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gilland\Desktop\"/>
    </mc:Choice>
  </mc:AlternateContent>
  <xr:revisionPtr revIDLastSave="0" documentId="8_{9BD5D420-8A84-4486-963C-8CE63CE6F6A4}" xr6:coauthVersionLast="45" xr6:coauthVersionMax="45" xr10:uidLastSave="{00000000-0000-0000-0000-000000000000}"/>
  <bookViews>
    <workbookView xWindow="28680" yWindow="-120" windowWidth="29040" windowHeight="15840" activeTab="2" xr2:uid="{00000000-000D-0000-FFFF-FFFF00000000}"/>
  </bookViews>
  <sheets>
    <sheet name="Summary" sheetId="12" r:id="rId1"/>
    <sheet name="AT" sheetId="1" r:id="rId2"/>
    <sheet name="CM" sheetId="7" r:id="rId3"/>
    <sheet name="LE" sheetId="15" r:id="rId4"/>
    <sheet name="PH" sheetId="9" r:id="rId5"/>
    <sheet name="PI" sheetId="8" r:id="rId6"/>
    <sheet name="SE" sheetId="10" r:id="rId7"/>
    <sheet name="TA" sheetId="11" r:id="rId8"/>
    <sheet name="Bid Items" sheetId="14" r:id="rId9"/>
  </sheets>
  <definedNames>
    <definedName name="AT_Bidders">tbl_AT[[#This Row],[Begin]]:INDEX(tbl_AT[],ROW()-ROW(tbl_AT[#Headers]),COLUMNS(tbl_AT[]))</definedName>
    <definedName name="CM_Bidders">tbl_CM[[#This Row],[Begin]]:INDEX(tbl_CM[],ROW()-ROW(tbl_CM[#Headers]),COLUMNS(tbl_CM[]))</definedName>
    <definedName name="LE_Bidders">tbl_LE[[#This Row],[Begin]]:INDEX(tbl_LE[],ROW()-ROW(tbl_LE[#Headers]),COLUMNS(tbl_LE[]))</definedName>
    <definedName name="PH_Bidders">tbl_PH[[#This Row],[Begin]]:INDEX(tbl_PH[],ROW()-ROW(tbl_PH[#Headers]),COLUMNS(tbl_PH[]))</definedName>
    <definedName name="PI_Bidders">tbl_PI[[#This Row],[Begin]]:INDEX(tbl_PI[],ROW()-ROW(tbl_PI[#Headers]),COLUMNS(tbl_PI[]))</definedName>
    <definedName name="_xlnm.Print_Area" localSheetId="0">Summary!$A$7:$B$372</definedName>
    <definedName name="_xlnm.Print_Titles" localSheetId="0">Summary!$1:$7</definedName>
    <definedName name="SEN_Bidders">tbl_SEN[[#This Row],[Begin]]:INDEX(tbl_SEN[],ROW()-ROW(tbl_SEN[#Headers]),COLUMNS(tbl_SEN[]))</definedName>
    <definedName name="TAP_Bidders">tbl_TAP[[#This Row],[Begin]]:INDEX(tbl_TAP[],ROW()-ROW(tbl_TAP[#Headers]),COLUMNS(tbl_TAP[]))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34" i="11" l="1"/>
  <c r="G839" i="11"/>
  <c r="G867" i="11"/>
  <c r="G878" i="11"/>
  <c r="G886" i="11"/>
  <c r="G895" i="11"/>
  <c r="H829" i="11"/>
  <c r="H830" i="11"/>
  <c r="E830" i="11" s="1"/>
  <c r="H831" i="11"/>
  <c r="E831" i="11" s="1"/>
  <c r="H832" i="11"/>
  <c r="H833" i="11"/>
  <c r="E833" i="11" s="1"/>
  <c r="H834" i="11"/>
  <c r="E834" i="11" s="1"/>
  <c r="H835" i="11"/>
  <c r="E835" i="11" s="1"/>
  <c r="H836" i="11"/>
  <c r="G836" i="11" s="1"/>
  <c r="H837" i="11"/>
  <c r="H838" i="11"/>
  <c r="E838" i="11" s="1"/>
  <c r="H839" i="11"/>
  <c r="E839" i="11" s="1"/>
  <c r="H840" i="11"/>
  <c r="H841" i="11"/>
  <c r="E841" i="11" s="1"/>
  <c r="H842" i="11"/>
  <c r="G842" i="11" s="1"/>
  <c r="H843" i="11"/>
  <c r="E843" i="11" s="1"/>
  <c r="H844" i="11"/>
  <c r="H845" i="11"/>
  <c r="H846" i="11"/>
  <c r="G846" i="11" s="1"/>
  <c r="H847" i="11"/>
  <c r="E847" i="11" s="1"/>
  <c r="H848" i="11"/>
  <c r="H849" i="11"/>
  <c r="E849" i="11" s="1"/>
  <c r="H850" i="11"/>
  <c r="G850" i="11" s="1"/>
  <c r="H851" i="11"/>
  <c r="E851" i="11" s="1"/>
  <c r="H852" i="11"/>
  <c r="H853" i="11"/>
  <c r="H854" i="11"/>
  <c r="G854" i="11" s="1"/>
  <c r="H855" i="11"/>
  <c r="E855" i="11" s="1"/>
  <c r="H856" i="11"/>
  <c r="H857" i="11"/>
  <c r="E857" i="11" s="1"/>
  <c r="H858" i="11"/>
  <c r="F858" i="11" s="1"/>
  <c r="H859" i="11"/>
  <c r="E859" i="11" s="1"/>
  <c r="H860" i="11"/>
  <c r="G860" i="11" s="1"/>
  <c r="H861" i="11"/>
  <c r="H862" i="11"/>
  <c r="E862" i="11" s="1"/>
  <c r="H863" i="11"/>
  <c r="E863" i="11" s="1"/>
  <c r="H864" i="11"/>
  <c r="G864" i="11" s="1"/>
  <c r="H865" i="11"/>
  <c r="E865" i="11" s="1"/>
  <c r="H866" i="11"/>
  <c r="E866" i="11" s="1"/>
  <c r="H867" i="11"/>
  <c r="E867" i="11" s="1"/>
  <c r="H868" i="11"/>
  <c r="H869" i="11"/>
  <c r="H870" i="11"/>
  <c r="E870" i="11" s="1"/>
  <c r="H871" i="11"/>
  <c r="E871" i="11" s="1"/>
  <c r="H872" i="11"/>
  <c r="H873" i="11"/>
  <c r="G873" i="11" s="1"/>
  <c r="H874" i="11"/>
  <c r="F874" i="11" s="1"/>
  <c r="H875" i="11"/>
  <c r="E875" i="11" s="1"/>
  <c r="H876" i="11"/>
  <c r="G876" i="11" s="1"/>
  <c r="H877" i="11"/>
  <c r="G877" i="11" s="1"/>
  <c r="H878" i="11"/>
  <c r="F878" i="11" s="1"/>
  <c r="H879" i="11"/>
  <c r="E879" i="11" s="1"/>
  <c r="H880" i="11"/>
  <c r="G880" i="11" s="1"/>
  <c r="H881" i="11"/>
  <c r="G881" i="11" s="1"/>
  <c r="H882" i="11"/>
  <c r="G882" i="11" s="1"/>
  <c r="H883" i="11"/>
  <c r="E883" i="11" s="1"/>
  <c r="H884" i="11"/>
  <c r="H885" i="11"/>
  <c r="G885" i="11" s="1"/>
  <c r="H886" i="11"/>
  <c r="E886" i="11" s="1"/>
  <c r="H887" i="11"/>
  <c r="E887" i="11" s="1"/>
  <c r="H888" i="11"/>
  <c r="H889" i="11"/>
  <c r="G889" i="11" s="1"/>
  <c r="H890" i="11"/>
  <c r="F890" i="11" s="1"/>
  <c r="H891" i="11"/>
  <c r="E891" i="11" s="1"/>
  <c r="H892" i="11"/>
  <c r="G892" i="11" s="1"/>
  <c r="H893" i="11"/>
  <c r="G893" i="11" s="1"/>
  <c r="H894" i="11"/>
  <c r="E894" i="11" s="1"/>
  <c r="H895" i="11"/>
  <c r="E895" i="11" s="1"/>
  <c r="H896" i="11"/>
  <c r="G896" i="11" s="1"/>
  <c r="H897" i="11"/>
  <c r="G897" i="11" s="1"/>
  <c r="H898" i="11"/>
  <c r="G898" i="11" s="1"/>
  <c r="H899" i="11"/>
  <c r="E899" i="11" s="1"/>
  <c r="H900" i="11"/>
  <c r="H901" i="11"/>
  <c r="G901" i="11" s="1"/>
  <c r="H902" i="11"/>
  <c r="E902" i="11" s="1"/>
  <c r="H903" i="11"/>
  <c r="E903" i="11" s="1"/>
  <c r="G858" i="11" l="1"/>
  <c r="F902" i="11"/>
  <c r="F886" i="11"/>
  <c r="F870" i="11"/>
  <c r="F854" i="11"/>
  <c r="F838" i="11"/>
  <c r="E890" i="11"/>
  <c r="E858" i="11"/>
  <c r="G894" i="11"/>
  <c r="G874" i="11"/>
  <c r="G855" i="11"/>
  <c r="G838" i="11"/>
  <c r="F901" i="11"/>
  <c r="F885" i="11"/>
  <c r="F867" i="11"/>
  <c r="F851" i="11"/>
  <c r="F835" i="11"/>
  <c r="E854" i="11"/>
  <c r="G890" i="11"/>
  <c r="G871" i="11"/>
  <c r="F898" i="11"/>
  <c r="F882" i="11"/>
  <c r="F866" i="11"/>
  <c r="F850" i="11"/>
  <c r="F834" i="11"/>
  <c r="E882" i="11"/>
  <c r="E850" i="11"/>
  <c r="G887" i="11"/>
  <c r="G870" i="11"/>
  <c r="G851" i="11"/>
  <c r="G835" i="11"/>
  <c r="F895" i="11"/>
  <c r="F879" i="11"/>
  <c r="F863" i="11"/>
  <c r="F847" i="11"/>
  <c r="F831" i="11"/>
  <c r="E878" i="11"/>
  <c r="E846" i="11"/>
  <c r="G903" i="11"/>
  <c r="F894" i="11"/>
  <c r="F862" i="11"/>
  <c r="F846" i="11"/>
  <c r="F830" i="11"/>
  <c r="E874" i="11"/>
  <c r="E842" i="11"/>
  <c r="G902" i="11"/>
  <c r="G883" i="11"/>
  <c r="G866" i="11"/>
  <c r="G847" i="11"/>
  <c r="G831" i="11"/>
  <c r="F893" i="11"/>
  <c r="F877" i="11"/>
  <c r="F859" i="11"/>
  <c r="F843" i="11"/>
  <c r="G899" i="11"/>
  <c r="G863" i="11"/>
  <c r="G830" i="11"/>
  <c r="F842" i="11"/>
  <c r="E898" i="11"/>
  <c r="G879" i="11"/>
  <c r="G862" i="11"/>
  <c r="F903" i="11"/>
  <c r="F887" i="11"/>
  <c r="F871" i="11"/>
  <c r="F855" i="11"/>
  <c r="F839" i="11"/>
  <c r="F852" i="11"/>
  <c r="E852" i="11"/>
  <c r="F848" i="11"/>
  <c r="E848" i="11"/>
  <c r="F844" i="11"/>
  <c r="E844" i="11"/>
  <c r="F840" i="11"/>
  <c r="E840" i="11"/>
  <c r="F836" i="11"/>
  <c r="E836" i="11"/>
  <c r="F832" i="11"/>
  <c r="E832" i="11"/>
  <c r="G844" i="11"/>
  <c r="G891" i="11"/>
  <c r="G875" i="11"/>
  <c r="G859" i="11"/>
  <c r="G848" i="11"/>
  <c r="G843" i="11"/>
  <c r="G832" i="11"/>
  <c r="F897" i="11"/>
  <c r="F891" i="11"/>
  <c r="F881" i="11"/>
  <c r="F875" i="11"/>
  <c r="E897" i="11"/>
  <c r="E889" i="11"/>
  <c r="E881" i="11"/>
  <c r="E873" i="11"/>
  <c r="F900" i="11"/>
  <c r="E900" i="11"/>
  <c r="F896" i="11"/>
  <c r="E896" i="11"/>
  <c r="F892" i="11"/>
  <c r="E892" i="11"/>
  <c r="F888" i="11"/>
  <c r="E888" i="11"/>
  <c r="F884" i="11"/>
  <c r="E884" i="11"/>
  <c r="F880" i="11"/>
  <c r="E880" i="11"/>
  <c r="F876" i="11"/>
  <c r="E876" i="11"/>
  <c r="F872" i="11"/>
  <c r="E872" i="11"/>
  <c r="F868" i="11"/>
  <c r="E868" i="11"/>
  <c r="F864" i="11"/>
  <c r="E864" i="11"/>
  <c r="F860" i="11"/>
  <c r="E860" i="11"/>
  <c r="F856" i="11"/>
  <c r="E856" i="11"/>
  <c r="G900" i="11"/>
  <c r="G884" i="11"/>
  <c r="G868" i="11"/>
  <c r="G852" i="11"/>
  <c r="G869" i="11"/>
  <c r="F869" i="11"/>
  <c r="G865" i="11"/>
  <c r="F865" i="11"/>
  <c r="G861" i="11"/>
  <c r="F861" i="11"/>
  <c r="G857" i="11"/>
  <c r="F857" i="11"/>
  <c r="G853" i="11"/>
  <c r="F853" i="11"/>
  <c r="G849" i="11"/>
  <c r="F849" i="11"/>
  <c r="G845" i="11"/>
  <c r="F845" i="11"/>
  <c r="G841" i="11"/>
  <c r="F841" i="11"/>
  <c r="G837" i="11"/>
  <c r="F837" i="11"/>
  <c r="G833" i="11"/>
  <c r="F833" i="11"/>
  <c r="G829" i="11"/>
  <c r="F829" i="11"/>
  <c r="G888" i="11"/>
  <c r="G872" i="11"/>
  <c r="G856" i="11"/>
  <c r="G840" i="11"/>
  <c r="F899" i="11"/>
  <c r="F889" i="11"/>
  <c r="F883" i="11"/>
  <c r="F873" i="11"/>
  <c r="E901" i="11"/>
  <c r="E893" i="11"/>
  <c r="E885" i="11"/>
  <c r="E877" i="11"/>
  <c r="E869" i="11"/>
  <c r="E861" i="11"/>
  <c r="E853" i="11"/>
  <c r="E845" i="11"/>
  <c r="E837" i="11"/>
  <c r="E829" i="11"/>
  <c r="E558" i="8"/>
  <c r="F545" i="8"/>
  <c r="G532" i="8"/>
  <c r="G564" i="8"/>
  <c r="H532" i="8"/>
  <c r="E532" i="8" s="1"/>
  <c r="H533" i="8"/>
  <c r="E533" i="8" s="1"/>
  <c r="H534" i="8"/>
  <c r="G534" i="8" s="1"/>
  <c r="H535" i="8"/>
  <c r="F535" i="8" s="1"/>
  <c r="H536" i="8"/>
  <c r="E536" i="8" s="1"/>
  <c r="H537" i="8"/>
  <c r="E537" i="8" s="1"/>
  <c r="H538" i="8"/>
  <c r="G538" i="8" s="1"/>
  <c r="H539" i="8"/>
  <c r="F539" i="8" s="1"/>
  <c r="H540" i="8"/>
  <c r="E540" i="8" s="1"/>
  <c r="H541" i="8"/>
  <c r="E541" i="8" s="1"/>
  <c r="H542" i="8"/>
  <c r="G542" i="8" s="1"/>
  <c r="H543" i="8"/>
  <c r="F543" i="8" s="1"/>
  <c r="H544" i="8"/>
  <c r="E544" i="8" s="1"/>
  <c r="H545" i="8"/>
  <c r="E545" i="8" s="1"/>
  <c r="H546" i="8"/>
  <c r="G546" i="8" s="1"/>
  <c r="H547" i="8"/>
  <c r="F547" i="8" s="1"/>
  <c r="H548" i="8"/>
  <c r="E548" i="8" s="1"/>
  <c r="H549" i="8"/>
  <c r="E549" i="8" s="1"/>
  <c r="H550" i="8"/>
  <c r="G550" i="8" s="1"/>
  <c r="H551" i="8"/>
  <c r="F551" i="8" s="1"/>
  <c r="H552" i="8"/>
  <c r="E552" i="8" s="1"/>
  <c r="H553" i="8"/>
  <c r="E553" i="8" s="1"/>
  <c r="H554" i="8"/>
  <c r="G554" i="8" s="1"/>
  <c r="H555" i="8"/>
  <c r="F555" i="8" s="1"/>
  <c r="H556" i="8"/>
  <c r="E556" i="8" s="1"/>
  <c r="H557" i="8"/>
  <c r="E557" i="8" s="1"/>
  <c r="H558" i="8"/>
  <c r="G558" i="8" s="1"/>
  <c r="H559" i="8"/>
  <c r="F559" i="8" s="1"/>
  <c r="H560" i="8"/>
  <c r="E560" i="8" s="1"/>
  <c r="H561" i="8"/>
  <c r="E561" i="8" s="1"/>
  <c r="H562" i="8"/>
  <c r="G562" i="8" s="1"/>
  <c r="H563" i="8"/>
  <c r="F563" i="8" s="1"/>
  <c r="H564" i="8"/>
  <c r="E564" i="8" s="1"/>
  <c r="H565" i="8"/>
  <c r="E565" i="8" s="1"/>
  <c r="H566" i="8"/>
  <c r="G566" i="8" s="1"/>
  <c r="H567" i="8"/>
  <c r="F567" i="8" s="1"/>
  <c r="H568" i="8"/>
  <c r="E568" i="8" s="1"/>
  <c r="H569" i="8"/>
  <c r="E569" i="8" s="1"/>
  <c r="H570" i="8"/>
  <c r="G570" i="8" s="1"/>
  <c r="H571" i="8"/>
  <c r="F571" i="8" s="1"/>
  <c r="H572" i="8"/>
  <c r="E572" i="8" s="1"/>
  <c r="H573" i="8"/>
  <c r="E573" i="8" s="1"/>
  <c r="H574" i="8"/>
  <c r="G574" i="8" s="1"/>
  <c r="H575" i="8"/>
  <c r="F575" i="8" s="1"/>
  <c r="H576" i="8"/>
  <c r="E576" i="8" s="1"/>
  <c r="E630" i="7"/>
  <c r="F586" i="7"/>
  <c r="H516" i="7"/>
  <c r="H517" i="7"/>
  <c r="H518" i="7"/>
  <c r="G518" i="7" s="1"/>
  <c r="H519" i="7"/>
  <c r="F519" i="7" s="1"/>
  <c r="H520" i="7"/>
  <c r="F520" i="7" s="1"/>
  <c r="H521" i="7"/>
  <c r="E521" i="7" s="1"/>
  <c r="H522" i="7"/>
  <c r="G522" i="7" s="1"/>
  <c r="H523" i="7"/>
  <c r="F523" i="7" s="1"/>
  <c r="H524" i="7"/>
  <c r="G524" i="7" s="1"/>
  <c r="H525" i="7"/>
  <c r="F525" i="7" s="1"/>
  <c r="H526" i="7"/>
  <c r="G526" i="7" s="1"/>
  <c r="H527" i="7"/>
  <c r="F527" i="7" s="1"/>
  <c r="H528" i="7"/>
  <c r="H529" i="7"/>
  <c r="G529" i="7" s="1"/>
  <c r="H530" i="7"/>
  <c r="G530" i="7" s="1"/>
  <c r="H531" i="7"/>
  <c r="F531" i="7" s="1"/>
  <c r="H532" i="7"/>
  <c r="H533" i="7"/>
  <c r="H534" i="7"/>
  <c r="G534" i="7" s="1"/>
  <c r="H535" i="7"/>
  <c r="F535" i="7" s="1"/>
  <c r="H536" i="7"/>
  <c r="F536" i="7" s="1"/>
  <c r="H537" i="7"/>
  <c r="H538" i="7"/>
  <c r="G538" i="7" s="1"/>
  <c r="H539" i="7"/>
  <c r="F539" i="7" s="1"/>
  <c r="H540" i="7"/>
  <c r="G540" i="7" s="1"/>
  <c r="H541" i="7"/>
  <c r="H542" i="7"/>
  <c r="G542" i="7" s="1"/>
  <c r="H543" i="7"/>
  <c r="F543" i="7" s="1"/>
  <c r="H544" i="7"/>
  <c r="H545" i="7"/>
  <c r="G545" i="7" s="1"/>
  <c r="H546" i="7"/>
  <c r="G546" i="7" s="1"/>
  <c r="H547" i="7"/>
  <c r="F547" i="7" s="1"/>
  <c r="H548" i="7"/>
  <c r="H549" i="7"/>
  <c r="H550" i="7"/>
  <c r="G550" i="7" s="1"/>
  <c r="H551" i="7"/>
  <c r="F551" i="7" s="1"/>
  <c r="H552" i="7"/>
  <c r="F552" i="7" s="1"/>
  <c r="H553" i="7"/>
  <c r="E553" i="7" s="1"/>
  <c r="H554" i="7"/>
  <c r="G554" i="7" s="1"/>
  <c r="H555" i="7"/>
  <c r="F555" i="7" s="1"/>
  <c r="H556" i="7"/>
  <c r="G556" i="7" s="1"/>
  <c r="H557" i="7"/>
  <c r="H558" i="7"/>
  <c r="G558" i="7" s="1"/>
  <c r="H559" i="7"/>
  <c r="F559" i="7" s="1"/>
  <c r="H560" i="7"/>
  <c r="H561" i="7"/>
  <c r="G561" i="7" s="1"/>
  <c r="H562" i="7"/>
  <c r="G562" i="7" s="1"/>
  <c r="H563" i="7"/>
  <c r="F563" i="7" s="1"/>
  <c r="H564" i="7"/>
  <c r="H565" i="7"/>
  <c r="H566" i="7"/>
  <c r="G566" i="7" s="1"/>
  <c r="H567" i="7"/>
  <c r="F567" i="7" s="1"/>
  <c r="H568" i="7"/>
  <c r="H569" i="7"/>
  <c r="H570" i="7"/>
  <c r="G570" i="7" s="1"/>
  <c r="H571" i="7"/>
  <c r="F571" i="7" s="1"/>
  <c r="H572" i="7"/>
  <c r="G572" i="7" s="1"/>
  <c r="H573" i="7"/>
  <c r="F573" i="7" s="1"/>
  <c r="H574" i="7"/>
  <c r="G574" i="7" s="1"/>
  <c r="H575" i="7"/>
  <c r="F575" i="7" s="1"/>
  <c r="H576" i="7"/>
  <c r="H577" i="7"/>
  <c r="G577" i="7" s="1"/>
  <c r="H578" i="7"/>
  <c r="G578" i="7" s="1"/>
  <c r="H579" i="7"/>
  <c r="F579" i="7" s="1"/>
  <c r="H580" i="7"/>
  <c r="H581" i="7"/>
  <c r="H582" i="7"/>
  <c r="G582" i="7" s="1"/>
  <c r="H583" i="7"/>
  <c r="F583" i="7" s="1"/>
  <c r="H584" i="7"/>
  <c r="F584" i="7" s="1"/>
  <c r="H585" i="7"/>
  <c r="E585" i="7" s="1"/>
  <c r="H586" i="7"/>
  <c r="G586" i="7" s="1"/>
  <c r="H587" i="7"/>
  <c r="F587" i="7" s="1"/>
  <c r="H588" i="7"/>
  <c r="G588" i="7" s="1"/>
  <c r="H589" i="7"/>
  <c r="F589" i="7" s="1"/>
  <c r="H590" i="7"/>
  <c r="G590" i="7" s="1"/>
  <c r="H591" i="7"/>
  <c r="F591" i="7" s="1"/>
  <c r="H592" i="7"/>
  <c r="H593" i="7"/>
  <c r="G593" i="7" s="1"/>
  <c r="H594" i="7"/>
  <c r="G594" i="7" s="1"/>
  <c r="H595" i="7"/>
  <c r="F595" i="7" s="1"/>
  <c r="H596" i="7"/>
  <c r="H597" i="7"/>
  <c r="H598" i="7"/>
  <c r="E598" i="7" s="1"/>
  <c r="H599" i="7"/>
  <c r="F599" i="7" s="1"/>
  <c r="H600" i="7"/>
  <c r="F600" i="7" s="1"/>
  <c r="H601" i="7"/>
  <c r="F601" i="7" s="1"/>
  <c r="H602" i="7"/>
  <c r="E602" i="7" s="1"/>
  <c r="H603" i="7"/>
  <c r="F603" i="7" s="1"/>
  <c r="H604" i="7"/>
  <c r="H605" i="7"/>
  <c r="E605" i="7" s="1"/>
  <c r="H606" i="7"/>
  <c r="F606" i="7" s="1"/>
  <c r="H607" i="7"/>
  <c r="F607" i="7" s="1"/>
  <c r="H608" i="7"/>
  <c r="H609" i="7"/>
  <c r="G609" i="7" s="1"/>
  <c r="H610" i="7"/>
  <c r="F610" i="7" s="1"/>
  <c r="H611" i="7"/>
  <c r="F611" i="7" s="1"/>
  <c r="H612" i="7"/>
  <c r="H613" i="7"/>
  <c r="H614" i="7"/>
  <c r="G614" i="7" s="1"/>
  <c r="H615" i="7"/>
  <c r="F615" i="7" s="1"/>
  <c r="H616" i="7"/>
  <c r="F616" i="7" s="1"/>
  <c r="H617" i="7"/>
  <c r="F617" i="7" s="1"/>
  <c r="H618" i="7"/>
  <c r="E618" i="7" s="1"/>
  <c r="H619" i="7"/>
  <c r="F619" i="7" s="1"/>
  <c r="H620" i="7"/>
  <c r="H621" i="7"/>
  <c r="E621" i="7" s="1"/>
  <c r="H622" i="7"/>
  <c r="F622" i="7" s="1"/>
  <c r="H623" i="7"/>
  <c r="F623" i="7" s="1"/>
  <c r="H624" i="7"/>
  <c r="H625" i="7"/>
  <c r="G625" i="7" s="1"/>
  <c r="H626" i="7"/>
  <c r="E626" i="7" s="1"/>
  <c r="H627" i="7"/>
  <c r="F627" i="7" s="1"/>
  <c r="H628" i="7"/>
  <c r="H629" i="7"/>
  <c r="H630" i="7"/>
  <c r="F630" i="7" s="1"/>
  <c r="H631" i="7"/>
  <c r="F631" i="7" s="1"/>
  <c r="H632" i="7"/>
  <c r="H633" i="7"/>
  <c r="F633" i="7" s="1"/>
  <c r="H634" i="7"/>
  <c r="E634" i="7" s="1"/>
  <c r="H635" i="7"/>
  <c r="F635" i="7" s="1"/>
  <c r="H636" i="7"/>
  <c r="H637" i="7"/>
  <c r="E637" i="7" s="1"/>
  <c r="H638" i="7"/>
  <c r="F638" i="7" s="1"/>
  <c r="H639" i="7"/>
  <c r="F639" i="7" s="1"/>
  <c r="H640" i="7"/>
  <c r="H641" i="7"/>
  <c r="G641" i="7" s="1"/>
  <c r="H642" i="7"/>
  <c r="E642" i="7" s="1"/>
  <c r="H643" i="7"/>
  <c r="F643" i="7" s="1"/>
  <c r="H644" i="7"/>
  <c r="G633" i="7" l="1"/>
  <c r="G622" i="7"/>
  <c r="E617" i="7"/>
  <c r="G560" i="8"/>
  <c r="F573" i="8"/>
  <c r="F541" i="8"/>
  <c r="E554" i="8"/>
  <c r="G610" i="7"/>
  <c r="E610" i="7"/>
  <c r="G556" i="8"/>
  <c r="F569" i="8"/>
  <c r="F537" i="8"/>
  <c r="E550" i="8"/>
  <c r="F554" i="7"/>
  <c r="E574" i="7"/>
  <c r="G552" i="8"/>
  <c r="F565" i="8"/>
  <c r="F533" i="8"/>
  <c r="E546" i="8"/>
  <c r="G601" i="7"/>
  <c r="E562" i="7"/>
  <c r="G548" i="8"/>
  <c r="F561" i="8"/>
  <c r="E574" i="8"/>
  <c r="E542" i="8"/>
  <c r="F634" i="7"/>
  <c r="F538" i="7"/>
  <c r="E550" i="7"/>
  <c r="G576" i="8"/>
  <c r="G544" i="8"/>
  <c r="F557" i="8"/>
  <c r="E570" i="8"/>
  <c r="E538" i="8"/>
  <c r="G642" i="7"/>
  <c r="E526" i="7"/>
  <c r="G572" i="8"/>
  <c r="G540" i="8"/>
  <c r="F553" i="8"/>
  <c r="E566" i="8"/>
  <c r="E534" i="8"/>
  <c r="G568" i="8"/>
  <c r="G536" i="8"/>
  <c r="F549" i="8"/>
  <c r="E562" i="8"/>
  <c r="G573" i="8"/>
  <c r="G569" i="8"/>
  <c r="G565" i="8"/>
  <c r="G561" i="8"/>
  <c r="G557" i="8"/>
  <c r="G553" i="8"/>
  <c r="G549" i="8"/>
  <c r="G545" i="8"/>
  <c r="G541" i="8"/>
  <c r="G537" i="8"/>
  <c r="G533" i="8"/>
  <c r="F574" i="8"/>
  <c r="F570" i="8"/>
  <c r="F566" i="8"/>
  <c r="F562" i="8"/>
  <c r="F558" i="8"/>
  <c r="F554" i="8"/>
  <c r="F550" i="8"/>
  <c r="F546" i="8"/>
  <c r="F542" i="8"/>
  <c r="F538" i="8"/>
  <c r="F534" i="8"/>
  <c r="E575" i="8"/>
  <c r="E571" i="8"/>
  <c r="E567" i="8"/>
  <c r="E563" i="8"/>
  <c r="E559" i="8"/>
  <c r="E555" i="8"/>
  <c r="E551" i="8"/>
  <c r="E547" i="8"/>
  <c r="E543" i="8"/>
  <c r="E539" i="8"/>
  <c r="E535" i="8"/>
  <c r="G575" i="8"/>
  <c r="G571" i="8"/>
  <c r="G567" i="8"/>
  <c r="G563" i="8"/>
  <c r="G559" i="8"/>
  <c r="G555" i="8"/>
  <c r="G551" i="8"/>
  <c r="G547" i="8"/>
  <c r="G543" i="8"/>
  <c r="G539" i="8"/>
  <c r="G535" i="8"/>
  <c r="F576" i="8"/>
  <c r="F572" i="8"/>
  <c r="F568" i="8"/>
  <c r="F564" i="8"/>
  <c r="F560" i="8"/>
  <c r="F556" i="8"/>
  <c r="F552" i="8"/>
  <c r="F548" i="8"/>
  <c r="F544" i="8"/>
  <c r="F540" i="8"/>
  <c r="F536" i="8"/>
  <c r="F532" i="8"/>
  <c r="G587" i="7"/>
  <c r="G555" i="7"/>
  <c r="G523" i="7"/>
  <c r="E535" i="7"/>
  <c r="G618" i="7"/>
  <c r="G598" i="7"/>
  <c r="G583" i="7"/>
  <c r="G551" i="7"/>
  <c r="G519" i="7"/>
  <c r="F614" i="7"/>
  <c r="F522" i="7"/>
  <c r="E627" i="7"/>
  <c r="E594" i="7"/>
  <c r="E567" i="7"/>
  <c r="E547" i="7"/>
  <c r="E534" i="7"/>
  <c r="G638" i="7"/>
  <c r="G626" i="7"/>
  <c r="G617" i="7"/>
  <c r="G606" i="7"/>
  <c r="F642" i="7"/>
  <c r="F626" i="7"/>
  <c r="F594" i="7"/>
  <c r="F582" i="7"/>
  <c r="F566" i="7"/>
  <c r="F550" i="7"/>
  <c r="F534" i="7"/>
  <c r="E638" i="7"/>
  <c r="E614" i="7"/>
  <c r="E599" i="7"/>
  <c r="E590" i="7"/>
  <c r="E579" i="7"/>
  <c r="E566" i="7"/>
  <c r="E546" i="7"/>
  <c r="E531" i="7"/>
  <c r="E519" i="7"/>
  <c r="G571" i="7"/>
  <c r="G539" i="7"/>
  <c r="E643" i="7"/>
  <c r="E595" i="7"/>
  <c r="E583" i="7"/>
  <c r="G630" i="7"/>
  <c r="G567" i="7"/>
  <c r="G535" i="7"/>
  <c r="F598" i="7"/>
  <c r="F570" i="7"/>
  <c r="E615" i="7"/>
  <c r="E606" i="7"/>
  <c r="E582" i="7"/>
  <c r="E558" i="7"/>
  <c r="G634" i="7"/>
  <c r="G602" i="7"/>
  <c r="F637" i="7"/>
  <c r="F618" i="7"/>
  <c r="F602" i="7"/>
  <c r="F578" i="7"/>
  <c r="F562" i="7"/>
  <c r="F546" i="7"/>
  <c r="F530" i="7"/>
  <c r="F518" i="7"/>
  <c r="E631" i="7"/>
  <c r="E622" i="7"/>
  <c r="E611" i="7"/>
  <c r="E578" i="7"/>
  <c r="E563" i="7"/>
  <c r="E551" i="7"/>
  <c r="E542" i="7"/>
  <c r="E530" i="7"/>
  <c r="E518" i="7"/>
  <c r="E641" i="7"/>
  <c r="F641" i="7"/>
  <c r="E629" i="7"/>
  <c r="F629" i="7"/>
  <c r="E625" i="7"/>
  <c r="F625" i="7"/>
  <c r="E613" i="7"/>
  <c r="F613" i="7"/>
  <c r="E609" i="7"/>
  <c r="F609" i="7"/>
  <c r="E597" i="7"/>
  <c r="F597" i="7"/>
  <c r="E593" i="7"/>
  <c r="F593" i="7"/>
  <c r="G589" i="7"/>
  <c r="E589" i="7"/>
  <c r="F585" i="7"/>
  <c r="G585" i="7"/>
  <c r="E581" i="7"/>
  <c r="F581" i="7"/>
  <c r="G581" i="7"/>
  <c r="E577" i="7"/>
  <c r="F577" i="7"/>
  <c r="G573" i="7"/>
  <c r="E573" i="7"/>
  <c r="F569" i="7"/>
  <c r="G569" i="7"/>
  <c r="E565" i="7"/>
  <c r="F565" i="7"/>
  <c r="G565" i="7"/>
  <c r="E561" i="7"/>
  <c r="F561" i="7"/>
  <c r="G557" i="7"/>
  <c r="E557" i="7"/>
  <c r="F553" i="7"/>
  <c r="G553" i="7"/>
  <c r="E549" i="7"/>
  <c r="F549" i="7"/>
  <c r="G549" i="7"/>
  <c r="E545" i="7"/>
  <c r="F545" i="7"/>
  <c r="G541" i="7"/>
  <c r="E541" i="7"/>
  <c r="F537" i="7"/>
  <c r="G537" i="7"/>
  <c r="E533" i="7"/>
  <c r="F533" i="7"/>
  <c r="G533" i="7"/>
  <c r="E529" i="7"/>
  <c r="F529" i="7"/>
  <c r="G525" i="7"/>
  <c r="E525" i="7"/>
  <c r="F521" i="7"/>
  <c r="G521" i="7"/>
  <c r="E517" i="7"/>
  <c r="F517" i="7"/>
  <c r="G517" i="7"/>
  <c r="F621" i="7"/>
  <c r="F557" i="7"/>
  <c r="E644" i="7"/>
  <c r="F644" i="7"/>
  <c r="G644" i="7"/>
  <c r="E640" i="7"/>
  <c r="F640" i="7"/>
  <c r="G640" i="7"/>
  <c r="E636" i="7"/>
  <c r="G636" i="7"/>
  <c r="F636" i="7"/>
  <c r="E632" i="7"/>
  <c r="G632" i="7"/>
  <c r="E628" i="7"/>
  <c r="F628" i="7"/>
  <c r="G628" i="7"/>
  <c r="E624" i="7"/>
  <c r="F624" i="7"/>
  <c r="G624" i="7"/>
  <c r="E620" i="7"/>
  <c r="G620" i="7"/>
  <c r="F620" i="7"/>
  <c r="E616" i="7"/>
  <c r="G616" i="7"/>
  <c r="E612" i="7"/>
  <c r="F612" i="7"/>
  <c r="G612" i="7"/>
  <c r="E608" i="7"/>
  <c r="F608" i="7"/>
  <c r="G608" i="7"/>
  <c r="E604" i="7"/>
  <c r="G604" i="7"/>
  <c r="F604" i="7"/>
  <c r="E600" i="7"/>
  <c r="G600" i="7"/>
  <c r="E596" i="7"/>
  <c r="F596" i="7"/>
  <c r="G596" i="7"/>
  <c r="E592" i="7"/>
  <c r="F592" i="7"/>
  <c r="G592" i="7"/>
  <c r="E588" i="7"/>
  <c r="F588" i="7"/>
  <c r="E584" i="7"/>
  <c r="G584" i="7"/>
  <c r="E580" i="7"/>
  <c r="F580" i="7"/>
  <c r="G580" i="7"/>
  <c r="E576" i="7"/>
  <c r="F576" i="7"/>
  <c r="G576" i="7"/>
  <c r="E572" i="7"/>
  <c r="F572" i="7"/>
  <c r="E568" i="7"/>
  <c r="G568" i="7"/>
  <c r="E564" i="7"/>
  <c r="F564" i="7"/>
  <c r="G564" i="7"/>
  <c r="E560" i="7"/>
  <c r="F560" i="7"/>
  <c r="G560" i="7"/>
  <c r="E556" i="7"/>
  <c r="F556" i="7"/>
  <c r="E552" i="7"/>
  <c r="G552" i="7"/>
  <c r="E548" i="7"/>
  <c r="F548" i="7"/>
  <c r="G548" i="7"/>
  <c r="E544" i="7"/>
  <c r="F544" i="7"/>
  <c r="G544" i="7"/>
  <c r="E540" i="7"/>
  <c r="F540" i="7"/>
  <c r="E536" i="7"/>
  <c r="G536" i="7"/>
  <c r="E532" i="7"/>
  <c r="F532" i="7"/>
  <c r="G532" i="7"/>
  <c r="E528" i="7"/>
  <c r="F528" i="7"/>
  <c r="G528" i="7"/>
  <c r="E524" i="7"/>
  <c r="F524" i="7"/>
  <c r="E520" i="7"/>
  <c r="G520" i="7"/>
  <c r="E516" i="7"/>
  <c r="F516" i="7"/>
  <c r="G516" i="7"/>
  <c r="G637" i="7"/>
  <c r="G629" i="7"/>
  <c r="G621" i="7"/>
  <c r="G613" i="7"/>
  <c r="G605" i="7"/>
  <c r="G597" i="7"/>
  <c r="F632" i="7"/>
  <c r="F605" i="7"/>
  <c r="F568" i="7"/>
  <c r="F541" i="7"/>
  <c r="E633" i="7"/>
  <c r="E601" i="7"/>
  <c r="E569" i="7"/>
  <c r="E537" i="7"/>
  <c r="G591" i="7"/>
  <c r="G575" i="7"/>
  <c r="G559" i="7"/>
  <c r="G543" i="7"/>
  <c r="G527" i="7"/>
  <c r="E635" i="7"/>
  <c r="E619" i="7"/>
  <c r="E603" i="7"/>
  <c r="E587" i="7"/>
  <c r="E571" i="7"/>
  <c r="E555" i="7"/>
  <c r="E539" i="7"/>
  <c r="E523" i="7"/>
  <c r="G643" i="7"/>
  <c r="G639" i="7"/>
  <c r="G635" i="7"/>
  <c r="G631" i="7"/>
  <c r="G627" i="7"/>
  <c r="G623" i="7"/>
  <c r="G619" i="7"/>
  <c r="G615" i="7"/>
  <c r="G611" i="7"/>
  <c r="G607" i="7"/>
  <c r="G603" i="7"/>
  <c r="G599" i="7"/>
  <c r="G595" i="7"/>
  <c r="G579" i="7"/>
  <c r="G563" i="7"/>
  <c r="G547" i="7"/>
  <c r="G531" i="7"/>
  <c r="F590" i="7"/>
  <c r="F574" i="7"/>
  <c r="F558" i="7"/>
  <c r="F542" i="7"/>
  <c r="F526" i="7"/>
  <c r="E639" i="7"/>
  <c r="E623" i="7"/>
  <c r="E607" i="7"/>
  <c r="E591" i="7"/>
  <c r="E586" i="7"/>
  <c r="E575" i="7"/>
  <c r="E570" i="7"/>
  <c r="E559" i="7"/>
  <c r="E554" i="7"/>
  <c r="E543" i="7"/>
  <c r="E538" i="7"/>
  <c r="E527" i="7"/>
  <c r="E522" i="7"/>
  <c r="E839" i="9"/>
  <c r="F826" i="9"/>
  <c r="G835" i="9"/>
  <c r="H715" i="9"/>
  <c r="F715" i="9" s="1"/>
  <c r="H716" i="9"/>
  <c r="E716" i="9" s="1"/>
  <c r="H717" i="9"/>
  <c r="G717" i="9" s="1"/>
  <c r="H718" i="9"/>
  <c r="G718" i="9" s="1"/>
  <c r="H719" i="9"/>
  <c r="E719" i="9" s="1"/>
  <c r="H720" i="9"/>
  <c r="E720" i="9" s="1"/>
  <c r="H721" i="9"/>
  <c r="G721" i="9" s="1"/>
  <c r="H722" i="9"/>
  <c r="G722" i="9" s="1"/>
  <c r="H723" i="9"/>
  <c r="G723" i="9" s="1"/>
  <c r="H724" i="9"/>
  <c r="E724" i="9" s="1"/>
  <c r="H725" i="9"/>
  <c r="H726" i="9"/>
  <c r="G726" i="9" s="1"/>
  <c r="H727" i="9"/>
  <c r="G727" i="9" s="1"/>
  <c r="H728" i="9"/>
  <c r="E728" i="9" s="1"/>
  <c r="H729" i="9"/>
  <c r="G729" i="9" s="1"/>
  <c r="H730" i="9"/>
  <c r="G730" i="9" s="1"/>
  <c r="H731" i="9"/>
  <c r="F731" i="9" s="1"/>
  <c r="H732" i="9"/>
  <c r="E732" i="9" s="1"/>
  <c r="H733" i="9"/>
  <c r="G733" i="9" s="1"/>
  <c r="H734" i="9"/>
  <c r="G734" i="9" s="1"/>
  <c r="H735" i="9"/>
  <c r="E735" i="9" s="1"/>
  <c r="H736" i="9"/>
  <c r="E736" i="9" s="1"/>
  <c r="H737" i="9"/>
  <c r="G737" i="9" s="1"/>
  <c r="H738" i="9"/>
  <c r="G738" i="9" s="1"/>
  <c r="H739" i="9"/>
  <c r="G739" i="9" s="1"/>
  <c r="H740" i="9"/>
  <c r="E740" i="9" s="1"/>
  <c r="H741" i="9"/>
  <c r="H742" i="9"/>
  <c r="G742" i="9" s="1"/>
  <c r="H743" i="9"/>
  <c r="G743" i="9" s="1"/>
  <c r="H744" i="9"/>
  <c r="E744" i="9" s="1"/>
  <c r="H745" i="9"/>
  <c r="G745" i="9" s="1"/>
  <c r="H746" i="9"/>
  <c r="G746" i="9" s="1"/>
  <c r="H747" i="9"/>
  <c r="F747" i="9" s="1"/>
  <c r="H748" i="9"/>
  <c r="E748" i="9" s="1"/>
  <c r="H749" i="9"/>
  <c r="G749" i="9" s="1"/>
  <c r="H750" i="9"/>
  <c r="G750" i="9" s="1"/>
  <c r="H751" i="9"/>
  <c r="E751" i="9" s="1"/>
  <c r="H752" i="9"/>
  <c r="E752" i="9" s="1"/>
  <c r="H753" i="9"/>
  <c r="G753" i="9" s="1"/>
  <c r="H754" i="9"/>
  <c r="G754" i="9" s="1"/>
  <c r="H755" i="9"/>
  <c r="G755" i="9" s="1"/>
  <c r="H756" i="9"/>
  <c r="E756" i="9" s="1"/>
  <c r="H757" i="9"/>
  <c r="H758" i="9"/>
  <c r="G758" i="9" s="1"/>
  <c r="H759" i="9"/>
  <c r="G759" i="9" s="1"/>
  <c r="H760" i="9"/>
  <c r="E760" i="9" s="1"/>
  <c r="H761" i="9"/>
  <c r="G761" i="9" s="1"/>
  <c r="H762" i="9"/>
  <c r="G762" i="9" s="1"/>
  <c r="H763" i="9"/>
  <c r="F763" i="9" s="1"/>
  <c r="H764" i="9"/>
  <c r="E764" i="9" s="1"/>
  <c r="H765" i="9"/>
  <c r="G765" i="9" s="1"/>
  <c r="H766" i="9"/>
  <c r="G766" i="9" s="1"/>
  <c r="H767" i="9"/>
  <c r="E767" i="9" s="1"/>
  <c r="H768" i="9"/>
  <c r="E768" i="9" s="1"/>
  <c r="H769" i="9"/>
  <c r="G769" i="9" s="1"/>
  <c r="H770" i="9"/>
  <c r="F770" i="9" s="1"/>
  <c r="H771" i="9"/>
  <c r="E771" i="9" s="1"/>
  <c r="H772" i="9"/>
  <c r="E772" i="9" s="1"/>
  <c r="H773" i="9"/>
  <c r="G773" i="9" s="1"/>
  <c r="H774" i="9"/>
  <c r="E774" i="9" s="1"/>
  <c r="H775" i="9"/>
  <c r="E775" i="9" s="1"/>
  <c r="H776" i="9"/>
  <c r="E776" i="9" s="1"/>
  <c r="H777" i="9"/>
  <c r="G777" i="9" s="1"/>
  <c r="H778" i="9"/>
  <c r="G778" i="9" s="1"/>
  <c r="H779" i="9"/>
  <c r="F779" i="9" s="1"/>
  <c r="H780" i="9"/>
  <c r="E780" i="9" s="1"/>
  <c r="H781" i="9"/>
  <c r="G781" i="9" s="1"/>
  <c r="H782" i="9"/>
  <c r="E782" i="9" s="1"/>
  <c r="H783" i="9"/>
  <c r="E783" i="9" s="1"/>
  <c r="H784" i="9"/>
  <c r="E784" i="9" s="1"/>
  <c r="H785" i="9"/>
  <c r="G785" i="9" s="1"/>
  <c r="H786" i="9"/>
  <c r="F786" i="9" s="1"/>
  <c r="H787" i="9"/>
  <c r="E787" i="9" s="1"/>
  <c r="H788" i="9"/>
  <c r="E788" i="9" s="1"/>
  <c r="H789" i="9"/>
  <c r="G789" i="9" s="1"/>
  <c r="H790" i="9"/>
  <c r="E790" i="9" s="1"/>
  <c r="H791" i="9"/>
  <c r="E791" i="9" s="1"/>
  <c r="H792" i="9"/>
  <c r="E792" i="9" s="1"/>
  <c r="H793" i="9"/>
  <c r="G793" i="9" s="1"/>
  <c r="H794" i="9"/>
  <c r="G794" i="9" s="1"/>
  <c r="H795" i="9"/>
  <c r="F795" i="9" s="1"/>
  <c r="H796" i="9"/>
  <c r="E796" i="9" s="1"/>
  <c r="H797" i="9"/>
  <c r="G797" i="9" s="1"/>
  <c r="H798" i="9"/>
  <c r="E798" i="9" s="1"/>
  <c r="H799" i="9"/>
  <c r="E799" i="9" s="1"/>
  <c r="H800" i="9"/>
  <c r="E800" i="9" s="1"/>
  <c r="H801" i="9"/>
  <c r="G801" i="9" s="1"/>
  <c r="H802" i="9"/>
  <c r="F802" i="9" s="1"/>
  <c r="H803" i="9"/>
  <c r="E803" i="9" s="1"/>
  <c r="H804" i="9"/>
  <c r="E804" i="9" s="1"/>
  <c r="H805" i="9"/>
  <c r="G805" i="9" s="1"/>
  <c r="H806" i="9"/>
  <c r="E806" i="9" s="1"/>
  <c r="H807" i="9"/>
  <c r="E807" i="9" s="1"/>
  <c r="H808" i="9"/>
  <c r="E808" i="9" s="1"/>
  <c r="H809" i="9"/>
  <c r="G809" i="9" s="1"/>
  <c r="H810" i="9"/>
  <c r="G810" i="9" s="1"/>
  <c r="H811" i="9"/>
  <c r="F811" i="9" s="1"/>
  <c r="H812" i="9"/>
  <c r="E812" i="9" s="1"/>
  <c r="H813" i="9"/>
  <c r="G813" i="9" s="1"/>
  <c r="H814" i="9"/>
  <c r="E814" i="9" s="1"/>
  <c r="H815" i="9"/>
  <c r="E815" i="9" s="1"/>
  <c r="H816" i="9"/>
  <c r="E816" i="9" s="1"/>
  <c r="H817" i="9"/>
  <c r="G817" i="9" s="1"/>
  <c r="H818" i="9"/>
  <c r="F818" i="9" s="1"/>
  <c r="H819" i="9"/>
  <c r="E819" i="9" s="1"/>
  <c r="H820" i="9"/>
  <c r="E820" i="9" s="1"/>
  <c r="H821" i="9"/>
  <c r="F821" i="9" s="1"/>
  <c r="H822" i="9"/>
  <c r="F822" i="9" s="1"/>
  <c r="H823" i="9"/>
  <c r="F823" i="9" s="1"/>
  <c r="H824" i="9"/>
  <c r="E824" i="9" s="1"/>
  <c r="H825" i="9"/>
  <c r="F825" i="9" s="1"/>
  <c r="H826" i="9"/>
  <c r="E826" i="9" s="1"/>
  <c r="H827" i="9"/>
  <c r="F827" i="9" s="1"/>
  <c r="H828" i="9"/>
  <c r="E828" i="9" s="1"/>
  <c r="H829" i="9"/>
  <c r="F829" i="9" s="1"/>
  <c r="H830" i="9"/>
  <c r="G830" i="9" s="1"/>
  <c r="H831" i="9"/>
  <c r="E831" i="9" s="1"/>
  <c r="H832" i="9"/>
  <c r="E832" i="9" s="1"/>
  <c r="H833" i="9"/>
  <c r="F833" i="9" s="1"/>
  <c r="H834" i="9"/>
  <c r="F834" i="9" s="1"/>
  <c r="H835" i="9"/>
  <c r="E835" i="9" s="1"/>
  <c r="H836" i="9"/>
  <c r="E836" i="9" s="1"/>
  <c r="H837" i="9"/>
  <c r="F837" i="9" s="1"/>
  <c r="H838" i="9"/>
  <c r="F838" i="9" s="1"/>
  <c r="H839" i="9"/>
  <c r="F839" i="9" s="1"/>
  <c r="H840" i="9"/>
  <c r="E840" i="9" s="1"/>
  <c r="H841" i="9"/>
  <c r="F841" i="9" s="1"/>
  <c r="H842" i="9"/>
  <c r="E842" i="9" s="1"/>
  <c r="H843" i="9"/>
  <c r="F843" i="9" s="1"/>
  <c r="H844" i="9"/>
  <c r="E844" i="9" s="1"/>
  <c r="H845" i="9"/>
  <c r="F845" i="9" s="1"/>
  <c r="H846" i="9"/>
  <c r="G846" i="9" s="1"/>
  <c r="H847" i="9"/>
  <c r="E847" i="9" s="1"/>
  <c r="H848" i="9"/>
  <c r="E848" i="9" s="1"/>
  <c r="H849" i="9"/>
  <c r="F849" i="9" s="1"/>
  <c r="H850" i="9"/>
  <c r="F850" i="9" s="1"/>
  <c r="H851" i="9"/>
  <c r="E851" i="9" s="1"/>
  <c r="H852" i="9"/>
  <c r="E852" i="9" s="1"/>
  <c r="H853" i="9"/>
  <c r="F853" i="9" s="1"/>
  <c r="H854" i="9"/>
  <c r="F854" i="9" s="1"/>
  <c r="H855" i="9"/>
  <c r="F855" i="9" s="1"/>
  <c r="H856" i="9"/>
  <c r="E856" i="9" s="1"/>
  <c r="H857" i="9"/>
  <c r="F857" i="9" s="1"/>
  <c r="H793" i="11"/>
  <c r="E793" i="11" s="1"/>
  <c r="H794" i="11"/>
  <c r="E794" i="11" s="1"/>
  <c r="H795" i="11"/>
  <c r="E795" i="11" s="1"/>
  <c r="H796" i="11"/>
  <c r="F796" i="11" s="1"/>
  <c r="H797" i="11"/>
  <c r="E797" i="11" s="1"/>
  <c r="H798" i="11"/>
  <c r="E798" i="11" s="1"/>
  <c r="H799" i="11"/>
  <c r="E799" i="11" s="1"/>
  <c r="H800" i="11"/>
  <c r="E800" i="11" s="1"/>
  <c r="H801" i="11"/>
  <c r="E801" i="11" s="1"/>
  <c r="H802" i="11"/>
  <c r="E802" i="11" s="1"/>
  <c r="H803" i="11"/>
  <c r="E803" i="11" s="1"/>
  <c r="H804" i="11"/>
  <c r="F804" i="11" s="1"/>
  <c r="H805" i="11"/>
  <c r="E805" i="11" s="1"/>
  <c r="H806" i="11"/>
  <c r="E806" i="11" s="1"/>
  <c r="H807" i="11"/>
  <c r="E807" i="11" s="1"/>
  <c r="H808" i="11"/>
  <c r="F808" i="11" s="1"/>
  <c r="H809" i="11"/>
  <c r="E809" i="11" s="1"/>
  <c r="H810" i="11"/>
  <c r="E810" i="11" s="1"/>
  <c r="H811" i="11"/>
  <c r="E811" i="11" s="1"/>
  <c r="H812" i="11"/>
  <c r="G812" i="11" s="1"/>
  <c r="H813" i="11"/>
  <c r="E813" i="11" s="1"/>
  <c r="H814" i="11"/>
  <c r="E814" i="11" s="1"/>
  <c r="H815" i="11"/>
  <c r="E815" i="11" s="1"/>
  <c r="H816" i="11"/>
  <c r="E816" i="11" s="1"/>
  <c r="H817" i="11"/>
  <c r="E817" i="11" s="1"/>
  <c r="H818" i="11"/>
  <c r="E818" i="11" s="1"/>
  <c r="H819" i="11"/>
  <c r="E819" i="11" s="1"/>
  <c r="H820" i="11"/>
  <c r="E820" i="11" s="1"/>
  <c r="H821" i="11"/>
  <c r="E821" i="11" s="1"/>
  <c r="H822" i="11"/>
  <c r="E822" i="11" s="1"/>
  <c r="H823" i="11"/>
  <c r="E823" i="11" s="1"/>
  <c r="H824" i="11"/>
  <c r="E824" i="11" s="1"/>
  <c r="H825" i="11"/>
  <c r="E825" i="11" s="1"/>
  <c r="H826" i="11"/>
  <c r="E826" i="11" s="1"/>
  <c r="H827" i="11"/>
  <c r="E827" i="11" s="1"/>
  <c r="H828" i="11"/>
  <c r="G828" i="11" s="1"/>
  <c r="G819" i="9" l="1"/>
  <c r="F810" i="9"/>
  <c r="E823" i="9"/>
  <c r="G803" i="9"/>
  <c r="F794" i="9"/>
  <c r="E810" i="9"/>
  <c r="G787" i="9"/>
  <c r="F778" i="9"/>
  <c r="E794" i="9"/>
  <c r="G771" i="9"/>
  <c r="F762" i="9"/>
  <c r="E778" i="9"/>
  <c r="G747" i="9"/>
  <c r="F746" i="9"/>
  <c r="E762" i="9"/>
  <c r="G715" i="9"/>
  <c r="F730" i="9"/>
  <c r="E746" i="9"/>
  <c r="G851" i="9"/>
  <c r="F842" i="9"/>
  <c r="E855" i="9"/>
  <c r="E730" i="9"/>
  <c r="G847" i="9"/>
  <c r="G831" i="9"/>
  <c r="G815" i="9"/>
  <c r="G799" i="9"/>
  <c r="G783" i="9"/>
  <c r="G767" i="9"/>
  <c r="G735" i="9"/>
  <c r="F851" i="9"/>
  <c r="F835" i="9"/>
  <c r="F819" i="9"/>
  <c r="F803" i="9"/>
  <c r="F787" i="9"/>
  <c r="F771" i="9"/>
  <c r="F755" i="9"/>
  <c r="F739" i="9"/>
  <c r="F723" i="9"/>
  <c r="E755" i="9"/>
  <c r="E739" i="9"/>
  <c r="E723" i="9"/>
  <c r="G843" i="9"/>
  <c r="G827" i="9"/>
  <c r="G811" i="9"/>
  <c r="G795" i="9"/>
  <c r="G779" i="9"/>
  <c r="G763" i="9"/>
  <c r="G731" i="9"/>
  <c r="F847" i="9"/>
  <c r="F831" i="9"/>
  <c r="F815" i="9"/>
  <c r="F799" i="9"/>
  <c r="F783" i="9"/>
  <c r="F767" i="9"/>
  <c r="F751" i="9"/>
  <c r="F735" i="9"/>
  <c r="F719" i="9"/>
  <c r="E850" i="9"/>
  <c r="E834" i="9"/>
  <c r="E818" i="9"/>
  <c r="E802" i="9"/>
  <c r="E786" i="9"/>
  <c r="E770" i="9"/>
  <c r="E754" i="9"/>
  <c r="E738" i="9"/>
  <c r="E722" i="9"/>
  <c r="G855" i="9"/>
  <c r="G839" i="9"/>
  <c r="G823" i="9"/>
  <c r="G807" i="9"/>
  <c r="G791" i="9"/>
  <c r="G775" i="9"/>
  <c r="G751" i="9"/>
  <c r="G719" i="9"/>
  <c r="F846" i="9"/>
  <c r="F830" i="9"/>
  <c r="F814" i="9"/>
  <c r="F798" i="9"/>
  <c r="F782" i="9"/>
  <c r="F766" i="9"/>
  <c r="F750" i="9"/>
  <c r="F734" i="9"/>
  <c r="F718" i="9"/>
  <c r="E846" i="9"/>
  <c r="E830" i="9"/>
  <c r="E811" i="9"/>
  <c r="E795" i="9"/>
  <c r="E779" i="9"/>
  <c r="E763" i="9"/>
  <c r="E747" i="9"/>
  <c r="E731" i="9"/>
  <c r="E715" i="9"/>
  <c r="F856" i="9"/>
  <c r="F840" i="9"/>
  <c r="F824" i="9"/>
  <c r="G854" i="9"/>
  <c r="G850" i="9"/>
  <c r="G842" i="9"/>
  <c r="G838" i="9"/>
  <c r="G834" i="9"/>
  <c r="G826" i="9"/>
  <c r="G822" i="9"/>
  <c r="G818" i="9"/>
  <c r="G814" i="9"/>
  <c r="G806" i="9"/>
  <c r="G802" i="9"/>
  <c r="G798" i="9"/>
  <c r="G790" i="9"/>
  <c r="G786" i="9"/>
  <c r="G782" i="9"/>
  <c r="G774" i="9"/>
  <c r="G770" i="9"/>
  <c r="G760" i="9"/>
  <c r="G744" i="9"/>
  <c r="G728" i="9"/>
  <c r="F844" i="9"/>
  <c r="F828" i="9"/>
  <c r="F812" i="9"/>
  <c r="F807" i="9"/>
  <c r="F796" i="9"/>
  <c r="F791" i="9"/>
  <c r="F780" i="9"/>
  <c r="F775" i="9"/>
  <c r="F764" i="9"/>
  <c r="F759" i="9"/>
  <c r="F754" i="9"/>
  <c r="F748" i="9"/>
  <c r="F743" i="9"/>
  <c r="F738" i="9"/>
  <c r="F732" i="9"/>
  <c r="F727" i="9"/>
  <c r="F722" i="9"/>
  <c r="F716" i="9"/>
  <c r="E854" i="9"/>
  <c r="E849" i="9"/>
  <c r="E843" i="9"/>
  <c r="E838" i="9"/>
  <c r="E833" i="9"/>
  <c r="E827" i="9"/>
  <c r="E822" i="9"/>
  <c r="E759" i="9"/>
  <c r="E743" i="9"/>
  <c r="E727" i="9"/>
  <c r="G756" i="9"/>
  <c r="G740" i="9"/>
  <c r="G724" i="9"/>
  <c r="F808" i="9"/>
  <c r="F792" i="9"/>
  <c r="F776" i="9"/>
  <c r="F760" i="9"/>
  <c r="F744" i="9"/>
  <c r="F728" i="9"/>
  <c r="E845" i="9"/>
  <c r="E829" i="9"/>
  <c r="G857" i="9"/>
  <c r="G853" i="9"/>
  <c r="G849" i="9"/>
  <c r="G845" i="9"/>
  <c r="G841" i="9"/>
  <c r="G837" i="9"/>
  <c r="G833" i="9"/>
  <c r="G829" i="9"/>
  <c r="G825" i="9"/>
  <c r="G821" i="9"/>
  <c r="G764" i="9"/>
  <c r="G748" i="9"/>
  <c r="G732" i="9"/>
  <c r="G716" i="9"/>
  <c r="F848" i="9"/>
  <c r="F832" i="9"/>
  <c r="F816" i="9"/>
  <c r="F806" i="9"/>
  <c r="F800" i="9"/>
  <c r="F790" i="9"/>
  <c r="F784" i="9"/>
  <c r="F774" i="9"/>
  <c r="F768" i="9"/>
  <c r="F758" i="9"/>
  <c r="F752" i="9"/>
  <c r="F742" i="9"/>
  <c r="F736" i="9"/>
  <c r="F726" i="9"/>
  <c r="F720" i="9"/>
  <c r="E853" i="9"/>
  <c r="E837" i="9"/>
  <c r="E821" i="9"/>
  <c r="E766" i="9"/>
  <c r="E758" i="9"/>
  <c r="E750" i="9"/>
  <c r="E742" i="9"/>
  <c r="E734" i="9"/>
  <c r="E726" i="9"/>
  <c r="E718" i="9"/>
  <c r="F817" i="9"/>
  <c r="E817" i="9"/>
  <c r="F813" i="9"/>
  <c r="E813" i="9"/>
  <c r="F809" i="9"/>
  <c r="E809" i="9"/>
  <c r="F805" i="9"/>
  <c r="E805" i="9"/>
  <c r="F801" i="9"/>
  <c r="E801" i="9"/>
  <c r="F797" i="9"/>
  <c r="E797" i="9"/>
  <c r="F793" i="9"/>
  <c r="E793" i="9"/>
  <c r="F789" i="9"/>
  <c r="E789" i="9"/>
  <c r="F785" i="9"/>
  <c r="E785" i="9"/>
  <c r="F781" i="9"/>
  <c r="E781" i="9"/>
  <c r="F777" i="9"/>
  <c r="E777" i="9"/>
  <c r="F773" i="9"/>
  <c r="E773" i="9"/>
  <c r="F769" i="9"/>
  <c r="E769" i="9"/>
  <c r="F765" i="9"/>
  <c r="E765" i="9"/>
  <c r="F761" i="9"/>
  <c r="E761" i="9"/>
  <c r="F757" i="9"/>
  <c r="E757" i="9"/>
  <c r="F753" i="9"/>
  <c r="E753" i="9"/>
  <c r="F749" i="9"/>
  <c r="E749" i="9"/>
  <c r="F745" i="9"/>
  <c r="E745" i="9"/>
  <c r="F741" i="9"/>
  <c r="E741" i="9"/>
  <c r="F737" i="9"/>
  <c r="E737" i="9"/>
  <c r="F733" i="9"/>
  <c r="E733" i="9"/>
  <c r="F729" i="9"/>
  <c r="E729" i="9"/>
  <c r="F725" i="9"/>
  <c r="E725" i="9"/>
  <c r="F721" i="9"/>
  <c r="E721" i="9"/>
  <c r="F717" i="9"/>
  <c r="E717" i="9"/>
  <c r="G856" i="9"/>
  <c r="G852" i="9"/>
  <c r="G848" i="9"/>
  <c r="G844" i="9"/>
  <c r="G840" i="9"/>
  <c r="G836" i="9"/>
  <c r="G832" i="9"/>
  <c r="G828" i="9"/>
  <c r="G824" i="9"/>
  <c r="G820" i="9"/>
  <c r="G816" i="9"/>
  <c r="G812" i="9"/>
  <c r="G808" i="9"/>
  <c r="G804" i="9"/>
  <c r="G800" i="9"/>
  <c r="G796" i="9"/>
  <c r="G792" i="9"/>
  <c r="G788" i="9"/>
  <c r="G784" i="9"/>
  <c r="G780" i="9"/>
  <c r="G776" i="9"/>
  <c r="G772" i="9"/>
  <c r="G768" i="9"/>
  <c r="G757" i="9"/>
  <c r="G752" i="9"/>
  <c r="G741" i="9"/>
  <c r="G736" i="9"/>
  <c r="G725" i="9"/>
  <c r="G720" i="9"/>
  <c r="F852" i="9"/>
  <c r="F836" i="9"/>
  <c r="F820" i="9"/>
  <c r="F804" i="9"/>
  <c r="F788" i="9"/>
  <c r="F772" i="9"/>
  <c r="F756" i="9"/>
  <c r="F740" i="9"/>
  <c r="F724" i="9"/>
  <c r="E857" i="9"/>
  <c r="E841" i="9"/>
  <c r="E825" i="9"/>
  <c r="G824" i="11"/>
  <c r="G816" i="11"/>
  <c r="G804" i="11"/>
  <c r="F824" i="11"/>
  <c r="F812" i="11"/>
  <c r="F800" i="11"/>
  <c r="E812" i="11"/>
  <c r="E804" i="11"/>
  <c r="E796" i="11"/>
  <c r="G827" i="11"/>
  <c r="G823" i="11"/>
  <c r="G819" i="11"/>
  <c r="G815" i="11"/>
  <c r="G811" i="11"/>
  <c r="G807" i="11"/>
  <c r="G803" i="11"/>
  <c r="G799" i="11"/>
  <c r="G795" i="11"/>
  <c r="F827" i="11"/>
  <c r="F823" i="11"/>
  <c r="F819" i="11"/>
  <c r="F815" i="11"/>
  <c r="F811" i="11"/>
  <c r="F807" i="11"/>
  <c r="F803" i="11"/>
  <c r="F799" i="11"/>
  <c r="F795" i="11"/>
  <c r="G820" i="11"/>
  <c r="G800" i="11"/>
  <c r="F828" i="11"/>
  <c r="F816" i="11"/>
  <c r="E828" i="11"/>
  <c r="E808" i="11"/>
  <c r="G826" i="11"/>
  <c r="G822" i="11"/>
  <c r="G818" i="11"/>
  <c r="G814" i="11"/>
  <c r="G810" i="11"/>
  <c r="G806" i="11"/>
  <c r="G802" i="11"/>
  <c r="G798" i="11"/>
  <c r="G794" i="11"/>
  <c r="F826" i="11"/>
  <c r="F822" i="11"/>
  <c r="F818" i="11"/>
  <c r="F814" i="11"/>
  <c r="F810" i="11"/>
  <c r="F806" i="11"/>
  <c r="F802" i="11"/>
  <c r="F798" i="11"/>
  <c r="F794" i="11"/>
  <c r="G808" i="11"/>
  <c r="G796" i="11"/>
  <c r="F820" i="11"/>
  <c r="G825" i="11"/>
  <c r="G821" i="11"/>
  <c r="G817" i="11"/>
  <c r="G813" i="11"/>
  <c r="G809" i="11"/>
  <c r="G805" i="11"/>
  <c r="G801" i="11"/>
  <c r="G797" i="11"/>
  <c r="G793" i="11"/>
  <c r="F825" i="11"/>
  <c r="F821" i="11"/>
  <c r="F817" i="11"/>
  <c r="F813" i="11"/>
  <c r="F809" i="11"/>
  <c r="F805" i="11"/>
  <c r="F801" i="11"/>
  <c r="F797" i="11"/>
  <c r="F793" i="11"/>
  <c r="E708" i="9"/>
  <c r="H678" i="9"/>
  <c r="E678" i="9" s="1"/>
  <c r="H679" i="9"/>
  <c r="E679" i="9" s="1"/>
  <c r="H680" i="9"/>
  <c r="G680" i="9" s="1"/>
  <c r="H681" i="9"/>
  <c r="F681" i="9" s="1"/>
  <c r="H682" i="9"/>
  <c r="E682" i="9" s="1"/>
  <c r="H683" i="9"/>
  <c r="E683" i="9" s="1"/>
  <c r="H684" i="9"/>
  <c r="G684" i="9" s="1"/>
  <c r="H685" i="9"/>
  <c r="F685" i="9" s="1"/>
  <c r="H686" i="9"/>
  <c r="E686" i="9" s="1"/>
  <c r="H687" i="9"/>
  <c r="E687" i="9" s="1"/>
  <c r="H688" i="9"/>
  <c r="G688" i="9" s="1"/>
  <c r="H689" i="9"/>
  <c r="F689" i="9" s="1"/>
  <c r="H690" i="9"/>
  <c r="E690" i="9" s="1"/>
  <c r="H691" i="9"/>
  <c r="E691" i="9" s="1"/>
  <c r="H692" i="9"/>
  <c r="G692" i="9" s="1"/>
  <c r="H693" i="9"/>
  <c r="F693" i="9" s="1"/>
  <c r="H694" i="9"/>
  <c r="E694" i="9" s="1"/>
  <c r="H695" i="9"/>
  <c r="E695" i="9" s="1"/>
  <c r="H696" i="9"/>
  <c r="G696" i="9" s="1"/>
  <c r="H697" i="9"/>
  <c r="F697" i="9" s="1"/>
  <c r="H698" i="9"/>
  <c r="E698" i="9" s="1"/>
  <c r="H699" i="9"/>
  <c r="E699" i="9" s="1"/>
  <c r="H700" i="9"/>
  <c r="F700" i="9" s="1"/>
  <c r="H701" i="9"/>
  <c r="F701" i="9" s="1"/>
  <c r="H702" i="9"/>
  <c r="E702" i="9" s="1"/>
  <c r="H703" i="9"/>
  <c r="E703" i="9" s="1"/>
  <c r="H704" i="9"/>
  <c r="G704" i="9" s="1"/>
  <c r="H705" i="9"/>
  <c r="F705" i="9" s="1"/>
  <c r="H706" i="9"/>
  <c r="E706" i="9" s="1"/>
  <c r="H707" i="9"/>
  <c r="E707" i="9" s="1"/>
  <c r="H708" i="9"/>
  <c r="F708" i="9" s="1"/>
  <c r="H709" i="9"/>
  <c r="F709" i="9" s="1"/>
  <c r="H710" i="9"/>
  <c r="E710" i="9" s="1"/>
  <c r="H711" i="9"/>
  <c r="E711" i="9" s="1"/>
  <c r="H712" i="9"/>
  <c r="G712" i="9" s="1"/>
  <c r="H713" i="9"/>
  <c r="F713" i="9" s="1"/>
  <c r="H714" i="9"/>
  <c r="E714" i="9" s="1"/>
  <c r="E696" i="9" l="1"/>
  <c r="F691" i="9"/>
  <c r="F687" i="9"/>
  <c r="F707" i="9"/>
  <c r="F703" i="9"/>
  <c r="F683" i="9"/>
  <c r="E692" i="9"/>
  <c r="F699" i="9"/>
  <c r="E712" i="9"/>
  <c r="E680" i="9"/>
  <c r="G702" i="9"/>
  <c r="G686" i="9"/>
  <c r="G714" i="9"/>
  <c r="G698" i="9"/>
  <c r="G682" i="9"/>
  <c r="G710" i="9"/>
  <c r="G694" i="9"/>
  <c r="G678" i="9"/>
  <c r="E704" i="9"/>
  <c r="E688" i="9"/>
  <c r="G706" i="9"/>
  <c r="G690" i="9"/>
  <c r="F711" i="9"/>
  <c r="F695" i="9"/>
  <c r="F679" i="9"/>
  <c r="E700" i="9"/>
  <c r="E684" i="9"/>
  <c r="G708" i="9"/>
  <c r="G700" i="9"/>
  <c r="G711" i="9"/>
  <c r="G707" i="9"/>
  <c r="G703" i="9"/>
  <c r="G699" i="9"/>
  <c r="G695" i="9"/>
  <c r="G691" i="9"/>
  <c r="G687" i="9"/>
  <c r="G683" i="9"/>
  <c r="G679" i="9"/>
  <c r="F712" i="9"/>
  <c r="F704" i="9"/>
  <c r="F696" i="9"/>
  <c r="F692" i="9"/>
  <c r="F688" i="9"/>
  <c r="F684" i="9"/>
  <c r="F680" i="9"/>
  <c r="E713" i="9"/>
  <c r="E709" i="9"/>
  <c r="E705" i="9"/>
  <c r="E701" i="9"/>
  <c r="E697" i="9"/>
  <c r="E693" i="9"/>
  <c r="E689" i="9"/>
  <c r="E685" i="9"/>
  <c r="E681" i="9"/>
  <c r="G713" i="9"/>
  <c r="G709" i="9"/>
  <c r="G705" i="9"/>
  <c r="G701" i="9"/>
  <c r="G697" i="9"/>
  <c r="G693" i="9"/>
  <c r="G689" i="9"/>
  <c r="G685" i="9"/>
  <c r="G681" i="9"/>
  <c r="F714" i="9"/>
  <c r="F710" i="9"/>
  <c r="F706" i="9"/>
  <c r="F702" i="9"/>
  <c r="F698" i="9"/>
  <c r="F694" i="9"/>
  <c r="F690" i="9"/>
  <c r="F686" i="9"/>
  <c r="F682" i="9"/>
  <c r="F678" i="9"/>
  <c r="G605" i="10"/>
  <c r="G701" i="10"/>
  <c r="G771" i="10"/>
  <c r="G851" i="10"/>
  <c r="G868" i="10"/>
  <c r="G915" i="10"/>
  <c r="G932" i="10"/>
  <c r="H594" i="10"/>
  <c r="H595" i="10"/>
  <c r="G595" i="10" s="1"/>
  <c r="H596" i="10"/>
  <c r="G596" i="10" s="1"/>
  <c r="H597" i="10"/>
  <c r="H598" i="10"/>
  <c r="H599" i="10"/>
  <c r="H600" i="10"/>
  <c r="G600" i="10" s="1"/>
  <c r="H601" i="10"/>
  <c r="H602" i="10"/>
  <c r="H603" i="10"/>
  <c r="H604" i="10"/>
  <c r="E604" i="10" s="1"/>
  <c r="H605" i="10"/>
  <c r="H606" i="10"/>
  <c r="H607" i="10"/>
  <c r="H608" i="10"/>
  <c r="H609" i="10"/>
  <c r="H610" i="10"/>
  <c r="H611" i="10"/>
  <c r="H612" i="10"/>
  <c r="G612" i="10" s="1"/>
  <c r="H613" i="10"/>
  <c r="H614" i="10"/>
  <c r="H615" i="10"/>
  <c r="H616" i="10"/>
  <c r="G616" i="10" s="1"/>
  <c r="H617" i="10"/>
  <c r="H618" i="10"/>
  <c r="H619" i="10"/>
  <c r="H620" i="10"/>
  <c r="H621" i="10"/>
  <c r="H622" i="10"/>
  <c r="H623" i="10"/>
  <c r="H624" i="10"/>
  <c r="H625" i="10"/>
  <c r="H626" i="10"/>
  <c r="H627" i="10"/>
  <c r="G627" i="10" s="1"/>
  <c r="H628" i="10"/>
  <c r="G628" i="10" s="1"/>
  <c r="H629" i="10"/>
  <c r="H630" i="10"/>
  <c r="H631" i="10"/>
  <c r="H632" i="10"/>
  <c r="G632" i="10" s="1"/>
  <c r="H633" i="10"/>
  <c r="H634" i="10"/>
  <c r="H635" i="10"/>
  <c r="H636" i="10"/>
  <c r="H637" i="10"/>
  <c r="G637" i="10" s="1"/>
  <c r="H638" i="10"/>
  <c r="H639" i="10"/>
  <c r="H640" i="10"/>
  <c r="E640" i="10" s="1"/>
  <c r="H641" i="10"/>
  <c r="H642" i="10"/>
  <c r="H643" i="10"/>
  <c r="G643" i="10" s="1"/>
  <c r="H644" i="10"/>
  <c r="G644" i="10" s="1"/>
  <c r="H645" i="10"/>
  <c r="H646" i="10"/>
  <c r="H647" i="10"/>
  <c r="F647" i="10" s="1"/>
  <c r="H648" i="10"/>
  <c r="G648" i="10" s="1"/>
  <c r="H649" i="10"/>
  <c r="H650" i="10"/>
  <c r="H651" i="10"/>
  <c r="H652" i="10"/>
  <c r="H653" i="10"/>
  <c r="H654" i="10"/>
  <c r="H655" i="10"/>
  <c r="H656" i="10"/>
  <c r="H657" i="10"/>
  <c r="H658" i="10"/>
  <c r="H659" i="10"/>
  <c r="G659" i="10" s="1"/>
  <c r="H660" i="10"/>
  <c r="G660" i="10" s="1"/>
  <c r="H661" i="10"/>
  <c r="H662" i="10"/>
  <c r="H663" i="10"/>
  <c r="H664" i="10"/>
  <c r="G664" i="10" s="1"/>
  <c r="H665" i="10"/>
  <c r="G665" i="10" s="1"/>
  <c r="H666" i="10"/>
  <c r="H667" i="10"/>
  <c r="H668" i="10"/>
  <c r="H669" i="10"/>
  <c r="H670" i="10"/>
  <c r="H671" i="10"/>
  <c r="G671" i="10" s="1"/>
  <c r="H672" i="10"/>
  <c r="E672" i="10" s="1"/>
  <c r="H673" i="10"/>
  <c r="G673" i="10" s="1"/>
  <c r="H674" i="10"/>
  <c r="H675" i="10"/>
  <c r="H676" i="10"/>
  <c r="G676" i="10" s="1"/>
  <c r="H677" i="10"/>
  <c r="H678" i="10"/>
  <c r="H679" i="10"/>
  <c r="F679" i="10" s="1"/>
  <c r="H680" i="10"/>
  <c r="G680" i="10" s="1"/>
  <c r="H681" i="10"/>
  <c r="H682" i="10"/>
  <c r="H683" i="10"/>
  <c r="H684" i="10"/>
  <c r="H685" i="10"/>
  <c r="H686" i="10"/>
  <c r="H687" i="10"/>
  <c r="G687" i="10" s="1"/>
  <c r="H688" i="10"/>
  <c r="E688" i="10" s="1"/>
  <c r="H689" i="10"/>
  <c r="H690" i="10"/>
  <c r="H691" i="10"/>
  <c r="H692" i="10"/>
  <c r="G692" i="10" s="1"/>
  <c r="H693" i="10"/>
  <c r="H694" i="10"/>
  <c r="H695" i="10"/>
  <c r="G695" i="10" s="1"/>
  <c r="H696" i="10"/>
  <c r="G696" i="10" s="1"/>
  <c r="H697" i="10"/>
  <c r="H698" i="10"/>
  <c r="H699" i="10"/>
  <c r="H700" i="10"/>
  <c r="H701" i="10"/>
  <c r="H702" i="10"/>
  <c r="H703" i="10"/>
  <c r="H704" i="10"/>
  <c r="E704" i="10" s="1"/>
  <c r="H705" i="10"/>
  <c r="H706" i="10"/>
  <c r="H707" i="10"/>
  <c r="G707" i="10" s="1"/>
  <c r="H708" i="10"/>
  <c r="G708" i="10" s="1"/>
  <c r="H709" i="10"/>
  <c r="H710" i="10"/>
  <c r="H711" i="10"/>
  <c r="F711" i="10" s="1"/>
  <c r="H712" i="10"/>
  <c r="G712" i="10" s="1"/>
  <c r="H713" i="10"/>
  <c r="H714" i="10"/>
  <c r="H715" i="10"/>
  <c r="H716" i="10"/>
  <c r="H717" i="10"/>
  <c r="H718" i="10"/>
  <c r="H719" i="10"/>
  <c r="H720" i="10"/>
  <c r="H721" i="10"/>
  <c r="H722" i="10"/>
  <c r="H723" i="10"/>
  <c r="G723" i="10" s="1"/>
  <c r="H724" i="10"/>
  <c r="G724" i="10" s="1"/>
  <c r="H725" i="10"/>
  <c r="H726" i="10"/>
  <c r="H727" i="10"/>
  <c r="H728" i="10"/>
  <c r="G728" i="10" s="1"/>
  <c r="H729" i="10"/>
  <c r="G729" i="10" s="1"/>
  <c r="H730" i="10"/>
  <c r="H731" i="10"/>
  <c r="H732" i="10"/>
  <c r="H733" i="10"/>
  <c r="H734" i="10"/>
  <c r="H735" i="10"/>
  <c r="G735" i="10" s="1"/>
  <c r="H736" i="10"/>
  <c r="H737" i="10"/>
  <c r="G737" i="10" s="1"/>
  <c r="H738" i="10"/>
  <c r="H739" i="10"/>
  <c r="H740" i="10"/>
  <c r="G740" i="10" s="1"/>
  <c r="H741" i="10"/>
  <c r="H742" i="10"/>
  <c r="H743" i="10"/>
  <c r="H744" i="10"/>
  <c r="G744" i="10" s="1"/>
  <c r="H745" i="10"/>
  <c r="H746" i="10"/>
  <c r="H747" i="10"/>
  <c r="H748" i="10"/>
  <c r="F748" i="10" s="1"/>
  <c r="H749" i="10"/>
  <c r="H750" i="10"/>
  <c r="H751" i="10"/>
  <c r="G751" i="10" s="1"/>
  <c r="H752" i="10"/>
  <c r="H753" i="10"/>
  <c r="H754" i="10"/>
  <c r="H755" i="10"/>
  <c r="G755" i="10" s="1"/>
  <c r="H756" i="10"/>
  <c r="G756" i="10" s="1"/>
  <c r="H757" i="10"/>
  <c r="H758" i="10"/>
  <c r="H759" i="10"/>
  <c r="G759" i="10" s="1"/>
  <c r="H760" i="10"/>
  <c r="G760" i="10" s="1"/>
  <c r="H761" i="10"/>
  <c r="H762" i="10"/>
  <c r="H763" i="10"/>
  <c r="H764" i="10"/>
  <c r="H765" i="10"/>
  <c r="G765" i="10" s="1"/>
  <c r="H766" i="10"/>
  <c r="H767" i="10"/>
  <c r="H768" i="10"/>
  <c r="H769" i="10"/>
  <c r="H770" i="10"/>
  <c r="H771" i="10"/>
  <c r="H772" i="10"/>
  <c r="G772" i="10" s="1"/>
  <c r="H773" i="10"/>
  <c r="H774" i="10"/>
  <c r="H775" i="10"/>
  <c r="F775" i="10" s="1"/>
  <c r="H776" i="10"/>
  <c r="G776" i="10" s="1"/>
  <c r="H777" i="10"/>
  <c r="H778" i="10"/>
  <c r="H779" i="10"/>
  <c r="H780" i="10"/>
  <c r="H781" i="10"/>
  <c r="H782" i="10"/>
  <c r="H783" i="10"/>
  <c r="G783" i="10" s="1"/>
  <c r="H784" i="10"/>
  <c r="H785" i="10"/>
  <c r="H786" i="10"/>
  <c r="H787" i="10"/>
  <c r="G787" i="10" s="1"/>
  <c r="H788" i="10"/>
  <c r="G788" i="10" s="1"/>
  <c r="H789" i="10"/>
  <c r="H790" i="10"/>
  <c r="H791" i="10"/>
  <c r="G791" i="10" s="1"/>
  <c r="H792" i="10"/>
  <c r="G792" i="10" s="1"/>
  <c r="H793" i="10"/>
  <c r="G793" i="10" s="1"/>
  <c r="H794" i="10"/>
  <c r="H795" i="10"/>
  <c r="H796" i="10"/>
  <c r="H797" i="10"/>
  <c r="H798" i="10"/>
  <c r="H799" i="10"/>
  <c r="G799" i="10" s="1"/>
  <c r="H800" i="10"/>
  <c r="H801" i="10"/>
  <c r="G801" i="10" s="1"/>
  <c r="H802" i="10"/>
  <c r="H803" i="10"/>
  <c r="H804" i="10"/>
  <c r="H805" i="10"/>
  <c r="H806" i="10"/>
  <c r="H807" i="10"/>
  <c r="G807" i="10" s="1"/>
  <c r="H808" i="10"/>
  <c r="H809" i="10"/>
  <c r="H810" i="10"/>
  <c r="H811" i="10"/>
  <c r="H812" i="10"/>
  <c r="G812" i="10" s="1"/>
  <c r="H813" i="10"/>
  <c r="H814" i="10"/>
  <c r="H815" i="10"/>
  <c r="G815" i="10" s="1"/>
  <c r="H816" i="10"/>
  <c r="H817" i="10"/>
  <c r="H818" i="10"/>
  <c r="H819" i="10"/>
  <c r="G819" i="10" s="1"/>
  <c r="H820" i="10"/>
  <c r="G820" i="10" s="1"/>
  <c r="H821" i="10"/>
  <c r="H822" i="10"/>
  <c r="H823" i="10"/>
  <c r="G823" i="10" s="1"/>
  <c r="H824" i="10"/>
  <c r="G824" i="10" s="1"/>
  <c r="H825" i="10"/>
  <c r="F825" i="10" s="1"/>
  <c r="H826" i="10"/>
  <c r="H827" i="10"/>
  <c r="H828" i="10"/>
  <c r="G828" i="10" s="1"/>
  <c r="H829" i="10"/>
  <c r="G829" i="10" s="1"/>
  <c r="H830" i="10"/>
  <c r="H831" i="10"/>
  <c r="H832" i="10"/>
  <c r="H833" i="10"/>
  <c r="H834" i="10"/>
  <c r="H835" i="10"/>
  <c r="G835" i="10" s="1"/>
  <c r="H836" i="10"/>
  <c r="F836" i="10" s="1"/>
  <c r="H837" i="10"/>
  <c r="H838" i="10"/>
  <c r="H839" i="10"/>
  <c r="H840" i="10"/>
  <c r="E840" i="10" s="1"/>
  <c r="H841" i="10"/>
  <c r="H842" i="10"/>
  <c r="H843" i="10"/>
  <c r="H844" i="10"/>
  <c r="G844" i="10" s="1"/>
  <c r="H845" i="10"/>
  <c r="H846" i="10"/>
  <c r="H847" i="10"/>
  <c r="F847" i="10" s="1"/>
  <c r="H848" i="10"/>
  <c r="H849" i="10"/>
  <c r="H850" i="10"/>
  <c r="H851" i="10"/>
  <c r="H852" i="10"/>
  <c r="G852" i="10" s="1"/>
  <c r="H853" i="10"/>
  <c r="H854" i="10"/>
  <c r="H855" i="10"/>
  <c r="G855" i="10" s="1"/>
  <c r="H856" i="10"/>
  <c r="G856" i="10" s="1"/>
  <c r="H857" i="10"/>
  <c r="G857" i="10" s="1"/>
  <c r="H858" i="10"/>
  <c r="H859" i="10"/>
  <c r="H860" i="10"/>
  <c r="G860" i="10" s="1"/>
  <c r="H861" i="10"/>
  <c r="H862" i="10"/>
  <c r="H863" i="10"/>
  <c r="H864" i="10"/>
  <c r="H865" i="10"/>
  <c r="G865" i="10" s="1"/>
  <c r="H866" i="10"/>
  <c r="H867" i="10"/>
  <c r="H868" i="10"/>
  <c r="H869" i="10"/>
  <c r="H870" i="10"/>
  <c r="H871" i="10"/>
  <c r="H872" i="10"/>
  <c r="H873" i="10"/>
  <c r="H874" i="10"/>
  <c r="H875" i="10"/>
  <c r="G875" i="10" s="1"/>
  <c r="H876" i="10"/>
  <c r="G876" i="10" s="1"/>
  <c r="H877" i="10"/>
  <c r="G877" i="10" s="1"/>
  <c r="H878" i="10"/>
  <c r="H879" i="10"/>
  <c r="E879" i="10" s="1"/>
  <c r="H880" i="10"/>
  <c r="G880" i="10" s="1"/>
  <c r="H881" i="10"/>
  <c r="H882" i="10"/>
  <c r="H883" i="10"/>
  <c r="G883" i="10" s="1"/>
  <c r="H884" i="10"/>
  <c r="G884" i="10" s="1"/>
  <c r="H885" i="10"/>
  <c r="H886" i="10"/>
  <c r="H887" i="10"/>
  <c r="H888" i="10"/>
  <c r="G888" i="10" s="1"/>
  <c r="H889" i="10"/>
  <c r="F889" i="10" s="1"/>
  <c r="H890" i="10"/>
  <c r="H891" i="10"/>
  <c r="G891" i="10" s="1"/>
  <c r="H892" i="10"/>
  <c r="G892" i="10" s="1"/>
  <c r="H893" i="10"/>
  <c r="E893" i="10" s="1"/>
  <c r="H894" i="10"/>
  <c r="H895" i="10"/>
  <c r="H896" i="10"/>
  <c r="G896" i="10" s="1"/>
  <c r="H897" i="10"/>
  <c r="H898" i="10"/>
  <c r="H899" i="10"/>
  <c r="E899" i="10" s="1"/>
  <c r="H900" i="10"/>
  <c r="F900" i="10" s="1"/>
  <c r="H901" i="10"/>
  <c r="H902" i="10"/>
  <c r="H903" i="10"/>
  <c r="H904" i="10"/>
  <c r="H905" i="10"/>
  <c r="E905" i="10" s="1"/>
  <c r="H906" i="10"/>
  <c r="H907" i="10"/>
  <c r="G907" i="10" s="1"/>
  <c r="H908" i="10"/>
  <c r="G908" i="10" s="1"/>
  <c r="H909" i="10"/>
  <c r="E909" i="10" s="1"/>
  <c r="H910" i="10"/>
  <c r="H911" i="10"/>
  <c r="F911" i="10" s="1"/>
  <c r="H912" i="10"/>
  <c r="G912" i="10" s="1"/>
  <c r="H913" i="10"/>
  <c r="H914" i="10"/>
  <c r="H915" i="10"/>
  <c r="H916" i="10"/>
  <c r="G916" i="10" s="1"/>
  <c r="H917" i="10"/>
  <c r="H918" i="10"/>
  <c r="H919" i="10"/>
  <c r="H920" i="10"/>
  <c r="G920" i="10" s="1"/>
  <c r="H921" i="10"/>
  <c r="E921" i="10" s="1"/>
  <c r="H922" i="10"/>
  <c r="H923" i="10"/>
  <c r="G923" i="10" s="1"/>
  <c r="H924" i="10"/>
  <c r="G924" i="10" s="1"/>
  <c r="H925" i="10"/>
  <c r="E925" i="10" s="1"/>
  <c r="H926" i="10"/>
  <c r="H927" i="10"/>
  <c r="H928" i="10"/>
  <c r="G928" i="10" s="1"/>
  <c r="H929" i="10"/>
  <c r="H930" i="10"/>
  <c r="H931" i="10"/>
  <c r="E931" i="10" s="1"/>
  <c r="H932" i="10"/>
  <c r="F932" i="10" s="1"/>
  <c r="H933" i="10"/>
  <c r="H934" i="10"/>
  <c r="H935" i="10"/>
  <c r="G931" i="10" l="1"/>
  <c r="F905" i="10"/>
  <c r="G679" i="10"/>
  <c r="F879" i="10"/>
  <c r="E889" i="10"/>
  <c r="G900" i="10"/>
  <c r="G847" i="10"/>
  <c r="G899" i="10"/>
  <c r="E825" i="10"/>
  <c r="F904" i="10"/>
  <c r="G904" i="10"/>
  <c r="E904" i="10"/>
  <c r="F872" i="10"/>
  <c r="G872" i="10"/>
  <c r="F868" i="10"/>
  <c r="E868" i="10"/>
  <c r="F840" i="10"/>
  <c r="G840" i="10"/>
  <c r="F808" i="10"/>
  <c r="G808" i="10"/>
  <c r="F804" i="10"/>
  <c r="E804" i="10"/>
  <c r="F796" i="10"/>
  <c r="E796" i="10"/>
  <c r="G796" i="10"/>
  <c r="F780" i="10"/>
  <c r="G780" i="10"/>
  <c r="F764" i="10"/>
  <c r="G764" i="10"/>
  <c r="F732" i="10"/>
  <c r="G732" i="10"/>
  <c r="E732" i="10"/>
  <c r="E720" i="10"/>
  <c r="F720" i="10"/>
  <c r="E716" i="10"/>
  <c r="F716" i="10"/>
  <c r="F700" i="10"/>
  <c r="E700" i="10"/>
  <c r="G700" i="10"/>
  <c r="E684" i="10"/>
  <c r="G684" i="10"/>
  <c r="F684" i="10"/>
  <c r="F668" i="10"/>
  <c r="E668" i="10"/>
  <c r="E656" i="10"/>
  <c r="F656" i="10"/>
  <c r="E652" i="10"/>
  <c r="F652" i="10"/>
  <c r="G652" i="10"/>
  <c r="F636" i="10"/>
  <c r="E636" i="10"/>
  <c r="G636" i="10"/>
  <c r="F620" i="10"/>
  <c r="G620" i="10"/>
  <c r="F604" i="10"/>
  <c r="G604" i="10"/>
  <c r="G804" i="10"/>
  <c r="G748" i="10"/>
  <c r="F688" i="10"/>
  <c r="E935" i="10"/>
  <c r="G935" i="10"/>
  <c r="E919" i="10"/>
  <c r="G919" i="10"/>
  <c r="E915" i="10"/>
  <c r="F915" i="10"/>
  <c r="E903" i="10"/>
  <c r="F903" i="10"/>
  <c r="G903" i="10"/>
  <c r="E887" i="10"/>
  <c r="G887" i="10"/>
  <c r="E871" i="10"/>
  <c r="G871" i="10"/>
  <c r="E863" i="10"/>
  <c r="G863" i="10"/>
  <c r="F863" i="10"/>
  <c r="F743" i="10"/>
  <c r="G743" i="10"/>
  <c r="E743" i="10"/>
  <c r="F615" i="10"/>
  <c r="E615" i="10"/>
  <c r="G615" i="10"/>
  <c r="G836" i="10"/>
  <c r="G716" i="10"/>
  <c r="F935" i="10"/>
  <c r="E932" i="10"/>
  <c r="E764" i="10"/>
  <c r="G668" i="10"/>
  <c r="E679" i="10"/>
  <c r="G925" i="10"/>
  <c r="G909" i="10"/>
  <c r="G893" i="10"/>
  <c r="E934" i="10"/>
  <c r="F934" i="10"/>
  <c r="G934" i="10"/>
  <c r="E930" i="10"/>
  <c r="G930" i="10"/>
  <c r="E926" i="10"/>
  <c r="G926" i="10"/>
  <c r="E922" i="10"/>
  <c r="G922" i="10"/>
  <c r="F922" i="10"/>
  <c r="E918" i="10"/>
  <c r="F918" i="10"/>
  <c r="G918" i="10"/>
  <c r="E914" i="10"/>
  <c r="G914" i="10"/>
  <c r="E910" i="10"/>
  <c r="G910" i="10"/>
  <c r="E906" i="10"/>
  <c r="G906" i="10"/>
  <c r="F906" i="10"/>
  <c r="E902" i="10"/>
  <c r="F902" i="10"/>
  <c r="G902" i="10"/>
  <c r="E898" i="10"/>
  <c r="G898" i="10"/>
  <c r="E894" i="10"/>
  <c r="G894" i="10"/>
  <c r="E890" i="10"/>
  <c r="G890" i="10"/>
  <c r="F890" i="10"/>
  <c r="E886" i="10"/>
  <c r="F886" i="10"/>
  <c r="G886" i="10"/>
  <c r="E882" i="10"/>
  <c r="G882" i="10"/>
  <c r="E878" i="10"/>
  <c r="F878" i="10"/>
  <c r="G878" i="10"/>
  <c r="E874" i="10"/>
  <c r="G874" i="10"/>
  <c r="E870" i="10"/>
  <c r="G870" i="10"/>
  <c r="F870" i="10"/>
  <c r="E866" i="10"/>
  <c r="G866" i="10"/>
  <c r="E862" i="10"/>
  <c r="G862" i="10"/>
  <c r="F862" i="10"/>
  <c r="E858" i="10"/>
  <c r="G858" i="10"/>
  <c r="E854" i="10"/>
  <c r="G854" i="10"/>
  <c r="F854" i="10"/>
  <c r="E850" i="10"/>
  <c r="G850" i="10"/>
  <c r="E846" i="10"/>
  <c r="G846" i="10"/>
  <c r="F846" i="10"/>
  <c r="E842" i="10"/>
  <c r="G842" i="10"/>
  <c r="E838" i="10"/>
  <c r="G838" i="10"/>
  <c r="F838" i="10"/>
  <c r="E834" i="10"/>
  <c r="G834" i="10"/>
  <c r="E830" i="10"/>
  <c r="G830" i="10"/>
  <c r="F830" i="10"/>
  <c r="E826" i="10"/>
  <c r="G826" i="10"/>
  <c r="E822" i="10"/>
  <c r="G822" i="10"/>
  <c r="F822" i="10"/>
  <c r="E818" i="10"/>
  <c r="G818" i="10"/>
  <c r="E814" i="10"/>
  <c r="G814" i="10"/>
  <c r="F814" i="10"/>
  <c r="E810" i="10"/>
  <c r="G810" i="10"/>
  <c r="E806" i="10"/>
  <c r="G806" i="10"/>
  <c r="F806" i="10"/>
  <c r="E802" i="10"/>
  <c r="G802" i="10"/>
  <c r="E798" i="10"/>
  <c r="G798" i="10"/>
  <c r="F798" i="10"/>
  <c r="E794" i="10"/>
  <c r="G794" i="10"/>
  <c r="E790" i="10"/>
  <c r="G790" i="10"/>
  <c r="F790" i="10"/>
  <c r="E786" i="10"/>
  <c r="G786" i="10"/>
  <c r="E782" i="10"/>
  <c r="G782" i="10"/>
  <c r="F782" i="10"/>
  <c r="E778" i="10"/>
  <c r="G778" i="10"/>
  <c r="E774" i="10"/>
  <c r="G774" i="10"/>
  <c r="F774" i="10"/>
  <c r="E770" i="10"/>
  <c r="G770" i="10"/>
  <c r="E766" i="10"/>
  <c r="G766" i="10"/>
  <c r="F766" i="10"/>
  <c r="E762" i="10"/>
  <c r="G762" i="10"/>
  <c r="E758" i="10"/>
  <c r="G758" i="10"/>
  <c r="F758" i="10"/>
  <c r="E754" i="10"/>
  <c r="G754" i="10"/>
  <c r="E750" i="10"/>
  <c r="G750" i="10"/>
  <c r="F750" i="10"/>
  <c r="E746" i="10"/>
  <c r="G746" i="10"/>
  <c r="E742" i="10"/>
  <c r="G742" i="10"/>
  <c r="F742" i="10"/>
  <c r="E738" i="10"/>
  <c r="G738" i="10"/>
  <c r="E734" i="10"/>
  <c r="G734" i="10"/>
  <c r="F734" i="10"/>
  <c r="E730" i="10"/>
  <c r="G730" i="10"/>
  <c r="E726" i="10"/>
  <c r="G726" i="10"/>
  <c r="F726" i="10"/>
  <c r="E722" i="10"/>
  <c r="F722" i="10"/>
  <c r="G722" i="10"/>
  <c r="E718" i="10"/>
  <c r="F718" i="10"/>
  <c r="G718" i="10"/>
  <c r="E714" i="10"/>
  <c r="G714" i="10"/>
  <c r="F714" i="10"/>
  <c r="E710" i="10"/>
  <c r="G710" i="10"/>
  <c r="F710" i="10"/>
  <c r="E706" i="10"/>
  <c r="F706" i="10"/>
  <c r="G706" i="10"/>
  <c r="E702" i="10"/>
  <c r="F702" i="10"/>
  <c r="G702" i="10"/>
  <c r="E698" i="10"/>
  <c r="G698" i="10"/>
  <c r="E694" i="10"/>
  <c r="G694" i="10"/>
  <c r="F694" i="10"/>
  <c r="E690" i="10"/>
  <c r="F690" i="10"/>
  <c r="G690" i="10"/>
  <c r="E686" i="10"/>
  <c r="F686" i="10"/>
  <c r="G686" i="10"/>
  <c r="E682" i="10"/>
  <c r="G682" i="10"/>
  <c r="F682" i="10"/>
  <c r="E678" i="10"/>
  <c r="G678" i="10"/>
  <c r="F678" i="10"/>
  <c r="E674" i="10"/>
  <c r="F674" i="10"/>
  <c r="G674" i="10"/>
  <c r="E670" i="10"/>
  <c r="F670" i="10"/>
  <c r="G670" i="10"/>
  <c r="E666" i="10"/>
  <c r="G666" i="10"/>
  <c r="E662" i="10"/>
  <c r="G662" i="10"/>
  <c r="F662" i="10"/>
  <c r="E658" i="10"/>
  <c r="F658" i="10"/>
  <c r="G658" i="10"/>
  <c r="E654" i="10"/>
  <c r="F654" i="10"/>
  <c r="G654" i="10"/>
  <c r="E650" i="10"/>
  <c r="G650" i="10"/>
  <c r="F650" i="10"/>
  <c r="E646" i="10"/>
  <c r="G646" i="10"/>
  <c r="F646" i="10"/>
  <c r="E642" i="10"/>
  <c r="F642" i="10"/>
  <c r="G642" i="10"/>
  <c r="E638" i="10"/>
  <c r="F638" i="10"/>
  <c r="G638" i="10"/>
  <c r="E634" i="10"/>
  <c r="G634" i="10"/>
  <c r="E630" i="10"/>
  <c r="G630" i="10"/>
  <c r="F630" i="10"/>
  <c r="E626" i="10"/>
  <c r="F626" i="10"/>
  <c r="G626" i="10"/>
  <c r="E622" i="10"/>
  <c r="G622" i="10"/>
  <c r="E618" i="10"/>
  <c r="F618" i="10"/>
  <c r="G618" i="10"/>
  <c r="E614" i="10"/>
  <c r="G614" i="10"/>
  <c r="F614" i="10"/>
  <c r="E610" i="10"/>
  <c r="F610" i="10"/>
  <c r="G610" i="10"/>
  <c r="E606" i="10"/>
  <c r="G606" i="10"/>
  <c r="E602" i="10"/>
  <c r="F602" i="10"/>
  <c r="G602" i="10"/>
  <c r="E598" i="10"/>
  <c r="G598" i="10"/>
  <c r="F598" i="10"/>
  <c r="E594" i="10"/>
  <c r="F594" i="10"/>
  <c r="G594" i="10"/>
  <c r="F926" i="10"/>
  <c r="F894" i="10"/>
  <c r="F882" i="10"/>
  <c r="F866" i="10"/>
  <c r="F842" i="10"/>
  <c r="F810" i="10"/>
  <c r="F778" i="10"/>
  <c r="F746" i="10"/>
  <c r="F606" i="10"/>
  <c r="E933" i="10"/>
  <c r="F933" i="10"/>
  <c r="E929" i="10"/>
  <c r="F929" i="10"/>
  <c r="E917" i="10"/>
  <c r="F917" i="10"/>
  <c r="E913" i="10"/>
  <c r="F913" i="10"/>
  <c r="E901" i="10"/>
  <c r="F901" i="10"/>
  <c r="E897" i="10"/>
  <c r="F897" i="10"/>
  <c r="E885" i="10"/>
  <c r="F885" i="10"/>
  <c r="E881" i="10"/>
  <c r="F881" i="10"/>
  <c r="E877" i="10"/>
  <c r="F877" i="10"/>
  <c r="F873" i="10"/>
  <c r="E873" i="10"/>
  <c r="E869" i="10"/>
  <c r="F869" i="10"/>
  <c r="G869" i="10"/>
  <c r="E865" i="10"/>
  <c r="F865" i="10"/>
  <c r="F861" i="10"/>
  <c r="E861" i="10"/>
  <c r="F857" i="10"/>
  <c r="E857" i="10"/>
  <c r="E853" i="10"/>
  <c r="F853" i="10"/>
  <c r="G853" i="10"/>
  <c r="E849" i="10"/>
  <c r="F849" i="10"/>
  <c r="E845" i="10"/>
  <c r="F845" i="10"/>
  <c r="F841" i="10"/>
  <c r="E841" i="10"/>
  <c r="E837" i="10"/>
  <c r="F837" i="10"/>
  <c r="G837" i="10"/>
  <c r="E833" i="10"/>
  <c r="F833" i="10"/>
  <c r="F829" i="10"/>
  <c r="E829" i="10"/>
  <c r="E821" i="10"/>
  <c r="F821" i="10"/>
  <c r="G821" i="10"/>
  <c r="E817" i="10"/>
  <c r="F817" i="10"/>
  <c r="E813" i="10"/>
  <c r="F813" i="10"/>
  <c r="F809" i="10"/>
  <c r="E809" i="10"/>
  <c r="E805" i="10"/>
  <c r="F805" i="10"/>
  <c r="G805" i="10"/>
  <c r="E801" i="10"/>
  <c r="F801" i="10"/>
  <c r="E797" i="10"/>
  <c r="F797" i="10"/>
  <c r="E793" i="10"/>
  <c r="F793" i="10"/>
  <c r="E789" i="10"/>
  <c r="F789" i="10"/>
  <c r="G789" i="10"/>
  <c r="E785" i="10"/>
  <c r="F785" i="10"/>
  <c r="E781" i="10"/>
  <c r="F781" i="10"/>
  <c r="E777" i="10"/>
  <c r="F777" i="10"/>
  <c r="E773" i="10"/>
  <c r="F773" i="10"/>
  <c r="G773" i="10"/>
  <c r="E769" i="10"/>
  <c r="F769" i="10"/>
  <c r="E765" i="10"/>
  <c r="F765" i="10"/>
  <c r="E761" i="10"/>
  <c r="F761" i="10"/>
  <c r="E757" i="10"/>
  <c r="F757" i="10"/>
  <c r="G757" i="10"/>
  <c r="E753" i="10"/>
  <c r="F753" i="10"/>
  <c r="E749" i="10"/>
  <c r="F749" i="10"/>
  <c r="E745" i="10"/>
  <c r="F745" i="10"/>
  <c r="E741" i="10"/>
  <c r="F741" i="10"/>
  <c r="G741" i="10"/>
  <c r="E737" i="10"/>
  <c r="F737" i="10"/>
  <c r="E733" i="10"/>
  <c r="F733" i="10"/>
  <c r="E729" i="10"/>
  <c r="F729" i="10"/>
  <c r="E725" i="10"/>
  <c r="F725" i="10"/>
  <c r="G725" i="10"/>
  <c r="E721" i="10"/>
  <c r="F721" i="10"/>
  <c r="E717" i="10"/>
  <c r="F717" i="10"/>
  <c r="E713" i="10"/>
  <c r="F713" i="10"/>
  <c r="E709" i="10"/>
  <c r="G709" i="10"/>
  <c r="E705" i="10"/>
  <c r="F705" i="10"/>
  <c r="E701" i="10"/>
  <c r="F701" i="10"/>
  <c r="E697" i="10"/>
  <c r="F697" i="10"/>
  <c r="E693" i="10"/>
  <c r="F693" i="10"/>
  <c r="G693" i="10"/>
  <c r="E689" i="10"/>
  <c r="F689" i="10"/>
  <c r="E685" i="10"/>
  <c r="F685" i="10"/>
  <c r="E681" i="10"/>
  <c r="F681" i="10"/>
  <c r="E677" i="10"/>
  <c r="G677" i="10"/>
  <c r="E673" i="10"/>
  <c r="F673" i="10"/>
  <c r="E669" i="10"/>
  <c r="F669" i="10"/>
  <c r="E665" i="10"/>
  <c r="F665" i="10"/>
  <c r="E661" i="10"/>
  <c r="F661" i="10"/>
  <c r="G661" i="10"/>
  <c r="E657" i="10"/>
  <c r="F657" i="10"/>
  <c r="E653" i="10"/>
  <c r="F653" i="10"/>
  <c r="E649" i="10"/>
  <c r="F649" i="10"/>
  <c r="E645" i="10"/>
  <c r="G645" i="10"/>
  <c r="E641" i="10"/>
  <c r="F641" i="10"/>
  <c r="E637" i="10"/>
  <c r="F637" i="10"/>
  <c r="E633" i="10"/>
  <c r="F633" i="10"/>
  <c r="G633" i="10"/>
  <c r="E629" i="10"/>
  <c r="F629" i="10"/>
  <c r="G629" i="10"/>
  <c r="E625" i="10"/>
  <c r="F625" i="10"/>
  <c r="E621" i="10"/>
  <c r="F621" i="10"/>
  <c r="E617" i="10"/>
  <c r="F617" i="10"/>
  <c r="G617" i="10"/>
  <c r="E613" i="10"/>
  <c r="F613" i="10"/>
  <c r="G613" i="10"/>
  <c r="E609" i="10"/>
  <c r="F609" i="10"/>
  <c r="E605" i="10"/>
  <c r="F605" i="10"/>
  <c r="E601" i="10"/>
  <c r="F601" i="10"/>
  <c r="G601" i="10"/>
  <c r="E597" i="10"/>
  <c r="F597" i="10"/>
  <c r="G597" i="10"/>
  <c r="G929" i="10"/>
  <c r="G913" i="10"/>
  <c r="G897" i="10"/>
  <c r="G881" i="10"/>
  <c r="G849" i="10"/>
  <c r="G841" i="10"/>
  <c r="G813" i="10"/>
  <c r="G785" i="10"/>
  <c r="G777" i="10"/>
  <c r="G749" i="10"/>
  <c r="G721" i="10"/>
  <c r="G713" i="10"/>
  <c r="G685" i="10"/>
  <c r="G657" i="10"/>
  <c r="G649" i="10"/>
  <c r="G625" i="10"/>
  <c r="F925" i="10"/>
  <c r="F914" i="10"/>
  <c r="F893" i="10"/>
  <c r="F834" i="10"/>
  <c r="F802" i="10"/>
  <c r="F770" i="10"/>
  <c r="F738" i="10"/>
  <c r="F709" i="10"/>
  <c r="F677" i="10"/>
  <c r="F645" i="10"/>
  <c r="G933" i="10"/>
  <c r="G917" i="10"/>
  <c r="G901" i="10"/>
  <c r="G885" i="10"/>
  <c r="G861" i="10"/>
  <c r="G833" i="10"/>
  <c r="G825" i="10"/>
  <c r="G797" i="10"/>
  <c r="G769" i="10"/>
  <c r="G761" i="10"/>
  <c r="E927" i="10"/>
  <c r="F927" i="10"/>
  <c r="E923" i="10"/>
  <c r="F923" i="10"/>
  <c r="E907" i="10"/>
  <c r="F907" i="10"/>
  <c r="E895" i="10"/>
  <c r="F895" i="10"/>
  <c r="E891" i="10"/>
  <c r="F891" i="10"/>
  <c r="E883" i="10"/>
  <c r="F883" i="10"/>
  <c r="E875" i="10"/>
  <c r="F875" i="10"/>
  <c r="E867" i="10"/>
  <c r="F867" i="10"/>
  <c r="E859" i="10"/>
  <c r="G859" i="10"/>
  <c r="F859" i="10"/>
  <c r="E855" i="10"/>
  <c r="F855" i="10"/>
  <c r="E851" i="10"/>
  <c r="F851" i="10"/>
  <c r="E843" i="10"/>
  <c r="G843" i="10"/>
  <c r="F843" i="10"/>
  <c r="E839" i="10"/>
  <c r="F839" i="10"/>
  <c r="E835" i="10"/>
  <c r="F835" i="10"/>
  <c r="E831" i="10"/>
  <c r="F831" i="10"/>
  <c r="E827" i="10"/>
  <c r="G827" i="10"/>
  <c r="F827" i="10"/>
  <c r="E823" i="10"/>
  <c r="F823" i="10"/>
  <c r="E819" i="10"/>
  <c r="F819" i="10"/>
  <c r="E815" i="10"/>
  <c r="F815" i="10"/>
  <c r="E811" i="10"/>
  <c r="G811" i="10"/>
  <c r="F811" i="10"/>
  <c r="E807" i="10"/>
  <c r="F807" i="10"/>
  <c r="E803" i="10"/>
  <c r="F803" i="10"/>
  <c r="E799" i="10"/>
  <c r="F799" i="10"/>
  <c r="E795" i="10"/>
  <c r="G795" i="10"/>
  <c r="F795" i="10"/>
  <c r="E791" i="10"/>
  <c r="F791" i="10"/>
  <c r="E787" i="10"/>
  <c r="F787" i="10"/>
  <c r="E783" i="10"/>
  <c r="F783" i="10"/>
  <c r="E779" i="10"/>
  <c r="G779" i="10"/>
  <c r="F779" i="10"/>
  <c r="E771" i="10"/>
  <c r="F771" i="10"/>
  <c r="E767" i="10"/>
  <c r="F767" i="10"/>
  <c r="E763" i="10"/>
  <c r="G763" i="10"/>
  <c r="F763" i="10"/>
  <c r="E759" i="10"/>
  <c r="F759" i="10"/>
  <c r="E755" i="10"/>
  <c r="F755" i="10"/>
  <c r="E751" i="10"/>
  <c r="F751" i="10"/>
  <c r="E747" i="10"/>
  <c r="G747" i="10"/>
  <c r="F747" i="10"/>
  <c r="E739" i="10"/>
  <c r="F739" i="10"/>
  <c r="E735" i="10"/>
  <c r="F735" i="10"/>
  <c r="E731" i="10"/>
  <c r="G731" i="10"/>
  <c r="F731" i="10"/>
  <c r="F727" i="10"/>
  <c r="E727" i="10"/>
  <c r="E723" i="10"/>
  <c r="F723" i="10"/>
  <c r="F719" i="10"/>
  <c r="E719" i="10"/>
  <c r="E715" i="10"/>
  <c r="F715" i="10"/>
  <c r="G715" i="10"/>
  <c r="E707" i="10"/>
  <c r="F707" i="10"/>
  <c r="F703" i="10"/>
  <c r="E703" i="10"/>
  <c r="E699" i="10"/>
  <c r="F699" i="10"/>
  <c r="G699" i="10"/>
  <c r="F695" i="10"/>
  <c r="E695" i="10"/>
  <c r="E691" i="10"/>
  <c r="F691" i="10"/>
  <c r="F687" i="10"/>
  <c r="E687" i="10"/>
  <c r="E683" i="10"/>
  <c r="F683" i="10"/>
  <c r="G683" i="10"/>
  <c r="E675" i="10"/>
  <c r="F675" i="10"/>
  <c r="F671" i="10"/>
  <c r="E671" i="10"/>
  <c r="E667" i="10"/>
  <c r="F667" i="10"/>
  <c r="G667" i="10"/>
  <c r="F663" i="10"/>
  <c r="E663" i="10"/>
  <c r="E659" i="10"/>
  <c r="F659" i="10"/>
  <c r="F655" i="10"/>
  <c r="E655" i="10"/>
  <c r="E651" i="10"/>
  <c r="F651" i="10"/>
  <c r="G651" i="10"/>
  <c r="E643" i="10"/>
  <c r="F643" i="10"/>
  <c r="F639" i="10"/>
  <c r="E639" i="10"/>
  <c r="E635" i="10"/>
  <c r="F635" i="10"/>
  <c r="G635" i="10"/>
  <c r="F631" i="10"/>
  <c r="E631" i="10"/>
  <c r="E627" i="10"/>
  <c r="F627" i="10"/>
  <c r="F623" i="10"/>
  <c r="E623" i="10"/>
  <c r="G623" i="10"/>
  <c r="E619" i="10"/>
  <c r="F619" i="10"/>
  <c r="G619" i="10"/>
  <c r="E611" i="10"/>
  <c r="F611" i="10"/>
  <c r="F607" i="10"/>
  <c r="E607" i="10"/>
  <c r="G607" i="10"/>
  <c r="E603" i="10"/>
  <c r="F603" i="10"/>
  <c r="G603" i="10"/>
  <c r="F599" i="10"/>
  <c r="E599" i="10"/>
  <c r="E595" i="10"/>
  <c r="F595" i="10"/>
  <c r="G927" i="10"/>
  <c r="G921" i="10"/>
  <c r="G911" i="10"/>
  <c r="G905" i="10"/>
  <c r="G895" i="10"/>
  <c r="G889" i="10"/>
  <c r="G879" i="10"/>
  <c r="G873" i="10"/>
  <c r="G867" i="10"/>
  <c r="G845" i="10"/>
  <c r="G839" i="10"/>
  <c r="G831" i="10"/>
  <c r="G817" i="10"/>
  <c r="G809" i="10"/>
  <c r="G803" i="10"/>
  <c r="G781" i="10"/>
  <c r="G775" i="10"/>
  <c r="G767" i="10"/>
  <c r="G753" i="10"/>
  <c r="G745" i="10"/>
  <c r="G739" i="10"/>
  <c r="G717" i="10"/>
  <c r="G711" i="10"/>
  <c r="G703" i="10"/>
  <c r="G689" i="10"/>
  <c r="G681" i="10"/>
  <c r="G675" i="10"/>
  <c r="G653" i="10"/>
  <c r="G647" i="10"/>
  <c r="G639" i="10"/>
  <c r="G631" i="10"/>
  <c r="G609" i="10"/>
  <c r="G599" i="10"/>
  <c r="F930" i="10"/>
  <c r="F919" i="10"/>
  <c r="F909" i="10"/>
  <c r="F898" i="10"/>
  <c r="F887" i="10"/>
  <c r="F871" i="10"/>
  <c r="F850" i="10"/>
  <c r="F818" i="10"/>
  <c r="F786" i="10"/>
  <c r="F754" i="10"/>
  <c r="F622" i="10"/>
  <c r="E775" i="10"/>
  <c r="E711" i="10"/>
  <c r="E647" i="10"/>
  <c r="G733" i="10"/>
  <c r="G727" i="10"/>
  <c r="G719" i="10"/>
  <c r="G705" i="10"/>
  <c r="G697" i="10"/>
  <c r="G691" i="10"/>
  <c r="G669" i="10"/>
  <c r="G663" i="10"/>
  <c r="G655" i="10"/>
  <c r="G641" i="10"/>
  <c r="G621" i="10"/>
  <c r="G611" i="10"/>
  <c r="F931" i="10"/>
  <c r="F921" i="10"/>
  <c r="F910" i="10"/>
  <c r="F899" i="10"/>
  <c r="F874" i="10"/>
  <c r="F858" i="10"/>
  <c r="F826" i="10"/>
  <c r="F794" i="10"/>
  <c r="F762" i="10"/>
  <c r="F730" i="10"/>
  <c r="F698" i="10"/>
  <c r="F666" i="10"/>
  <c r="F634" i="10"/>
  <c r="E911" i="10"/>
  <c r="E847" i="10"/>
  <c r="E872" i="10"/>
  <c r="E808" i="10"/>
  <c r="E780" i="10"/>
  <c r="E748" i="10"/>
  <c r="E620" i="10"/>
  <c r="E928" i="10"/>
  <c r="F928" i="10"/>
  <c r="E924" i="10"/>
  <c r="F924" i="10"/>
  <c r="E920" i="10"/>
  <c r="F920" i="10"/>
  <c r="E916" i="10"/>
  <c r="F916" i="10"/>
  <c r="E912" i="10"/>
  <c r="F912" i="10"/>
  <c r="E908" i="10"/>
  <c r="F908" i="10"/>
  <c r="E896" i="10"/>
  <c r="F896" i="10"/>
  <c r="E892" i="10"/>
  <c r="F892" i="10"/>
  <c r="E888" i="10"/>
  <c r="F888" i="10"/>
  <c r="E884" i="10"/>
  <c r="F884" i="10"/>
  <c r="E880" i="10"/>
  <c r="F880" i="10"/>
  <c r="E876" i="10"/>
  <c r="F876" i="10"/>
  <c r="E864" i="10"/>
  <c r="F864" i="10"/>
  <c r="E860" i="10"/>
  <c r="F860" i="10"/>
  <c r="E856" i="10"/>
  <c r="F856" i="10"/>
  <c r="E852" i="10"/>
  <c r="F852" i="10"/>
  <c r="E848" i="10"/>
  <c r="F848" i="10"/>
  <c r="E844" i="10"/>
  <c r="F844" i="10"/>
  <c r="E832" i="10"/>
  <c r="F832" i="10"/>
  <c r="E828" i="10"/>
  <c r="F828" i="10"/>
  <c r="E824" i="10"/>
  <c r="F824" i="10"/>
  <c r="E820" i="10"/>
  <c r="F820" i="10"/>
  <c r="E816" i="10"/>
  <c r="F816" i="10"/>
  <c r="E812" i="10"/>
  <c r="F812" i="10"/>
  <c r="E800" i="10"/>
  <c r="F800" i="10"/>
  <c r="E792" i="10"/>
  <c r="F792" i="10"/>
  <c r="E788" i="10"/>
  <c r="F788" i="10"/>
  <c r="E784" i="10"/>
  <c r="F784" i="10"/>
  <c r="E776" i="10"/>
  <c r="F776" i="10"/>
  <c r="E772" i="10"/>
  <c r="F772" i="10"/>
  <c r="E768" i="10"/>
  <c r="F768" i="10"/>
  <c r="E760" i="10"/>
  <c r="F760" i="10"/>
  <c r="E756" i="10"/>
  <c r="F756" i="10"/>
  <c r="E752" i="10"/>
  <c r="F752" i="10"/>
  <c r="E744" i="10"/>
  <c r="F744" i="10"/>
  <c r="E740" i="10"/>
  <c r="F740" i="10"/>
  <c r="E736" i="10"/>
  <c r="F736" i="10"/>
  <c r="E728" i="10"/>
  <c r="F728" i="10"/>
  <c r="E724" i="10"/>
  <c r="F724" i="10"/>
  <c r="E712" i="10"/>
  <c r="F712" i="10"/>
  <c r="E708" i="10"/>
  <c r="F708" i="10"/>
  <c r="E696" i="10"/>
  <c r="F696" i="10"/>
  <c r="E692" i="10"/>
  <c r="F692" i="10"/>
  <c r="E680" i="10"/>
  <c r="F680" i="10"/>
  <c r="E676" i="10"/>
  <c r="F676" i="10"/>
  <c r="E664" i="10"/>
  <c r="F664" i="10"/>
  <c r="E660" i="10"/>
  <c r="F660" i="10"/>
  <c r="E648" i="10"/>
  <c r="F648" i="10"/>
  <c r="E644" i="10"/>
  <c r="F644" i="10"/>
  <c r="E632" i="10"/>
  <c r="F632" i="10"/>
  <c r="E628" i="10"/>
  <c r="F628" i="10"/>
  <c r="F624" i="10"/>
  <c r="E624" i="10"/>
  <c r="F616" i="10"/>
  <c r="E616" i="10"/>
  <c r="F612" i="10"/>
  <c r="E612" i="10"/>
  <c r="F608" i="10"/>
  <c r="E608" i="10"/>
  <c r="F600" i="10"/>
  <c r="E600" i="10"/>
  <c r="F596" i="10"/>
  <c r="E596" i="10"/>
  <c r="G864" i="10"/>
  <c r="G848" i="10"/>
  <c r="G832" i="10"/>
  <c r="G816" i="10"/>
  <c r="G800" i="10"/>
  <c r="G784" i="10"/>
  <c r="G768" i="10"/>
  <c r="G752" i="10"/>
  <c r="G736" i="10"/>
  <c r="G720" i="10"/>
  <c r="G704" i="10"/>
  <c r="G688" i="10"/>
  <c r="G672" i="10"/>
  <c r="G656" i="10"/>
  <c r="G640" i="10"/>
  <c r="G624" i="10"/>
  <c r="G608" i="10"/>
  <c r="F704" i="10"/>
  <c r="F672" i="10"/>
  <c r="F640" i="10"/>
  <c r="E900" i="10"/>
  <c r="E836" i="10"/>
  <c r="H749" i="11"/>
  <c r="E749" i="11" s="1"/>
  <c r="H750" i="11"/>
  <c r="E750" i="11" s="1"/>
  <c r="H751" i="11"/>
  <c r="E751" i="11" s="1"/>
  <c r="H752" i="11"/>
  <c r="E752" i="11" s="1"/>
  <c r="H753" i="11"/>
  <c r="E753" i="11" s="1"/>
  <c r="H754" i="11"/>
  <c r="F754" i="11" s="1"/>
  <c r="H755" i="11"/>
  <c r="F755" i="11" s="1"/>
  <c r="H756" i="11"/>
  <c r="E756" i="11" s="1"/>
  <c r="H757" i="11"/>
  <c r="E757" i="11" s="1"/>
  <c r="H758" i="11"/>
  <c r="E758" i="11" s="1"/>
  <c r="H759" i="11"/>
  <c r="E759" i="11" s="1"/>
  <c r="H760" i="11"/>
  <c r="E760" i="11" s="1"/>
  <c r="H761" i="11"/>
  <c r="E761" i="11" s="1"/>
  <c r="H762" i="11"/>
  <c r="F762" i="11" s="1"/>
  <c r="H763" i="11"/>
  <c r="F763" i="11" s="1"/>
  <c r="H764" i="11"/>
  <c r="E764" i="11" s="1"/>
  <c r="H765" i="11"/>
  <c r="E765" i="11" s="1"/>
  <c r="H766" i="11"/>
  <c r="E766" i="11" s="1"/>
  <c r="H767" i="11"/>
  <c r="E767" i="11" s="1"/>
  <c r="H768" i="11"/>
  <c r="E768" i="11" s="1"/>
  <c r="H769" i="11"/>
  <c r="E769" i="11" s="1"/>
  <c r="H770" i="11"/>
  <c r="F770" i="11" s="1"/>
  <c r="H771" i="11"/>
  <c r="F771" i="11" s="1"/>
  <c r="H772" i="11"/>
  <c r="E772" i="11" s="1"/>
  <c r="H773" i="11"/>
  <c r="E773" i="11" s="1"/>
  <c r="H774" i="11"/>
  <c r="E774" i="11" s="1"/>
  <c r="H775" i="11"/>
  <c r="E775" i="11" s="1"/>
  <c r="H776" i="11"/>
  <c r="E776" i="11" s="1"/>
  <c r="H777" i="11"/>
  <c r="E777" i="11" s="1"/>
  <c r="H778" i="11"/>
  <c r="F778" i="11" s="1"/>
  <c r="H779" i="11"/>
  <c r="F779" i="11" s="1"/>
  <c r="H780" i="11"/>
  <c r="E780" i="11" s="1"/>
  <c r="H781" i="11"/>
  <c r="E781" i="11" s="1"/>
  <c r="H782" i="11"/>
  <c r="E782" i="11" s="1"/>
  <c r="H783" i="11"/>
  <c r="E783" i="11" s="1"/>
  <c r="H784" i="11"/>
  <c r="E784" i="11" s="1"/>
  <c r="H785" i="11"/>
  <c r="E785" i="11" s="1"/>
  <c r="H786" i="11"/>
  <c r="F786" i="11" s="1"/>
  <c r="H787" i="11"/>
  <c r="F787" i="11" s="1"/>
  <c r="H788" i="11"/>
  <c r="E788" i="11" s="1"/>
  <c r="H789" i="11"/>
  <c r="E789" i="11" s="1"/>
  <c r="H790" i="11"/>
  <c r="E790" i="11" s="1"/>
  <c r="H791" i="11"/>
  <c r="E791" i="11" s="1"/>
  <c r="H792" i="11"/>
  <c r="E792" i="11" s="1"/>
  <c r="G787" i="11" l="1"/>
  <c r="G779" i="11"/>
  <c r="G771" i="11"/>
  <c r="G763" i="11"/>
  <c r="G755" i="11"/>
  <c r="F791" i="11"/>
  <c r="F783" i="11"/>
  <c r="F775" i="11"/>
  <c r="F767" i="11"/>
  <c r="F759" i="11"/>
  <c r="F751" i="11"/>
  <c r="E787" i="11"/>
  <c r="E779" i="11"/>
  <c r="E771" i="11"/>
  <c r="E763" i="11"/>
  <c r="E755" i="11"/>
  <c r="G786" i="11"/>
  <c r="G778" i="11"/>
  <c r="G770" i="11"/>
  <c r="G762" i="11"/>
  <c r="G754" i="11"/>
  <c r="F790" i="11"/>
  <c r="F782" i="11"/>
  <c r="F774" i="11"/>
  <c r="F766" i="11"/>
  <c r="F758" i="11"/>
  <c r="F750" i="11"/>
  <c r="E786" i="11"/>
  <c r="E778" i="11"/>
  <c r="E770" i="11"/>
  <c r="E762" i="11"/>
  <c r="E754" i="11"/>
  <c r="G792" i="11"/>
  <c r="G788" i="11"/>
  <c r="G784" i="11"/>
  <c r="G780" i="11"/>
  <c r="G776" i="11"/>
  <c r="G772" i="11"/>
  <c r="G768" i="11"/>
  <c r="G764" i="11"/>
  <c r="G760" i="11"/>
  <c r="G756" i="11"/>
  <c r="G752" i="11"/>
  <c r="F792" i="11"/>
  <c r="F788" i="11"/>
  <c r="F784" i="11"/>
  <c r="F780" i="11"/>
  <c r="F776" i="11"/>
  <c r="F772" i="11"/>
  <c r="F768" i="11"/>
  <c r="F764" i="11"/>
  <c r="F760" i="11"/>
  <c r="F756" i="11"/>
  <c r="F752" i="11"/>
  <c r="G791" i="11"/>
  <c r="G783" i="11"/>
  <c r="G775" i="11"/>
  <c r="G767" i="11"/>
  <c r="G759" i="11"/>
  <c r="G751" i="11"/>
  <c r="G790" i="11"/>
  <c r="G782" i="11"/>
  <c r="G774" i="11"/>
  <c r="G766" i="11"/>
  <c r="G758" i="11"/>
  <c r="G750" i="11"/>
  <c r="G789" i="11"/>
  <c r="G785" i="11"/>
  <c r="G781" i="11"/>
  <c r="G777" i="11"/>
  <c r="G773" i="11"/>
  <c r="G769" i="11"/>
  <c r="G765" i="11"/>
  <c r="G761" i="11"/>
  <c r="G757" i="11"/>
  <c r="G753" i="11"/>
  <c r="G749" i="11"/>
  <c r="F789" i="11"/>
  <c r="F785" i="11"/>
  <c r="F781" i="11"/>
  <c r="F777" i="11"/>
  <c r="F773" i="11"/>
  <c r="F769" i="11"/>
  <c r="F765" i="11"/>
  <c r="F761" i="11"/>
  <c r="F757" i="11"/>
  <c r="F753" i="11"/>
  <c r="F749" i="11"/>
  <c r="H447" i="8"/>
  <c r="H448" i="8"/>
  <c r="H449" i="8"/>
  <c r="E449" i="8" s="1"/>
  <c r="H450" i="8"/>
  <c r="E450" i="8" s="1"/>
  <c r="H451" i="8"/>
  <c r="G451" i="8" s="1"/>
  <c r="H452" i="8"/>
  <c r="G452" i="8" s="1"/>
  <c r="H453" i="8"/>
  <c r="F453" i="8" s="1"/>
  <c r="H454" i="8"/>
  <c r="E454" i="8" s="1"/>
  <c r="H455" i="8"/>
  <c r="H456" i="8"/>
  <c r="G456" i="8" s="1"/>
  <c r="H457" i="8"/>
  <c r="G457" i="8" s="1"/>
  <c r="H458" i="8"/>
  <c r="E458" i="8" s="1"/>
  <c r="H459" i="8"/>
  <c r="H460" i="8"/>
  <c r="G460" i="8" s="1"/>
  <c r="H461" i="8"/>
  <c r="E461" i="8" s="1"/>
  <c r="H462" i="8"/>
  <c r="E462" i="8" s="1"/>
  <c r="H463" i="8"/>
  <c r="H464" i="8"/>
  <c r="H465" i="8"/>
  <c r="E465" i="8" s="1"/>
  <c r="H466" i="8"/>
  <c r="E466" i="8" s="1"/>
  <c r="H467" i="8"/>
  <c r="H468" i="8"/>
  <c r="G468" i="8" s="1"/>
  <c r="H469" i="8"/>
  <c r="F469" i="8" s="1"/>
  <c r="H470" i="8"/>
  <c r="E470" i="8" s="1"/>
  <c r="H471" i="8"/>
  <c r="H472" i="8"/>
  <c r="G472" i="8" s="1"/>
  <c r="H473" i="8"/>
  <c r="E473" i="8" s="1"/>
  <c r="H474" i="8"/>
  <c r="E474" i="8" s="1"/>
  <c r="H475" i="8"/>
  <c r="H476" i="8"/>
  <c r="G476" i="8" s="1"/>
  <c r="H477" i="8"/>
  <c r="E477" i="8" s="1"/>
  <c r="H478" i="8"/>
  <c r="E478" i="8" s="1"/>
  <c r="H479" i="8"/>
  <c r="H480" i="8"/>
  <c r="H481" i="8"/>
  <c r="E481" i="8" s="1"/>
  <c r="H482" i="8"/>
  <c r="E482" i="8" s="1"/>
  <c r="H483" i="8"/>
  <c r="H484" i="8"/>
  <c r="G484" i="8" s="1"/>
  <c r="H485" i="8"/>
  <c r="F485" i="8" s="1"/>
  <c r="H486" i="8"/>
  <c r="E486" i="8" s="1"/>
  <c r="H487" i="8"/>
  <c r="H488" i="8"/>
  <c r="G488" i="8" s="1"/>
  <c r="H489" i="8"/>
  <c r="G489" i="8" s="1"/>
  <c r="H490" i="8"/>
  <c r="E490" i="8" s="1"/>
  <c r="H491" i="8"/>
  <c r="H492" i="8"/>
  <c r="G492" i="8" s="1"/>
  <c r="H493" i="8"/>
  <c r="E493" i="8" s="1"/>
  <c r="H494" i="8"/>
  <c r="E494" i="8" s="1"/>
  <c r="H495" i="8"/>
  <c r="H496" i="8"/>
  <c r="H497" i="8"/>
  <c r="F497" i="8" s="1"/>
  <c r="H498" i="8"/>
  <c r="E498" i="8" s="1"/>
  <c r="H499" i="8"/>
  <c r="H500" i="8"/>
  <c r="G500" i="8" s="1"/>
  <c r="H501" i="8"/>
  <c r="F501" i="8" s="1"/>
  <c r="H502" i="8"/>
  <c r="E502" i="8" s="1"/>
  <c r="H503" i="8"/>
  <c r="G503" i="8" s="1"/>
  <c r="H504" i="8"/>
  <c r="G504" i="8" s="1"/>
  <c r="H505" i="8"/>
  <c r="E505" i="8" s="1"/>
  <c r="H506" i="8"/>
  <c r="E506" i="8" s="1"/>
  <c r="H507" i="8"/>
  <c r="H508" i="8"/>
  <c r="G508" i="8" s="1"/>
  <c r="H509" i="8"/>
  <c r="E509" i="8" s="1"/>
  <c r="H510" i="8"/>
  <c r="E510" i="8" s="1"/>
  <c r="H511" i="8"/>
  <c r="G511" i="8" s="1"/>
  <c r="H512" i="8"/>
  <c r="H513" i="8"/>
  <c r="E513" i="8" s="1"/>
  <c r="H514" i="8"/>
  <c r="E514" i="8" s="1"/>
  <c r="H515" i="8"/>
  <c r="H516" i="8"/>
  <c r="G516" i="8" s="1"/>
  <c r="H517" i="8"/>
  <c r="F517" i="8" s="1"/>
  <c r="H518" i="8"/>
  <c r="E518" i="8" s="1"/>
  <c r="H519" i="8"/>
  <c r="G519" i="8" s="1"/>
  <c r="H520" i="8"/>
  <c r="G520" i="8" s="1"/>
  <c r="H521" i="8"/>
  <c r="G521" i="8" s="1"/>
  <c r="H522" i="8"/>
  <c r="E522" i="8" s="1"/>
  <c r="H523" i="8"/>
  <c r="H524" i="8"/>
  <c r="G524" i="8" s="1"/>
  <c r="H525" i="8"/>
  <c r="E525" i="8" s="1"/>
  <c r="H526" i="8"/>
  <c r="E526" i="8" s="1"/>
  <c r="H527" i="8"/>
  <c r="H528" i="8"/>
  <c r="H529" i="8"/>
  <c r="E529" i="8" s="1"/>
  <c r="H530" i="8"/>
  <c r="E530" i="8" s="1"/>
  <c r="H531" i="8"/>
  <c r="H636" i="9"/>
  <c r="E636" i="9" s="1"/>
  <c r="H637" i="9"/>
  <c r="F637" i="9" s="1"/>
  <c r="H638" i="9"/>
  <c r="F638" i="9" s="1"/>
  <c r="H639" i="9"/>
  <c r="F639" i="9" s="1"/>
  <c r="H640" i="9"/>
  <c r="E640" i="9" s="1"/>
  <c r="H641" i="9"/>
  <c r="E641" i="9" s="1"/>
  <c r="H642" i="9"/>
  <c r="F642" i="9" s="1"/>
  <c r="H643" i="9"/>
  <c r="F643" i="9" s="1"/>
  <c r="H644" i="9"/>
  <c r="E644" i="9" s="1"/>
  <c r="H645" i="9"/>
  <c r="F645" i="9" s="1"/>
  <c r="H646" i="9"/>
  <c r="F646" i="9" s="1"/>
  <c r="H647" i="9"/>
  <c r="F647" i="9" s="1"/>
  <c r="H648" i="9"/>
  <c r="E648" i="9" s="1"/>
  <c r="H649" i="9"/>
  <c r="E649" i="9" s="1"/>
  <c r="H650" i="9"/>
  <c r="F650" i="9" s="1"/>
  <c r="H651" i="9"/>
  <c r="F651" i="9" s="1"/>
  <c r="H652" i="9"/>
  <c r="E652" i="9" s="1"/>
  <c r="H653" i="9"/>
  <c r="F653" i="9" s="1"/>
  <c r="H654" i="9"/>
  <c r="F654" i="9" s="1"/>
  <c r="H655" i="9"/>
  <c r="F655" i="9" s="1"/>
  <c r="H656" i="9"/>
  <c r="E656" i="9" s="1"/>
  <c r="H657" i="9"/>
  <c r="E657" i="9" s="1"/>
  <c r="H658" i="9"/>
  <c r="F658" i="9" s="1"/>
  <c r="H659" i="9"/>
  <c r="F659" i="9" s="1"/>
  <c r="H660" i="9"/>
  <c r="E660" i="9" s="1"/>
  <c r="H661" i="9"/>
  <c r="F661" i="9" s="1"/>
  <c r="H662" i="9"/>
  <c r="F662" i="9" s="1"/>
  <c r="H663" i="9"/>
  <c r="F663" i="9" s="1"/>
  <c r="H664" i="9"/>
  <c r="E664" i="9" s="1"/>
  <c r="H665" i="9"/>
  <c r="E665" i="9" s="1"/>
  <c r="H666" i="9"/>
  <c r="F666" i="9" s="1"/>
  <c r="H667" i="9"/>
  <c r="F667" i="9" s="1"/>
  <c r="H668" i="9"/>
  <c r="E668" i="9" s="1"/>
  <c r="H669" i="9"/>
  <c r="F669" i="9" s="1"/>
  <c r="H670" i="9"/>
  <c r="F670" i="9" s="1"/>
  <c r="H671" i="9"/>
  <c r="F671" i="9" s="1"/>
  <c r="H672" i="9"/>
  <c r="E672" i="9" s="1"/>
  <c r="H673" i="9"/>
  <c r="E673" i="9" s="1"/>
  <c r="H674" i="9"/>
  <c r="F674" i="9" s="1"/>
  <c r="H675" i="9"/>
  <c r="F675" i="9" s="1"/>
  <c r="H676" i="9"/>
  <c r="E676" i="9" s="1"/>
  <c r="H677" i="9"/>
  <c r="F677" i="9" s="1"/>
  <c r="G477" i="8" l="1"/>
  <c r="F465" i="8"/>
  <c r="G529" i="8"/>
  <c r="G465" i="8"/>
  <c r="E521" i="8"/>
  <c r="G509" i="8"/>
  <c r="F529" i="8"/>
  <c r="E497" i="8"/>
  <c r="G497" i="8"/>
  <c r="E469" i="8"/>
  <c r="F509" i="8"/>
  <c r="F477" i="8"/>
  <c r="E501" i="8"/>
  <c r="G505" i="8"/>
  <c r="G473" i="8"/>
  <c r="F525" i="8"/>
  <c r="F493" i="8"/>
  <c r="F461" i="8"/>
  <c r="E489" i="8"/>
  <c r="G517" i="8"/>
  <c r="G485" i="8"/>
  <c r="G453" i="8"/>
  <c r="F513" i="8"/>
  <c r="F481" i="8"/>
  <c r="F449" i="8"/>
  <c r="E457" i="8"/>
  <c r="G667" i="9"/>
  <c r="G651" i="9"/>
  <c r="E675" i="9"/>
  <c r="E667" i="9"/>
  <c r="E651" i="9"/>
  <c r="G666" i="9"/>
  <c r="G650" i="9"/>
  <c r="E674" i="9"/>
  <c r="E658" i="9"/>
  <c r="E642" i="9"/>
  <c r="G671" i="9"/>
  <c r="G663" i="9"/>
  <c r="G655" i="9"/>
  <c r="G647" i="9"/>
  <c r="G639" i="9"/>
  <c r="E671" i="9"/>
  <c r="E663" i="9"/>
  <c r="E655" i="9"/>
  <c r="E647" i="9"/>
  <c r="E639" i="9"/>
  <c r="G675" i="9"/>
  <c r="G659" i="9"/>
  <c r="G643" i="9"/>
  <c r="E659" i="9"/>
  <c r="E643" i="9"/>
  <c r="G674" i="9"/>
  <c r="G658" i="9"/>
  <c r="G642" i="9"/>
  <c r="E666" i="9"/>
  <c r="E650" i="9"/>
  <c r="G670" i="9"/>
  <c r="G662" i="9"/>
  <c r="G654" i="9"/>
  <c r="G646" i="9"/>
  <c r="G638" i="9"/>
  <c r="E670" i="9"/>
  <c r="E662" i="9"/>
  <c r="E654" i="9"/>
  <c r="E646" i="9"/>
  <c r="E638" i="9"/>
  <c r="G525" i="8"/>
  <c r="G493" i="8"/>
  <c r="G461" i="8"/>
  <c r="F521" i="8"/>
  <c r="F505" i="8"/>
  <c r="F489" i="8"/>
  <c r="F473" i="8"/>
  <c r="F457" i="8"/>
  <c r="E517" i="8"/>
  <c r="E485" i="8"/>
  <c r="E453" i="8"/>
  <c r="G513" i="8"/>
  <c r="G501" i="8"/>
  <c r="G481" i="8"/>
  <c r="G469" i="8"/>
  <c r="G449" i="8"/>
  <c r="E531" i="8"/>
  <c r="F531" i="8"/>
  <c r="E523" i="8"/>
  <c r="F523" i="8"/>
  <c r="E515" i="8"/>
  <c r="F515" i="8"/>
  <c r="E507" i="8"/>
  <c r="F507" i="8"/>
  <c r="E499" i="8"/>
  <c r="F499" i="8"/>
  <c r="E491" i="8"/>
  <c r="F491" i="8"/>
  <c r="E487" i="8"/>
  <c r="F487" i="8"/>
  <c r="E479" i="8"/>
  <c r="F479" i="8"/>
  <c r="E471" i="8"/>
  <c r="F471" i="8"/>
  <c r="E463" i="8"/>
  <c r="F463" i="8"/>
  <c r="E455" i="8"/>
  <c r="F455" i="8"/>
  <c r="E447" i="8"/>
  <c r="F447" i="8"/>
  <c r="F526" i="8"/>
  <c r="G526" i="8"/>
  <c r="F518" i="8"/>
  <c r="G518" i="8"/>
  <c r="F510" i="8"/>
  <c r="G510" i="8"/>
  <c r="F502" i="8"/>
  <c r="G502" i="8"/>
  <c r="F494" i="8"/>
  <c r="G494" i="8"/>
  <c r="F486" i="8"/>
  <c r="G486" i="8"/>
  <c r="F478" i="8"/>
  <c r="G478" i="8"/>
  <c r="F470" i="8"/>
  <c r="G470" i="8"/>
  <c r="F462" i="8"/>
  <c r="G462" i="8"/>
  <c r="F454" i="8"/>
  <c r="G454" i="8"/>
  <c r="G531" i="8"/>
  <c r="G499" i="8"/>
  <c r="G487" i="8"/>
  <c r="G471" i="8"/>
  <c r="G455" i="8"/>
  <c r="E527" i="8"/>
  <c r="F527" i="8"/>
  <c r="E519" i="8"/>
  <c r="F519" i="8"/>
  <c r="E511" i="8"/>
  <c r="F511" i="8"/>
  <c r="E503" i="8"/>
  <c r="F503" i="8"/>
  <c r="E495" i="8"/>
  <c r="F495" i="8"/>
  <c r="E483" i="8"/>
  <c r="F483" i="8"/>
  <c r="E475" i="8"/>
  <c r="F475" i="8"/>
  <c r="E467" i="8"/>
  <c r="F467" i="8"/>
  <c r="E459" i="8"/>
  <c r="F459" i="8"/>
  <c r="E451" i="8"/>
  <c r="F451" i="8"/>
  <c r="G527" i="8"/>
  <c r="G495" i="8"/>
  <c r="G479" i="8"/>
  <c r="G463" i="8"/>
  <c r="G447" i="8"/>
  <c r="F530" i="8"/>
  <c r="G530" i="8"/>
  <c r="F522" i="8"/>
  <c r="G522" i="8"/>
  <c r="F514" i="8"/>
  <c r="G514" i="8"/>
  <c r="F506" i="8"/>
  <c r="G506" i="8"/>
  <c r="F498" i="8"/>
  <c r="G498" i="8"/>
  <c r="F490" i="8"/>
  <c r="G490" i="8"/>
  <c r="F482" i="8"/>
  <c r="G482" i="8"/>
  <c r="F474" i="8"/>
  <c r="G474" i="8"/>
  <c r="F466" i="8"/>
  <c r="G466" i="8"/>
  <c r="F458" i="8"/>
  <c r="G458" i="8"/>
  <c r="F450" i="8"/>
  <c r="G450" i="8"/>
  <c r="G515" i="8"/>
  <c r="G483" i="8"/>
  <c r="G467" i="8"/>
  <c r="E528" i="8"/>
  <c r="F528" i="8"/>
  <c r="E524" i="8"/>
  <c r="F524" i="8"/>
  <c r="E520" i="8"/>
  <c r="F520" i="8"/>
  <c r="E516" i="8"/>
  <c r="F516" i="8"/>
  <c r="E512" i="8"/>
  <c r="F512" i="8"/>
  <c r="E508" i="8"/>
  <c r="F508" i="8"/>
  <c r="E504" i="8"/>
  <c r="F504" i="8"/>
  <c r="E500" i="8"/>
  <c r="F500" i="8"/>
  <c r="E496" i="8"/>
  <c r="F496" i="8"/>
  <c r="E492" i="8"/>
  <c r="F492" i="8"/>
  <c r="E488" i="8"/>
  <c r="F488" i="8"/>
  <c r="E484" i="8"/>
  <c r="F484" i="8"/>
  <c r="E480" i="8"/>
  <c r="F480" i="8"/>
  <c r="E476" i="8"/>
  <c r="F476" i="8"/>
  <c r="E472" i="8"/>
  <c r="F472" i="8"/>
  <c r="E468" i="8"/>
  <c r="F468" i="8"/>
  <c r="E464" i="8"/>
  <c r="F464" i="8"/>
  <c r="E460" i="8"/>
  <c r="F460" i="8"/>
  <c r="E456" i="8"/>
  <c r="F456" i="8"/>
  <c r="E452" i="8"/>
  <c r="F452" i="8"/>
  <c r="E448" i="8"/>
  <c r="F448" i="8"/>
  <c r="G528" i="8"/>
  <c r="G523" i="8"/>
  <c r="G512" i="8"/>
  <c r="G507" i="8"/>
  <c r="G496" i="8"/>
  <c r="G491" i="8"/>
  <c r="G480" i="8"/>
  <c r="G475" i="8"/>
  <c r="G464" i="8"/>
  <c r="G459" i="8"/>
  <c r="G448" i="8"/>
  <c r="F673" i="9"/>
  <c r="F665" i="9"/>
  <c r="F657" i="9"/>
  <c r="F649" i="9"/>
  <c r="F641" i="9"/>
  <c r="F676" i="9"/>
  <c r="F668" i="9"/>
  <c r="F660" i="9"/>
  <c r="F652" i="9"/>
  <c r="F644" i="9"/>
  <c r="F636" i="9"/>
  <c r="G677" i="9"/>
  <c r="G673" i="9"/>
  <c r="G669" i="9"/>
  <c r="G665" i="9"/>
  <c r="G661" i="9"/>
  <c r="G657" i="9"/>
  <c r="G653" i="9"/>
  <c r="G649" i="9"/>
  <c r="G645" i="9"/>
  <c r="G641" i="9"/>
  <c r="G637" i="9"/>
  <c r="E677" i="9"/>
  <c r="E669" i="9"/>
  <c r="E661" i="9"/>
  <c r="E653" i="9"/>
  <c r="E645" i="9"/>
  <c r="E637" i="9"/>
  <c r="F672" i="9"/>
  <c r="F664" i="9"/>
  <c r="F656" i="9"/>
  <c r="F648" i="9"/>
  <c r="F640" i="9"/>
  <c r="G676" i="9"/>
  <c r="G672" i="9"/>
  <c r="G668" i="9"/>
  <c r="G664" i="9"/>
  <c r="G660" i="9"/>
  <c r="G656" i="9"/>
  <c r="G652" i="9"/>
  <c r="G648" i="9"/>
  <c r="G644" i="9"/>
  <c r="G640" i="9"/>
  <c r="G636" i="9"/>
  <c r="E523" i="1" l="1"/>
  <c r="G495" i="1"/>
  <c r="G559" i="1"/>
  <c r="H451" i="1"/>
  <c r="F451" i="1" s="1"/>
  <c r="H452" i="1"/>
  <c r="E452" i="1" s="1"/>
  <c r="H453" i="1"/>
  <c r="H454" i="1"/>
  <c r="H455" i="1"/>
  <c r="F455" i="1" s="1"/>
  <c r="H456" i="1"/>
  <c r="E456" i="1" s="1"/>
  <c r="H457" i="1"/>
  <c r="G457" i="1" s="1"/>
  <c r="H458" i="1"/>
  <c r="E458" i="1" s="1"/>
  <c r="H459" i="1"/>
  <c r="F459" i="1" s="1"/>
  <c r="H460" i="1"/>
  <c r="E460" i="1" s="1"/>
  <c r="H461" i="1"/>
  <c r="G461" i="1" s="1"/>
  <c r="H462" i="1"/>
  <c r="H463" i="1"/>
  <c r="E463" i="1" s="1"/>
  <c r="H464" i="1"/>
  <c r="E464" i="1" s="1"/>
  <c r="H465" i="1"/>
  <c r="G465" i="1" s="1"/>
  <c r="H466" i="1"/>
  <c r="E466" i="1" s="1"/>
  <c r="H467" i="1"/>
  <c r="F467" i="1" s="1"/>
  <c r="H468" i="1"/>
  <c r="E468" i="1" s="1"/>
  <c r="H469" i="1"/>
  <c r="H470" i="1"/>
  <c r="H471" i="1"/>
  <c r="F471" i="1" s="1"/>
  <c r="H472" i="1"/>
  <c r="E472" i="1" s="1"/>
  <c r="H473" i="1"/>
  <c r="G473" i="1" s="1"/>
  <c r="H474" i="1"/>
  <c r="E474" i="1" s="1"/>
  <c r="H475" i="1"/>
  <c r="F475" i="1" s="1"/>
  <c r="H476" i="1"/>
  <c r="E476" i="1" s="1"/>
  <c r="H477" i="1"/>
  <c r="G477" i="1" s="1"/>
  <c r="H478" i="1"/>
  <c r="H479" i="1"/>
  <c r="E479" i="1" s="1"/>
  <c r="H480" i="1"/>
  <c r="E480" i="1" s="1"/>
  <c r="H481" i="1"/>
  <c r="G481" i="1" s="1"/>
  <c r="H482" i="1"/>
  <c r="E482" i="1" s="1"/>
  <c r="H483" i="1"/>
  <c r="F483" i="1" s="1"/>
  <c r="H484" i="1"/>
  <c r="E484" i="1" s="1"/>
  <c r="H485" i="1"/>
  <c r="H486" i="1"/>
  <c r="H487" i="1"/>
  <c r="F487" i="1" s="1"/>
  <c r="H488" i="1"/>
  <c r="E488" i="1" s="1"/>
  <c r="H489" i="1"/>
  <c r="G489" i="1" s="1"/>
  <c r="H490" i="1"/>
  <c r="E490" i="1" s="1"/>
  <c r="H491" i="1"/>
  <c r="F491" i="1" s="1"/>
  <c r="H492" i="1"/>
  <c r="E492" i="1" s="1"/>
  <c r="H493" i="1"/>
  <c r="G493" i="1" s="1"/>
  <c r="H494" i="1"/>
  <c r="H495" i="1"/>
  <c r="F495" i="1" s="1"/>
  <c r="H496" i="1"/>
  <c r="E496" i="1" s="1"/>
  <c r="H497" i="1"/>
  <c r="G497" i="1" s="1"/>
  <c r="H498" i="1"/>
  <c r="F498" i="1" s="1"/>
  <c r="H499" i="1"/>
  <c r="F499" i="1" s="1"/>
  <c r="H500" i="1"/>
  <c r="E500" i="1" s="1"/>
  <c r="H501" i="1"/>
  <c r="G501" i="1" s="1"/>
  <c r="H502" i="1"/>
  <c r="F502" i="1" s="1"/>
  <c r="H503" i="1"/>
  <c r="E503" i="1" s="1"/>
  <c r="H504" i="1"/>
  <c r="E504" i="1" s="1"/>
  <c r="H505" i="1"/>
  <c r="G505" i="1" s="1"/>
  <c r="H506" i="1"/>
  <c r="F506" i="1" s="1"/>
  <c r="H507" i="1"/>
  <c r="F507" i="1" s="1"/>
  <c r="H508" i="1"/>
  <c r="E508" i="1" s="1"/>
  <c r="H509" i="1"/>
  <c r="G509" i="1" s="1"/>
  <c r="H510" i="1"/>
  <c r="F510" i="1" s="1"/>
  <c r="H511" i="1"/>
  <c r="F511" i="1" s="1"/>
  <c r="H512" i="1"/>
  <c r="E512" i="1" s="1"/>
  <c r="H513" i="1"/>
  <c r="G513" i="1" s="1"/>
  <c r="H514" i="1"/>
  <c r="F514" i="1" s="1"/>
  <c r="H515" i="1"/>
  <c r="F515" i="1" s="1"/>
  <c r="H516" i="1"/>
  <c r="E516" i="1" s="1"/>
  <c r="H517" i="1"/>
  <c r="G517" i="1" s="1"/>
  <c r="H518" i="1"/>
  <c r="F518" i="1" s="1"/>
  <c r="H519" i="1"/>
  <c r="F519" i="1" s="1"/>
  <c r="H520" i="1"/>
  <c r="E520" i="1" s="1"/>
  <c r="H521" i="1"/>
  <c r="G521" i="1" s="1"/>
  <c r="H522" i="1"/>
  <c r="F522" i="1" s="1"/>
  <c r="H523" i="1"/>
  <c r="F523" i="1" s="1"/>
  <c r="H524" i="1"/>
  <c r="E524" i="1" s="1"/>
  <c r="H525" i="1"/>
  <c r="G525" i="1" s="1"/>
  <c r="H526" i="1"/>
  <c r="F526" i="1" s="1"/>
  <c r="H527" i="1"/>
  <c r="E527" i="1" s="1"/>
  <c r="H528" i="1"/>
  <c r="E528" i="1" s="1"/>
  <c r="H529" i="1"/>
  <c r="G529" i="1" s="1"/>
  <c r="H530" i="1"/>
  <c r="F530" i="1" s="1"/>
  <c r="H531" i="1"/>
  <c r="F531" i="1" s="1"/>
  <c r="H532" i="1"/>
  <c r="E532" i="1" s="1"/>
  <c r="H533" i="1"/>
  <c r="G533" i="1" s="1"/>
  <c r="H534" i="1"/>
  <c r="F534" i="1" s="1"/>
  <c r="H535" i="1"/>
  <c r="F535" i="1" s="1"/>
  <c r="H536" i="1"/>
  <c r="E536" i="1" s="1"/>
  <c r="H537" i="1"/>
  <c r="G537" i="1" s="1"/>
  <c r="H538" i="1"/>
  <c r="F538" i="1" s="1"/>
  <c r="H539" i="1"/>
  <c r="F539" i="1" s="1"/>
  <c r="H540" i="1"/>
  <c r="E540" i="1" s="1"/>
  <c r="H541" i="1"/>
  <c r="G541" i="1" s="1"/>
  <c r="H542" i="1"/>
  <c r="F542" i="1" s="1"/>
  <c r="H543" i="1"/>
  <c r="F543" i="1" s="1"/>
  <c r="H544" i="1"/>
  <c r="E544" i="1" s="1"/>
  <c r="H545" i="1"/>
  <c r="G545" i="1" s="1"/>
  <c r="H546" i="1"/>
  <c r="F546" i="1" s="1"/>
  <c r="H547" i="1"/>
  <c r="F547" i="1" s="1"/>
  <c r="H548" i="1"/>
  <c r="E548" i="1" s="1"/>
  <c r="H549" i="1"/>
  <c r="G549" i="1" s="1"/>
  <c r="H550" i="1"/>
  <c r="F550" i="1" s="1"/>
  <c r="H551" i="1"/>
  <c r="E551" i="1" s="1"/>
  <c r="H552" i="1"/>
  <c r="E552" i="1" s="1"/>
  <c r="H553" i="1"/>
  <c r="G553" i="1" s="1"/>
  <c r="H554" i="1"/>
  <c r="F554" i="1" s="1"/>
  <c r="H555" i="1"/>
  <c r="F555" i="1" s="1"/>
  <c r="H556" i="1"/>
  <c r="E556" i="1" s="1"/>
  <c r="H557" i="1"/>
  <c r="G557" i="1" s="1"/>
  <c r="H558" i="1"/>
  <c r="F558" i="1" s="1"/>
  <c r="H559" i="1"/>
  <c r="F559" i="1" s="1"/>
  <c r="H560" i="1"/>
  <c r="E560" i="1" s="1"/>
  <c r="H561" i="1"/>
  <c r="G561" i="1" s="1"/>
  <c r="H562" i="1"/>
  <c r="F562" i="1" s="1"/>
  <c r="H563" i="1"/>
  <c r="F563" i="1" s="1"/>
  <c r="H564" i="1"/>
  <c r="E564" i="1" s="1"/>
  <c r="H565" i="1"/>
  <c r="G565" i="1" s="1"/>
  <c r="H566" i="1"/>
  <c r="F566" i="1" s="1"/>
  <c r="H567" i="1"/>
  <c r="F567" i="1" s="1"/>
  <c r="H568" i="1"/>
  <c r="E568" i="1" s="1"/>
  <c r="H569" i="1"/>
  <c r="G569" i="1" s="1"/>
  <c r="H570" i="1"/>
  <c r="F570" i="1" s="1"/>
  <c r="H571" i="1"/>
  <c r="F571" i="1" s="1"/>
  <c r="H572" i="1"/>
  <c r="E572" i="1" s="1"/>
  <c r="H573" i="1"/>
  <c r="G573" i="1" s="1"/>
  <c r="H574" i="1"/>
  <c r="F574" i="1" s="1"/>
  <c r="H575" i="1"/>
  <c r="E575" i="1" s="1"/>
  <c r="H576" i="1"/>
  <c r="E576" i="1" s="1"/>
  <c r="H577" i="1"/>
  <c r="G577" i="1" s="1"/>
  <c r="H578" i="1"/>
  <c r="F578" i="1" s="1"/>
  <c r="H579" i="1"/>
  <c r="F579" i="1" s="1"/>
  <c r="H580" i="1"/>
  <c r="E580" i="1" s="1"/>
  <c r="H581" i="1"/>
  <c r="G581" i="1" s="1"/>
  <c r="H582" i="1"/>
  <c r="E582" i="1" s="1"/>
  <c r="H583" i="1"/>
  <c r="E583" i="1" s="1"/>
  <c r="H584" i="1"/>
  <c r="E584" i="1" s="1"/>
  <c r="H585" i="1"/>
  <c r="G585" i="1" s="1"/>
  <c r="H586" i="1"/>
  <c r="F586" i="1" s="1"/>
  <c r="H587" i="1"/>
  <c r="F587" i="1" s="1"/>
  <c r="H588" i="1"/>
  <c r="E588" i="1" s="1"/>
  <c r="H589" i="1"/>
  <c r="G589" i="1" s="1"/>
  <c r="H590" i="1"/>
  <c r="E590" i="1" s="1"/>
  <c r="H591" i="1"/>
  <c r="E591" i="1" s="1"/>
  <c r="H592" i="1"/>
  <c r="E592" i="1" s="1"/>
  <c r="H593" i="1"/>
  <c r="G593" i="1" s="1"/>
  <c r="H594" i="1"/>
  <c r="G594" i="1" s="1"/>
  <c r="H595" i="1"/>
  <c r="F595" i="1" s="1"/>
  <c r="H596" i="1"/>
  <c r="E596" i="1" s="1"/>
  <c r="H597" i="1"/>
  <c r="G597" i="1" s="1"/>
  <c r="G479" i="1" l="1"/>
  <c r="G543" i="1"/>
  <c r="G463" i="1"/>
  <c r="G591" i="1"/>
  <c r="G527" i="1"/>
  <c r="E507" i="1"/>
  <c r="E491" i="1"/>
  <c r="G575" i="1"/>
  <c r="G511" i="1"/>
  <c r="E475" i="1"/>
  <c r="E459" i="1"/>
  <c r="G587" i="1"/>
  <c r="G582" i="1"/>
  <c r="G571" i="1"/>
  <c r="G566" i="1"/>
  <c r="G555" i="1"/>
  <c r="G550" i="1"/>
  <c r="G539" i="1"/>
  <c r="G534" i="1"/>
  <c r="G523" i="1"/>
  <c r="G518" i="1"/>
  <c r="G507" i="1"/>
  <c r="G502" i="1"/>
  <c r="F594" i="1"/>
  <c r="E594" i="1"/>
  <c r="E578" i="1"/>
  <c r="E562" i="1"/>
  <c r="E546" i="1"/>
  <c r="E530" i="1"/>
  <c r="E514" i="1"/>
  <c r="E498" i="1"/>
  <c r="G586" i="1"/>
  <c r="G570" i="1"/>
  <c r="G554" i="1"/>
  <c r="G538" i="1"/>
  <c r="G522" i="1"/>
  <c r="G506" i="1"/>
  <c r="F583" i="1"/>
  <c r="E587" i="1"/>
  <c r="E571" i="1"/>
  <c r="E555" i="1"/>
  <c r="E539" i="1"/>
  <c r="G595" i="1"/>
  <c r="G590" i="1"/>
  <c r="G579" i="1"/>
  <c r="G574" i="1"/>
  <c r="G563" i="1"/>
  <c r="G558" i="1"/>
  <c r="G547" i="1"/>
  <c r="G542" i="1"/>
  <c r="G531" i="1"/>
  <c r="G526" i="1"/>
  <c r="G515" i="1"/>
  <c r="G510" i="1"/>
  <c r="G499" i="1"/>
  <c r="F582" i="1"/>
  <c r="E586" i="1"/>
  <c r="E570" i="1"/>
  <c r="E554" i="1"/>
  <c r="E538" i="1"/>
  <c r="E522" i="1"/>
  <c r="E506" i="1"/>
  <c r="G583" i="1"/>
  <c r="G578" i="1"/>
  <c r="G567" i="1"/>
  <c r="G562" i="1"/>
  <c r="G551" i="1"/>
  <c r="G546" i="1"/>
  <c r="G535" i="1"/>
  <c r="G530" i="1"/>
  <c r="G519" i="1"/>
  <c r="G514" i="1"/>
  <c r="G503" i="1"/>
  <c r="G498" i="1"/>
  <c r="E595" i="1"/>
  <c r="E579" i="1"/>
  <c r="E563" i="1"/>
  <c r="E547" i="1"/>
  <c r="E531" i="1"/>
  <c r="E515" i="1"/>
  <c r="E499" i="1"/>
  <c r="E483" i="1"/>
  <c r="E467" i="1"/>
  <c r="E451" i="1"/>
  <c r="F576" i="1"/>
  <c r="F552" i="1"/>
  <c r="F528" i="1"/>
  <c r="F504" i="1"/>
  <c r="F488" i="1"/>
  <c r="F472" i="1"/>
  <c r="G483" i="1"/>
  <c r="G467" i="1"/>
  <c r="F592" i="1"/>
  <c r="F575" i="1"/>
  <c r="F551" i="1"/>
  <c r="F527" i="1"/>
  <c r="F503" i="1"/>
  <c r="F479" i="1"/>
  <c r="F463" i="1"/>
  <c r="G492" i="1"/>
  <c r="G487" i="1"/>
  <c r="G476" i="1"/>
  <c r="G471" i="1"/>
  <c r="G460" i="1"/>
  <c r="G455" i="1"/>
  <c r="F596" i="1"/>
  <c r="F591" i="1"/>
  <c r="F580" i="1"/>
  <c r="F572" i="1"/>
  <c r="F564" i="1"/>
  <c r="F556" i="1"/>
  <c r="F548" i="1"/>
  <c r="F540" i="1"/>
  <c r="F532" i="1"/>
  <c r="F524" i="1"/>
  <c r="F516" i="1"/>
  <c r="F508" i="1"/>
  <c r="F500" i="1"/>
  <c r="F492" i="1"/>
  <c r="F484" i="1"/>
  <c r="F476" i="1"/>
  <c r="F468" i="1"/>
  <c r="F460" i="1"/>
  <c r="F452" i="1"/>
  <c r="E567" i="1"/>
  <c r="E559" i="1"/>
  <c r="E543" i="1"/>
  <c r="E535" i="1"/>
  <c r="E519" i="1"/>
  <c r="E511" i="1"/>
  <c r="E495" i="1"/>
  <c r="E487" i="1"/>
  <c r="E471" i="1"/>
  <c r="E455" i="1"/>
  <c r="G484" i="1"/>
  <c r="G468" i="1"/>
  <c r="G452" i="1"/>
  <c r="F588" i="1"/>
  <c r="F568" i="1"/>
  <c r="F560" i="1"/>
  <c r="F544" i="1"/>
  <c r="F536" i="1"/>
  <c r="F520" i="1"/>
  <c r="F512" i="1"/>
  <c r="F496" i="1"/>
  <c r="F480" i="1"/>
  <c r="F464" i="1"/>
  <c r="F456" i="1"/>
  <c r="G488" i="1"/>
  <c r="G472" i="1"/>
  <c r="G456" i="1"/>
  <c r="G451" i="1"/>
  <c r="G494" i="1"/>
  <c r="F494" i="1"/>
  <c r="G490" i="1"/>
  <c r="F490" i="1"/>
  <c r="G486" i="1"/>
  <c r="F486" i="1"/>
  <c r="G482" i="1"/>
  <c r="F482" i="1"/>
  <c r="G478" i="1"/>
  <c r="F478" i="1"/>
  <c r="G474" i="1"/>
  <c r="F474" i="1"/>
  <c r="G470" i="1"/>
  <c r="F470" i="1"/>
  <c r="G466" i="1"/>
  <c r="F466" i="1"/>
  <c r="G462" i="1"/>
  <c r="F462" i="1"/>
  <c r="G458" i="1"/>
  <c r="F458" i="1"/>
  <c r="G454" i="1"/>
  <c r="F454" i="1"/>
  <c r="F597" i="1"/>
  <c r="E597" i="1"/>
  <c r="F593" i="1"/>
  <c r="E593" i="1"/>
  <c r="F589" i="1"/>
  <c r="E589" i="1"/>
  <c r="F585" i="1"/>
  <c r="E585" i="1"/>
  <c r="F581" i="1"/>
  <c r="E581" i="1"/>
  <c r="F577" i="1"/>
  <c r="E577" i="1"/>
  <c r="F573" i="1"/>
  <c r="E573" i="1"/>
  <c r="F569" i="1"/>
  <c r="E569" i="1"/>
  <c r="F565" i="1"/>
  <c r="E565" i="1"/>
  <c r="F561" i="1"/>
  <c r="E561" i="1"/>
  <c r="F557" i="1"/>
  <c r="E557" i="1"/>
  <c r="F553" i="1"/>
  <c r="E553" i="1"/>
  <c r="F549" i="1"/>
  <c r="E549" i="1"/>
  <c r="F545" i="1"/>
  <c r="E545" i="1"/>
  <c r="F541" i="1"/>
  <c r="E541" i="1"/>
  <c r="F537" i="1"/>
  <c r="E537" i="1"/>
  <c r="F533" i="1"/>
  <c r="E533" i="1"/>
  <c r="F529" i="1"/>
  <c r="E529" i="1"/>
  <c r="F525" i="1"/>
  <c r="E525" i="1"/>
  <c r="F521" i="1"/>
  <c r="E521" i="1"/>
  <c r="F517" i="1"/>
  <c r="E517" i="1"/>
  <c r="F513" i="1"/>
  <c r="E513" i="1"/>
  <c r="F509" i="1"/>
  <c r="E509" i="1"/>
  <c r="F505" i="1"/>
  <c r="E505" i="1"/>
  <c r="F501" i="1"/>
  <c r="E501" i="1"/>
  <c r="F497" i="1"/>
  <c r="E497" i="1"/>
  <c r="F493" i="1"/>
  <c r="E493" i="1"/>
  <c r="F489" i="1"/>
  <c r="E489" i="1"/>
  <c r="F485" i="1"/>
  <c r="E485" i="1"/>
  <c r="F481" i="1"/>
  <c r="E481" i="1"/>
  <c r="F477" i="1"/>
  <c r="E477" i="1"/>
  <c r="F473" i="1"/>
  <c r="E473" i="1"/>
  <c r="F469" i="1"/>
  <c r="E469" i="1"/>
  <c r="F465" i="1"/>
  <c r="E465" i="1"/>
  <c r="F461" i="1"/>
  <c r="E461" i="1"/>
  <c r="F457" i="1"/>
  <c r="E457" i="1"/>
  <c r="F453" i="1"/>
  <c r="E453" i="1"/>
  <c r="G596" i="1"/>
  <c r="G592" i="1"/>
  <c r="G588" i="1"/>
  <c r="G584" i="1"/>
  <c r="G580" i="1"/>
  <c r="G576" i="1"/>
  <c r="G572" i="1"/>
  <c r="G568" i="1"/>
  <c r="G564" i="1"/>
  <c r="G560" i="1"/>
  <c r="G556" i="1"/>
  <c r="G552" i="1"/>
  <c r="G548" i="1"/>
  <c r="G544" i="1"/>
  <c r="G540" i="1"/>
  <c r="G536" i="1"/>
  <c r="G532" i="1"/>
  <c r="G528" i="1"/>
  <c r="G524" i="1"/>
  <c r="G520" i="1"/>
  <c r="G516" i="1"/>
  <c r="G512" i="1"/>
  <c r="G508" i="1"/>
  <c r="G504" i="1"/>
  <c r="G500" i="1"/>
  <c r="G496" i="1"/>
  <c r="G491" i="1"/>
  <c r="G485" i="1"/>
  <c r="G480" i="1"/>
  <c r="G475" i="1"/>
  <c r="G469" i="1"/>
  <c r="G464" i="1"/>
  <c r="G459" i="1"/>
  <c r="G453" i="1"/>
  <c r="F590" i="1"/>
  <c r="F584" i="1"/>
  <c r="E574" i="1"/>
  <c r="E566" i="1"/>
  <c r="E558" i="1"/>
  <c r="E550" i="1"/>
  <c r="E542" i="1"/>
  <c r="E534" i="1"/>
  <c r="E526" i="1"/>
  <c r="E518" i="1"/>
  <c r="E510" i="1"/>
  <c r="E502" i="1"/>
  <c r="E494" i="1"/>
  <c r="E486" i="1"/>
  <c r="E478" i="1"/>
  <c r="E470" i="1"/>
  <c r="E462" i="1"/>
  <c r="E454" i="1"/>
  <c r="H711" i="11"/>
  <c r="E711" i="11" s="1"/>
  <c r="H712" i="11"/>
  <c r="E712" i="11" s="1"/>
  <c r="H713" i="11"/>
  <c r="G713" i="11" s="1"/>
  <c r="H714" i="11"/>
  <c r="F714" i="11" s="1"/>
  <c r="H715" i="11"/>
  <c r="E715" i="11" s="1"/>
  <c r="H716" i="11"/>
  <c r="E716" i="11" s="1"/>
  <c r="H717" i="11"/>
  <c r="G717" i="11" s="1"/>
  <c r="H718" i="11"/>
  <c r="F718" i="11" s="1"/>
  <c r="H719" i="11"/>
  <c r="E719" i="11" s="1"/>
  <c r="H720" i="11"/>
  <c r="E720" i="11" s="1"/>
  <c r="H721" i="11"/>
  <c r="G721" i="11" s="1"/>
  <c r="H722" i="11"/>
  <c r="F722" i="11" s="1"/>
  <c r="H723" i="11"/>
  <c r="E723" i="11" s="1"/>
  <c r="H724" i="11"/>
  <c r="E724" i="11" s="1"/>
  <c r="H725" i="11"/>
  <c r="G725" i="11" s="1"/>
  <c r="H726" i="11"/>
  <c r="F726" i="11" s="1"/>
  <c r="H727" i="11"/>
  <c r="E727" i="11" s="1"/>
  <c r="H728" i="11"/>
  <c r="E728" i="11" s="1"/>
  <c r="H729" i="11"/>
  <c r="G729" i="11" s="1"/>
  <c r="H730" i="11"/>
  <c r="F730" i="11" s="1"/>
  <c r="H731" i="11"/>
  <c r="E731" i="11" s="1"/>
  <c r="H732" i="11"/>
  <c r="E732" i="11" s="1"/>
  <c r="H733" i="11"/>
  <c r="G733" i="11" s="1"/>
  <c r="H734" i="11"/>
  <c r="F734" i="11" s="1"/>
  <c r="H735" i="11"/>
  <c r="E735" i="11" s="1"/>
  <c r="H736" i="11"/>
  <c r="E736" i="11" s="1"/>
  <c r="H737" i="11"/>
  <c r="G737" i="11" s="1"/>
  <c r="H738" i="11"/>
  <c r="F738" i="11" s="1"/>
  <c r="H739" i="11"/>
  <c r="E739" i="11" s="1"/>
  <c r="H740" i="11"/>
  <c r="E740" i="11" s="1"/>
  <c r="H741" i="11"/>
  <c r="G741" i="11" s="1"/>
  <c r="H742" i="11"/>
  <c r="F742" i="11" s="1"/>
  <c r="H743" i="11"/>
  <c r="E743" i="11" s="1"/>
  <c r="H744" i="11"/>
  <c r="E744" i="11" s="1"/>
  <c r="H745" i="11"/>
  <c r="G745" i="11" s="1"/>
  <c r="H746" i="11"/>
  <c r="F746" i="11" s="1"/>
  <c r="H747" i="11"/>
  <c r="E747" i="11" s="1"/>
  <c r="H748" i="11"/>
  <c r="E748" i="11" s="1"/>
  <c r="F741" i="11" l="1"/>
  <c r="F733" i="11"/>
  <c r="F725" i="11"/>
  <c r="F717" i="11"/>
  <c r="G724" i="11"/>
  <c r="G720" i="11"/>
  <c r="F740" i="11"/>
  <c r="F724" i="11"/>
  <c r="G740" i="11"/>
  <c r="G712" i="11"/>
  <c r="G736" i="11"/>
  <c r="F748" i="11"/>
  <c r="F732" i="11"/>
  <c r="F716" i="11"/>
  <c r="E734" i="11"/>
  <c r="E741" i="11"/>
  <c r="E733" i="11"/>
  <c r="E725" i="11"/>
  <c r="E717" i="11"/>
  <c r="G748" i="11"/>
  <c r="G732" i="11"/>
  <c r="G716" i="11"/>
  <c r="F745" i="11"/>
  <c r="F737" i="11"/>
  <c r="F729" i="11"/>
  <c r="F721" i="11"/>
  <c r="F713" i="11"/>
  <c r="E746" i="11"/>
  <c r="E738" i="11"/>
  <c r="E730" i="11"/>
  <c r="E722" i="11"/>
  <c r="E714" i="11"/>
  <c r="E742" i="11"/>
  <c r="E726" i="11"/>
  <c r="E718" i="11"/>
  <c r="G744" i="11"/>
  <c r="G728" i="11"/>
  <c r="F744" i="11"/>
  <c r="F736" i="11"/>
  <c r="F728" i="11"/>
  <c r="F720" i="11"/>
  <c r="F712" i="11"/>
  <c r="E745" i="11"/>
  <c r="E737" i="11"/>
  <c r="E729" i="11"/>
  <c r="E721" i="11"/>
  <c r="E713" i="11"/>
  <c r="G747" i="11"/>
  <c r="G739" i="11"/>
  <c r="G731" i="11"/>
  <c r="G723" i="11"/>
  <c r="G711" i="11"/>
  <c r="G746" i="11"/>
  <c r="G742" i="11"/>
  <c r="G738" i="11"/>
  <c r="G734" i="11"/>
  <c r="G730" i="11"/>
  <c r="G726" i="11"/>
  <c r="G722" i="11"/>
  <c r="G718" i="11"/>
  <c r="G714" i="11"/>
  <c r="F747" i="11"/>
  <c r="F743" i="11"/>
  <c r="F739" i="11"/>
  <c r="F735" i="11"/>
  <c r="F731" i="11"/>
  <c r="F727" i="11"/>
  <c r="F723" i="11"/>
  <c r="F719" i="11"/>
  <c r="F715" i="11"/>
  <c r="F711" i="11"/>
  <c r="G743" i="11"/>
  <c r="G735" i="11"/>
  <c r="G727" i="11"/>
  <c r="G719" i="11"/>
  <c r="G715" i="11"/>
  <c r="H399" i="1"/>
  <c r="E399" i="1" s="1"/>
  <c r="H400" i="1"/>
  <c r="E400" i="1" s="1"/>
  <c r="H401" i="1"/>
  <c r="E401" i="1" s="1"/>
  <c r="H402" i="1"/>
  <c r="E402" i="1" s="1"/>
  <c r="H403" i="1"/>
  <c r="E403" i="1" s="1"/>
  <c r="H404" i="1"/>
  <c r="E404" i="1" s="1"/>
  <c r="H405" i="1"/>
  <c r="E405" i="1" s="1"/>
  <c r="H406" i="1"/>
  <c r="E406" i="1" s="1"/>
  <c r="H407" i="1"/>
  <c r="E407" i="1" s="1"/>
  <c r="H408" i="1"/>
  <c r="E408" i="1" s="1"/>
  <c r="H409" i="1"/>
  <c r="E409" i="1" s="1"/>
  <c r="H410" i="1"/>
  <c r="E410" i="1" s="1"/>
  <c r="H411" i="1"/>
  <c r="E411" i="1" s="1"/>
  <c r="H412" i="1"/>
  <c r="E412" i="1" s="1"/>
  <c r="H413" i="1"/>
  <c r="E413" i="1" s="1"/>
  <c r="H414" i="1"/>
  <c r="E414" i="1" s="1"/>
  <c r="H415" i="1"/>
  <c r="E415" i="1" s="1"/>
  <c r="H416" i="1"/>
  <c r="E416" i="1" s="1"/>
  <c r="H417" i="1"/>
  <c r="E417" i="1" s="1"/>
  <c r="H418" i="1"/>
  <c r="E418" i="1" s="1"/>
  <c r="H419" i="1"/>
  <c r="E419" i="1" s="1"/>
  <c r="H420" i="1"/>
  <c r="E420" i="1" s="1"/>
  <c r="H421" i="1"/>
  <c r="E421" i="1" s="1"/>
  <c r="H422" i="1"/>
  <c r="E422" i="1" s="1"/>
  <c r="H423" i="1"/>
  <c r="E423" i="1" s="1"/>
  <c r="H424" i="1"/>
  <c r="E424" i="1" s="1"/>
  <c r="H425" i="1"/>
  <c r="E425" i="1" s="1"/>
  <c r="H426" i="1"/>
  <c r="E426" i="1" s="1"/>
  <c r="H427" i="1"/>
  <c r="E427" i="1" s="1"/>
  <c r="H428" i="1"/>
  <c r="E428" i="1" s="1"/>
  <c r="H429" i="1"/>
  <c r="E429" i="1" s="1"/>
  <c r="H430" i="1"/>
  <c r="E430" i="1" s="1"/>
  <c r="H431" i="1"/>
  <c r="E431" i="1" s="1"/>
  <c r="H432" i="1"/>
  <c r="E432" i="1" s="1"/>
  <c r="H433" i="1"/>
  <c r="E433" i="1" s="1"/>
  <c r="H434" i="1"/>
  <c r="E434" i="1" s="1"/>
  <c r="H435" i="1"/>
  <c r="E435" i="1" s="1"/>
  <c r="H436" i="1"/>
  <c r="E436" i="1" s="1"/>
  <c r="H437" i="1"/>
  <c r="E437" i="1" s="1"/>
  <c r="H438" i="1"/>
  <c r="E438" i="1" s="1"/>
  <c r="H439" i="1"/>
  <c r="E439" i="1" s="1"/>
  <c r="H440" i="1"/>
  <c r="E440" i="1" s="1"/>
  <c r="H441" i="1"/>
  <c r="E441" i="1" s="1"/>
  <c r="H442" i="1"/>
  <c r="E442" i="1" s="1"/>
  <c r="H443" i="1"/>
  <c r="E443" i="1" s="1"/>
  <c r="H444" i="1"/>
  <c r="E444" i="1" s="1"/>
  <c r="H445" i="1"/>
  <c r="E445" i="1" s="1"/>
  <c r="H446" i="1"/>
  <c r="E446" i="1" s="1"/>
  <c r="H447" i="1"/>
  <c r="E447" i="1" s="1"/>
  <c r="H448" i="1"/>
  <c r="E448" i="1" s="1"/>
  <c r="H449" i="1"/>
  <c r="E449" i="1" s="1"/>
  <c r="H450" i="1"/>
  <c r="E450" i="1" s="1"/>
  <c r="H424" i="8"/>
  <c r="E424" i="8" s="1"/>
  <c r="H425" i="8"/>
  <c r="F425" i="8" s="1"/>
  <c r="H426" i="8"/>
  <c r="G426" i="8" s="1"/>
  <c r="H427" i="8"/>
  <c r="G427" i="8" s="1"/>
  <c r="H428" i="8"/>
  <c r="E428" i="8" s="1"/>
  <c r="H429" i="8"/>
  <c r="F429" i="8" s="1"/>
  <c r="H430" i="8"/>
  <c r="G430" i="8" s="1"/>
  <c r="H431" i="8"/>
  <c r="G431" i="8" s="1"/>
  <c r="H432" i="8"/>
  <c r="E432" i="8" s="1"/>
  <c r="H433" i="8"/>
  <c r="F433" i="8" s="1"/>
  <c r="H434" i="8"/>
  <c r="G434" i="8" s="1"/>
  <c r="H435" i="8"/>
  <c r="G435" i="8" s="1"/>
  <c r="H436" i="8"/>
  <c r="E436" i="8" s="1"/>
  <c r="H437" i="8"/>
  <c r="F437" i="8" s="1"/>
  <c r="H438" i="8"/>
  <c r="G438" i="8" s="1"/>
  <c r="H439" i="8"/>
  <c r="G439" i="8" s="1"/>
  <c r="H440" i="8"/>
  <c r="E440" i="8" s="1"/>
  <c r="H441" i="8"/>
  <c r="F441" i="8" s="1"/>
  <c r="H442" i="8"/>
  <c r="G442" i="8" s="1"/>
  <c r="H443" i="8"/>
  <c r="G443" i="8" s="1"/>
  <c r="H444" i="8"/>
  <c r="E444" i="8" s="1"/>
  <c r="H445" i="8"/>
  <c r="F445" i="8" s="1"/>
  <c r="H446" i="8"/>
  <c r="G446" i="8" s="1"/>
  <c r="G429" i="8" l="1"/>
  <c r="F436" i="8"/>
  <c r="E439" i="8"/>
  <c r="G444" i="8"/>
  <c r="G441" i="8"/>
  <c r="G425" i="8"/>
  <c r="F432" i="8"/>
  <c r="E435" i="8"/>
  <c r="G437" i="8"/>
  <c r="F444" i="8"/>
  <c r="F428" i="8"/>
  <c r="E431" i="8"/>
  <c r="G445" i="8"/>
  <c r="G433" i="8"/>
  <c r="F440" i="8"/>
  <c r="F424" i="8"/>
  <c r="E427" i="8"/>
  <c r="G450" i="1"/>
  <c r="G434" i="1"/>
  <c r="G402" i="1"/>
  <c r="F438" i="1"/>
  <c r="F406" i="1"/>
  <c r="G446" i="1"/>
  <c r="G430" i="1"/>
  <c r="G414" i="1"/>
  <c r="F450" i="1"/>
  <c r="F434" i="1"/>
  <c r="F418" i="1"/>
  <c r="F402" i="1"/>
  <c r="G442" i="1"/>
  <c r="G426" i="1"/>
  <c r="G410" i="1"/>
  <c r="F446" i="1"/>
  <c r="F430" i="1"/>
  <c r="F414" i="1"/>
  <c r="G418" i="1"/>
  <c r="F422" i="1"/>
  <c r="G438" i="1"/>
  <c r="G422" i="1"/>
  <c r="G406" i="1"/>
  <c r="F442" i="1"/>
  <c r="F426" i="1"/>
  <c r="F410" i="1"/>
  <c r="G449" i="1"/>
  <c r="G445" i="1"/>
  <c r="G441" i="1"/>
  <c r="G437" i="1"/>
  <c r="G433" i="1"/>
  <c r="G429" i="1"/>
  <c r="G425" i="1"/>
  <c r="G421" i="1"/>
  <c r="G417" i="1"/>
  <c r="G413" i="1"/>
  <c r="G409" i="1"/>
  <c r="G405" i="1"/>
  <c r="G401" i="1"/>
  <c r="F449" i="1"/>
  <c r="F445" i="1"/>
  <c r="F441" i="1"/>
  <c r="F437" i="1"/>
  <c r="F433" i="1"/>
  <c r="F429" i="1"/>
  <c r="F425" i="1"/>
  <c r="F421" i="1"/>
  <c r="F417" i="1"/>
  <c r="F413" i="1"/>
  <c r="F409" i="1"/>
  <c r="F405" i="1"/>
  <c r="F401" i="1"/>
  <c r="G448" i="1"/>
  <c r="G444" i="1"/>
  <c r="G440" i="1"/>
  <c r="G436" i="1"/>
  <c r="G432" i="1"/>
  <c r="G428" i="1"/>
  <c r="G424" i="1"/>
  <c r="G420" i="1"/>
  <c r="G416" i="1"/>
  <c r="G412" i="1"/>
  <c r="G408" i="1"/>
  <c r="G404" i="1"/>
  <c r="G400" i="1"/>
  <c r="F448" i="1"/>
  <c r="F444" i="1"/>
  <c r="F440" i="1"/>
  <c r="F436" i="1"/>
  <c r="F432" i="1"/>
  <c r="F428" i="1"/>
  <c r="F424" i="1"/>
  <c r="F420" i="1"/>
  <c r="F416" i="1"/>
  <c r="F412" i="1"/>
  <c r="F408" i="1"/>
  <c r="F404" i="1"/>
  <c r="F400" i="1"/>
  <c r="G447" i="1"/>
  <c r="G443" i="1"/>
  <c r="G439" i="1"/>
  <c r="G435" i="1"/>
  <c r="G431" i="1"/>
  <c r="G427" i="1"/>
  <c r="G423" i="1"/>
  <c r="G419" i="1"/>
  <c r="G415" i="1"/>
  <c r="G411" i="1"/>
  <c r="G407" i="1"/>
  <c r="G403" i="1"/>
  <c r="G399" i="1"/>
  <c r="F447" i="1"/>
  <c r="F443" i="1"/>
  <c r="F439" i="1"/>
  <c r="F435" i="1"/>
  <c r="F431" i="1"/>
  <c r="F427" i="1"/>
  <c r="F423" i="1"/>
  <c r="F419" i="1"/>
  <c r="F415" i="1"/>
  <c r="F411" i="1"/>
  <c r="F407" i="1"/>
  <c r="F403" i="1"/>
  <c r="F399" i="1"/>
  <c r="E443" i="8"/>
  <c r="G440" i="8"/>
  <c r="G436" i="8"/>
  <c r="G432" i="8"/>
  <c r="G428" i="8"/>
  <c r="G424" i="8"/>
  <c r="F443" i="8"/>
  <c r="F439" i="8"/>
  <c r="F435" i="8"/>
  <c r="F431" i="8"/>
  <c r="F427" i="8"/>
  <c r="E446" i="8"/>
  <c r="E442" i="8"/>
  <c r="E438" i="8"/>
  <c r="E434" i="8"/>
  <c r="E430" i="8"/>
  <c r="E426" i="8"/>
  <c r="F446" i="8"/>
  <c r="F442" i="8"/>
  <c r="F438" i="8"/>
  <c r="F434" i="8"/>
  <c r="F430" i="8"/>
  <c r="F426" i="8"/>
  <c r="E445" i="8"/>
  <c r="E441" i="8"/>
  <c r="E437" i="8"/>
  <c r="E433" i="8"/>
  <c r="E429" i="8"/>
  <c r="E425" i="8"/>
  <c r="H670" i="11"/>
  <c r="E670" i="11" s="1"/>
  <c r="H671" i="11"/>
  <c r="E671" i="11" s="1"/>
  <c r="H672" i="11"/>
  <c r="G672" i="11" s="1"/>
  <c r="H673" i="11"/>
  <c r="F673" i="11" s="1"/>
  <c r="H674" i="11"/>
  <c r="E674" i="11" s="1"/>
  <c r="H675" i="11"/>
  <c r="E675" i="11" s="1"/>
  <c r="H676" i="11"/>
  <c r="G676" i="11" s="1"/>
  <c r="H677" i="11"/>
  <c r="F677" i="11" s="1"/>
  <c r="H678" i="11"/>
  <c r="E678" i="11" s="1"/>
  <c r="H679" i="11"/>
  <c r="E679" i="11" s="1"/>
  <c r="H680" i="11"/>
  <c r="G680" i="11" s="1"/>
  <c r="H681" i="11"/>
  <c r="F681" i="11" s="1"/>
  <c r="H682" i="11"/>
  <c r="E682" i="11" s="1"/>
  <c r="H683" i="11"/>
  <c r="E683" i="11" s="1"/>
  <c r="H684" i="11"/>
  <c r="G684" i="11" s="1"/>
  <c r="H685" i="11"/>
  <c r="F685" i="11" s="1"/>
  <c r="H686" i="11"/>
  <c r="E686" i="11" s="1"/>
  <c r="H687" i="11"/>
  <c r="E687" i="11" s="1"/>
  <c r="H688" i="11"/>
  <c r="G688" i="11" s="1"/>
  <c r="H689" i="11"/>
  <c r="F689" i="11" s="1"/>
  <c r="H690" i="11"/>
  <c r="E690" i="11" s="1"/>
  <c r="H691" i="11"/>
  <c r="E691" i="11" s="1"/>
  <c r="H692" i="11"/>
  <c r="G692" i="11" s="1"/>
  <c r="H693" i="11"/>
  <c r="F693" i="11" s="1"/>
  <c r="H694" i="11"/>
  <c r="E694" i="11" s="1"/>
  <c r="H695" i="11"/>
  <c r="E695" i="11" s="1"/>
  <c r="H696" i="11"/>
  <c r="G696" i="11" s="1"/>
  <c r="H697" i="11"/>
  <c r="F697" i="11" s="1"/>
  <c r="H698" i="11"/>
  <c r="E698" i="11" s="1"/>
  <c r="H699" i="11"/>
  <c r="E699" i="11" s="1"/>
  <c r="H700" i="11"/>
  <c r="G700" i="11" s="1"/>
  <c r="H701" i="11"/>
  <c r="F701" i="11" s="1"/>
  <c r="H702" i="11"/>
  <c r="E702" i="11" s="1"/>
  <c r="H703" i="11"/>
  <c r="E703" i="11" s="1"/>
  <c r="H704" i="11"/>
  <c r="G704" i="11" s="1"/>
  <c r="H705" i="11"/>
  <c r="F705" i="11" s="1"/>
  <c r="H706" i="11"/>
  <c r="E706" i="11" s="1"/>
  <c r="H707" i="11"/>
  <c r="E707" i="11" s="1"/>
  <c r="H708" i="11"/>
  <c r="G708" i="11" s="1"/>
  <c r="H709" i="11"/>
  <c r="F709" i="11" s="1"/>
  <c r="H710" i="11"/>
  <c r="E710" i="11" s="1"/>
  <c r="H669" i="11"/>
  <c r="E669" i="11" s="1"/>
  <c r="H668" i="11"/>
  <c r="E668" i="11" s="1"/>
  <c r="E693" i="11" l="1"/>
  <c r="E677" i="11"/>
  <c r="E709" i="11"/>
  <c r="F704" i="11"/>
  <c r="F672" i="11"/>
  <c r="E684" i="11"/>
  <c r="F684" i="11"/>
  <c r="F696" i="11"/>
  <c r="F680" i="11"/>
  <c r="E708" i="11"/>
  <c r="E692" i="11"/>
  <c r="E676" i="11"/>
  <c r="F688" i="11"/>
  <c r="E700" i="11"/>
  <c r="F700" i="11"/>
  <c r="F708" i="11"/>
  <c r="F692" i="11"/>
  <c r="F676" i="11"/>
  <c r="E701" i="11"/>
  <c r="E685" i="11"/>
  <c r="G699" i="11"/>
  <c r="G683" i="11"/>
  <c r="G695" i="11"/>
  <c r="G679" i="11"/>
  <c r="F707" i="11"/>
  <c r="F699" i="11"/>
  <c r="F691" i="11"/>
  <c r="F683" i="11"/>
  <c r="F675" i="11"/>
  <c r="G707" i="11"/>
  <c r="G691" i="11"/>
  <c r="G675" i="11"/>
  <c r="E705" i="11"/>
  <c r="E697" i="11"/>
  <c r="E689" i="11"/>
  <c r="E681" i="11"/>
  <c r="E673" i="11"/>
  <c r="G703" i="11"/>
  <c r="G687" i="11"/>
  <c r="G671" i="11"/>
  <c r="F703" i="11"/>
  <c r="F695" i="11"/>
  <c r="F687" i="11"/>
  <c r="F679" i="11"/>
  <c r="F671" i="11"/>
  <c r="E704" i="11"/>
  <c r="E696" i="11"/>
  <c r="E688" i="11"/>
  <c r="E680" i="11"/>
  <c r="E672" i="11"/>
  <c r="G706" i="11"/>
  <c r="G698" i="11"/>
  <c r="G686" i="11"/>
  <c r="G678" i="11"/>
  <c r="G670" i="11"/>
  <c r="G709" i="11"/>
  <c r="G705" i="11"/>
  <c r="G701" i="11"/>
  <c r="G697" i="11"/>
  <c r="G693" i="11"/>
  <c r="G689" i="11"/>
  <c r="G685" i="11"/>
  <c r="G681" i="11"/>
  <c r="G677" i="11"/>
  <c r="G673" i="11"/>
  <c r="F710" i="11"/>
  <c r="F706" i="11"/>
  <c r="F702" i="11"/>
  <c r="F698" i="11"/>
  <c r="F694" i="11"/>
  <c r="F690" i="11"/>
  <c r="F686" i="11"/>
  <c r="F682" i="11"/>
  <c r="F678" i="11"/>
  <c r="F674" i="11"/>
  <c r="F670" i="11"/>
  <c r="G710" i="11"/>
  <c r="G702" i="11"/>
  <c r="G694" i="11"/>
  <c r="G690" i="11"/>
  <c r="G682" i="11"/>
  <c r="G674" i="11"/>
  <c r="G669" i="11"/>
  <c r="F669" i="11"/>
  <c r="G668" i="11"/>
  <c r="F668" i="11"/>
  <c r="H258" i="8"/>
  <c r="E258" i="8" s="1"/>
  <c r="H259" i="8"/>
  <c r="H260" i="8"/>
  <c r="E260" i="8" s="1"/>
  <c r="H261" i="8"/>
  <c r="G261" i="8" s="1"/>
  <c r="H262" i="8"/>
  <c r="F262" i="8" s="1"/>
  <c r="H263" i="8"/>
  <c r="H264" i="8"/>
  <c r="H265" i="8"/>
  <c r="G265" i="8" s="1"/>
  <c r="H266" i="8"/>
  <c r="F266" i="8" s="1"/>
  <c r="H267" i="8"/>
  <c r="H268" i="8"/>
  <c r="E268" i="8" s="1"/>
  <c r="H269" i="8"/>
  <c r="G269" i="8" s="1"/>
  <c r="H270" i="8"/>
  <c r="E270" i="8" s="1"/>
  <c r="H271" i="8"/>
  <c r="H272" i="8"/>
  <c r="H273" i="8"/>
  <c r="F273" i="8" s="1"/>
  <c r="H274" i="8"/>
  <c r="E274" i="8" s="1"/>
  <c r="H275" i="8"/>
  <c r="H276" i="8"/>
  <c r="F276" i="8" s="1"/>
  <c r="H277" i="8"/>
  <c r="G277" i="8" s="1"/>
  <c r="H278" i="8"/>
  <c r="E278" i="8" s="1"/>
  <c r="H279" i="8"/>
  <c r="H280" i="8"/>
  <c r="H281" i="8"/>
  <c r="G281" i="8" s="1"/>
  <c r="H282" i="8"/>
  <c r="G282" i="8" s="1"/>
  <c r="H283" i="8"/>
  <c r="H284" i="8"/>
  <c r="E284" i="8" s="1"/>
  <c r="H285" i="8"/>
  <c r="G285" i="8" s="1"/>
  <c r="H286" i="8"/>
  <c r="E286" i="8" s="1"/>
  <c r="H287" i="8"/>
  <c r="F287" i="8" s="1"/>
  <c r="H288" i="8"/>
  <c r="F288" i="8" s="1"/>
  <c r="H289" i="8"/>
  <c r="F289" i="8" s="1"/>
  <c r="H290" i="8"/>
  <c r="E290" i="8" s="1"/>
  <c r="H291" i="8"/>
  <c r="H292" i="8"/>
  <c r="F292" i="8" s="1"/>
  <c r="H293" i="8"/>
  <c r="G293" i="8" s="1"/>
  <c r="H294" i="8"/>
  <c r="E294" i="8" s="1"/>
  <c r="H295" i="8"/>
  <c r="H296" i="8"/>
  <c r="H297" i="8"/>
  <c r="G297" i="8" s="1"/>
  <c r="H298" i="8"/>
  <c r="E298" i="8" s="1"/>
  <c r="H299" i="8"/>
  <c r="F299" i="8" s="1"/>
  <c r="H300" i="8"/>
  <c r="E300" i="8" s="1"/>
  <c r="H301" i="8"/>
  <c r="G301" i="8" s="1"/>
  <c r="H302" i="8"/>
  <c r="E302" i="8" s="1"/>
  <c r="H303" i="8"/>
  <c r="H304" i="8"/>
  <c r="H305" i="8"/>
  <c r="F305" i="8" s="1"/>
  <c r="H306" i="8"/>
  <c r="E306" i="8" s="1"/>
  <c r="H307" i="8"/>
  <c r="H308" i="8"/>
  <c r="F308" i="8" s="1"/>
  <c r="H309" i="8"/>
  <c r="G309" i="8" s="1"/>
  <c r="H310" i="8"/>
  <c r="E310" i="8" s="1"/>
  <c r="H311" i="8"/>
  <c r="H312" i="8"/>
  <c r="H313" i="8"/>
  <c r="G313" i="8" s="1"/>
  <c r="H314" i="8"/>
  <c r="E314" i="8" s="1"/>
  <c r="H315" i="8"/>
  <c r="H316" i="8"/>
  <c r="E316" i="8" s="1"/>
  <c r="H317" i="8"/>
  <c r="G317" i="8" s="1"/>
  <c r="H318" i="8"/>
  <c r="E318" i="8" s="1"/>
  <c r="H319" i="8"/>
  <c r="H320" i="8"/>
  <c r="F320" i="8" s="1"/>
  <c r="H321" i="8"/>
  <c r="F321" i="8" s="1"/>
  <c r="H322" i="8"/>
  <c r="E322" i="8" s="1"/>
  <c r="H323" i="8"/>
  <c r="H324" i="8"/>
  <c r="F324" i="8" s="1"/>
  <c r="H325" i="8"/>
  <c r="G325" i="8" s="1"/>
  <c r="H326" i="8"/>
  <c r="G326" i="8" s="1"/>
  <c r="H327" i="8"/>
  <c r="H328" i="8"/>
  <c r="H329" i="8"/>
  <c r="G329" i="8" s="1"/>
  <c r="H330" i="8"/>
  <c r="G330" i="8" s="1"/>
  <c r="H331" i="8"/>
  <c r="F331" i="8" s="1"/>
  <c r="H332" i="8"/>
  <c r="E332" i="8" s="1"/>
  <c r="H333" i="8"/>
  <c r="G333" i="8" s="1"/>
  <c r="H334" i="8"/>
  <c r="E334" i="8" s="1"/>
  <c r="H335" i="8"/>
  <c r="H336" i="8"/>
  <c r="H337" i="8"/>
  <c r="F337" i="8" s="1"/>
  <c r="H338" i="8"/>
  <c r="E338" i="8" s="1"/>
  <c r="H339" i="8"/>
  <c r="H340" i="8"/>
  <c r="F340" i="8" s="1"/>
  <c r="H341" i="8"/>
  <c r="G341" i="8" s="1"/>
  <c r="H342" i="8"/>
  <c r="F342" i="8" s="1"/>
  <c r="H343" i="8"/>
  <c r="H344" i="8"/>
  <c r="H345" i="8"/>
  <c r="G345" i="8" s="1"/>
  <c r="H346" i="8"/>
  <c r="F346" i="8" s="1"/>
  <c r="H347" i="8"/>
  <c r="H348" i="8"/>
  <c r="E348" i="8" s="1"/>
  <c r="H349" i="8"/>
  <c r="G349" i="8" s="1"/>
  <c r="H350" i="8"/>
  <c r="E350" i="8" s="1"/>
  <c r="H351" i="8"/>
  <c r="H352" i="8"/>
  <c r="G352" i="8" s="1"/>
  <c r="H353" i="8"/>
  <c r="F353" i="8" s="1"/>
  <c r="H354" i="8"/>
  <c r="E354" i="8" s="1"/>
  <c r="H355" i="8"/>
  <c r="G355" i="8" s="1"/>
  <c r="H356" i="8"/>
  <c r="F356" i="8" s="1"/>
  <c r="H357" i="8"/>
  <c r="F357" i="8" s="1"/>
  <c r="H358" i="8"/>
  <c r="E358" i="8" s="1"/>
  <c r="H359" i="8"/>
  <c r="H360" i="8"/>
  <c r="H361" i="8"/>
  <c r="G361" i="8" s="1"/>
  <c r="H362" i="8"/>
  <c r="F362" i="8" s="1"/>
  <c r="H363" i="8"/>
  <c r="E363" i="8" s="1"/>
  <c r="H364" i="8"/>
  <c r="H365" i="8"/>
  <c r="H366" i="8"/>
  <c r="E366" i="8" s="1"/>
  <c r="H367" i="8"/>
  <c r="E367" i="8" s="1"/>
  <c r="H368" i="8"/>
  <c r="G368" i="8" s="1"/>
  <c r="H369" i="8"/>
  <c r="F369" i="8" s="1"/>
  <c r="H370" i="8"/>
  <c r="E370" i="8" s="1"/>
  <c r="H371" i="8"/>
  <c r="H372" i="8"/>
  <c r="F372" i="8" s="1"/>
  <c r="H373" i="8"/>
  <c r="F373" i="8" s="1"/>
  <c r="H374" i="8"/>
  <c r="E374" i="8" s="1"/>
  <c r="H375" i="8"/>
  <c r="H376" i="8"/>
  <c r="H377" i="8"/>
  <c r="G377" i="8" s="1"/>
  <c r="H378" i="8"/>
  <c r="G378" i="8" s="1"/>
  <c r="H379" i="8"/>
  <c r="E379" i="8" s="1"/>
  <c r="H380" i="8"/>
  <c r="E380" i="8" s="1"/>
  <c r="H381" i="8"/>
  <c r="H382" i="8"/>
  <c r="E382" i="8" s="1"/>
  <c r="H383" i="8"/>
  <c r="E383" i="8" s="1"/>
  <c r="H384" i="8"/>
  <c r="G384" i="8" s="1"/>
  <c r="H385" i="8"/>
  <c r="F385" i="8" s="1"/>
  <c r="H386" i="8"/>
  <c r="E386" i="8" s="1"/>
  <c r="H387" i="8"/>
  <c r="H388" i="8"/>
  <c r="F388" i="8" s="1"/>
  <c r="H389" i="8"/>
  <c r="F389" i="8" s="1"/>
  <c r="H390" i="8"/>
  <c r="F390" i="8" s="1"/>
  <c r="H391" i="8"/>
  <c r="H392" i="8"/>
  <c r="H393" i="8"/>
  <c r="G393" i="8" s="1"/>
  <c r="H394" i="8"/>
  <c r="E394" i="8" s="1"/>
  <c r="H395" i="8"/>
  <c r="E395" i="8" s="1"/>
  <c r="H396" i="8"/>
  <c r="H397" i="8"/>
  <c r="H398" i="8"/>
  <c r="E398" i="8" s="1"/>
  <c r="H399" i="8"/>
  <c r="E399" i="8" s="1"/>
  <c r="H400" i="8"/>
  <c r="G400" i="8" s="1"/>
  <c r="H401" i="8"/>
  <c r="F401" i="8" s="1"/>
  <c r="H402" i="8"/>
  <c r="E402" i="8" s="1"/>
  <c r="H403" i="8"/>
  <c r="H404" i="8"/>
  <c r="F404" i="8" s="1"/>
  <c r="H405" i="8"/>
  <c r="F405" i="8" s="1"/>
  <c r="H406" i="8"/>
  <c r="G406" i="8" s="1"/>
  <c r="H407" i="8"/>
  <c r="H408" i="8"/>
  <c r="H409" i="8"/>
  <c r="G409" i="8" s="1"/>
  <c r="H410" i="8"/>
  <c r="E410" i="8" s="1"/>
  <c r="H411" i="8"/>
  <c r="E411" i="8" s="1"/>
  <c r="H412" i="8"/>
  <c r="E412" i="8" s="1"/>
  <c r="H413" i="8"/>
  <c r="H414" i="8"/>
  <c r="E414" i="8" s="1"/>
  <c r="H415" i="8"/>
  <c r="E415" i="8" s="1"/>
  <c r="H416" i="8"/>
  <c r="G416" i="8" s="1"/>
  <c r="H417" i="8"/>
  <c r="F417" i="8" s="1"/>
  <c r="H418" i="8"/>
  <c r="E418" i="8" s="1"/>
  <c r="H419" i="8"/>
  <c r="H420" i="8"/>
  <c r="F420" i="8" s="1"/>
  <c r="H421" i="8"/>
  <c r="F421" i="8" s="1"/>
  <c r="H422" i="8"/>
  <c r="F422" i="8" s="1"/>
  <c r="H423" i="8"/>
  <c r="G357" i="8" l="1"/>
  <c r="E369" i="8"/>
  <c r="G385" i="8"/>
  <c r="E346" i="8"/>
  <c r="G410" i="8"/>
  <c r="G374" i="8"/>
  <c r="F378" i="8"/>
  <c r="E422" i="8"/>
  <c r="E326" i="8"/>
  <c r="F298" i="8"/>
  <c r="E282" i="8"/>
  <c r="G421" i="8"/>
  <c r="F406" i="8"/>
  <c r="F278" i="8"/>
  <c r="E262" i="8"/>
  <c r="G402" i="8"/>
  <c r="G366" i="8"/>
  <c r="F326" i="8"/>
  <c r="E405" i="8"/>
  <c r="E305" i="8"/>
  <c r="G422" i="8"/>
  <c r="G414" i="8"/>
  <c r="G405" i="8"/>
  <c r="G394" i="8"/>
  <c r="G386" i="8"/>
  <c r="G369" i="8"/>
  <c r="G358" i="8"/>
  <c r="G350" i="8"/>
  <c r="G342" i="8"/>
  <c r="G334" i="8"/>
  <c r="G318" i="8"/>
  <c r="G310" i="8"/>
  <c r="G302" i="8"/>
  <c r="G294" i="8"/>
  <c r="G286" i="8"/>
  <c r="G278" i="8"/>
  <c r="G270" i="8"/>
  <c r="G262" i="8"/>
  <c r="F410" i="8"/>
  <c r="F358" i="8"/>
  <c r="F330" i="8"/>
  <c r="F310" i="8"/>
  <c r="F282" i="8"/>
  <c r="F260" i="8"/>
  <c r="E406" i="8"/>
  <c r="E390" i="8"/>
  <c r="E373" i="8"/>
  <c r="E352" i="8"/>
  <c r="E330" i="8"/>
  <c r="E289" i="8"/>
  <c r="E266" i="8"/>
  <c r="E384" i="8"/>
  <c r="G418" i="8"/>
  <c r="G401" i="8"/>
  <c r="G390" i="8"/>
  <c r="G382" i="8"/>
  <c r="G373" i="8"/>
  <c r="G362" i="8"/>
  <c r="G354" i="8"/>
  <c r="G346" i="8"/>
  <c r="G338" i="8"/>
  <c r="G322" i="8"/>
  <c r="G314" i="8"/>
  <c r="G306" i="8"/>
  <c r="G298" i="8"/>
  <c r="G290" i="8"/>
  <c r="G274" i="8"/>
  <c r="G266" i="8"/>
  <c r="F394" i="8"/>
  <c r="F374" i="8"/>
  <c r="F294" i="8"/>
  <c r="E416" i="8"/>
  <c r="E401" i="8"/>
  <c r="E378" i="8"/>
  <c r="E362" i="8"/>
  <c r="E342" i="8"/>
  <c r="E321" i="8"/>
  <c r="G417" i="8"/>
  <c r="G398" i="8"/>
  <c r="G389" i="8"/>
  <c r="G370" i="8"/>
  <c r="G353" i="8"/>
  <c r="G337" i="8"/>
  <c r="G321" i="8"/>
  <c r="G305" i="8"/>
  <c r="G289" i="8"/>
  <c r="G273" i="8"/>
  <c r="F314" i="8"/>
  <c r="E337" i="8"/>
  <c r="E273" i="8"/>
  <c r="E423" i="8"/>
  <c r="F423" i="8"/>
  <c r="E419" i="8"/>
  <c r="F419" i="8"/>
  <c r="E407" i="8"/>
  <c r="F407" i="8"/>
  <c r="E403" i="8"/>
  <c r="F403" i="8"/>
  <c r="E391" i="8"/>
  <c r="F391" i="8"/>
  <c r="E387" i="8"/>
  <c r="F387" i="8"/>
  <c r="E375" i="8"/>
  <c r="F375" i="8"/>
  <c r="E371" i="8"/>
  <c r="F371" i="8"/>
  <c r="E359" i="8"/>
  <c r="F359" i="8"/>
  <c r="E351" i="8"/>
  <c r="G351" i="8"/>
  <c r="E347" i="8"/>
  <c r="G347" i="8"/>
  <c r="E339" i="8"/>
  <c r="G339" i="8"/>
  <c r="F339" i="8"/>
  <c r="E335" i="8"/>
  <c r="G335" i="8"/>
  <c r="E327" i="8"/>
  <c r="F327" i="8"/>
  <c r="G327" i="8"/>
  <c r="E319" i="8"/>
  <c r="G319" i="8"/>
  <c r="E315" i="8"/>
  <c r="G315" i="8"/>
  <c r="E307" i="8"/>
  <c r="G307" i="8"/>
  <c r="F307" i="8"/>
  <c r="E303" i="8"/>
  <c r="G303" i="8"/>
  <c r="E295" i="8"/>
  <c r="F295" i="8"/>
  <c r="G295" i="8"/>
  <c r="E291" i="8"/>
  <c r="G291" i="8"/>
  <c r="F291" i="8"/>
  <c r="E283" i="8"/>
  <c r="G283" i="8"/>
  <c r="E279" i="8"/>
  <c r="F279" i="8"/>
  <c r="G279" i="8"/>
  <c r="E271" i="8"/>
  <c r="G271" i="8"/>
  <c r="E267" i="8"/>
  <c r="G267" i="8"/>
  <c r="E259" i="8"/>
  <c r="G259" i="8"/>
  <c r="F259" i="8"/>
  <c r="F399" i="8"/>
  <c r="F367" i="8"/>
  <c r="F335" i="8"/>
  <c r="F303" i="8"/>
  <c r="F271" i="8"/>
  <c r="G419" i="8"/>
  <c r="G403" i="8"/>
  <c r="G387" i="8"/>
  <c r="G371" i="8"/>
  <c r="F416" i="8"/>
  <c r="F395" i="8"/>
  <c r="F384" i="8"/>
  <c r="F363" i="8"/>
  <c r="F352" i="8"/>
  <c r="F267" i="8"/>
  <c r="F413" i="8"/>
  <c r="E413" i="8"/>
  <c r="F409" i="8"/>
  <c r="E409" i="8"/>
  <c r="F397" i="8"/>
  <c r="E397" i="8"/>
  <c r="F393" i="8"/>
  <c r="E393" i="8"/>
  <c r="F381" i="8"/>
  <c r="E381" i="8"/>
  <c r="F377" i="8"/>
  <c r="E377" i="8"/>
  <c r="F365" i="8"/>
  <c r="E365" i="8"/>
  <c r="F361" i="8"/>
  <c r="E361" i="8"/>
  <c r="F349" i="8"/>
  <c r="E349" i="8"/>
  <c r="F345" i="8"/>
  <c r="E345" i="8"/>
  <c r="F341" i="8"/>
  <c r="E341" i="8"/>
  <c r="F333" i="8"/>
  <c r="E333" i="8"/>
  <c r="F329" i="8"/>
  <c r="E329" i="8"/>
  <c r="F325" i="8"/>
  <c r="E325" i="8"/>
  <c r="F317" i="8"/>
  <c r="E317" i="8"/>
  <c r="F313" i="8"/>
  <c r="E313" i="8"/>
  <c r="F309" i="8"/>
  <c r="E309" i="8"/>
  <c r="F301" i="8"/>
  <c r="E301" i="8"/>
  <c r="F297" i="8"/>
  <c r="E297" i="8"/>
  <c r="F293" i="8"/>
  <c r="E293" i="8"/>
  <c r="F285" i="8"/>
  <c r="E285" i="8"/>
  <c r="F281" i="8"/>
  <c r="E281" i="8"/>
  <c r="F277" i="8"/>
  <c r="E277" i="8"/>
  <c r="F269" i="8"/>
  <c r="E269" i="8"/>
  <c r="F265" i="8"/>
  <c r="E265" i="8"/>
  <c r="F261" i="8"/>
  <c r="E261" i="8"/>
  <c r="G423" i="8"/>
  <c r="G413" i="8"/>
  <c r="G407" i="8"/>
  <c r="G397" i="8"/>
  <c r="G391" i="8"/>
  <c r="G381" i="8"/>
  <c r="G375" i="8"/>
  <c r="G365" i="8"/>
  <c r="G359" i="8"/>
  <c r="G260" i="8"/>
  <c r="F415" i="8"/>
  <c r="F383" i="8"/>
  <c r="F351" i="8"/>
  <c r="F319" i="8"/>
  <c r="E421" i="8"/>
  <c r="E400" i="8"/>
  <c r="E389" i="8"/>
  <c r="E368" i="8"/>
  <c r="E357" i="8"/>
  <c r="E355" i="8"/>
  <c r="F355" i="8"/>
  <c r="E343" i="8"/>
  <c r="F343" i="8"/>
  <c r="G343" i="8"/>
  <c r="E331" i="8"/>
  <c r="G331" i="8"/>
  <c r="E323" i="8"/>
  <c r="G323" i="8"/>
  <c r="F323" i="8"/>
  <c r="E311" i="8"/>
  <c r="F311" i="8"/>
  <c r="G311" i="8"/>
  <c r="E299" i="8"/>
  <c r="G299" i="8"/>
  <c r="E287" i="8"/>
  <c r="G287" i="8"/>
  <c r="E275" i="8"/>
  <c r="G275" i="8"/>
  <c r="F275" i="8"/>
  <c r="E263" i="8"/>
  <c r="G263" i="8"/>
  <c r="F263" i="8"/>
  <c r="G415" i="8"/>
  <c r="G399" i="8"/>
  <c r="G383" i="8"/>
  <c r="G367" i="8"/>
  <c r="E420" i="8"/>
  <c r="G420" i="8"/>
  <c r="F412" i="8"/>
  <c r="G412" i="8"/>
  <c r="E408" i="8"/>
  <c r="F408" i="8"/>
  <c r="G408" i="8"/>
  <c r="E404" i="8"/>
  <c r="G404" i="8"/>
  <c r="F396" i="8"/>
  <c r="G396" i="8"/>
  <c r="E392" i="8"/>
  <c r="F392" i="8"/>
  <c r="G392" i="8"/>
  <c r="E388" i="8"/>
  <c r="G388" i="8"/>
  <c r="F380" i="8"/>
  <c r="G380" i="8"/>
  <c r="E376" i="8"/>
  <c r="F376" i="8"/>
  <c r="G376" i="8"/>
  <c r="E372" i="8"/>
  <c r="G372" i="8"/>
  <c r="F364" i="8"/>
  <c r="G364" i="8"/>
  <c r="E360" i="8"/>
  <c r="F360" i="8"/>
  <c r="G360" i="8"/>
  <c r="E356" i="8"/>
  <c r="G356" i="8"/>
  <c r="F348" i="8"/>
  <c r="G348" i="8"/>
  <c r="E344" i="8"/>
  <c r="F344" i="8"/>
  <c r="G344" i="8"/>
  <c r="E340" i="8"/>
  <c r="G340" i="8"/>
  <c r="G336" i="8"/>
  <c r="E336" i="8"/>
  <c r="F332" i="8"/>
  <c r="G332" i="8"/>
  <c r="E328" i="8"/>
  <c r="F328" i="8"/>
  <c r="G328" i="8"/>
  <c r="E324" i="8"/>
  <c r="G324" i="8"/>
  <c r="G320" i="8"/>
  <c r="E320" i="8"/>
  <c r="F316" i="8"/>
  <c r="G316" i="8"/>
  <c r="E312" i="8"/>
  <c r="F312" i="8"/>
  <c r="G312" i="8"/>
  <c r="E308" i="8"/>
  <c r="G308" i="8"/>
  <c r="G304" i="8"/>
  <c r="E304" i="8"/>
  <c r="F300" i="8"/>
  <c r="G300" i="8"/>
  <c r="E296" i="8"/>
  <c r="F296" i="8"/>
  <c r="G296" i="8"/>
  <c r="E292" i="8"/>
  <c r="G292" i="8"/>
  <c r="G288" i="8"/>
  <c r="E288" i="8"/>
  <c r="F284" i="8"/>
  <c r="G284" i="8"/>
  <c r="E280" i="8"/>
  <c r="F280" i="8"/>
  <c r="G280" i="8"/>
  <c r="E276" i="8"/>
  <c r="G276" i="8"/>
  <c r="G272" i="8"/>
  <c r="E272" i="8"/>
  <c r="F268" i="8"/>
  <c r="G268" i="8"/>
  <c r="E264" i="8"/>
  <c r="F264" i="8"/>
  <c r="G264" i="8"/>
  <c r="G411" i="8"/>
  <c r="G395" i="8"/>
  <c r="G379" i="8"/>
  <c r="G363" i="8"/>
  <c r="F411" i="8"/>
  <c r="F400" i="8"/>
  <c r="F379" i="8"/>
  <c r="F368" i="8"/>
  <c r="F347" i="8"/>
  <c r="F336" i="8"/>
  <c r="F315" i="8"/>
  <c r="F304" i="8"/>
  <c r="F283" i="8"/>
  <c r="F272" i="8"/>
  <c r="E417" i="8"/>
  <c r="E396" i="8"/>
  <c r="E385" i="8"/>
  <c r="E364" i="8"/>
  <c r="E353" i="8"/>
  <c r="G258" i="8"/>
  <c r="F414" i="8"/>
  <c r="F398" i="8"/>
  <c r="F382" i="8"/>
  <c r="F366" i="8"/>
  <c r="F350" i="8"/>
  <c r="F334" i="8"/>
  <c r="F318" i="8"/>
  <c r="F302" i="8"/>
  <c r="F286" i="8"/>
  <c r="F270" i="8"/>
  <c r="F418" i="8"/>
  <c r="F402" i="8"/>
  <c r="F386" i="8"/>
  <c r="F370" i="8"/>
  <c r="F354" i="8"/>
  <c r="F338" i="8"/>
  <c r="F322" i="8"/>
  <c r="F306" i="8"/>
  <c r="F290" i="8"/>
  <c r="F274" i="8"/>
  <c r="F258" i="8"/>
  <c r="H528" i="9"/>
  <c r="E528" i="9" s="1"/>
  <c r="H529" i="9"/>
  <c r="H530" i="9"/>
  <c r="E530" i="9" s="1"/>
  <c r="H531" i="9"/>
  <c r="H532" i="9"/>
  <c r="E532" i="9" s="1"/>
  <c r="H533" i="9"/>
  <c r="H534" i="9"/>
  <c r="F534" i="9" s="1"/>
  <c r="H535" i="9"/>
  <c r="H536" i="9"/>
  <c r="E536" i="9" s="1"/>
  <c r="H537" i="9"/>
  <c r="H538" i="9"/>
  <c r="G538" i="9" s="1"/>
  <c r="H539" i="9"/>
  <c r="H540" i="9"/>
  <c r="E540" i="9" s="1"/>
  <c r="H541" i="9"/>
  <c r="H542" i="9"/>
  <c r="E542" i="9" s="1"/>
  <c r="H543" i="9"/>
  <c r="H544" i="9"/>
  <c r="E544" i="9" s="1"/>
  <c r="H545" i="9"/>
  <c r="H546" i="9"/>
  <c r="E546" i="9" s="1"/>
  <c r="H547" i="9"/>
  <c r="H548" i="9"/>
  <c r="E548" i="9" s="1"/>
  <c r="H549" i="9"/>
  <c r="H550" i="9"/>
  <c r="F550" i="9" s="1"/>
  <c r="H551" i="9"/>
  <c r="H552" i="9"/>
  <c r="E552" i="9" s="1"/>
  <c r="H553" i="9"/>
  <c r="H554" i="9"/>
  <c r="G554" i="9" s="1"/>
  <c r="H555" i="9"/>
  <c r="H556" i="9"/>
  <c r="E556" i="9" s="1"/>
  <c r="H557" i="9"/>
  <c r="H558" i="9"/>
  <c r="E558" i="9" s="1"/>
  <c r="H559" i="9"/>
  <c r="H560" i="9"/>
  <c r="E560" i="9" s="1"/>
  <c r="H561" i="9"/>
  <c r="H562" i="9"/>
  <c r="E562" i="9" s="1"/>
  <c r="H563" i="9"/>
  <c r="H564" i="9"/>
  <c r="E564" i="9" s="1"/>
  <c r="H565" i="9"/>
  <c r="H566" i="9"/>
  <c r="F566" i="9" s="1"/>
  <c r="H567" i="9"/>
  <c r="H568" i="9"/>
  <c r="E568" i="9" s="1"/>
  <c r="H569" i="9"/>
  <c r="H570" i="9"/>
  <c r="G570" i="9" s="1"/>
  <c r="H571" i="9"/>
  <c r="G571" i="9" s="1"/>
  <c r="H572" i="9"/>
  <c r="E572" i="9" s="1"/>
  <c r="H573" i="9"/>
  <c r="H574" i="9"/>
  <c r="E574" i="9" s="1"/>
  <c r="H575" i="9"/>
  <c r="G575" i="9" s="1"/>
  <c r="H576" i="9"/>
  <c r="E576" i="9" s="1"/>
  <c r="H577" i="9"/>
  <c r="H578" i="9"/>
  <c r="E578" i="9" s="1"/>
  <c r="H579" i="9"/>
  <c r="G579" i="9" s="1"/>
  <c r="H580" i="9"/>
  <c r="E580" i="9" s="1"/>
  <c r="H581" i="9"/>
  <c r="G581" i="9" s="1"/>
  <c r="H582" i="9"/>
  <c r="F582" i="9" s="1"/>
  <c r="H583" i="9"/>
  <c r="G583" i="9" s="1"/>
  <c r="H584" i="9"/>
  <c r="E584" i="9" s="1"/>
  <c r="H585" i="9"/>
  <c r="H586" i="9"/>
  <c r="G586" i="9" s="1"/>
  <c r="H587" i="9"/>
  <c r="H588" i="9"/>
  <c r="E588" i="9" s="1"/>
  <c r="H589" i="9"/>
  <c r="H590" i="9"/>
  <c r="E590" i="9" s="1"/>
  <c r="H591" i="9"/>
  <c r="H592" i="9"/>
  <c r="E592" i="9" s="1"/>
  <c r="H593" i="9"/>
  <c r="H594" i="9"/>
  <c r="E594" i="9" s="1"/>
  <c r="H595" i="9"/>
  <c r="G595" i="9" s="1"/>
  <c r="H596" i="9"/>
  <c r="E596" i="9" s="1"/>
  <c r="H597" i="9"/>
  <c r="H598" i="9"/>
  <c r="F598" i="9" s="1"/>
  <c r="H599" i="9"/>
  <c r="G599" i="9" s="1"/>
  <c r="H600" i="9"/>
  <c r="E600" i="9" s="1"/>
  <c r="H601" i="9"/>
  <c r="G601" i="9" s="1"/>
  <c r="H602" i="9"/>
  <c r="G602" i="9" s="1"/>
  <c r="H603" i="9"/>
  <c r="H604" i="9"/>
  <c r="E604" i="9" s="1"/>
  <c r="H605" i="9"/>
  <c r="H606" i="9"/>
  <c r="E606" i="9" s="1"/>
  <c r="H607" i="9"/>
  <c r="G607" i="9" s="1"/>
  <c r="H608" i="9"/>
  <c r="E608" i="9" s="1"/>
  <c r="H609" i="9"/>
  <c r="H610" i="9"/>
  <c r="E610" i="9" s="1"/>
  <c r="H611" i="9"/>
  <c r="G611" i="9" s="1"/>
  <c r="H612" i="9"/>
  <c r="E612" i="9" s="1"/>
  <c r="H613" i="9"/>
  <c r="G613" i="9" s="1"/>
  <c r="H614" i="9"/>
  <c r="F614" i="9" s="1"/>
  <c r="H615" i="9"/>
  <c r="G615" i="9" s="1"/>
  <c r="H616" i="9"/>
  <c r="E616" i="9" s="1"/>
  <c r="H617" i="9"/>
  <c r="H618" i="9"/>
  <c r="G618" i="9" s="1"/>
  <c r="H619" i="9"/>
  <c r="H620" i="9"/>
  <c r="E620" i="9" s="1"/>
  <c r="H621" i="9"/>
  <c r="H622" i="9"/>
  <c r="E622" i="9" s="1"/>
  <c r="H623" i="9"/>
  <c r="H624" i="9"/>
  <c r="E624" i="9" s="1"/>
  <c r="H625" i="9"/>
  <c r="H626" i="9"/>
  <c r="E626" i="9" s="1"/>
  <c r="H627" i="9"/>
  <c r="G627" i="9" s="1"/>
  <c r="H628" i="9"/>
  <c r="E628" i="9" s="1"/>
  <c r="H629" i="9"/>
  <c r="H630" i="9"/>
  <c r="F630" i="9" s="1"/>
  <c r="H631" i="9"/>
  <c r="G631" i="9" s="1"/>
  <c r="H632" i="9"/>
  <c r="E632" i="9" s="1"/>
  <c r="H633" i="9"/>
  <c r="H634" i="9"/>
  <c r="G634" i="9" s="1"/>
  <c r="H635" i="9"/>
  <c r="H527" i="9"/>
  <c r="H526" i="9"/>
  <c r="F526" i="9" s="1"/>
  <c r="F554" i="9" l="1"/>
  <c r="E534" i="9"/>
  <c r="E598" i="9"/>
  <c r="G542" i="9"/>
  <c r="E630" i="9"/>
  <c r="F618" i="9"/>
  <c r="F586" i="9"/>
  <c r="E566" i="9"/>
  <c r="G562" i="9"/>
  <c r="G530" i="9"/>
  <c r="F606" i="9"/>
  <c r="F574" i="9"/>
  <c r="F542" i="9"/>
  <c r="E618" i="9"/>
  <c r="E586" i="9"/>
  <c r="E554" i="9"/>
  <c r="E526" i="9"/>
  <c r="G626" i="9"/>
  <c r="G610" i="9"/>
  <c r="G594" i="9"/>
  <c r="G578" i="9"/>
  <c r="G558" i="9"/>
  <c r="F634" i="9"/>
  <c r="F602" i="9"/>
  <c r="F570" i="9"/>
  <c r="F538" i="9"/>
  <c r="E614" i="9"/>
  <c r="E582" i="9"/>
  <c r="E550" i="9"/>
  <c r="G622" i="9"/>
  <c r="G606" i="9"/>
  <c r="G590" i="9"/>
  <c r="G574" i="9"/>
  <c r="G546" i="9"/>
  <c r="F622" i="9"/>
  <c r="F590" i="9"/>
  <c r="F558" i="9"/>
  <c r="E634" i="9"/>
  <c r="E602" i="9"/>
  <c r="E570" i="9"/>
  <c r="E538" i="9"/>
  <c r="E629" i="9"/>
  <c r="F629" i="9"/>
  <c r="E625" i="9"/>
  <c r="F625" i="9"/>
  <c r="E617" i="9"/>
  <c r="F617" i="9"/>
  <c r="E609" i="9"/>
  <c r="F609" i="9"/>
  <c r="E605" i="9"/>
  <c r="F605" i="9"/>
  <c r="E597" i="9"/>
  <c r="F597" i="9"/>
  <c r="E589" i="9"/>
  <c r="F589" i="9"/>
  <c r="E585" i="9"/>
  <c r="F585" i="9"/>
  <c r="E577" i="9"/>
  <c r="F577" i="9"/>
  <c r="G573" i="9"/>
  <c r="E573" i="9"/>
  <c r="F573" i="9"/>
  <c r="G565" i="9"/>
  <c r="E565" i="9"/>
  <c r="F565" i="9"/>
  <c r="E561" i="9"/>
  <c r="F561" i="9"/>
  <c r="G561" i="9"/>
  <c r="E553" i="9"/>
  <c r="F553" i="9"/>
  <c r="G553" i="9"/>
  <c r="E545" i="9"/>
  <c r="F545" i="9"/>
  <c r="G545" i="9"/>
  <c r="E541" i="9"/>
  <c r="F541" i="9"/>
  <c r="G541" i="9"/>
  <c r="E533" i="9"/>
  <c r="F533" i="9"/>
  <c r="G533" i="9"/>
  <c r="E529" i="9"/>
  <c r="F529" i="9"/>
  <c r="G529" i="9"/>
  <c r="G617" i="9"/>
  <c r="G585" i="9"/>
  <c r="F527" i="9"/>
  <c r="E527" i="9"/>
  <c r="G605" i="9"/>
  <c r="E635" i="9"/>
  <c r="F635" i="9"/>
  <c r="E631" i="9"/>
  <c r="F631" i="9"/>
  <c r="E623" i="9"/>
  <c r="F623" i="9"/>
  <c r="E619" i="9"/>
  <c r="F619" i="9"/>
  <c r="E611" i="9"/>
  <c r="F611" i="9"/>
  <c r="E603" i="9"/>
  <c r="F603" i="9"/>
  <c r="E599" i="9"/>
  <c r="F599" i="9"/>
  <c r="E591" i="9"/>
  <c r="F591" i="9"/>
  <c r="E583" i="9"/>
  <c r="F583" i="9"/>
  <c r="E579" i="9"/>
  <c r="F579" i="9"/>
  <c r="E571" i="9"/>
  <c r="F571" i="9"/>
  <c r="E563" i="9"/>
  <c r="F563" i="9"/>
  <c r="G563" i="9"/>
  <c r="E559" i="9"/>
  <c r="F559" i="9"/>
  <c r="G559" i="9"/>
  <c r="E551" i="9"/>
  <c r="F551" i="9"/>
  <c r="G551" i="9"/>
  <c r="G629" i="9"/>
  <c r="G623" i="9"/>
  <c r="G597" i="9"/>
  <c r="G591" i="9"/>
  <c r="G566" i="9"/>
  <c r="G550" i="9"/>
  <c r="G534" i="9"/>
  <c r="F626" i="9"/>
  <c r="F610" i="9"/>
  <c r="F594" i="9"/>
  <c r="F578" i="9"/>
  <c r="F562" i="9"/>
  <c r="F546" i="9"/>
  <c r="F530" i="9"/>
  <c r="E633" i="9"/>
  <c r="F633" i="9"/>
  <c r="E621" i="9"/>
  <c r="F621" i="9"/>
  <c r="E613" i="9"/>
  <c r="F613" i="9"/>
  <c r="E601" i="9"/>
  <c r="F601" i="9"/>
  <c r="E593" i="9"/>
  <c r="F593" i="9"/>
  <c r="E581" i="9"/>
  <c r="F581" i="9"/>
  <c r="E569" i="9"/>
  <c r="F569" i="9"/>
  <c r="G569" i="9"/>
  <c r="G557" i="9"/>
  <c r="E557" i="9"/>
  <c r="F557" i="9"/>
  <c r="E549" i="9"/>
  <c r="F549" i="9"/>
  <c r="G549" i="9"/>
  <c r="E537" i="9"/>
  <c r="F537" i="9"/>
  <c r="G537" i="9"/>
  <c r="G633" i="9"/>
  <c r="G621" i="9"/>
  <c r="G589" i="9"/>
  <c r="E627" i="9"/>
  <c r="F627" i="9"/>
  <c r="E615" i="9"/>
  <c r="F615" i="9"/>
  <c r="E607" i="9"/>
  <c r="F607" i="9"/>
  <c r="E595" i="9"/>
  <c r="F595" i="9"/>
  <c r="E587" i="9"/>
  <c r="F587" i="9"/>
  <c r="E575" i="9"/>
  <c r="F575" i="9"/>
  <c r="E567" i="9"/>
  <c r="F567" i="9"/>
  <c r="G567" i="9"/>
  <c r="E555" i="9"/>
  <c r="F555" i="9"/>
  <c r="G555" i="9"/>
  <c r="E547" i="9"/>
  <c r="F547" i="9"/>
  <c r="G547" i="9"/>
  <c r="E543" i="9"/>
  <c r="F543" i="9"/>
  <c r="G543" i="9"/>
  <c r="E539" i="9"/>
  <c r="F539" i="9"/>
  <c r="G539" i="9"/>
  <c r="E535" i="9"/>
  <c r="F535" i="9"/>
  <c r="G535" i="9"/>
  <c r="E531" i="9"/>
  <c r="F531" i="9"/>
  <c r="G531" i="9"/>
  <c r="G635" i="9"/>
  <c r="G630" i="9"/>
  <c r="G625" i="9"/>
  <c r="G619" i="9"/>
  <c r="G614" i="9"/>
  <c r="G609" i="9"/>
  <c r="G603" i="9"/>
  <c r="G598" i="9"/>
  <c r="G593" i="9"/>
  <c r="G587" i="9"/>
  <c r="G582" i="9"/>
  <c r="G577" i="9"/>
  <c r="G632" i="9"/>
  <c r="G628" i="9"/>
  <c r="G624" i="9"/>
  <c r="G620" i="9"/>
  <c r="G616" i="9"/>
  <c r="G612" i="9"/>
  <c r="G608" i="9"/>
  <c r="G604" i="9"/>
  <c r="G600" i="9"/>
  <c r="G596" i="9"/>
  <c r="G592" i="9"/>
  <c r="G588" i="9"/>
  <c r="G584" i="9"/>
  <c r="G580" i="9"/>
  <c r="G576" i="9"/>
  <c r="G572" i="9"/>
  <c r="G568" i="9"/>
  <c r="G564" i="9"/>
  <c r="G560" i="9"/>
  <c r="G556" i="9"/>
  <c r="G552" i="9"/>
  <c r="G548" i="9"/>
  <c r="G544" i="9"/>
  <c r="G540" i="9"/>
  <c r="G536" i="9"/>
  <c r="G532" i="9"/>
  <c r="G528" i="9"/>
  <c r="F632" i="9"/>
  <c r="F628" i="9"/>
  <c r="F624" i="9"/>
  <c r="F620" i="9"/>
  <c r="F616" i="9"/>
  <c r="F612" i="9"/>
  <c r="F608" i="9"/>
  <c r="F604" i="9"/>
  <c r="F600" i="9"/>
  <c r="F596" i="9"/>
  <c r="F592" i="9"/>
  <c r="F588" i="9"/>
  <c r="F584" i="9"/>
  <c r="F580" i="9"/>
  <c r="F576" i="9"/>
  <c r="F572" i="9"/>
  <c r="F568" i="9"/>
  <c r="F564" i="9"/>
  <c r="F560" i="9"/>
  <c r="F556" i="9"/>
  <c r="F552" i="9"/>
  <c r="F548" i="9"/>
  <c r="F544" i="9"/>
  <c r="F540" i="9"/>
  <c r="F536" i="9"/>
  <c r="F532" i="9"/>
  <c r="F528" i="9"/>
  <c r="G526" i="9"/>
  <c r="G527" i="9"/>
  <c r="H366" i="7"/>
  <c r="G366" i="7" s="1"/>
  <c r="H367" i="7"/>
  <c r="F367" i="7" s="1"/>
  <c r="H368" i="7"/>
  <c r="F368" i="7" s="1"/>
  <c r="H369" i="7"/>
  <c r="H370" i="7"/>
  <c r="H371" i="7"/>
  <c r="F371" i="7" s="1"/>
  <c r="H372" i="7"/>
  <c r="F372" i="7" s="1"/>
  <c r="H373" i="7"/>
  <c r="F373" i="7" s="1"/>
  <c r="H374" i="7"/>
  <c r="H375" i="7"/>
  <c r="F375" i="7" s="1"/>
  <c r="H376" i="7"/>
  <c r="F376" i="7" s="1"/>
  <c r="H377" i="7"/>
  <c r="H378" i="7"/>
  <c r="H379" i="7"/>
  <c r="F379" i="7" s="1"/>
  <c r="H380" i="7"/>
  <c r="F380" i="7" s="1"/>
  <c r="H381" i="7"/>
  <c r="F381" i="7" s="1"/>
  <c r="H382" i="7"/>
  <c r="H383" i="7"/>
  <c r="F383" i="7" s="1"/>
  <c r="H384" i="7"/>
  <c r="F384" i="7" s="1"/>
  <c r="H385" i="7"/>
  <c r="H386" i="7"/>
  <c r="H387" i="7"/>
  <c r="F387" i="7" s="1"/>
  <c r="H388" i="7"/>
  <c r="F388" i="7" s="1"/>
  <c r="H389" i="7"/>
  <c r="F389" i="7" s="1"/>
  <c r="H390" i="7"/>
  <c r="H391" i="7"/>
  <c r="F391" i="7" s="1"/>
  <c r="H392" i="7"/>
  <c r="F392" i="7" s="1"/>
  <c r="H393" i="7"/>
  <c r="H394" i="7"/>
  <c r="H395" i="7"/>
  <c r="F395" i="7" s="1"/>
  <c r="H396" i="7"/>
  <c r="F396" i="7" s="1"/>
  <c r="H397" i="7"/>
  <c r="F397" i="7" s="1"/>
  <c r="H398" i="7"/>
  <c r="H399" i="7"/>
  <c r="F399" i="7" s="1"/>
  <c r="H400" i="7"/>
  <c r="F400" i="7" s="1"/>
  <c r="H401" i="7"/>
  <c r="H402" i="7"/>
  <c r="H403" i="7"/>
  <c r="F403" i="7" s="1"/>
  <c r="H404" i="7"/>
  <c r="F404" i="7" s="1"/>
  <c r="H405" i="7"/>
  <c r="F405" i="7" s="1"/>
  <c r="H406" i="7"/>
  <c r="H407" i="7"/>
  <c r="F407" i="7" s="1"/>
  <c r="H408" i="7"/>
  <c r="F408" i="7" s="1"/>
  <c r="H409" i="7"/>
  <c r="E409" i="7" s="1"/>
  <c r="H410" i="7"/>
  <c r="H411" i="7"/>
  <c r="F411" i="7" s="1"/>
  <c r="H412" i="7"/>
  <c r="F412" i="7" s="1"/>
  <c r="H413" i="7"/>
  <c r="E413" i="7" s="1"/>
  <c r="H414" i="7"/>
  <c r="H415" i="7"/>
  <c r="F415" i="7" s="1"/>
  <c r="H416" i="7"/>
  <c r="F416" i="7" s="1"/>
  <c r="H417" i="7"/>
  <c r="E417" i="7" s="1"/>
  <c r="H418" i="7"/>
  <c r="H419" i="7"/>
  <c r="F419" i="7" s="1"/>
  <c r="H420" i="7"/>
  <c r="E420" i="7" s="1"/>
  <c r="H421" i="7"/>
  <c r="E421" i="7" s="1"/>
  <c r="H422" i="7"/>
  <c r="H423" i="7"/>
  <c r="F423" i="7" s="1"/>
  <c r="H424" i="7"/>
  <c r="G424" i="7" s="1"/>
  <c r="H425" i="7"/>
  <c r="E425" i="7" s="1"/>
  <c r="H426" i="7"/>
  <c r="H427" i="7"/>
  <c r="F427" i="7" s="1"/>
  <c r="H428" i="7"/>
  <c r="F428" i="7" s="1"/>
  <c r="H429" i="7"/>
  <c r="E429" i="7" s="1"/>
  <c r="H430" i="7"/>
  <c r="H431" i="7"/>
  <c r="F431" i="7" s="1"/>
  <c r="H432" i="7"/>
  <c r="F432" i="7" s="1"/>
  <c r="H433" i="7"/>
  <c r="E433" i="7" s="1"/>
  <c r="H434" i="7"/>
  <c r="H435" i="7"/>
  <c r="F435" i="7" s="1"/>
  <c r="H436" i="7"/>
  <c r="E436" i="7" s="1"/>
  <c r="H437" i="7"/>
  <c r="E437" i="7" s="1"/>
  <c r="H438" i="7"/>
  <c r="H439" i="7"/>
  <c r="F439" i="7" s="1"/>
  <c r="H440" i="7"/>
  <c r="F440" i="7" s="1"/>
  <c r="H441" i="7"/>
  <c r="E441" i="7" s="1"/>
  <c r="H442" i="7"/>
  <c r="H443" i="7"/>
  <c r="F443" i="7" s="1"/>
  <c r="H444" i="7"/>
  <c r="F444" i="7" s="1"/>
  <c r="H445" i="7"/>
  <c r="E445" i="7" s="1"/>
  <c r="H446" i="7"/>
  <c r="H447" i="7"/>
  <c r="F447" i="7" s="1"/>
  <c r="H448" i="7"/>
  <c r="F448" i="7" s="1"/>
  <c r="H449" i="7"/>
  <c r="E449" i="7" s="1"/>
  <c r="H450" i="7"/>
  <c r="H451" i="7"/>
  <c r="F451" i="7" s="1"/>
  <c r="H452" i="7"/>
  <c r="E452" i="7" s="1"/>
  <c r="H453" i="7"/>
  <c r="E453" i="7" s="1"/>
  <c r="H454" i="7"/>
  <c r="H455" i="7"/>
  <c r="F455" i="7" s="1"/>
  <c r="H456" i="7"/>
  <c r="F456" i="7" s="1"/>
  <c r="H457" i="7"/>
  <c r="E457" i="7" s="1"/>
  <c r="H458" i="7"/>
  <c r="H459" i="7"/>
  <c r="F459" i="7" s="1"/>
  <c r="H460" i="7"/>
  <c r="F460" i="7" s="1"/>
  <c r="H461" i="7"/>
  <c r="E461" i="7" s="1"/>
  <c r="H462" i="7"/>
  <c r="H463" i="7"/>
  <c r="F463" i="7" s="1"/>
  <c r="H464" i="7"/>
  <c r="F464" i="7" s="1"/>
  <c r="H465" i="7"/>
  <c r="E465" i="7" s="1"/>
  <c r="H466" i="7"/>
  <c r="H467" i="7"/>
  <c r="F467" i="7" s="1"/>
  <c r="H468" i="7"/>
  <c r="E468" i="7" s="1"/>
  <c r="H469" i="7"/>
  <c r="E469" i="7" s="1"/>
  <c r="H470" i="7"/>
  <c r="H471" i="7"/>
  <c r="F471" i="7" s="1"/>
  <c r="H472" i="7"/>
  <c r="G472" i="7" s="1"/>
  <c r="H473" i="7"/>
  <c r="E473" i="7" s="1"/>
  <c r="H474" i="7"/>
  <c r="H475" i="7"/>
  <c r="F475" i="7" s="1"/>
  <c r="H476" i="7"/>
  <c r="F476" i="7" s="1"/>
  <c r="H477" i="7"/>
  <c r="E477" i="7" s="1"/>
  <c r="H478" i="7"/>
  <c r="H479" i="7"/>
  <c r="F479" i="7" s="1"/>
  <c r="H480" i="7"/>
  <c r="F480" i="7" s="1"/>
  <c r="H481" i="7"/>
  <c r="E481" i="7" s="1"/>
  <c r="H482" i="7"/>
  <c r="H483" i="7"/>
  <c r="F483" i="7" s="1"/>
  <c r="H484" i="7"/>
  <c r="E484" i="7" s="1"/>
  <c r="H485" i="7"/>
  <c r="E485" i="7" s="1"/>
  <c r="H486" i="7"/>
  <c r="H487" i="7"/>
  <c r="F487" i="7" s="1"/>
  <c r="H488" i="7"/>
  <c r="G488" i="7" s="1"/>
  <c r="H489" i="7"/>
  <c r="E489" i="7" s="1"/>
  <c r="H490" i="7"/>
  <c r="H491" i="7"/>
  <c r="F491" i="7" s="1"/>
  <c r="H492" i="7"/>
  <c r="F492" i="7" s="1"/>
  <c r="H493" i="7"/>
  <c r="E493" i="7" s="1"/>
  <c r="H494" i="7"/>
  <c r="H495" i="7"/>
  <c r="F495" i="7" s="1"/>
  <c r="H496" i="7"/>
  <c r="F496" i="7" s="1"/>
  <c r="H497" i="7"/>
  <c r="E497" i="7" s="1"/>
  <c r="H498" i="7"/>
  <c r="H499" i="7"/>
  <c r="F499" i="7" s="1"/>
  <c r="H500" i="7"/>
  <c r="E500" i="7" s="1"/>
  <c r="H501" i="7"/>
  <c r="E501" i="7" s="1"/>
  <c r="H502" i="7"/>
  <c r="H503" i="7"/>
  <c r="F503" i="7" s="1"/>
  <c r="H504" i="7"/>
  <c r="G504" i="7" s="1"/>
  <c r="H505" i="7"/>
  <c r="E505" i="7" s="1"/>
  <c r="H506" i="7"/>
  <c r="H507" i="7"/>
  <c r="F507" i="7" s="1"/>
  <c r="H508" i="7"/>
  <c r="F508" i="7" s="1"/>
  <c r="H509" i="7"/>
  <c r="E509" i="7" s="1"/>
  <c r="H510" i="7"/>
  <c r="H511" i="7"/>
  <c r="F511" i="7" s="1"/>
  <c r="H512" i="7"/>
  <c r="F512" i="7" s="1"/>
  <c r="H513" i="7"/>
  <c r="E513" i="7" s="1"/>
  <c r="H514" i="7"/>
  <c r="H515" i="7"/>
  <c r="F515" i="7" s="1"/>
  <c r="G511" i="7" l="1"/>
  <c r="G500" i="7"/>
  <c r="G492" i="7"/>
  <c r="G484" i="7"/>
  <c r="G476" i="7"/>
  <c r="G468" i="7"/>
  <c r="G460" i="7"/>
  <c r="G452" i="7"/>
  <c r="G444" i="7"/>
  <c r="G436" i="7"/>
  <c r="G428" i="7"/>
  <c r="G420" i="7"/>
  <c r="G412" i="7"/>
  <c r="G403" i="7"/>
  <c r="G387" i="7"/>
  <c r="G371" i="7"/>
  <c r="F489" i="7"/>
  <c r="F472" i="7"/>
  <c r="F452" i="7"/>
  <c r="F425" i="7"/>
  <c r="E504" i="7"/>
  <c r="E488" i="7"/>
  <c r="E472" i="7"/>
  <c r="E456" i="7"/>
  <c r="E440" i="7"/>
  <c r="E424" i="7"/>
  <c r="E408" i="7"/>
  <c r="E392" i="7"/>
  <c r="E376" i="7"/>
  <c r="G508" i="7"/>
  <c r="G499" i="7"/>
  <c r="G491" i="7"/>
  <c r="G483" i="7"/>
  <c r="G475" i="7"/>
  <c r="G467" i="7"/>
  <c r="G459" i="7"/>
  <c r="G451" i="7"/>
  <c r="G443" i="7"/>
  <c r="G435" i="7"/>
  <c r="G427" i="7"/>
  <c r="G419" i="7"/>
  <c r="G411" i="7"/>
  <c r="G396" i="7"/>
  <c r="G380" i="7"/>
  <c r="F505" i="7"/>
  <c r="F488" i="7"/>
  <c r="F468" i="7"/>
  <c r="F441" i="7"/>
  <c r="F424" i="7"/>
  <c r="E515" i="7"/>
  <c r="E499" i="7"/>
  <c r="E483" i="7"/>
  <c r="E467" i="7"/>
  <c r="E451" i="7"/>
  <c r="E435" i="7"/>
  <c r="E419" i="7"/>
  <c r="E403" i="7"/>
  <c r="E387" i="7"/>
  <c r="E371" i="7"/>
  <c r="G515" i="7"/>
  <c r="G507" i="7"/>
  <c r="G496" i="7"/>
  <c r="G480" i="7"/>
  <c r="G464" i="7"/>
  <c r="G456" i="7"/>
  <c r="G448" i="7"/>
  <c r="G440" i="7"/>
  <c r="G432" i="7"/>
  <c r="G416" i="7"/>
  <c r="G408" i="7"/>
  <c r="G392" i="7"/>
  <c r="G376" i="7"/>
  <c r="F504" i="7"/>
  <c r="F484" i="7"/>
  <c r="F457" i="7"/>
  <c r="F420" i="7"/>
  <c r="E512" i="7"/>
  <c r="E496" i="7"/>
  <c r="E480" i="7"/>
  <c r="E464" i="7"/>
  <c r="E448" i="7"/>
  <c r="E432" i="7"/>
  <c r="E416" i="7"/>
  <c r="E400" i="7"/>
  <c r="E384" i="7"/>
  <c r="E368" i="7"/>
  <c r="G512" i="7"/>
  <c r="G495" i="7"/>
  <c r="G487" i="7"/>
  <c r="G479" i="7"/>
  <c r="G471" i="7"/>
  <c r="G463" i="7"/>
  <c r="G455" i="7"/>
  <c r="G447" i="7"/>
  <c r="G439" i="7"/>
  <c r="G431" i="7"/>
  <c r="G423" i="7"/>
  <c r="G415" i="7"/>
  <c r="G407" i="7"/>
  <c r="G391" i="7"/>
  <c r="G375" i="7"/>
  <c r="F500" i="7"/>
  <c r="F473" i="7"/>
  <c r="F436" i="7"/>
  <c r="F413" i="7"/>
  <c r="E507" i="7"/>
  <c r="E491" i="7"/>
  <c r="E475" i="7"/>
  <c r="E459" i="7"/>
  <c r="E443" i="7"/>
  <c r="E427" i="7"/>
  <c r="E411" i="7"/>
  <c r="E395" i="7"/>
  <c r="E379" i="7"/>
  <c r="G503" i="7"/>
  <c r="E514" i="7"/>
  <c r="G514" i="7"/>
  <c r="F514" i="7"/>
  <c r="E510" i="7"/>
  <c r="G510" i="7"/>
  <c r="E502" i="7"/>
  <c r="F502" i="7"/>
  <c r="G502" i="7"/>
  <c r="E494" i="7"/>
  <c r="G494" i="7"/>
  <c r="E490" i="7"/>
  <c r="G490" i="7"/>
  <c r="F490" i="7"/>
  <c r="E482" i="7"/>
  <c r="G482" i="7"/>
  <c r="F482" i="7"/>
  <c r="E478" i="7"/>
  <c r="G478" i="7"/>
  <c r="E470" i="7"/>
  <c r="F470" i="7"/>
  <c r="G470" i="7"/>
  <c r="E466" i="7"/>
  <c r="G466" i="7"/>
  <c r="F466" i="7"/>
  <c r="E462" i="7"/>
  <c r="G462" i="7"/>
  <c r="E454" i="7"/>
  <c r="F454" i="7"/>
  <c r="G454" i="7"/>
  <c r="E450" i="7"/>
  <c r="G450" i="7"/>
  <c r="F450" i="7"/>
  <c r="E442" i="7"/>
  <c r="G442" i="7"/>
  <c r="F442" i="7"/>
  <c r="E438" i="7"/>
  <c r="F438" i="7"/>
  <c r="G438" i="7"/>
  <c r="E430" i="7"/>
  <c r="G430" i="7"/>
  <c r="F430" i="7"/>
  <c r="E426" i="7"/>
  <c r="G426" i="7"/>
  <c r="F426" i="7"/>
  <c r="E418" i="7"/>
  <c r="G418" i="7"/>
  <c r="F418" i="7"/>
  <c r="E410" i="7"/>
  <c r="G410" i="7"/>
  <c r="F410" i="7"/>
  <c r="E406" i="7"/>
  <c r="G406" i="7"/>
  <c r="F406" i="7"/>
  <c r="E398" i="7"/>
  <c r="F398" i="7"/>
  <c r="E394" i="7"/>
  <c r="G394" i="7"/>
  <c r="F394" i="7"/>
  <c r="E386" i="7"/>
  <c r="F386" i="7"/>
  <c r="G386" i="7"/>
  <c r="E382" i="7"/>
  <c r="F382" i="7"/>
  <c r="E374" i="7"/>
  <c r="G374" i="7"/>
  <c r="F374" i="7"/>
  <c r="E370" i="7"/>
  <c r="F370" i="7"/>
  <c r="G370" i="7"/>
  <c r="F510" i="7"/>
  <c r="F478" i="7"/>
  <c r="F462" i="7"/>
  <c r="G398" i="7"/>
  <c r="E506" i="7"/>
  <c r="G506" i="7"/>
  <c r="F506" i="7"/>
  <c r="E498" i="7"/>
  <c r="G498" i="7"/>
  <c r="F498" i="7"/>
  <c r="E486" i="7"/>
  <c r="F486" i="7"/>
  <c r="G486" i="7"/>
  <c r="E474" i="7"/>
  <c r="G474" i="7"/>
  <c r="F474" i="7"/>
  <c r="E458" i="7"/>
  <c r="G458" i="7"/>
  <c r="F458" i="7"/>
  <c r="E446" i="7"/>
  <c r="G446" i="7"/>
  <c r="E434" i="7"/>
  <c r="G434" i="7"/>
  <c r="F434" i="7"/>
  <c r="E422" i="7"/>
  <c r="F422" i="7"/>
  <c r="G422" i="7"/>
  <c r="E414" i="7"/>
  <c r="G414" i="7"/>
  <c r="F414" i="7"/>
  <c r="E402" i="7"/>
  <c r="F402" i="7"/>
  <c r="G402" i="7"/>
  <c r="E390" i="7"/>
  <c r="G390" i="7"/>
  <c r="F390" i="7"/>
  <c r="E378" i="7"/>
  <c r="G378" i="7"/>
  <c r="F378" i="7"/>
  <c r="E366" i="7"/>
  <c r="F366" i="7"/>
  <c r="F494" i="7"/>
  <c r="F446" i="7"/>
  <c r="G382" i="7"/>
  <c r="E401" i="7"/>
  <c r="G401" i="7"/>
  <c r="E397" i="7"/>
  <c r="G397" i="7"/>
  <c r="E389" i="7"/>
  <c r="G389" i="7"/>
  <c r="E385" i="7"/>
  <c r="G385" i="7"/>
  <c r="E381" i="7"/>
  <c r="G381" i="7"/>
  <c r="E373" i="7"/>
  <c r="G373" i="7"/>
  <c r="E369" i="7"/>
  <c r="G369" i="7"/>
  <c r="F509" i="7"/>
  <c r="F493" i="7"/>
  <c r="F477" i="7"/>
  <c r="F461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4" i="7"/>
  <c r="G399" i="7"/>
  <c r="G388" i="7"/>
  <c r="G383" i="7"/>
  <c r="G372" i="7"/>
  <c r="G367" i="7"/>
  <c r="F501" i="7"/>
  <c r="F485" i="7"/>
  <c r="F469" i="7"/>
  <c r="F453" i="7"/>
  <c r="F437" i="7"/>
  <c r="F421" i="7"/>
  <c r="E508" i="7"/>
  <c r="E492" i="7"/>
  <c r="E476" i="7"/>
  <c r="E460" i="7"/>
  <c r="E444" i="7"/>
  <c r="E428" i="7"/>
  <c r="E412" i="7"/>
  <c r="E404" i="7"/>
  <c r="E396" i="7"/>
  <c r="E388" i="7"/>
  <c r="E380" i="7"/>
  <c r="E372" i="7"/>
  <c r="E405" i="7"/>
  <c r="G405" i="7"/>
  <c r="E393" i="7"/>
  <c r="G393" i="7"/>
  <c r="E377" i="7"/>
  <c r="G377" i="7"/>
  <c r="F445" i="7"/>
  <c r="F429" i="7"/>
  <c r="G400" i="7"/>
  <c r="G395" i="7"/>
  <c r="G384" i="7"/>
  <c r="G379" i="7"/>
  <c r="G368" i="7"/>
  <c r="F513" i="7"/>
  <c r="F497" i="7"/>
  <c r="F481" i="7"/>
  <c r="F465" i="7"/>
  <c r="F449" i="7"/>
  <c r="F433" i="7"/>
  <c r="F417" i="7"/>
  <c r="F409" i="7"/>
  <c r="F401" i="7"/>
  <c r="F393" i="7"/>
  <c r="F385" i="7"/>
  <c r="F377" i="7"/>
  <c r="F369" i="7"/>
  <c r="E511" i="7"/>
  <c r="E503" i="7"/>
  <c r="E495" i="7"/>
  <c r="E487" i="7"/>
  <c r="E479" i="7"/>
  <c r="E471" i="7"/>
  <c r="E463" i="7"/>
  <c r="E455" i="7"/>
  <c r="E447" i="7"/>
  <c r="E439" i="7"/>
  <c r="E431" i="7"/>
  <c r="E423" i="7"/>
  <c r="E415" i="7"/>
  <c r="E407" i="7"/>
  <c r="E399" i="7"/>
  <c r="E391" i="7"/>
  <c r="E383" i="7"/>
  <c r="E375" i="7"/>
  <c r="E367" i="7"/>
  <c r="H196" i="8"/>
  <c r="E196" i="8" s="1"/>
  <c r="H197" i="8"/>
  <c r="F197" i="8" s="1"/>
  <c r="H198" i="8"/>
  <c r="F198" i="8" s="1"/>
  <c r="H199" i="8"/>
  <c r="F199" i="8" s="1"/>
  <c r="H200" i="8"/>
  <c r="E200" i="8" s="1"/>
  <c r="H201" i="8"/>
  <c r="F201" i="8" s="1"/>
  <c r="H202" i="8"/>
  <c r="F202" i="8" s="1"/>
  <c r="H203" i="8"/>
  <c r="E203" i="8" s="1"/>
  <c r="H204" i="8"/>
  <c r="E204" i="8" s="1"/>
  <c r="H205" i="8"/>
  <c r="F205" i="8" s="1"/>
  <c r="H206" i="8"/>
  <c r="F206" i="8" s="1"/>
  <c r="H207" i="8"/>
  <c r="E207" i="8" s="1"/>
  <c r="H208" i="8"/>
  <c r="E208" i="8" s="1"/>
  <c r="H209" i="8"/>
  <c r="F209" i="8" s="1"/>
  <c r="H210" i="8"/>
  <c r="F210" i="8" s="1"/>
  <c r="H211" i="8"/>
  <c r="F211" i="8" s="1"/>
  <c r="H212" i="8"/>
  <c r="E212" i="8" s="1"/>
  <c r="H213" i="8"/>
  <c r="F213" i="8" s="1"/>
  <c r="H214" i="8"/>
  <c r="F214" i="8" s="1"/>
  <c r="H215" i="8"/>
  <c r="E215" i="8" s="1"/>
  <c r="H216" i="8"/>
  <c r="E216" i="8" s="1"/>
  <c r="H217" i="8"/>
  <c r="F217" i="8" s="1"/>
  <c r="H218" i="8"/>
  <c r="F218" i="8" s="1"/>
  <c r="H219" i="8"/>
  <c r="E219" i="8" s="1"/>
  <c r="H220" i="8"/>
  <c r="E220" i="8" s="1"/>
  <c r="H221" i="8"/>
  <c r="F221" i="8" s="1"/>
  <c r="H222" i="8"/>
  <c r="F222" i="8" s="1"/>
  <c r="H223" i="8"/>
  <c r="F223" i="8" s="1"/>
  <c r="H224" i="8"/>
  <c r="E224" i="8" s="1"/>
  <c r="H225" i="8"/>
  <c r="F225" i="8" s="1"/>
  <c r="H226" i="8"/>
  <c r="F226" i="8" s="1"/>
  <c r="H227" i="8"/>
  <c r="E227" i="8" s="1"/>
  <c r="H228" i="8"/>
  <c r="E228" i="8" s="1"/>
  <c r="H229" i="8"/>
  <c r="F229" i="8" s="1"/>
  <c r="H230" i="8"/>
  <c r="F230" i="8" s="1"/>
  <c r="H231" i="8"/>
  <c r="F231" i="8" s="1"/>
  <c r="H232" i="8"/>
  <c r="E232" i="8" s="1"/>
  <c r="H233" i="8"/>
  <c r="F233" i="8" s="1"/>
  <c r="H234" i="8"/>
  <c r="F234" i="8" s="1"/>
  <c r="H235" i="8"/>
  <c r="E235" i="8" s="1"/>
  <c r="H236" i="8"/>
  <c r="E236" i="8" s="1"/>
  <c r="H237" i="8"/>
  <c r="F237" i="8" s="1"/>
  <c r="H238" i="8"/>
  <c r="F238" i="8" s="1"/>
  <c r="H239" i="8"/>
  <c r="E239" i="8" s="1"/>
  <c r="H240" i="8"/>
  <c r="E240" i="8" s="1"/>
  <c r="H241" i="8"/>
  <c r="F241" i="8" s="1"/>
  <c r="H242" i="8"/>
  <c r="F242" i="8" s="1"/>
  <c r="H243" i="8"/>
  <c r="F243" i="8" s="1"/>
  <c r="H244" i="8"/>
  <c r="E244" i="8" s="1"/>
  <c r="H245" i="8"/>
  <c r="F245" i="8" s="1"/>
  <c r="H246" i="8"/>
  <c r="F246" i="8" s="1"/>
  <c r="H247" i="8"/>
  <c r="E247" i="8" s="1"/>
  <c r="H248" i="8"/>
  <c r="E248" i="8" s="1"/>
  <c r="H249" i="8"/>
  <c r="F249" i="8" s="1"/>
  <c r="H250" i="8"/>
  <c r="F250" i="8" s="1"/>
  <c r="H251" i="8"/>
  <c r="E251" i="8" s="1"/>
  <c r="H252" i="8"/>
  <c r="E252" i="8" s="1"/>
  <c r="H253" i="8"/>
  <c r="F253" i="8" s="1"/>
  <c r="H254" i="8"/>
  <c r="F254" i="8" s="1"/>
  <c r="H255" i="8"/>
  <c r="F255" i="8" s="1"/>
  <c r="H256" i="8"/>
  <c r="E256" i="8" s="1"/>
  <c r="H257" i="8"/>
  <c r="F257" i="8" s="1"/>
  <c r="E221" i="8" l="1"/>
  <c r="E253" i="8"/>
  <c r="E213" i="8"/>
  <c r="E229" i="8"/>
  <c r="E245" i="8"/>
  <c r="E197" i="8"/>
  <c r="E237" i="8"/>
  <c r="E205" i="8"/>
  <c r="G254" i="8"/>
  <c r="G238" i="8"/>
  <c r="G222" i="8"/>
  <c r="G206" i="8"/>
  <c r="G253" i="8"/>
  <c r="G237" i="8"/>
  <c r="G221" i="8"/>
  <c r="G205" i="8"/>
  <c r="E250" i="8"/>
  <c r="E234" i="8"/>
  <c r="E218" i="8"/>
  <c r="E202" i="8"/>
  <c r="G250" i="8"/>
  <c r="G242" i="8"/>
  <c r="G234" i="8"/>
  <c r="G226" i="8"/>
  <c r="G218" i="8"/>
  <c r="G210" i="8"/>
  <c r="G202" i="8"/>
  <c r="E257" i="8"/>
  <c r="E249" i="8"/>
  <c r="E241" i="8"/>
  <c r="E233" i="8"/>
  <c r="E225" i="8"/>
  <c r="E217" i="8"/>
  <c r="E209" i="8"/>
  <c r="E201" i="8"/>
  <c r="G246" i="8"/>
  <c r="G230" i="8"/>
  <c r="G214" i="8"/>
  <c r="G198" i="8"/>
  <c r="G245" i="8"/>
  <c r="G229" i="8"/>
  <c r="G213" i="8"/>
  <c r="G197" i="8"/>
  <c r="E242" i="8"/>
  <c r="E226" i="8"/>
  <c r="E210" i="8"/>
  <c r="G257" i="8"/>
  <c r="G249" i="8"/>
  <c r="G241" i="8"/>
  <c r="G233" i="8"/>
  <c r="G225" i="8"/>
  <c r="G217" i="8"/>
  <c r="G209" i="8"/>
  <c r="G201" i="8"/>
  <c r="E254" i="8"/>
  <c r="E246" i="8"/>
  <c r="E238" i="8"/>
  <c r="E230" i="8"/>
  <c r="E222" i="8"/>
  <c r="E214" i="8"/>
  <c r="E206" i="8"/>
  <c r="E198" i="8"/>
  <c r="F256" i="8"/>
  <c r="F252" i="8"/>
  <c r="F244" i="8"/>
  <c r="F240" i="8"/>
  <c r="F236" i="8"/>
  <c r="F228" i="8"/>
  <c r="F224" i="8"/>
  <c r="F216" i="8"/>
  <c r="F208" i="8"/>
  <c r="F204" i="8"/>
  <c r="F196" i="8"/>
  <c r="F251" i="8"/>
  <c r="F247" i="8"/>
  <c r="F239" i="8"/>
  <c r="F235" i="8"/>
  <c r="F227" i="8"/>
  <c r="F219" i="8"/>
  <c r="F215" i="8"/>
  <c r="F207" i="8"/>
  <c r="F203" i="8"/>
  <c r="G256" i="8"/>
  <c r="G252" i="8"/>
  <c r="G244" i="8"/>
  <c r="G240" i="8"/>
  <c r="G232" i="8"/>
  <c r="G224" i="8"/>
  <c r="G216" i="8"/>
  <c r="G255" i="8"/>
  <c r="G251" i="8"/>
  <c r="G247" i="8"/>
  <c r="G243" i="8"/>
  <c r="G239" i="8"/>
  <c r="G235" i="8"/>
  <c r="G231" i="8"/>
  <c r="G227" i="8"/>
  <c r="G223" i="8"/>
  <c r="G219" i="8"/>
  <c r="G215" i="8"/>
  <c r="G211" i="8"/>
  <c r="G207" i="8"/>
  <c r="G203" i="8"/>
  <c r="G199" i="8"/>
  <c r="E255" i="8"/>
  <c r="E243" i="8"/>
  <c r="E231" i="8"/>
  <c r="E223" i="8"/>
  <c r="E211" i="8"/>
  <c r="E199" i="8"/>
  <c r="F248" i="8"/>
  <c r="F232" i="8"/>
  <c r="F220" i="8"/>
  <c r="F212" i="8"/>
  <c r="F200" i="8"/>
  <c r="G248" i="8"/>
  <c r="G236" i="8"/>
  <c r="G228" i="8"/>
  <c r="G220" i="8"/>
  <c r="G212" i="8"/>
  <c r="G208" i="8"/>
  <c r="G204" i="8"/>
  <c r="G200" i="8"/>
  <c r="G196" i="8"/>
  <c r="H477" i="9"/>
  <c r="E477" i="9" s="1"/>
  <c r="H478" i="9"/>
  <c r="G478" i="9" s="1"/>
  <c r="H479" i="9"/>
  <c r="G479" i="9" s="1"/>
  <c r="H480" i="9"/>
  <c r="F480" i="9" s="1"/>
  <c r="H481" i="9"/>
  <c r="E481" i="9" s="1"/>
  <c r="H482" i="9"/>
  <c r="G482" i="9" s="1"/>
  <c r="H483" i="9"/>
  <c r="G483" i="9" s="1"/>
  <c r="H484" i="9"/>
  <c r="F484" i="9" s="1"/>
  <c r="H485" i="9"/>
  <c r="E485" i="9" s="1"/>
  <c r="H486" i="9"/>
  <c r="G486" i="9" s="1"/>
  <c r="H487" i="9"/>
  <c r="G487" i="9" s="1"/>
  <c r="H488" i="9"/>
  <c r="F488" i="9" s="1"/>
  <c r="H489" i="9"/>
  <c r="E489" i="9" s="1"/>
  <c r="H490" i="9"/>
  <c r="G490" i="9" s="1"/>
  <c r="H491" i="9"/>
  <c r="G491" i="9" s="1"/>
  <c r="H492" i="9"/>
  <c r="F492" i="9" s="1"/>
  <c r="H493" i="9"/>
  <c r="E493" i="9" s="1"/>
  <c r="H494" i="9"/>
  <c r="G494" i="9" s="1"/>
  <c r="H495" i="9"/>
  <c r="G495" i="9" s="1"/>
  <c r="H496" i="9"/>
  <c r="F496" i="9" s="1"/>
  <c r="H497" i="9"/>
  <c r="E497" i="9" s="1"/>
  <c r="H498" i="9"/>
  <c r="G498" i="9" s="1"/>
  <c r="H499" i="9"/>
  <c r="G499" i="9" s="1"/>
  <c r="H500" i="9"/>
  <c r="F500" i="9" s="1"/>
  <c r="H501" i="9"/>
  <c r="E501" i="9" s="1"/>
  <c r="H502" i="9"/>
  <c r="G502" i="9" s="1"/>
  <c r="H503" i="9"/>
  <c r="G503" i="9" s="1"/>
  <c r="H504" i="9"/>
  <c r="F504" i="9" s="1"/>
  <c r="H505" i="9"/>
  <c r="E505" i="9" s="1"/>
  <c r="H506" i="9"/>
  <c r="G506" i="9" s="1"/>
  <c r="H507" i="9"/>
  <c r="G507" i="9" s="1"/>
  <c r="H508" i="9"/>
  <c r="F508" i="9" s="1"/>
  <c r="H509" i="9"/>
  <c r="E509" i="9" s="1"/>
  <c r="H510" i="9"/>
  <c r="G510" i="9" s="1"/>
  <c r="H511" i="9"/>
  <c r="F511" i="9" s="1"/>
  <c r="H512" i="9"/>
  <c r="F512" i="9" s="1"/>
  <c r="H513" i="9"/>
  <c r="E513" i="9" s="1"/>
  <c r="H514" i="9"/>
  <c r="G514" i="9" s="1"/>
  <c r="H515" i="9"/>
  <c r="G515" i="9" s="1"/>
  <c r="H516" i="9"/>
  <c r="F516" i="9" s="1"/>
  <c r="H517" i="9"/>
  <c r="E517" i="9" s="1"/>
  <c r="H518" i="9"/>
  <c r="G518" i="9" s="1"/>
  <c r="H519" i="9"/>
  <c r="F519" i="9" s="1"/>
  <c r="H520" i="9"/>
  <c r="F520" i="9" s="1"/>
  <c r="H521" i="9"/>
  <c r="E521" i="9" s="1"/>
  <c r="H522" i="9"/>
  <c r="G522" i="9" s="1"/>
  <c r="H523" i="9"/>
  <c r="G523" i="9" s="1"/>
  <c r="H524" i="9"/>
  <c r="F524" i="9" s="1"/>
  <c r="H525" i="9"/>
  <c r="E525" i="9" s="1"/>
  <c r="F501" i="9" l="1"/>
  <c r="E518" i="9"/>
  <c r="G509" i="9"/>
  <c r="E502" i="9"/>
  <c r="G477" i="9"/>
  <c r="E478" i="9"/>
  <c r="E494" i="9"/>
  <c r="F485" i="9"/>
  <c r="E486" i="9"/>
  <c r="G493" i="9"/>
  <c r="F510" i="9"/>
  <c r="F493" i="9"/>
  <c r="F477" i="9"/>
  <c r="E510" i="9"/>
  <c r="G525" i="9"/>
  <c r="G489" i="9"/>
  <c r="F502" i="9"/>
  <c r="F486" i="9"/>
  <c r="E519" i="9"/>
  <c r="E503" i="9"/>
  <c r="E487" i="9"/>
  <c r="G505" i="9"/>
  <c r="F518" i="9"/>
  <c r="F494" i="9"/>
  <c r="F478" i="9"/>
  <c r="E511" i="9"/>
  <c r="E495" i="9"/>
  <c r="E479" i="9"/>
  <c r="G521" i="9"/>
  <c r="F525" i="9"/>
  <c r="F517" i="9"/>
  <c r="F509" i="9"/>
  <c r="G517" i="9"/>
  <c r="G501" i="9"/>
  <c r="G485" i="9"/>
  <c r="F522" i="9"/>
  <c r="F514" i="9"/>
  <c r="F506" i="9"/>
  <c r="F498" i="9"/>
  <c r="F490" i="9"/>
  <c r="F482" i="9"/>
  <c r="E523" i="9"/>
  <c r="E515" i="9"/>
  <c r="E507" i="9"/>
  <c r="E499" i="9"/>
  <c r="E491" i="9"/>
  <c r="E483" i="9"/>
  <c r="G513" i="9"/>
  <c r="G497" i="9"/>
  <c r="G481" i="9"/>
  <c r="F521" i="9"/>
  <c r="F513" i="9"/>
  <c r="F505" i="9"/>
  <c r="F497" i="9"/>
  <c r="F489" i="9"/>
  <c r="F481" i="9"/>
  <c r="E522" i="9"/>
  <c r="E514" i="9"/>
  <c r="E506" i="9"/>
  <c r="E498" i="9"/>
  <c r="E490" i="9"/>
  <c r="E482" i="9"/>
  <c r="G520" i="9"/>
  <c r="G516" i="9"/>
  <c r="G508" i="9"/>
  <c r="G504" i="9"/>
  <c r="G496" i="9"/>
  <c r="G492" i="9"/>
  <c r="G484" i="9"/>
  <c r="G519" i="9"/>
  <c r="G511" i="9"/>
  <c r="F523" i="9"/>
  <c r="F515" i="9"/>
  <c r="F507" i="9"/>
  <c r="F503" i="9"/>
  <c r="F499" i="9"/>
  <c r="F495" i="9"/>
  <c r="F491" i="9"/>
  <c r="F487" i="9"/>
  <c r="F483" i="9"/>
  <c r="F479" i="9"/>
  <c r="E524" i="9"/>
  <c r="E520" i="9"/>
  <c r="E516" i="9"/>
  <c r="E512" i="9"/>
  <c r="E508" i="9"/>
  <c r="E504" i="9"/>
  <c r="E500" i="9"/>
  <c r="E496" i="9"/>
  <c r="E492" i="9"/>
  <c r="E488" i="9"/>
  <c r="E484" i="9"/>
  <c r="E480" i="9"/>
  <c r="G524" i="9"/>
  <c r="G512" i="9"/>
  <c r="G500" i="9"/>
  <c r="G488" i="9"/>
  <c r="G480" i="9"/>
  <c r="H344" i="10"/>
  <c r="H345" i="10"/>
  <c r="G345" i="10" s="1"/>
  <c r="H346" i="10"/>
  <c r="H347" i="10"/>
  <c r="H348" i="10"/>
  <c r="E348" i="10" s="1"/>
  <c r="H349" i="10"/>
  <c r="E349" i="10" s="1"/>
  <c r="H350" i="10"/>
  <c r="H351" i="10"/>
  <c r="H352" i="10"/>
  <c r="H353" i="10"/>
  <c r="G353" i="10" s="1"/>
  <c r="H354" i="10"/>
  <c r="G354" i="10" s="1"/>
  <c r="H355" i="10"/>
  <c r="G355" i="10" s="1"/>
  <c r="H356" i="10"/>
  <c r="E356" i="10" s="1"/>
  <c r="H357" i="10"/>
  <c r="E357" i="10" s="1"/>
  <c r="H358" i="10"/>
  <c r="F358" i="10" s="1"/>
  <c r="H359" i="10"/>
  <c r="H360" i="10"/>
  <c r="H361" i="10"/>
  <c r="H362" i="10"/>
  <c r="G362" i="10" s="1"/>
  <c r="H363" i="10"/>
  <c r="G363" i="10" s="1"/>
  <c r="H364" i="10"/>
  <c r="E364" i="10" s="1"/>
  <c r="H365" i="10"/>
  <c r="E365" i="10" s="1"/>
  <c r="H366" i="10"/>
  <c r="F366" i="10" s="1"/>
  <c r="H367" i="10"/>
  <c r="H368" i="10"/>
  <c r="H369" i="10"/>
  <c r="G369" i="10" s="1"/>
  <c r="H370" i="10"/>
  <c r="G370" i="10" s="1"/>
  <c r="H371" i="10"/>
  <c r="G371" i="10" s="1"/>
  <c r="H372" i="10"/>
  <c r="E372" i="10" s="1"/>
  <c r="H373" i="10"/>
  <c r="E373" i="10" s="1"/>
  <c r="H374" i="10"/>
  <c r="F374" i="10" s="1"/>
  <c r="H375" i="10"/>
  <c r="H376" i="10"/>
  <c r="H377" i="10"/>
  <c r="H378" i="10"/>
  <c r="G378" i="10" s="1"/>
  <c r="H379" i="10"/>
  <c r="G379" i="10" s="1"/>
  <c r="H380" i="10"/>
  <c r="E380" i="10" s="1"/>
  <c r="H381" i="10"/>
  <c r="E381" i="10" s="1"/>
  <c r="H382" i="10"/>
  <c r="F382" i="10" s="1"/>
  <c r="H383" i="10"/>
  <c r="H384" i="10"/>
  <c r="H385" i="10"/>
  <c r="G385" i="10" s="1"/>
  <c r="H386" i="10"/>
  <c r="G386" i="10" s="1"/>
  <c r="H387" i="10"/>
  <c r="G387" i="10" s="1"/>
  <c r="H388" i="10"/>
  <c r="E388" i="10" s="1"/>
  <c r="H389" i="10"/>
  <c r="E389" i="10" s="1"/>
  <c r="H390" i="10"/>
  <c r="F390" i="10" s="1"/>
  <c r="H391" i="10"/>
  <c r="H392" i="10"/>
  <c r="H393" i="10"/>
  <c r="H394" i="10"/>
  <c r="G394" i="10" s="1"/>
  <c r="H395" i="10"/>
  <c r="G395" i="10" s="1"/>
  <c r="H396" i="10"/>
  <c r="E396" i="10" s="1"/>
  <c r="H397" i="10"/>
  <c r="E397" i="10" s="1"/>
  <c r="H398" i="10"/>
  <c r="F398" i="10" s="1"/>
  <c r="H399" i="10"/>
  <c r="H400" i="10"/>
  <c r="H401" i="10"/>
  <c r="G401" i="10" s="1"/>
  <c r="H402" i="10"/>
  <c r="G402" i="10" s="1"/>
  <c r="H403" i="10"/>
  <c r="G403" i="10" s="1"/>
  <c r="H404" i="10"/>
  <c r="E404" i="10" s="1"/>
  <c r="H405" i="10"/>
  <c r="E405" i="10" s="1"/>
  <c r="H406" i="10"/>
  <c r="F406" i="10" s="1"/>
  <c r="H407" i="10"/>
  <c r="H408" i="10"/>
  <c r="H409" i="10"/>
  <c r="H410" i="10"/>
  <c r="G410" i="10" s="1"/>
  <c r="H411" i="10"/>
  <c r="G411" i="10" s="1"/>
  <c r="H412" i="10"/>
  <c r="E412" i="10" s="1"/>
  <c r="H413" i="10"/>
  <c r="E413" i="10" s="1"/>
  <c r="H414" i="10"/>
  <c r="F414" i="10" s="1"/>
  <c r="H415" i="10"/>
  <c r="F415" i="10" s="1"/>
  <c r="H416" i="10"/>
  <c r="H417" i="10"/>
  <c r="G417" i="10" s="1"/>
  <c r="H418" i="10"/>
  <c r="G418" i="10" s="1"/>
  <c r="H419" i="10"/>
  <c r="G419" i="10" s="1"/>
  <c r="H420" i="10"/>
  <c r="E420" i="10" s="1"/>
  <c r="H421" i="10"/>
  <c r="E421" i="10" s="1"/>
  <c r="H422" i="10"/>
  <c r="F422" i="10" s="1"/>
  <c r="H423" i="10"/>
  <c r="H424" i="10"/>
  <c r="H425" i="10"/>
  <c r="H426" i="10"/>
  <c r="G426" i="10" s="1"/>
  <c r="H427" i="10"/>
  <c r="G427" i="10" s="1"/>
  <c r="H428" i="10"/>
  <c r="E428" i="10" s="1"/>
  <c r="H429" i="10"/>
  <c r="E429" i="10" s="1"/>
  <c r="H430" i="10"/>
  <c r="F430" i="10" s="1"/>
  <c r="H431" i="10"/>
  <c r="F431" i="10" s="1"/>
  <c r="H432" i="10"/>
  <c r="H433" i="10"/>
  <c r="G433" i="10" s="1"/>
  <c r="H434" i="10"/>
  <c r="E434" i="10" s="1"/>
  <c r="H435" i="10"/>
  <c r="H436" i="10"/>
  <c r="H437" i="10"/>
  <c r="G437" i="10" s="1"/>
  <c r="H438" i="10"/>
  <c r="E438" i="10" s="1"/>
  <c r="H439" i="10"/>
  <c r="G439" i="10" s="1"/>
  <c r="H440" i="10"/>
  <c r="H441" i="10"/>
  <c r="H442" i="10"/>
  <c r="E442" i="10" s="1"/>
  <c r="H443" i="10"/>
  <c r="H444" i="10"/>
  <c r="H445" i="10"/>
  <c r="G445" i="10" s="1"/>
  <c r="H446" i="10"/>
  <c r="E446" i="10" s="1"/>
  <c r="H447" i="10"/>
  <c r="G447" i="10" s="1"/>
  <c r="H448" i="10"/>
  <c r="H449" i="10"/>
  <c r="H450" i="10"/>
  <c r="E450" i="10" s="1"/>
  <c r="H451" i="10"/>
  <c r="H452" i="10"/>
  <c r="H453" i="10"/>
  <c r="G453" i="10" s="1"/>
  <c r="H454" i="10"/>
  <c r="F454" i="10" s="1"/>
  <c r="H455" i="10"/>
  <c r="G455" i="10" s="1"/>
  <c r="H456" i="10"/>
  <c r="H457" i="10"/>
  <c r="H458" i="10"/>
  <c r="E458" i="10" s="1"/>
  <c r="H459" i="10"/>
  <c r="H460" i="10"/>
  <c r="H461" i="10"/>
  <c r="G461" i="10" s="1"/>
  <c r="H462" i="10"/>
  <c r="E462" i="10" s="1"/>
  <c r="H463" i="10"/>
  <c r="H464" i="10"/>
  <c r="H465" i="10"/>
  <c r="H466" i="10"/>
  <c r="E466" i="10" s="1"/>
  <c r="H467" i="10"/>
  <c r="H468" i="10"/>
  <c r="H469" i="10"/>
  <c r="G469" i="10" s="1"/>
  <c r="H470" i="10"/>
  <c r="E470" i="10" s="1"/>
  <c r="H471" i="10"/>
  <c r="G471" i="10" s="1"/>
  <c r="H472" i="10"/>
  <c r="H473" i="10"/>
  <c r="H474" i="10"/>
  <c r="E474" i="10" s="1"/>
  <c r="H475" i="10"/>
  <c r="H476" i="10"/>
  <c r="H477" i="10"/>
  <c r="G477" i="10" s="1"/>
  <c r="H478" i="10"/>
  <c r="E478" i="10" s="1"/>
  <c r="H479" i="10"/>
  <c r="G479" i="10" s="1"/>
  <c r="H480" i="10"/>
  <c r="H481" i="10"/>
  <c r="H482" i="10"/>
  <c r="E482" i="10" s="1"/>
  <c r="H483" i="10"/>
  <c r="H484" i="10"/>
  <c r="H485" i="10"/>
  <c r="G485" i="10" s="1"/>
  <c r="H486" i="10"/>
  <c r="F486" i="10" s="1"/>
  <c r="H487" i="10"/>
  <c r="H488" i="10"/>
  <c r="H489" i="10"/>
  <c r="H490" i="10"/>
  <c r="E490" i="10" s="1"/>
  <c r="H491" i="10"/>
  <c r="H492" i="10"/>
  <c r="H493" i="10"/>
  <c r="H494" i="10"/>
  <c r="E494" i="10" s="1"/>
  <c r="H495" i="10"/>
  <c r="H496" i="10"/>
  <c r="H497" i="10"/>
  <c r="G497" i="10" s="1"/>
  <c r="H498" i="10"/>
  <c r="E498" i="10" s="1"/>
  <c r="H499" i="10"/>
  <c r="H500" i="10"/>
  <c r="H501" i="10"/>
  <c r="G501" i="10" s="1"/>
  <c r="H502" i="10"/>
  <c r="E502" i="10" s="1"/>
  <c r="H503" i="10"/>
  <c r="G503" i="10" s="1"/>
  <c r="H504" i="10"/>
  <c r="H505" i="10"/>
  <c r="H506" i="10"/>
  <c r="E506" i="10" s="1"/>
  <c r="H507" i="10"/>
  <c r="H508" i="10"/>
  <c r="H509" i="10"/>
  <c r="G509" i="10" s="1"/>
  <c r="H510" i="10"/>
  <c r="E510" i="10" s="1"/>
  <c r="H511" i="10"/>
  <c r="G511" i="10" s="1"/>
  <c r="H512" i="10"/>
  <c r="H513" i="10"/>
  <c r="H514" i="10"/>
  <c r="E514" i="10" s="1"/>
  <c r="H515" i="10"/>
  <c r="H516" i="10"/>
  <c r="H517" i="10"/>
  <c r="G517" i="10" s="1"/>
  <c r="H518" i="10"/>
  <c r="F518" i="10" s="1"/>
  <c r="H519" i="10"/>
  <c r="G519" i="10" s="1"/>
  <c r="H520" i="10"/>
  <c r="H521" i="10"/>
  <c r="H522" i="10"/>
  <c r="E522" i="10" s="1"/>
  <c r="H523" i="10"/>
  <c r="H524" i="10"/>
  <c r="H525" i="10"/>
  <c r="G525" i="10" s="1"/>
  <c r="H526" i="10"/>
  <c r="E526" i="10" s="1"/>
  <c r="H527" i="10"/>
  <c r="H528" i="10"/>
  <c r="H529" i="10"/>
  <c r="H530" i="10"/>
  <c r="E530" i="10" s="1"/>
  <c r="H531" i="10"/>
  <c r="H532" i="10"/>
  <c r="H533" i="10"/>
  <c r="G533" i="10" s="1"/>
  <c r="H534" i="10"/>
  <c r="E534" i="10" s="1"/>
  <c r="H535" i="10"/>
  <c r="G535" i="10" s="1"/>
  <c r="H536" i="10"/>
  <c r="H537" i="10"/>
  <c r="H538" i="10"/>
  <c r="E538" i="10" s="1"/>
  <c r="H539" i="10"/>
  <c r="H540" i="10"/>
  <c r="H541" i="10"/>
  <c r="G541" i="10" s="1"/>
  <c r="H542" i="10"/>
  <c r="E542" i="10" s="1"/>
  <c r="H543" i="10"/>
  <c r="G543" i="10" s="1"/>
  <c r="H544" i="10"/>
  <c r="H545" i="10"/>
  <c r="H546" i="10"/>
  <c r="E546" i="10" s="1"/>
  <c r="H547" i="10"/>
  <c r="H548" i="10"/>
  <c r="H549" i="10"/>
  <c r="G549" i="10" s="1"/>
  <c r="H550" i="10"/>
  <c r="F550" i="10" s="1"/>
  <c r="H551" i="10"/>
  <c r="H552" i="10"/>
  <c r="H553" i="10"/>
  <c r="H554" i="10"/>
  <c r="E554" i="10" s="1"/>
  <c r="H555" i="10"/>
  <c r="H556" i="10"/>
  <c r="H557" i="10"/>
  <c r="G557" i="10" s="1"/>
  <c r="H558" i="10"/>
  <c r="E558" i="10" s="1"/>
  <c r="H559" i="10"/>
  <c r="H560" i="10"/>
  <c r="H561" i="10"/>
  <c r="H562" i="10"/>
  <c r="E562" i="10" s="1"/>
  <c r="H563" i="10"/>
  <c r="H564" i="10"/>
  <c r="H565" i="10"/>
  <c r="G565" i="10" s="1"/>
  <c r="H566" i="10"/>
  <c r="E566" i="10" s="1"/>
  <c r="H567" i="10"/>
  <c r="G567" i="10" s="1"/>
  <c r="H568" i="10"/>
  <c r="H569" i="10"/>
  <c r="H570" i="10"/>
  <c r="E570" i="10" s="1"/>
  <c r="H571" i="10"/>
  <c r="H572" i="10"/>
  <c r="H573" i="10"/>
  <c r="G573" i="10" s="1"/>
  <c r="H574" i="10"/>
  <c r="E574" i="10" s="1"/>
  <c r="H575" i="10"/>
  <c r="G575" i="10" s="1"/>
  <c r="H576" i="10"/>
  <c r="H577" i="10"/>
  <c r="H578" i="10"/>
  <c r="E578" i="10" s="1"/>
  <c r="H579" i="10"/>
  <c r="H580" i="10"/>
  <c r="H581" i="10"/>
  <c r="G581" i="10" s="1"/>
  <c r="H582" i="10"/>
  <c r="F582" i="10" s="1"/>
  <c r="H583" i="10"/>
  <c r="H584" i="10"/>
  <c r="H585" i="10"/>
  <c r="H586" i="10"/>
  <c r="E586" i="10" s="1"/>
  <c r="H587" i="10"/>
  <c r="H588" i="10"/>
  <c r="H589" i="10"/>
  <c r="G589" i="10" s="1"/>
  <c r="H590" i="10"/>
  <c r="E590" i="10" s="1"/>
  <c r="H591" i="10"/>
  <c r="H592" i="10"/>
  <c r="H593" i="10"/>
  <c r="G415" i="10" l="1"/>
  <c r="E587" i="10"/>
  <c r="G587" i="10"/>
  <c r="E583" i="10"/>
  <c r="F583" i="10"/>
  <c r="E575" i="10"/>
  <c r="F575" i="10"/>
  <c r="E571" i="10"/>
  <c r="G571" i="10"/>
  <c r="E563" i="10"/>
  <c r="G563" i="10"/>
  <c r="F551" i="10"/>
  <c r="E551" i="10"/>
  <c r="E547" i="10"/>
  <c r="G547" i="10"/>
  <c r="E539" i="10"/>
  <c r="G539" i="10"/>
  <c r="E535" i="10"/>
  <c r="F535" i="10"/>
  <c r="E527" i="10"/>
  <c r="F527" i="10"/>
  <c r="E523" i="10"/>
  <c r="G523" i="10"/>
  <c r="E515" i="10"/>
  <c r="G515" i="10"/>
  <c r="E511" i="10"/>
  <c r="F511" i="10"/>
  <c r="E507" i="10"/>
  <c r="G507" i="10"/>
  <c r="E499" i="10"/>
  <c r="G499" i="10"/>
  <c r="E495" i="10"/>
  <c r="F495" i="10"/>
  <c r="F487" i="10"/>
  <c r="E487" i="10"/>
  <c r="E479" i="10"/>
  <c r="F479" i="10"/>
  <c r="E471" i="10"/>
  <c r="F471" i="10"/>
  <c r="E467" i="10"/>
  <c r="G467" i="10"/>
  <c r="E459" i="10"/>
  <c r="G459" i="10"/>
  <c r="E451" i="10"/>
  <c r="G451" i="10"/>
  <c r="E447" i="10"/>
  <c r="F447" i="10"/>
  <c r="E439" i="10"/>
  <c r="F439" i="10"/>
  <c r="F423" i="10"/>
  <c r="E423" i="10"/>
  <c r="G583" i="10"/>
  <c r="G551" i="10"/>
  <c r="G487" i="10"/>
  <c r="G423" i="10"/>
  <c r="E591" i="10"/>
  <c r="F591" i="10"/>
  <c r="E579" i="10"/>
  <c r="G579" i="10"/>
  <c r="E567" i="10"/>
  <c r="F567" i="10"/>
  <c r="E559" i="10"/>
  <c r="F559" i="10"/>
  <c r="E555" i="10"/>
  <c r="G555" i="10"/>
  <c r="E543" i="10"/>
  <c r="F543" i="10"/>
  <c r="E531" i="10"/>
  <c r="G531" i="10"/>
  <c r="E519" i="10"/>
  <c r="F519" i="10"/>
  <c r="E503" i="10"/>
  <c r="F503" i="10"/>
  <c r="E491" i="10"/>
  <c r="G491" i="10"/>
  <c r="E483" i="10"/>
  <c r="G483" i="10"/>
  <c r="E475" i="10"/>
  <c r="G475" i="10"/>
  <c r="E463" i="10"/>
  <c r="F463" i="10"/>
  <c r="E455" i="10"/>
  <c r="F455" i="10"/>
  <c r="E443" i="10"/>
  <c r="G443" i="10"/>
  <c r="E435" i="10"/>
  <c r="G435" i="10"/>
  <c r="F407" i="10"/>
  <c r="E407" i="10"/>
  <c r="G407" i="10"/>
  <c r="F399" i="10"/>
  <c r="G399" i="10"/>
  <c r="F391" i="10"/>
  <c r="E391" i="10"/>
  <c r="G391" i="10"/>
  <c r="F383" i="10"/>
  <c r="G383" i="10"/>
  <c r="F375" i="10"/>
  <c r="G375" i="10"/>
  <c r="E375" i="10"/>
  <c r="F367" i="10"/>
  <c r="G367" i="10"/>
  <c r="F359" i="10"/>
  <c r="E359" i="10"/>
  <c r="G359" i="10"/>
  <c r="G591" i="10"/>
  <c r="G559" i="10"/>
  <c r="G527" i="10"/>
  <c r="G495" i="10"/>
  <c r="G463" i="10"/>
  <c r="G431" i="10"/>
  <c r="G590" i="10"/>
  <c r="G574" i="10"/>
  <c r="G558" i="10"/>
  <c r="G542" i="10"/>
  <c r="G526" i="10"/>
  <c r="G518" i="10"/>
  <c r="G502" i="10"/>
  <c r="G486" i="10"/>
  <c r="G470" i="10"/>
  <c r="G454" i="10"/>
  <c r="G438" i="10"/>
  <c r="G422" i="10"/>
  <c r="G406" i="10"/>
  <c r="G390" i="10"/>
  <c r="G374" i="10"/>
  <c r="G358" i="10"/>
  <c r="F574" i="10"/>
  <c r="F542" i="10"/>
  <c r="F510" i="10"/>
  <c r="F478" i="10"/>
  <c r="F446" i="10"/>
  <c r="E550" i="10"/>
  <c r="E486" i="10"/>
  <c r="E454" i="10"/>
  <c r="E390" i="10"/>
  <c r="G582" i="10"/>
  <c r="G566" i="10"/>
  <c r="G550" i="10"/>
  <c r="G534" i="10"/>
  <c r="G510" i="10"/>
  <c r="G494" i="10"/>
  <c r="G478" i="10"/>
  <c r="G462" i="10"/>
  <c r="G446" i="10"/>
  <c r="G430" i="10"/>
  <c r="G414" i="10"/>
  <c r="G398" i="10"/>
  <c r="G382" i="10"/>
  <c r="G366" i="10"/>
  <c r="F590" i="10"/>
  <c r="F558" i="10"/>
  <c r="F526" i="10"/>
  <c r="F494" i="10"/>
  <c r="F462" i="10"/>
  <c r="E582" i="10"/>
  <c r="E518" i="10"/>
  <c r="E422" i="10"/>
  <c r="E358" i="10"/>
  <c r="G586" i="10"/>
  <c r="G578" i="10"/>
  <c r="G570" i="10"/>
  <c r="G562" i="10"/>
  <c r="G554" i="10"/>
  <c r="G546" i="10"/>
  <c r="G538" i="10"/>
  <c r="G530" i="10"/>
  <c r="G522" i="10"/>
  <c r="G514" i="10"/>
  <c r="G506" i="10"/>
  <c r="G498" i="10"/>
  <c r="G490" i="10"/>
  <c r="G482" i="10"/>
  <c r="G474" i="10"/>
  <c r="G466" i="10"/>
  <c r="G458" i="10"/>
  <c r="G450" i="10"/>
  <c r="G442" i="10"/>
  <c r="G434" i="10"/>
  <c r="F566" i="10"/>
  <c r="F534" i="10"/>
  <c r="F502" i="10"/>
  <c r="F470" i="10"/>
  <c r="F438" i="10"/>
  <c r="E406" i="10"/>
  <c r="E374" i="10"/>
  <c r="E593" i="10"/>
  <c r="F593" i="10"/>
  <c r="E585" i="10"/>
  <c r="F585" i="10"/>
  <c r="E577" i="10"/>
  <c r="F577" i="10"/>
  <c r="E569" i="10"/>
  <c r="F569" i="10"/>
  <c r="E561" i="10"/>
  <c r="F561" i="10"/>
  <c r="E553" i="10"/>
  <c r="F553" i="10"/>
  <c r="E545" i="10"/>
  <c r="F545" i="10"/>
  <c r="E537" i="10"/>
  <c r="F537" i="10"/>
  <c r="E529" i="10"/>
  <c r="F529" i="10"/>
  <c r="E521" i="10"/>
  <c r="F521" i="10"/>
  <c r="E513" i="10"/>
  <c r="F513" i="10"/>
  <c r="E505" i="10"/>
  <c r="F505" i="10"/>
  <c r="E493" i="10"/>
  <c r="F493" i="10"/>
  <c r="E489" i="10"/>
  <c r="F489" i="10"/>
  <c r="E481" i="10"/>
  <c r="F481" i="10"/>
  <c r="E473" i="10"/>
  <c r="F473" i="10"/>
  <c r="E465" i="10"/>
  <c r="F465" i="10"/>
  <c r="E457" i="10"/>
  <c r="F457" i="10"/>
  <c r="E449" i="10"/>
  <c r="F449" i="10"/>
  <c r="E441" i="10"/>
  <c r="F441" i="10"/>
  <c r="E425" i="10"/>
  <c r="F425" i="10"/>
  <c r="E409" i="10"/>
  <c r="F409" i="10"/>
  <c r="E393" i="10"/>
  <c r="F393" i="10"/>
  <c r="E377" i="10"/>
  <c r="F377" i="10"/>
  <c r="E361" i="10"/>
  <c r="F361" i="10"/>
  <c r="G349" i="10"/>
  <c r="F397" i="10"/>
  <c r="F381" i="10"/>
  <c r="F349" i="10"/>
  <c r="E592" i="10"/>
  <c r="F592" i="10"/>
  <c r="E584" i="10"/>
  <c r="F584" i="10"/>
  <c r="E576" i="10"/>
  <c r="F576" i="10"/>
  <c r="E568" i="10"/>
  <c r="F568" i="10"/>
  <c r="E560" i="10"/>
  <c r="F560" i="10"/>
  <c r="E552" i="10"/>
  <c r="F552" i="10"/>
  <c r="E544" i="10"/>
  <c r="F544" i="10"/>
  <c r="E536" i="10"/>
  <c r="F536" i="10"/>
  <c r="E528" i="10"/>
  <c r="F528" i="10"/>
  <c r="E520" i="10"/>
  <c r="F520" i="10"/>
  <c r="E512" i="10"/>
  <c r="F512" i="10"/>
  <c r="E504" i="10"/>
  <c r="F504" i="10"/>
  <c r="E496" i="10"/>
  <c r="F496" i="10"/>
  <c r="E484" i="10"/>
  <c r="F484" i="10"/>
  <c r="E476" i="10"/>
  <c r="F476" i="10"/>
  <c r="E468" i="10"/>
  <c r="F468" i="10"/>
  <c r="E460" i="10"/>
  <c r="F460" i="10"/>
  <c r="E452" i="10"/>
  <c r="F452" i="10"/>
  <c r="E444" i="10"/>
  <c r="F444" i="10"/>
  <c r="E440" i="10"/>
  <c r="F440" i="10"/>
  <c r="E424" i="10"/>
  <c r="F424" i="10"/>
  <c r="E408" i="10"/>
  <c r="F408" i="10"/>
  <c r="E392" i="10"/>
  <c r="F392" i="10"/>
  <c r="E376" i="10"/>
  <c r="F376" i="10"/>
  <c r="E368" i="10"/>
  <c r="F368" i="10"/>
  <c r="E352" i="10"/>
  <c r="F352" i="10"/>
  <c r="E344" i="10"/>
  <c r="F344" i="10"/>
  <c r="F412" i="10"/>
  <c r="F380" i="10"/>
  <c r="F348" i="10"/>
  <c r="F427" i="10"/>
  <c r="E427" i="10"/>
  <c r="F419" i="10"/>
  <c r="E419" i="10"/>
  <c r="F411" i="10"/>
  <c r="E411" i="10"/>
  <c r="F403" i="10"/>
  <c r="E403" i="10"/>
  <c r="F395" i="10"/>
  <c r="E395" i="10"/>
  <c r="F387" i="10"/>
  <c r="E387" i="10"/>
  <c r="F379" i="10"/>
  <c r="E379" i="10"/>
  <c r="F371" i="10"/>
  <c r="E371" i="10"/>
  <c r="F363" i="10"/>
  <c r="E363" i="10"/>
  <c r="F355" i="10"/>
  <c r="E355" i="10"/>
  <c r="F351" i="10"/>
  <c r="G351" i="10"/>
  <c r="F347" i="10"/>
  <c r="E347" i="10"/>
  <c r="G347" i="10"/>
  <c r="G593" i="10"/>
  <c r="G585" i="10"/>
  <c r="G577" i="10"/>
  <c r="G569" i="10"/>
  <c r="G561" i="10"/>
  <c r="G553" i="10"/>
  <c r="G545" i="10"/>
  <c r="G537" i="10"/>
  <c r="G529" i="10"/>
  <c r="G521" i="10"/>
  <c r="G513" i="10"/>
  <c r="G505" i="10"/>
  <c r="G493" i="10"/>
  <c r="G489" i="10"/>
  <c r="G481" i="10"/>
  <c r="G473" i="10"/>
  <c r="G465" i="10"/>
  <c r="G457" i="10"/>
  <c r="G449" i="10"/>
  <c r="G441" i="10"/>
  <c r="G429" i="10"/>
  <c r="G425" i="10"/>
  <c r="G421" i="10"/>
  <c r="G413" i="10"/>
  <c r="G409" i="10"/>
  <c r="G405" i="10"/>
  <c r="G397" i="10"/>
  <c r="G393" i="10"/>
  <c r="G389" i="10"/>
  <c r="G381" i="10"/>
  <c r="G377" i="10"/>
  <c r="G373" i="10"/>
  <c r="G365" i="10"/>
  <c r="G361" i="10"/>
  <c r="G357" i="10"/>
  <c r="F587" i="10"/>
  <c r="F579" i="10"/>
  <c r="F571" i="10"/>
  <c r="F563" i="10"/>
  <c r="F555" i="10"/>
  <c r="F547" i="10"/>
  <c r="F539" i="10"/>
  <c r="F531" i="10"/>
  <c r="F523" i="10"/>
  <c r="F515" i="10"/>
  <c r="F507" i="10"/>
  <c r="F499" i="10"/>
  <c r="F491" i="10"/>
  <c r="F483" i="10"/>
  <c r="F475" i="10"/>
  <c r="F467" i="10"/>
  <c r="F459" i="10"/>
  <c r="F451" i="10"/>
  <c r="F443" i="10"/>
  <c r="F435" i="10"/>
  <c r="F421" i="10"/>
  <c r="F405" i="10"/>
  <c r="F389" i="10"/>
  <c r="F373" i="10"/>
  <c r="F357" i="10"/>
  <c r="E431" i="10"/>
  <c r="E415" i="10"/>
  <c r="E399" i="10"/>
  <c r="E383" i="10"/>
  <c r="E367" i="10"/>
  <c r="E351" i="10"/>
  <c r="E589" i="10"/>
  <c r="F589" i="10"/>
  <c r="E581" i="10"/>
  <c r="F581" i="10"/>
  <c r="E573" i="10"/>
  <c r="F573" i="10"/>
  <c r="E565" i="10"/>
  <c r="F565" i="10"/>
  <c r="E557" i="10"/>
  <c r="F557" i="10"/>
  <c r="E549" i="10"/>
  <c r="F549" i="10"/>
  <c r="E541" i="10"/>
  <c r="F541" i="10"/>
  <c r="E533" i="10"/>
  <c r="F533" i="10"/>
  <c r="E525" i="10"/>
  <c r="F525" i="10"/>
  <c r="E517" i="10"/>
  <c r="F517" i="10"/>
  <c r="E509" i="10"/>
  <c r="F509" i="10"/>
  <c r="E501" i="10"/>
  <c r="F501" i="10"/>
  <c r="E497" i="10"/>
  <c r="F497" i="10"/>
  <c r="E485" i="10"/>
  <c r="F485" i="10"/>
  <c r="E477" i="10"/>
  <c r="F477" i="10"/>
  <c r="E469" i="10"/>
  <c r="F469" i="10"/>
  <c r="E461" i="10"/>
  <c r="F461" i="10"/>
  <c r="E453" i="10"/>
  <c r="F453" i="10"/>
  <c r="E445" i="10"/>
  <c r="F445" i="10"/>
  <c r="E437" i="10"/>
  <c r="F437" i="10"/>
  <c r="E433" i="10"/>
  <c r="F433" i="10"/>
  <c r="E417" i="10"/>
  <c r="F417" i="10"/>
  <c r="E401" i="10"/>
  <c r="F401" i="10"/>
  <c r="E385" i="10"/>
  <c r="F385" i="10"/>
  <c r="E369" i="10"/>
  <c r="F369" i="10"/>
  <c r="E353" i="10"/>
  <c r="F353" i="10"/>
  <c r="E345" i="10"/>
  <c r="F345" i="10"/>
  <c r="F429" i="10"/>
  <c r="F413" i="10"/>
  <c r="F365" i="10"/>
  <c r="E588" i="10"/>
  <c r="F588" i="10"/>
  <c r="E580" i="10"/>
  <c r="F580" i="10"/>
  <c r="E572" i="10"/>
  <c r="F572" i="10"/>
  <c r="E564" i="10"/>
  <c r="F564" i="10"/>
  <c r="E556" i="10"/>
  <c r="F556" i="10"/>
  <c r="E548" i="10"/>
  <c r="F548" i="10"/>
  <c r="E540" i="10"/>
  <c r="F540" i="10"/>
  <c r="E532" i="10"/>
  <c r="F532" i="10"/>
  <c r="E524" i="10"/>
  <c r="F524" i="10"/>
  <c r="E516" i="10"/>
  <c r="F516" i="10"/>
  <c r="E508" i="10"/>
  <c r="F508" i="10"/>
  <c r="E500" i="10"/>
  <c r="F500" i="10"/>
  <c r="E492" i="10"/>
  <c r="F492" i="10"/>
  <c r="E488" i="10"/>
  <c r="F488" i="10"/>
  <c r="E480" i="10"/>
  <c r="F480" i="10"/>
  <c r="E472" i="10"/>
  <c r="F472" i="10"/>
  <c r="E464" i="10"/>
  <c r="F464" i="10"/>
  <c r="E456" i="10"/>
  <c r="F456" i="10"/>
  <c r="E448" i="10"/>
  <c r="F448" i="10"/>
  <c r="E436" i="10"/>
  <c r="F436" i="10"/>
  <c r="E432" i="10"/>
  <c r="F432" i="10"/>
  <c r="E416" i="10"/>
  <c r="F416" i="10"/>
  <c r="E400" i="10"/>
  <c r="F400" i="10"/>
  <c r="E384" i="10"/>
  <c r="F384" i="10"/>
  <c r="E360" i="10"/>
  <c r="F360" i="10"/>
  <c r="G348" i="10"/>
  <c r="F428" i="10"/>
  <c r="F396" i="10"/>
  <c r="F364" i="10"/>
  <c r="F426" i="10"/>
  <c r="E426" i="10"/>
  <c r="F418" i="10"/>
  <c r="E418" i="10"/>
  <c r="F410" i="10"/>
  <c r="E410" i="10"/>
  <c r="F402" i="10"/>
  <c r="E402" i="10"/>
  <c r="F394" i="10"/>
  <c r="E394" i="10"/>
  <c r="F386" i="10"/>
  <c r="E386" i="10"/>
  <c r="F378" i="10"/>
  <c r="E378" i="10"/>
  <c r="F370" i="10"/>
  <c r="E370" i="10"/>
  <c r="F362" i="10"/>
  <c r="E362" i="10"/>
  <c r="F354" i="10"/>
  <c r="E354" i="10"/>
  <c r="F350" i="10"/>
  <c r="G350" i="10"/>
  <c r="F346" i="10"/>
  <c r="E346" i="10"/>
  <c r="G346" i="10"/>
  <c r="G592" i="10"/>
  <c r="G588" i="10"/>
  <c r="G584" i="10"/>
  <c r="G580" i="10"/>
  <c r="G576" i="10"/>
  <c r="G572" i="10"/>
  <c r="G568" i="10"/>
  <c r="G564" i="10"/>
  <c r="G560" i="10"/>
  <c r="G556" i="10"/>
  <c r="G552" i="10"/>
  <c r="G548" i="10"/>
  <c r="G544" i="10"/>
  <c r="G540" i="10"/>
  <c r="G536" i="10"/>
  <c r="G532" i="10"/>
  <c r="G528" i="10"/>
  <c r="G524" i="10"/>
  <c r="G520" i="10"/>
  <c r="G516" i="10"/>
  <c r="G512" i="10"/>
  <c r="G508" i="10"/>
  <c r="G504" i="10"/>
  <c r="G500" i="10"/>
  <c r="G496" i="10"/>
  <c r="G492" i="10"/>
  <c r="G488" i="10"/>
  <c r="G484" i="10"/>
  <c r="G480" i="10"/>
  <c r="G476" i="10"/>
  <c r="G472" i="10"/>
  <c r="G468" i="10"/>
  <c r="G464" i="10"/>
  <c r="G460" i="10"/>
  <c r="G456" i="10"/>
  <c r="G452" i="10"/>
  <c r="G448" i="10"/>
  <c r="G444" i="10"/>
  <c r="G440" i="10"/>
  <c r="G436" i="10"/>
  <c r="G432" i="10"/>
  <c r="G428" i="10"/>
  <c r="G424" i="10"/>
  <c r="G420" i="10"/>
  <c r="G416" i="10"/>
  <c r="G412" i="10"/>
  <c r="G408" i="10"/>
  <c r="G404" i="10"/>
  <c r="G400" i="10"/>
  <c r="G396" i="10"/>
  <c r="G392" i="10"/>
  <c r="G388" i="10"/>
  <c r="G384" i="10"/>
  <c r="G380" i="10"/>
  <c r="G376" i="10"/>
  <c r="G372" i="10"/>
  <c r="G368" i="10"/>
  <c r="G364" i="10"/>
  <c r="G360" i="10"/>
  <c r="G356" i="10"/>
  <c r="G352" i="10"/>
  <c r="G344" i="10"/>
  <c r="F586" i="10"/>
  <c r="F578" i="10"/>
  <c r="F570" i="10"/>
  <c r="F562" i="10"/>
  <c r="F554" i="10"/>
  <c r="F546" i="10"/>
  <c r="F538" i="10"/>
  <c r="F530" i="10"/>
  <c r="F522" i="10"/>
  <c r="F514" i="10"/>
  <c r="F506" i="10"/>
  <c r="F498" i="10"/>
  <c r="F490" i="10"/>
  <c r="F482" i="10"/>
  <c r="F474" i="10"/>
  <c r="F466" i="10"/>
  <c r="F458" i="10"/>
  <c r="F450" i="10"/>
  <c r="F442" i="10"/>
  <c r="F434" i="10"/>
  <c r="F420" i="10"/>
  <c r="F404" i="10"/>
  <c r="F388" i="10"/>
  <c r="F372" i="10"/>
  <c r="F356" i="10"/>
  <c r="E430" i="10"/>
  <c r="E414" i="10"/>
  <c r="E398" i="10"/>
  <c r="E382" i="10"/>
  <c r="E366" i="10"/>
  <c r="E350" i="10"/>
  <c r="H456" i="11"/>
  <c r="G456" i="11" s="1"/>
  <c r="H457" i="11"/>
  <c r="E457" i="11" s="1"/>
  <c r="H458" i="11"/>
  <c r="H459" i="11"/>
  <c r="H460" i="11"/>
  <c r="H461" i="11"/>
  <c r="G461" i="11" s="1"/>
  <c r="H462" i="11"/>
  <c r="H463" i="11"/>
  <c r="H464" i="11"/>
  <c r="G464" i="11" s="1"/>
  <c r="H465" i="11"/>
  <c r="G465" i="11" s="1"/>
  <c r="H466" i="11"/>
  <c r="H467" i="11"/>
  <c r="H468" i="11"/>
  <c r="G468" i="11" s="1"/>
  <c r="H469" i="11"/>
  <c r="F469" i="11" s="1"/>
  <c r="H470" i="11"/>
  <c r="H471" i="11"/>
  <c r="H472" i="11"/>
  <c r="G472" i="11" s="1"/>
  <c r="H473" i="11"/>
  <c r="E473" i="11" s="1"/>
  <c r="H474" i="11"/>
  <c r="H475" i="11"/>
  <c r="F475" i="11" s="1"/>
  <c r="H476" i="11"/>
  <c r="H477" i="11"/>
  <c r="G477" i="11" s="1"/>
  <c r="H478" i="11"/>
  <c r="H479" i="11"/>
  <c r="H480" i="11"/>
  <c r="G480" i="11" s="1"/>
  <c r="H481" i="11"/>
  <c r="G481" i="11" s="1"/>
  <c r="H482" i="11"/>
  <c r="F482" i="11" s="1"/>
  <c r="H483" i="11"/>
  <c r="H484" i="11"/>
  <c r="G484" i="11" s="1"/>
  <c r="H485" i="11"/>
  <c r="F485" i="11" s="1"/>
  <c r="H486" i="11"/>
  <c r="G486" i="11" s="1"/>
  <c r="H487" i="11"/>
  <c r="H488" i="11"/>
  <c r="G488" i="11" s="1"/>
  <c r="H489" i="11"/>
  <c r="E489" i="11" s="1"/>
  <c r="H490" i="11"/>
  <c r="H491" i="11"/>
  <c r="H492" i="11"/>
  <c r="H493" i="11"/>
  <c r="G493" i="11" s="1"/>
  <c r="H494" i="11"/>
  <c r="H495" i="11"/>
  <c r="H496" i="11"/>
  <c r="G496" i="11" s="1"/>
  <c r="H497" i="11"/>
  <c r="G497" i="11" s="1"/>
  <c r="H498" i="11"/>
  <c r="H499" i="11"/>
  <c r="H500" i="11"/>
  <c r="G500" i="11" s="1"/>
  <c r="H501" i="11"/>
  <c r="F501" i="11" s="1"/>
  <c r="H502" i="11"/>
  <c r="F502" i="11" s="1"/>
  <c r="H503" i="11"/>
  <c r="H504" i="11"/>
  <c r="G504" i="11" s="1"/>
  <c r="H505" i="11"/>
  <c r="E505" i="11" s="1"/>
  <c r="H506" i="11"/>
  <c r="H507" i="11"/>
  <c r="H508" i="11"/>
  <c r="H509" i="11"/>
  <c r="G509" i="11" s="1"/>
  <c r="H510" i="11"/>
  <c r="H511" i="11"/>
  <c r="H512" i="11"/>
  <c r="G512" i="11" s="1"/>
  <c r="H513" i="11"/>
  <c r="G513" i="11" s="1"/>
  <c r="H514" i="11"/>
  <c r="H515" i="11"/>
  <c r="H516" i="11"/>
  <c r="G516" i="11" s="1"/>
  <c r="H517" i="11"/>
  <c r="F517" i="11" s="1"/>
  <c r="H518" i="11"/>
  <c r="H519" i="11"/>
  <c r="H520" i="11"/>
  <c r="G520" i="11" s="1"/>
  <c r="H521" i="11"/>
  <c r="E521" i="11" s="1"/>
  <c r="H522" i="11"/>
  <c r="G522" i="11" s="1"/>
  <c r="H523" i="11"/>
  <c r="E523" i="11" s="1"/>
  <c r="H524" i="11"/>
  <c r="H525" i="11"/>
  <c r="G525" i="11" s="1"/>
  <c r="H526" i="11"/>
  <c r="H527" i="11"/>
  <c r="H528" i="11"/>
  <c r="G528" i="11" s="1"/>
  <c r="H529" i="11"/>
  <c r="G529" i="11" s="1"/>
  <c r="H530" i="11"/>
  <c r="G530" i="11" s="1"/>
  <c r="H531" i="11"/>
  <c r="H532" i="11"/>
  <c r="G532" i="11" s="1"/>
  <c r="H533" i="11"/>
  <c r="F533" i="11" s="1"/>
  <c r="H534" i="11"/>
  <c r="H535" i="11"/>
  <c r="H536" i="11"/>
  <c r="G536" i="11" s="1"/>
  <c r="H537" i="11"/>
  <c r="E537" i="11" s="1"/>
  <c r="H538" i="11"/>
  <c r="H539" i="11"/>
  <c r="F539" i="11" s="1"/>
  <c r="H540" i="11"/>
  <c r="H541" i="11"/>
  <c r="G541" i="11" s="1"/>
  <c r="H542" i="11"/>
  <c r="F542" i="11" s="1"/>
  <c r="H543" i="11"/>
  <c r="H544" i="11"/>
  <c r="G544" i="11" s="1"/>
  <c r="H545" i="11"/>
  <c r="G545" i="11" s="1"/>
  <c r="H546" i="11"/>
  <c r="H547" i="11"/>
  <c r="H548" i="11"/>
  <c r="G548" i="11" s="1"/>
  <c r="H549" i="11"/>
  <c r="F549" i="11" s="1"/>
  <c r="H550" i="11"/>
  <c r="E550" i="11" s="1"/>
  <c r="H551" i="11"/>
  <c r="H552" i="11"/>
  <c r="G552" i="11" s="1"/>
  <c r="H553" i="11"/>
  <c r="E553" i="11" s="1"/>
  <c r="H554" i="11"/>
  <c r="H555" i="11"/>
  <c r="H556" i="11"/>
  <c r="H557" i="11"/>
  <c r="G557" i="11" s="1"/>
  <c r="H558" i="11"/>
  <c r="H559" i="11"/>
  <c r="H560" i="11"/>
  <c r="G560" i="11" s="1"/>
  <c r="H561" i="11"/>
  <c r="G561" i="11" s="1"/>
  <c r="H562" i="11"/>
  <c r="H563" i="11"/>
  <c r="H564" i="11"/>
  <c r="G564" i="11" s="1"/>
  <c r="H565" i="11"/>
  <c r="F565" i="11" s="1"/>
  <c r="H566" i="11"/>
  <c r="F566" i="11" s="1"/>
  <c r="H567" i="11"/>
  <c r="H568" i="11"/>
  <c r="G568" i="11" s="1"/>
  <c r="H569" i="11"/>
  <c r="E569" i="11" s="1"/>
  <c r="H570" i="11"/>
  <c r="H571" i="11"/>
  <c r="E571" i="11" s="1"/>
  <c r="H572" i="11"/>
  <c r="H573" i="11"/>
  <c r="G573" i="11" s="1"/>
  <c r="H574" i="11"/>
  <c r="H575" i="11"/>
  <c r="H576" i="11"/>
  <c r="G576" i="11" s="1"/>
  <c r="H577" i="11"/>
  <c r="G577" i="11" s="1"/>
  <c r="H578" i="11"/>
  <c r="H579" i="11"/>
  <c r="H580" i="11"/>
  <c r="G580" i="11" s="1"/>
  <c r="H581" i="11"/>
  <c r="F581" i="11" s="1"/>
  <c r="H582" i="11"/>
  <c r="H583" i="11"/>
  <c r="H584" i="11"/>
  <c r="E584" i="11" s="1"/>
  <c r="H585" i="11"/>
  <c r="E585" i="11" s="1"/>
  <c r="H586" i="11"/>
  <c r="E586" i="11" s="1"/>
  <c r="H587" i="11"/>
  <c r="H588" i="11"/>
  <c r="E588" i="11" s="1"/>
  <c r="H589" i="11"/>
  <c r="F589" i="11" s="1"/>
  <c r="H590" i="11"/>
  <c r="H591" i="11"/>
  <c r="E591" i="11" s="1"/>
  <c r="H592" i="11"/>
  <c r="E592" i="11" s="1"/>
  <c r="H593" i="11"/>
  <c r="F593" i="11" s="1"/>
  <c r="H594" i="11"/>
  <c r="H595" i="11"/>
  <c r="H596" i="11"/>
  <c r="E596" i="11" s="1"/>
  <c r="H597" i="11"/>
  <c r="F597" i="11" s="1"/>
  <c r="H598" i="11"/>
  <c r="H599" i="11"/>
  <c r="H600" i="11"/>
  <c r="E600" i="11" s="1"/>
  <c r="H601" i="11"/>
  <c r="E601" i="11" s="1"/>
  <c r="H602" i="11"/>
  <c r="E602" i="11" s="1"/>
  <c r="H603" i="11"/>
  <c r="F603" i="11" s="1"/>
  <c r="H604" i="11"/>
  <c r="E604" i="11" s="1"/>
  <c r="H605" i="11"/>
  <c r="F605" i="11" s="1"/>
  <c r="H606" i="11"/>
  <c r="F606" i="11" s="1"/>
  <c r="H607" i="11"/>
  <c r="E607" i="11" s="1"/>
  <c r="H608" i="11"/>
  <c r="E608" i="11" s="1"/>
  <c r="H609" i="11"/>
  <c r="F609" i="11" s="1"/>
  <c r="H610" i="11"/>
  <c r="H611" i="11"/>
  <c r="H612" i="11"/>
  <c r="E612" i="11" s="1"/>
  <c r="H613" i="11"/>
  <c r="F613" i="11" s="1"/>
  <c r="H614" i="11"/>
  <c r="G614" i="11" s="1"/>
  <c r="H615" i="11"/>
  <c r="H616" i="11"/>
  <c r="E616" i="11" s="1"/>
  <c r="H617" i="11"/>
  <c r="E617" i="11" s="1"/>
  <c r="H618" i="11"/>
  <c r="E618" i="11" s="1"/>
  <c r="H619" i="11"/>
  <c r="H620" i="11"/>
  <c r="E620" i="11" s="1"/>
  <c r="H621" i="11"/>
  <c r="F621" i="11" s="1"/>
  <c r="H622" i="11"/>
  <c r="H623" i="11"/>
  <c r="E623" i="11" s="1"/>
  <c r="H624" i="11"/>
  <c r="E624" i="11" s="1"/>
  <c r="H625" i="11"/>
  <c r="F625" i="11" s="1"/>
  <c r="H626" i="11"/>
  <c r="H627" i="11"/>
  <c r="F627" i="11" s="1"/>
  <c r="H628" i="11"/>
  <c r="E628" i="11" s="1"/>
  <c r="H629" i="11"/>
  <c r="F629" i="11" s="1"/>
  <c r="H630" i="11"/>
  <c r="F630" i="11" s="1"/>
  <c r="H631" i="11"/>
  <c r="H632" i="11"/>
  <c r="E632" i="11" s="1"/>
  <c r="H633" i="11"/>
  <c r="E633" i="11" s="1"/>
  <c r="H634" i="11"/>
  <c r="E634" i="11" s="1"/>
  <c r="H635" i="11"/>
  <c r="G635" i="11" s="1"/>
  <c r="H636" i="11"/>
  <c r="E636" i="11" s="1"/>
  <c r="H637" i="11"/>
  <c r="F637" i="11" s="1"/>
  <c r="H638" i="11"/>
  <c r="F638" i="11" s="1"/>
  <c r="H639" i="11"/>
  <c r="E639" i="11" s="1"/>
  <c r="H640" i="11"/>
  <c r="E640" i="11" s="1"/>
  <c r="H641" i="11"/>
  <c r="F641" i="11" s="1"/>
  <c r="H642" i="11"/>
  <c r="H643" i="11"/>
  <c r="H644" i="11"/>
  <c r="E644" i="11" s="1"/>
  <c r="H645" i="11"/>
  <c r="F645" i="11" s="1"/>
  <c r="H646" i="11"/>
  <c r="G646" i="11" s="1"/>
  <c r="H647" i="11"/>
  <c r="E647" i="11" s="1"/>
  <c r="H648" i="11"/>
  <c r="E648" i="11" s="1"/>
  <c r="H649" i="11"/>
  <c r="E649" i="11" s="1"/>
  <c r="H650" i="11"/>
  <c r="E650" i="11" s="1"/>
  <c r="H651" i="11"/>
  <c r="H652" i="11"/>
  <c r="E652" i="11" s="1"/>
  <c r="H653" i="11"/>
  <c r="F653" i="11" s="1"/>
  <c r="H654" i="11"/>
  <c r="H655" i="11"/>
  <c r="E655" i="11" s="1"/>
  <c r="H656" i="11"/>
  <c r="E656" i="11" s="1"/>
  <c r="H657" i="11"/>
  <c r="F657" i="11" s="1"/>
  <c r="H658" i="11"/>
  <c r="H659" i="11"/>
  <c r="F659" i="11" s="1"/>
  <c r="H660" i="11"/>
  <c r="E660" i="11" s="1"/>
  <c r="H661" i="11"/>
  <c r="F661" i="11" s="1"/>
  <c r="H662" i="11"/>
  <c r="H663" i="11"/>
  <c r="H664" i="11"/>
  <c r="E664" i="11" s="1"/>
  <c r="H665" i="11"/>
  <c r="E665" i="11" s="1"/>
  <c r="H666" i="11"/>
  <c r="E666" i="11" s="1"/>
  <c r="H667" i="11"/>
  <c r="F667" i="11" s="1"/>
  <c r="E461" i="11" l="1"/>
  <c r="G644" i="11"/>
  <c r="G612" i="11"/>
  <c r="F584" i="11"/>
  <c r="F461" i="11"/>
  <c r="F644" i="11"/>
  <c r="E629" i="11"/>
  <c r="G656" i="11"/>
  <c r="F596" i="11"/>
  <c r="E501" i="11"/>
  <c r="F545" i="11"/>
  <c r="E589" i="11"/>
  <c r="G600" i="11"/>
  <c r="F628" i="11"/>
  <c r="F505" i="11"/>
  <c r="E545" i="11"/>
  <c r="F497" i="11"/>
  <c r="F457" i="11"/>
  <c r="E625" i="11"/>
  <c r="E541" i="11"/>
  <c r="E497" i="11"/>
  <c r="G628" i="11"/>
  <c r="G596" i="11"/>
  <c r="F660" i="11"/>
  <c r="F616" i="11"/>
  <c r="F569" i="11"/>
  <c r="F525" i="11"/>
  <c r="F481" i="11"/>
  <c r="E653" i="11"/>
  <c r="E609" i="11"/>
  <c r="E565" i="11"/>
  <c r="E525" i="11"/>
  <c r="E481" i="11"/>
  <c r="F541" i="11"/>
  <c r="E581" i="11"/>
  <c r="G660" i="11"/>
  <c r="G624" i="11"/>
  <c r="G592" i="11"/>
  <c r="F648" i="11"/>
  <c r="F612" i="11"/>
  <c r="F561" i="11"/>
  <c r="F521" i="11"/>
  <c r="F477" i="11"/>
  <c r="E645" i="11"/>
  <c r="E605" i="11"/>
  <c r="E561" i="11"/>
  <c r="E517" i="11"/>
  <c r="E477" i="11"/>
  <c r="F577" i="11"/>
  <c r="F557" i="11"/>
  <c r="F537" i="11"/>
  <c r="F513" i="11"/>
  <c r="F493" i="11"/>
  <c r="F473" i="11"/>
  <c r="E661" i="11"/>
  <c r="E641" i="11"/>
  <c r="E621" i="11"/>
  <c r="E597" i="11"/>
  <c r="E577" i="11"/>
  <c r="E557" i="11"/>
  <c r="E533" i="11"/>
  <c r="E513" i="11"/>
  <c r="E493" i="11"/>
  <c r="E469" i="11"/>
  <c r="G640" i="11"/>
  <c r="G608" i="11"/>
  <c r="G584" i="11"/>
  <c r="F664" i="11"/>
  <c r="F632" i="11"/>
  <c r="F600" i="11"/>
  <c r="F573" i="11"/>
  <c r="F553" i="11"/>
  <c r="F529" i="11"/>
  <c r="F509" i="11"/>
  <c r="F489" i="11"/>
  <c r="F465" i="11"/>
  <c r="E657" i="11"/>
  <c r="E637" i="11"/>
  <c r="E613" i="11"/>
  <c r="E593" i="11"/>
  <c r="E573" i="11"/>
  <c r="E549" i="11"/>
  <c r="E529" i="11"/>
  <c r="E509" i="11"/>
  <c r="E485" i="11"/>
  <c r="E465" i="11"/>
  <c r="G663" i="11"/>
  <c r="F663" i="11"/>
  <c r="E663" i="11"/>
  <c r="E651" i="11"/>
  <c r="F651" i="11"/>
  <c r="G615" i="11"/>
  <c r="E615" i="11"/>
  <c r="F615" i="11"/>
  <c r="G599" i="11"/>
  <c r="F599" i="11"/>
  <c r="E599" i="11"/>
  <c r="E595" i="11"/>
  <c r="G595" i="11"/>
  <c r="E587" i="11"/>
  <c r="F587" i="11"/>
  <c r="G583" i="11"/>
  <c r="F583" i="11"/>
  <c r="E579" i="11"/>
  <c r="G579" i="11"/>
  <c r="F575" i="11"/>
  <c r="E575" i="11"/>
  <c r="E567" i="11"/>
  <c r="F567" i="11"/>
  <c r="G567" i="11"/>
  <c r="E563" i="11"/>
  <c r="G563" i="11"/>
  <c r="F559" i="11"/>
  <c r="E559" i="11"/>
  <c r="E555" i="11"/>
  <c r="F555" i="11"/>
  <c r="G551" i="11"/>
  <c r="E551" i="11"/>
  <c r="E547" i="11"/>
  <c r="F547" i="11"/>
  <c r="G547" i="11"/>
  <c r="F543" i="11"/>
  <c r="E543" i="11"/>
  <c r="G535" i="11"/>
  <c r="E535" i="11"/>
  <c r="F535" i="11"/>
  <c r="E531" i="11"/>
  <c r="F531" i="11"/>
  <c r="G531" i="11"/>
  <c r="F527" i="11"/>
  <c r="E527" i="11"/>
  <c r="G519" i="11"/>
  <c r="F519" i="11"/>
  <c r="E515" i="11"/>
  <c r="G515" i="11"/>
  <c r="F511" i="11"/>
  <c r="E511" i="11"/>
  <c r="E507" i="11"/>
  <c r="F507" i="11"/>
  <c r="E503" i="11"/>
  <c r="F503" i="11"/>
  <c r="G503" i="11"/>
  <c r="E499" i="11"/>
  <c r="G499" i="11"/>
  <c r="F495" i="11"/>
  <c r="E495" i="11"/>
  <c r="F491" i="11"/>
  <c r="E491" i="11"/>
  <c r="G487" i="11"/>
  <c r="E487" i="11"/>
  <c r="F487" i="11"/>
  <c r="E483" i="11"/>
  <c r="F483" i="11"/>
  <c r="G483" i="11"/>
  <c r="F479" i="11"/>
  <c r="E479" i="11"/>
  <c r="G471" i="11"/>
  <c r="E471" i="11"/>
  <c r="F471" i="11"/>
  <c r="E467" i="11"/>
  <c r="F467" i="11"/>
  <c r="G467" i="11"/>
  <c r="F463" i="11"/>
  <c r="E463" i="11"/>
  <c r="F459" i="11"/>
  <c r="E459" i="11"/>
  <c r="G667" i="11"/>
  <c r="G603" i="11"/>
  <c r="G586" i="11"/>
  <c r="G559" i="11"/>
  <c r="G550" i="11"/>
  <c r="G539" i="11"/>
  <c r="G495" i="11"/>
  <c r="G475" i="11"/>
  <c r="F595" i="11"/>
  <c r="F563" i="11"/>
  <c r="F515" i="11"/>
  <c r="F499" i="11"/>
  <c r="E630" i="11"/>
  <c r="E583" i="11"/>
  <c r="E566" i="11"/>
  <c r="E519" i="11"/>
  <c r="E502" i="11"/>
  <c r="E659" i="11"/>
  <c r="G659" i="11"/>
  <c r="G647" i="11"/>
  <c r="F647" i="11"/>
  <c r="E643" i="11"/>
  <c r="G643" i="11"/>
  <c r="F635" i="11"/>
  <c r="E635" i="11"/>
  <c r="E631" i="11"/>
  <c r="G631" i="11"/>
  <c r="F631" i="11"/>
  <c r="E627" i="11"/>
  <c r="G627" i="11"/>
  <c r="F619" i="11"/>
  <c r="E619" i="11"/>
  <c r="E611" i="11"/>
  <c r="G611" i="11"/>
  <c r="F662" i="11"/>
  <c r="E662" i="11"/>
  <c r="G658" i="11"/>
  <c r="F658" i="11"/>
  <c r="E654" i="11"/>
  <c r="G654" i="11"/>
  <c r="F646" i="11"/>
  <c r="E646" i="11"/>
  <c r="E642" i="11"/>
  <c r="G642" i="11"/>
  <c r="F642" i="11"/>
  <c r="E638" i="11"/>
  <c r="G638" i="11"/>
  <c r="G626" i="11"/>
  <c r="E626" i="11"/>
  <c r="F626" i="11"/>
  <c r="E622" i="11"/>
  <c r="G622" i="11"/>
  <c r="E614" i="11"/>
  <c r="F614" i="11"/>
  <c r="G610" i="11"/>
  <c r="F610" i="11"/>
  <c r="E610" i="11"/>
  <c r="E606" i="11"/>
  <c r="G606" i="11"/>
  <c r="F598" i="11"/>
  <c r="E598" i="11"/>
  <c r="G594" i="11"/>
  <c r="F594" i="11"/>
  <c r="E590" i="11"/>
  <c r="G590" i="11"/>
  <c r="F582" i="11"/>
  <c r="E582" i="11"/>
  <c r="E578" i="11"/>
  <c r="G578" i="11"/>
  <c r="E574" i="11"/>
  <c r="F574" i="11"/>
  <c r="G574" i="11"/>
  <c r="F570" i="11"/>
  <c r="E570" i="11"/>
  <c r="G562" i="11"/>
  <c r="E562" i="11"/>
  <c r="F562" i="11"/>
  <c r="E558" i="11"/>
  <c r="G558" i="11"/>
  <c r="F554" i="11"/>
  <c r="E554" i="11"/>
  <c r="F546" i="11"/>
  <c r="G546" i="11"/>
  <c r="E546" i="11"/>
  <c r="E542" i="11"/>
  <c r="G542" i="11"/>
  <c r="F538" i="11"/>
  <c r="E538" i="11"/>
  <c r="E534" i="11"/>
  <c r="F534" i="11"/>
  <c r="E526" i="11"/>
  <c r="F526" i="11"/>
  <c r="G526" i="11"/>
  <c r="F522" i="11"/>
  <c r="E522" i="11"/>
  <c r="F518" i="11"/>
  <c r="E518" i="11"/>
  <c r="E514" i="11"/>
  <c r="G514" i="11"/>
  <c r="F514" i="11"/>
  <c r="E510" i="11"/>
  <c r="F510" i="11"/>
  <c r="G510" i="11"/>
  <c r="F506" i="11"/>
  <c r="E506" i="11"/>
  <c r="G498" i="11"/>
  <c r="E498" i="11"/>
  <c r="F498" i="11"/>
  <c r="E494" i="11"/>
  <c r="F494" i="11"/>
  <c r="G494" i="11"/>
  <c r="F490" i="11"/>
  <c r="E490" i="11"/>
  <c r="F486" i="11"/>
  <c r="E486" i="11"/>
  <c r="G482" i="11"/>
  <c r="E482" i="11"/>
  <c r="E478" i="11"/>
  <c r="F478" i="11"/>
  <c r="G478" i="11"/>
  <c r="F474" i="11"/>
  <c r="E474" i="11"/>
  <c r="F470" i="11"/>
  <c r="E470" i="11"/>
  <c r="F466" i="11"/>
  <c r="G466" i="11"/>
  <c r="E462" i="11"/>
  <c r="G462" i="11"/>
  <c r="F462" i="11"/>
  <c r="F458" i="11"/>
  <c r="E458" i="11"/>
  <c r="G666" i="11"/>
  <c r="G655" i="11"/>
  <c r="G634" i="11"/>
  <c r="G623" i="11"/>
  <c r="G602" i="11"/>
  <c r="G575" i="11"/>
  <c r="G566" i="11"/>
  <c r="G555" i="11"/>
  <c r="G538" i="11"/>
  <c r="G511" i="11"/>
  <c r="G502" i="11"/>
  <c r="G491" i="11"/>
  <c r="G474" i="11"/>
  <c r="G463" i="11"/>
  <c r="F666" i="11"/>
  <c r="F655" i="11"/>
  <c r="F634" i="11"/>
  <c r="F623" i="11"/>
  <c r="F602" i="11"/>
  <c r="F591" i="11"/>
  <c r="F579" i="11"/>
  <c r="F571" i="11"/>
  <c r="F551" i="11"/>
  <c r="E658" i="11"/>
  <c r="E594" i="11"/>
  <c r="E530" i="11"/>
  <c r="E466" i="11"/>
  <c r="G662" i="11"/>
  <c r="G651" i="11"/>
  <c r="G630" i="11"/>
  <c r="G619" i="11"/>
  <c r="G591" i="11"/>
  <c r="G582" i="11"/>
  <c r="G571" i="11"/>
  <c r="G554" i="11"/>
  <c r="G527" i="11"/>
  <c r="G518" i="11"/>
  <c r="G507" i="11"/>
  <c r="G490" i="11"/>
  <c r="G470" i="11"/>
  <c r="G459" i="11"/>
  <c r="F654" i="11"/>
  <c r="F643" i="11"/>
  <c r="F622" i="11"/>
  <c r="F611" i="11"/>
  <c r="F590" i="11"/>
  <c r="F578" i="11"/>
  <c r="F558" i="11"/>
  <c r="F550" i="11"/>
  <c r="F523" i="11"/>
  <c r="G650" i="11"/>
  <c r="G639" i="11"/>
  <c r="G618" i="11"/>
  <c r="G607" i="11"/>
  <c r="G598" i="11"/>
  <c r="G587" i="11"/>
  <c r="G570" i="11"/>
  <c r="G543" i="11"/>
  <c r="G534" i="11"/>
  <c r="G523" i="11"/>
  <c r="G506" i="11"/>
  <c r="G479" i="11"/>
  <c r="G458" i="11"/>
  <c r="F650" i="11"/>
  <c r="F639" i="11"/>
  <c r="F618" i="11"/>
  <c r="F607" i="11"/>
  <c r="F586" i="11"/>
  <c r="F530" i="11"/>
  <c r="E667" i="11"/>
  <c r="E603" i="11"/>
  <c r="E539" i="11"/>
  <c r="E475" i="11"/>
  <c r="G664" i="11"/>
  <c r="G648" i="11"/>
  <c r="G632" i="11"/>
  <c r="G616" i="11"/>
  <c r="F652" i="11"/>
  <c r="F636" i="11"/>
  <c r="F620" i="11"/>
  <c r="F604" i="11"/>
  <c r="F588" i="11"/>
  <c r="E580" i="11"/>
  <c r="F580" i="11"/>
  <c r="E576" i="11"/>
  <c r="F576" i="11"/>
  <c r="E572" i="11"/>
  <c r="F572" i="11"/>
  <c r="E568" i="11"/>
  <c r="F568" i="11"/>
  <c r="E564" i="11"/>
  <c r="F564" i="11"/>
  <c r="E560" i="11"/>
  <c r="F560" i="11"/>
  <c r="E556" i="11"/>
  <c r="F556" i="11"/>
  <c r="E552" i="11"/>
  <c r="F552" i="11"/>
  <c r="E548" i="11"/>
  <c r="F548" i="11"/>
  <c r="E544" i="11"/>
  <c r="F544" i="11"/>
  <c r="E540" i="11"/>
  <c r="F540" i="11"/>
  <c r="E536" i="11"/>
  <c r="F536" i="11"/>
  <c r="E532" i="11"/>
  <c r="F532" i="11"/>
  <c r="E528" i="11"/>
  <c r="F528" i="11"/>
  <c r="E524" i="11"/>
  <c r="F524" i="11"/>
  <c r="E520" i="11"/>
  <c r="F520" i="11"/>
  <c r="E516" i="11"/>
  <c r="F516" i="11"/>
  <c r="E512" i="11"/>
  <c r="F512" i="11"/>
  <c r="E508" i="11"/>
  <c r="F508" i="11"/>
  <c r="E504" i="11"/>
  <c r="F504" i="11"/>
  <c r="E500" i="11"/>
  <c r="F500" i="11"/>
  <c r="E496" i="11"/>
  <c r="F496" i="11"/>
  <c r="E492" i="11"/>
  <c r="F492" i="11"/>
  <c r="E488" i="11"/>
  <c r="F488" i="11"/>
  <c r="E484" i="11"/>
  <c r="F484" i="11"/>
  <c r="E480" i="11"/>
  <c r="F480" i="11"/>
  <c r="E476" i="11"/>
  <c r="F476" i="11"/>
  <c r="E472" i="11"/>
  <c r="F472" i="11"/>
  <c r="E468" i="11"/>
  <c r="F468" i="11"/>
  <c r="E464" i="11"/>
  <c r="F464" i="11"/>
  <c r="E460" i="11"/>
  <c r="F460" i="11"/>
  <c r="E456" i="11"/>
  <c r="F456" i="11"/>
  <c r="G652" i="11"/>
  <c r="G636" i="11"/>
  <c r="G620" i="11"/>
  <c r="G604" i="11"/>
  <c r="G588" i="11"/>
  <c r="G572" i="11"/>
  <c r="G556" i="11"/>
  <c r="G540" i="11"/>
  <c r="G524" i="11"/>
  <c r="G508" i="11"/>
  <c r="G492" i="11"/>
  <c r="G476" i="11"/>
  <c r="G460" i="11"/>
  <c r="F656" i="11"/>
  <c r="F640" i="11"/>
  <c r="F624" i="11"/>
  <c r="F608" i="11"/>
  <c r="F592" i="11"/>
  <c r="G665" i="11"/>
  <c r="G661" i="11"/>
  <c r="G657" i="11"/>
  <c r="G653" i="11"/>
  <c r="G649" i="11"/>
  <c r="G645" i="11"/>
  <c r="G641" i="11"/>
  <c r="G637" i="11"/>
  <c r="G633" i="11"/>
  <c r="G629" i="11"/>
  <c r="G625" i="11"/>
  <c r="G621" i="11"/>
  <c r="G617" i="11"/>
  <c r="G613" i="11"/>
  <c r="G609" i="11"/>
  <c r="G605" i="11"/>
  <c r="G601" i="11"/>
  <c r="G597" i="11"/>
  <c r="G593" i="11"/>
  <c r="G589" i="11"/>
  <c r="G585" i="11"/>
  <c r="G581" i="11"/>
  <c r="G569" i="11"/>
  <c r="G565" i="11"/>
  <c r="G553" i="11"/>
  <c r="G549" i="11"/>
  <c r="G537" i="11"/>
  <c r="G533" i="11"/>
  <c r="G521" i="11"/>
  <c r="G517" i="11"/>
  <c r="G505" i="11"/>
  <c r="G501" i="11"/>
  <c r="G489" i="11"/>
  <c r="G485" i="11"/>
  <c r="G473" i="11"/>
  <c r="G469" i="11"/>
  <c r="G457" i="11"/>
  <c r="F665" i="11"/>
  <c r="F649" i="11"/>
  <c r="F633" i="11"/>
  <c r="F617" i="11"/>
  <c r="F601" i="11"/>
  <c r="F585" i="11"/>
  <c r="H386" i="9"/>
  <c r="E386" i="9" s="1"/>
  <c r="H387" i="9"/>
  <c r="G387" i="9" s="1"/>
  <c r="H388" i="9"/>
  <c r="F388" i="9" s="1"/>
  <c r="H389" i="9"/>
  <c r="G389" i="9" s="1"/>
  <c r="H390" i="9"/>
  <c r="G390" i="9" s="1"/>
  <c r="H391" i="9"/>
  <c r="G391" i="9" s="1"/>
  <c r="H392" i="9"/>
  <c r="F392" i="9" s="1"/>
  <c r="H393" i="9"/>
  <c r="H394" i="9"/>
  <c r="G394" i="9" s="1"/>
  <c r="H395" i="9"/>
  <c r="G395" i="9" s="1"/>
  <c r="H396" i="9"/>
  <c r="F396" i="9" s="1"/>
  <c r="H397" i="9"/>
  <c r="H398" i="9"/>
  <c r="F398" i="9" s="1"/>
  <c r="H399" i="9"/>
  <c r="G399" i="9" s="1"/>
  <c r="H400" i="9"/>
  <c r="F400" i="9" s="1"/>
  <c r="H401" i="9"/>
  <c r="H402" i="9"/>
  <c r="G402" i="9" s="1"/>
  <c r="H403" i="9"/>
  <c r="G403" i="9" s="1"/>
  <c r="H404" i="9"/>
  <c r="F404" i="9" s="1"/>
  <c r="H405" i="9"/>
  <c r="G405" i="9" s="1"/>
  <c r="H406" i="9"/>
  <c r="E406" i="9" s="1"/>
  <c r="H407" i="9"/>
  <c r="G407" i="9" s="1"/>
  <c r="H408" i="9"/>
  <c r="F408" i="9" s="1"/>
  <c r="H409" i="9"/>
  <c r="H410" i="9"/>
  <c r="G410" i="9" s="1"/>
  <c r="H411" i="9"/>
  <c r="G411" i="9" s="1"/>
  <c r="H412" i="9"/>
  <c r="F412" i="9" s="1"/>
  <c r="H413" i="9"/>
  <c r="H414" i="9"/>
  <c r="E414" i="9" s="1"/>
  <c r="H415" i="9"/>
  <c r="G415" i="9" s="1"/>
  <c r="H416" i="9"/>
  <c r="F416" i="9" s="1"/>
  <c r="H417" i="9"/>
  <c r="H418" i="9"/>
  <c r="F418" i="9" s="1"/>
  <c r="H419" i="9"/>
  <c r="G419" i="9" s="1"/>
  <c r="H420" i="9"/>
  <c r="F420" i="9" s="1"/>
  <c r="H421" i="9"/>
  <c r="G421" i="9" s="1"/>
  <c r="H422" i="9"/>
  <c r="E422" i="9" s="1"/>
  <c r="H423" i="9"/>
  <c r="G423" i="9" s="1"/>
  <c r="H424" i="9"/>
  <c r="F424" i="9" s="1"/>
  <c r="H425" i="9"/>
  <c r="H426" i="9"/>
  <c r="E426" i="9" s="1"/>
  <c r="H427" i="9"/>
  <c r="G427" i="9" s="1"/>
  <c r="H428" i="9"/>
  <c r="F428" i="9" s="1"/>
  <c r="H429" i="9"/>
  <c r="H430" i="9"/>
  <c r="F430" i="9" s="1"/>
  <c r="H431" i="9"/>
  <c r="G431" i="9" s="1"/>
  <c r="H432" i="9"/>
  <c r="F432" i="9" s="1"/>
  <c r="H433" i="9"/>
  <c r="H434" i="9"/>
  <c r="F434" i="9" s="1"/>
  <c r="H435" i="9"/>
  <c r="G435" i="9" s="1"/>
  <c r="H436" i="9"/>
  <c r="F436" i="9" s="1"/>
  <c r="H437" i="9"/>
  <c r="G437" i="9" s="1"/>
  <c r="H438" i="9"/>
  <c r="G438" i="9" s="1"/>
  <c r="H439" i="9"/>
  <c r="G439" i="9" s="1"/>
  <c r="H440" i="9"/>
  <c r="F440" i="9" s="1"/>
  <c r="H441" i="9"/>
  <c r="H442" i="9"/>
  <c r="E442" i="9" s="1"/>
  <c r="H443" i="9"/>
  <c r="G443" i="9" s="1"/>
  <c r="H444" i="9"/>
  <c r="F444" i="9" s="1"/>
  <c r="H445" i="9"/>
  <c r="H446" i="9"/>
  <c r="E446" i="9" s="1"/>
  <c r="H447" i="9"/>
  <c r="G447" i="9" s="1"/>
  <c r="H448" i="9"/>
  <c r="F448" i="9" s="1"/>
  <c r="H449" i="9"/>
  <c r="H450" i="9"/>
  <c r="E450" i="9" s="1"/>
  <c r="H451" i="9"/>
  <c r="G451" i="9" s="1"/>
  <c r="H452" i="9"/>
  <c r="F452" i="9" s="1"/>
  <c r="H453" i="9"/>
  <c r="E453" i="9" s="1"/>
  <c r="H454" i="9"/>
  <c r="G454" i="9" s="1"/>
  <c r="H455" i="9"/>
  <c r="G455" i="9" s="1"/>
  <c r="H456" i="9"/>
  <c r="F456" i="9" s="1"/>
  <c r="H457" i="9"/>
  <c r="E457" i="9" s="1"/>
  <c r="H458" i="9"/>
  <c r="G458" i="9" s="1"/>
  <c r="H459" i="9"/>
  <c r="G459" i="9" s="1"/>
  <c r="H460" i="9"/>
  <c r="F460" i="9" s="1"/>
  <c r="H461" i="9"/>
  <c r="E461" i="9" s="1"/>
  <c r="H462" i="9"/>
  <c r="F462" i="9" s="1"/>
  <c r="H463" i="9"/>
  <c r="G463" i="9" s="1"/>
  <c r="H464" i="9"/>
  <c r="F464" i="9" s="1"/>
  <c r="H465" i="9"/>
  <c r="E465" i="9" s="1"/>
  <c r="H466" i="9"/>
  <c r="F466" i="9" s="1"/>
  <c r="H467" i="9"/>
  <c r="G467" i="9" s="1"/>
  <c r="H468" i="9"/>
  <c r="F468" i="9" s="1"/>
  <c r="H469" i="9"/>
  <c r="E469" i="9" s="1"/>
  <c r="H470" i="9"/>
  <c r="E470" i="9" s="1"/>
  <c r="H471" i="9"/>
  <c r="G471" i="9" s="1"/>
  <c r="H472" i="9"/>
  <c r="F472" i="9" s="1"/>
  <c r="H473" i="9"/>
  <c r="E473" i="9" s="1"/>
  <c r="H474" i="9"/>
  <c r="G474" i="9" s="1"/>
  <c r="H475" i="9"/>
  <c r="G475" i="9" s="1"/>
  <c r="H476" i="9"/>
  <c r="F476" i="9" s="1"/>
  <c r="G426" i="9" l="1"/>
  <c r="E415" i="9"/>
  <c r="F463" i="9"/>
  <c r="F415" i="9"/>
  <c r="E447" i="9"/>
  <c r="E407" i="9"/>
  <c r="G453" i="9"/>
  <c r="G418" i="9"/>
  <c r="F461" i="9"/>
  <c r="F399" i="9"/>
  <c r="E439" i="9"/>
  <c r="E387" i="9"/>
  <c r="F431" i="9"/>
  <c r="E451" i="9"/>
  <c r="G446" i="9"/>
  <c r="G406" i="9"/>
  <c r="F447" i="9"/>
  <c r="E471" i="9"/>
  <c r="E419" i="9"/>
  <c r="G470" i="9"/>
  <c r="G464" i="9"/>
  <c r="G436" i="9"/>
  <c r="G400" i="9"/>
  <c r="F474" i="9"/>
  <c r="F458" i="9"/>
  <c r="F438" i="9"/>
  <c r="F426" i="9"/>
  <c r="F406" i="9"/>
  <c r="F394" i="9"/>
  <c r="E474" i="9"/>
  <c r="E468" i="9"/>
  <c r="E462" i="9"/>
  <c r="E454" i="9"/>
  <c r="E434" i="9"/>
  <c r="E424" i="9"/>
  <c r="E410" i="9"/>
  <c r="E404" i="9"/>
  <c r="E398" i="9"/>
  <c r="E390" i="9"/>
  <c r="G469" i="9"/>
  <c r="G462" i="9"/>
  <c r="G452" i="9"/>
  <c r="G442" i="9"/>
  <c r="G434" i="9"/>
  <c r="G422" i="9"/>
  <c r="G416" i="9"/>
  <c r="G398" i="9"/>
  <c r="G388" i="9"/>
  <c r="F471" i="9"/>
  <c r="F455" i="9"/>
  <c r="F446" i="9"/>
  <c r="F423" i="9"/>
  <c r="F414" i="9"/>
  <c r="F402" i="9"/>
  <c r="F391" i="9"/>
  <c r="E472" i="9"/>
  <c r="E467" i="9"/>
  <c r="E458" i="9"/>
  <c r="E452" i="9"/>
  <c r="E438" i="9"/>
  <c r="E431" i="9"/>
  <c r="E423" i="9"/>
  <c r="E418" i="9"/>
  <c r="E408" i="9"/>
  <c r="E403" i="9"/>
  <c r="E394" i="9"/>
  <c r="E388" i="9"/>
  <c r="G468" i="9"/>
  <c r="G450" i="9"/>
  <c r="G432" i="9"/>
  <c r="G414" i="9"/>
  <c r="G404" i="9"/>
  <c r="G386" i="9"/>
  <c r="F470" i="9"/>
  <c r="F454" i="9"/>
  <c r="F442" i="9"/>
  <c r="F422" i="9"/>
  <c r="F410" i="9"/>
  <c r="F390" i="9"/>
  <c r="E466" i="9"/>
  <c r="E456" i="9"/>
  <c r="E436" i="9"/>
  <c r="E430" i="9"/>
  <c r="E402" i="9"/>
  <c r="E392" i="9"/>
  <c r="G466" i="9"/>
  <c r="G448" i="9"/>
  <c r="G430" i="9"/>
  <c r="G420" i="9"/>
  <c r="F475" i="9"/>
  <c r="F459" i="9"/>
  <c r="F450" i="9"/>
  <c r="F439" i="9"/>
  <c r="F407" i="9"/>
  <c r="F386" i="9"/>
  <c r="E463" i="9"/>
  <c r="E455" i="9"/>
  <c r="E440" i="9"/>
  <c r="E435" i="9"/>
  <c r="E420" i="9"/>
  <c r="E399" i="9"/>
  <c r="E391" i="9"/>
  <c r="E449" i="9"/>
  <c r="F449" i="9"/>
  <c r="E445" i="9"/>
  <c r="F445" i="9"/>
  <c r="E441" i="9"/>
  <c r="F441" i="9"/>
  <c r="E437" i="9"/>
  <c r="F437" i="9"/>
  <c r="E433" i="9"/>
  <c r="F433" i="9"/>
  <c r="E429" i="9"/>
  <c r="F429" i="9"/>
  <c r="E425" i="9"/>
  <c r="F425" i="9"/>
  <c r="E421" i="9"/>
  <c r="F421" i="9"/>
  <c r="E417" i="9"/>
  <c r="F417" i="9"/>
  <c r="E413" i="9"/>
  <c r="F413" i="9"/>
  <c r="E409" i="9"/>
  <c r="F409" i="9"/>
  <c r="E405" i="9"/>
  <c r="F405" i="9"/>
  <c r="E401" i="9"/>
  <c r="F401" i="9"/>
  <c r="E397" i="9"/>
  <c r="F397" i="9"/>
  <c r="E393" i="9"/>
  <c r="F393" i="9"/>
  <c r="E389" i="9"/>
  <c r="F389" i="9"/>
  <c r="G473" i="9"/>
  <c r="G457" i="9"/>
  <c r="G441" i="9"/>
  <c r="G425" i="9"/>
  <c r="G409" i="9"/>
  <c r="G393" i="9"/>
  <c r="F465" i="9"/>
  <c r="G472" i="9"/>
  <c r="G461" i="9"/>
  <c r="G456" i="9"/>
  <c r="G445" i="9"/>
  <c r="G440" i="9"/>
  <c r="G429" i="9"/>
  <c r="G424" i="9"/>
  <c r="G413" i="9"/>
  <c r="G408" i="9"/>
  <c r="G397" i="9"/>
  <c r="G392" i="9"/>
  <c r="F469" i="9"/>
  <c r="F453" i="9"/>
  <c r="E476" i="9"/>
  <c r="E460" i="9"/>
  <c r="E444" i="9"/>
  <c r="E428" i="9"/>
  <c r="E412" i="9"/>
  <c r="E396" i="9"/>
  <c r="G476" i="9"/>
  <c r="G465" i="9"/>
  <c r="G460" i="9"/>
  <c r="G449" i="9"/>
  <c r="G444" i="9"/>
  <c r="G433" i="9"/>
  <c r="G428" i="9"/>
  <c r="G417" i="9"/>
  <c r="G412" i="9"/>
  <c r="G401" i="9"/>
  <c r="G396" i="9"/>
  <c r="F473" i="9"/>
  <c r="F467" i="9"/>
  <c r="F457" i="9"/>
  <c r="F451" i="9"/>
  <c r="F443" i="9"/>
  <c r="F435" i="9"/>
  <c r="F427" i="9"/>
  <c r="F419" i="9"/>
  <c r="F411" i="9"/>
  <c r="F403" i="9"/>
  <c r="F395" i="9"/>
  <c r="F387" i="9"/>
  <c r="E475" i="9"/>
  <c r="E464" i="9"/>
  <c r="E459" i="9"/>
  <c r="E448" i="9"/>
  <c r="E443" i="9"/>
  <c r="E432" i="9"/>
  <c r="E427" i="9"/>
  <c r="E416" i="9"/>
  <c r="E411" i="9"/>
  <c r="E400" i="9"/>
  <c r="E395" i="9"/>
  <c r="H342" i="10" l="1"/>
  <c r="F342" i="10" s="1"/>
  <c r="H343" i="10"/>
  <c r="F343" i="10" s="1"/>
  <c r="H341" i="10"/>
  <c r="E341" i="10" s="1"/>
  <c r="H336" i="10"/>
  <c r="E336" i="10" s="1"/>
  <c r="H337" i="10"/>
  <c r="E337" i="10" s="1"/>
  <c r="H338" i="10"/>
  <c r="G338" i="10" s="1"/>
  <c r="H339" i="10"/>
  <c r="F339" i="10" s="1"/>
  <c r="H340" i="10"/>
  <c r="E340" i="10" s="1"/>
  <c r="G343" i="10" l="1"/>
  <c r="E343" i="10"/>
  <c r="G342" i="10"/>
  <c r="E342" i="10"/>
  <c r="E339" i="10"/>
  <c r="F338" i="10"/>
  <c r="F337" i="10"/>
  <c r="G341" i="10"/>
  <c r="F341" i="10"/>
  <c r="G337" i="10"/>
  <c r="E338" i="10"/>
  <c r="G340" i="10"/>
  <c r="G339" i="10"/>
  <c r="F340" i="10"/>
  <c r="F336" i="10"/>
  <c r="G336" i="10"/>
  <c r="H301" i="11"/>
  <c r="E301" i="11" s="1"/>
  <c r="H302" i="11"/>
  <c r="H303" i="11"/>
  <c r="H304" i="11"/>
  <c r="G304" i="11" s="1"/>
  <c r="H305" i="11"/>
  <c r="H306" i="11"/>
  <c r="G306" i="11" s="1"/>
  <c r="H307" i="11"/>
  <c r="E307" i="11" s="1"/>
  <c r="H308" i="11"/>
  <c r="H309" i="11"/>
  <c r="E309" i="11" s="1"/>
  <c r="H310" i="11"/>
  <c r="H311" i="11"/>
  <c r="H312" i="11"/>
  <c r="G312" i="11" s="1"/>
  <c r="H313" i="11"/>
  <c r="H314" i="11"/>
  <c r="G314" i="11" s="1"/>
  <c r="H315" i="11"/>
  <c r="E315" i="11" s="1"/>
  <c r="H316" i="11"/>
  <c r="H317" i="11"/>
  <c r="E317" i="11" s="1"/>
  <c r="H318" i="11"/>
  <c r="H319" i="11"/>
  <c r="H320" i="11"/>
  <c r="G320" i="11" s="1"/>
  <c r="H321" i="11"/>
  <c r="G321" i="11" s="1"/>
  <c r="H322" i="11"/>
  <c r="G322" i="11" s="1"/>
  <c r="H323" i="11"/>
  <c r="E323" i="11" s="1"/>
  <c r="H324" i="11"/>
  <c r="H325" i="11"/>
  <c r="H326" i="11"/>
  <c r="G326" i="11" s="1"/>
  <c r="H327" i="11"/>
  <c r="H328" i="11"/>
  <c r="E328" i="11" s="1"/>
  <c r="H329" i="11"/>
  <c r="H330" i="11"/>
  <c r="H331" i="11"/>
  <c r="F331" i="11" s="1"/>
  <c r="H332" i="11"/>
  <c r="G332" i="11" s="1"/>
  <c r="H333" i="11"/>
  <c r="F333" i="11" s="1"/>
  <c r="H334" i="11"/>
  <c r="H335" i="11"/>
  <c r="F335" i="11" s="1"/>
  <c r="H336" i="11"/>
  <c r="E336" i="11" s="1"/>
  <c r="H337" i="11"/>
  <c r="H338" i="11"/>
  <c r="H339" i="11"/>
  <c r="F339" i="11" s="1"/>
  <c r="H340" i="11"/>
  <c r="G340" i="11" s="1"/>
  <c r="H341" i="11"/>
  <c r="H342" i="11"/>
  <c r="H343" i="11"/>
  <c r="F343" i="11" s="1"/>
  <c r="H344" i="11"/>
  <c r="F344" i="11" s="1"/>
  <c r="H345" i="11"/>
  <c r="H346" i="11"/>
  <c r="H347" i="11"/>
  <c r="F347" i="11" s="1"/>
  <c r="H348" i="11"/>
  <c r="G348" i="11" s="1"/>
  <c r="H349" i="11"/>
  <c r="F349" i="11" s="1"/>
  <c r="H350" i="11"/>
  <c r="H351" i="11"/>
  <c r="F351" i="11" s="1"/>
  <c r="H352" i="11"/>
  <c r="E352" i="11" s="1"/>
  <c r="H353" i="11"/>
  <c r="H354" i="11"/>
  <c r="H355" i="11"/>
  <c r="F355" i="11" s="1"/>
  <c r="H356" i="11"/>
  <c r="G356" i="11" s="1"/>
  <c r="H357" i="11"/>
  <c r="H358" i="11"/>
  <c r="H359" i="11"/>
  <c r="F359" i="11" s="1"/>
  <c r="H360" i="11"/>
  <c r="G360" i="11" s="1"/>
  <c r="H361" i="11"/>
  <c r="H362" i="11"/>
  <c r="H363" i="11"/>
  <c r="F363" i="11" s="1"/>
  <c r="H364" i="11"/>
  <c r="G364" i="11" s="1"/>
  <c r="H365" i="11"/>
  <c r="F365" i="11" s="1"/>
  <c r="H366" i="11"/>
  <c r="H367" i="11"/>
  <c r="F367" i="11" s="1"/>
  <c r="H368" i="11"/>
  <c r="E368" i="11" s="1"/>
  <c r="H369" i="11"/>
  <c r="H370" i="11"/>
  <c r="H371" i="11"/>
  <c r="F371" i="11" s="1"/>
  <c r="H372" i="11"/>
  <c r="G372" i="11" s="1"/>
  <c r="H373" i="11"/>
  <c r="H374" i="11"/>
  <c r="H375" i="11"/>
  <c r="F375" i="11" s="1"/>
  <c r="H376" i="11"/>
  <c r="E376" i="11" s="1"/>
  <c r="H377" i="11"/>
  <c r="H378" i="11"/>
  <c r="H379" i="11"/>
  <c r="F379" i="11" s="1"/>
  <c r="H380" i="11"/>
  <c r="G380" i="11" s="1"/>
  <c r="H381" i="11"/>
  <c r="F381" i="11" s="1"/>
  <c r="H382" i="11"/>
  <c r="H383" i="11"/>
  <c r="H384" i="11"/>
  <c r="E384" i="11" s="1"/>
  <c r="H385" i="11"/>
  <c r="H386" i="11"/>
  <c r="H387" i="11"/>
  <c r="F387" i="11" s="1"/>
  <c r="H388" i="11"/>
  <c r="G388" i="11" s="1"/>
  <c r="H389" i="11"/>
  <c r="H390" i="11"/>
  <c r="H391" i="11"/>
  <c r="H392" i="11"/>
  <c r="E392" i="11" s="1"/>
  <c r="H393" i="11"/>
  <c r="H394" i="11"/>
  <c r="H395" i="11"/>
  <c r="F395" i="11" s="1"/>
  <c r="H396" i="11"/>
  <c r="G396" i="11" s="1"/>
  <c r="H397" i="11"/>
  <c r="F397" i="11" s="1"/>
  <c r="H398" i="11"/>
  <c r="H399" i="11"/>
  <c r="H400" i="11"/>
  <c r="E400" i="11" s="1"/>
  <c r="H401" i="11"/>
  <c r="H402" i="11"/>
  <c r="H403" i="11"/>
  <c r="F403" i="11" s="1"/>
  <c r="H404" i="11"/>
  <c r="G404" i="11" s="1"/>
  <c r="H405" i="11"/>
  <c r="H406" i="11"/>
  <c r="H407" i="11"/>
  <c r="H408" i="11"/>
  <c r="F408" i="11" s="1"/>
  <c r="H409" i="11"/>
  <c r="H410" i="11"/>
  <c r="H411" i="11"/>
  <c r="F411" i="11" s="1"/>
  <c r="H412" i="11"/>
  <c r="G412" i="11" s="1"/>
  <c r="H413" i="11"/>
  <c r="F413" i="11" s="1"/>
  <c r="H414" i="11"/>
  <c r="H415" i="11"/>
  <c r="H416" i="11"/>
  <c r="E416" i="11" s="1"/>
  <c r="H417" i="11"/>
  <c r="H418" i="11"/>
  <c r="H419" i="11"/>
  <c r="F419" i="11" s="1"/>
  <c r="H420" i="11"/>
  <c r="H421" i="11"/>
  <c r="H422" i="11"/>
  <c r="H423" i="11"/>
  <c r="H424" i="11"/>
  <c r="E424" i="11" s="1"/>
  <c r="H425" i="11"/>
  <c r="H426" i="11"/>
  <c r="H427" i="11"/>
  <c r="F427" i="11" s="1"/>
  <c r="H428" i="11"/>
  <c r="H429" i="11"/>
  <c r="F429" i="11" s="1"/>
  <c r="H430" i="11"/>
  <c r="H431" i="11"/>
  <c r="H432" i="11"/>
  <c r="E432" i="11" s="1"/>
  <c r="H433" i="11"/>
  <c r="H434" i="11"/>
  <c r="H435" i="11"/>
  <c r="F435" i="11" s="1"/>
  <c r="H436" i="11"/>
  <c r="H437" i="11"/>
  <c r="H438" i="11"/>
  <c r="H439" i="11"/>
  <c r="H440" i="11"/>
  <c r="F440" i="11" s="1"/>
  <c r="H441" i="11"/>
  <c r="H442" i="11"/>
  <c r="H443" i="11"/>
  <c r="F443" i="11" s="1"/>
  <c r="H444" i="11"/>
  <c r="H445" i="11"/>
  <c r="F445" i="11" s="1"/>
  <c r="H446" i="11"/>
  <c r="H447" i="11"/>
  <c r="H448" i="11"/>
  <c r="E448" i="11" s="1"/>
  <c r="H449" i="11"/>
  <c r="H450" i="11"/>
  <c r="H451" i="11"/>
  <c r="F451" i="11" s="1"/>
  <c r="H452" i="11"/>
  <c r="H453" i="11"/>
  <c r="H454" i="11"/>
  <c r="H455" i="11"/>
  <c r="G395" i="11" l="1"/>
  <c r="E379" i="11"/>
  <c r="G379" i="11"/>
  <c r="G347" i="11"/>
  <c r="G443" i="11"/>
  <c r="E419" i="11"/>
  <c r="G424" i="11"/>
  <c r="G368" i="11"/>
  <c r="E451" i="11"/>
  <c r="E363" i="11"/>
  <c r="G344" i="11"/>
  <c r="G411" i="11"/>
  <c r="G367" i="11"/>
  <c r="E440" i="11"/>
  <c r="F424" i="11"/>
  <c r="E344" i="11"/>
  <c r="G427" i="11"/>
  <c r="G392" i="11"/>
  <c r="G359" i="11"/>
  <c r="F392" i="11"/>
  <c r="E387" i="11"/>
  <c r="E339" i="11"/>
  <c r="G336" i="11"/>
  <c r="F360" i="11"/>
  <c r="G440" i="11"/>
  <c r="G408" i="11"/>
  <c r="G376" i="11"/>
  <c r="G355" i="11"/>
  <c r="G335" i="11"/>
  <c r="F328" i="11"/>
  <c r="E408" i="11"/>
  <c r="E360" i="11"/>
  <c r="G451" i="11"/>
  <c r="G435" i="11"/>
  <c r="G419" i="11"/>
  <c r="G403" i="11"/>
  <c r="G387" i="11"/>
  <c r="G375" i="11"/>
  <c r="G363" i="11"/>
  <c r="G352" i="11"/>
  <c r="G343" i="11"/>
  <c r="G331" i="11"/>
  <c r="F376" i="11"/>
  <c r="F312" i="11"/>
  <c r="E435" i="11"/>
  <c r="E403" i="11"/>
  <c r="E355" i="11"/>
  <c r="E331" i="11"/>
  <c r="E312" i="11"/>
  <c r="F317" i="11"/>
  <c r="G448" i="11"/>
  <c r="G432" i="11"/>
  <c r="G416" i="11"/>
  <c r="G400" i="11"/>
  <c r="G384" i="11"/>
  <c r="G371" i="11"/>
  <c r="G351" i="11"/>
  <c r="G339" i="11"/>
  <c r="G328" i="11"/>
  <c r="F301" i="11"/>
  <c r="E371" i="11"/>
  <c r="E347" i="11"/>
  <c r="F450" i="11"/>
  <c r="E450" i="11"/>
  <c r="G450" i="11"/>
  <c r="F442" i="11"/>
  <c r="E442" i="11"/>
  <c r="G442" i="11"/>
  <c r="F434" i="11"/>
  <c r="E434" i="11"/>
  <c r="G434" i="11"/>
  <c r="E449" i="11"/>
  <c r="F449" i="11"/>
  <c r="G449" i="11"/>
  <c r="E441" i="11"/>
  <c r="F441" i="11"/>
  <c r="G441" i="11"/>
  <c r="E433" i="11"/>
  <c r="F433" i="11"/>
  <c r="G433" i="11"/>
  <c r="E425" i="11"/>
  <c r="F425" i="11"/>
  <c r="G425" i="11"/>
  <c r="E417" i="11"/>
  <c r="F417" i="11"/>
  <c r="G417" i="11"/>
  <c r="E409" i="11"/>
  <c r="F409" i="11"/>
  <c r="G409" i="11"/>
  <c r="E401" i="11"/>
  <c r="F401" i="11"/>
  <c r="G401" i="11"/>
  <c r="E397" i="11"/>
  <c r="G397" i="11"/>
  <c r="E389" i="11"/>
  <c r="G389" i="11"/>
  <c r="E381" i="11"/>
  <c r="G381" i="11"/>
  <c r="E373" i="11"/>
  <c r="G373" i="11"/>
  <c r="E365" i="11"/>
  <c r="G365" i="11"/>
  <c r="E357" i="11"/>
  <c r="G357" i="11"/>
  <c r="E349" i="11"/>
  <c r="G349" i="11"/>
  <c r="E341" i="11"/>
  <c r="G341" i="11"/>
  <c r="E337" i="11"/>
  <c r="F337" i="11"/>
  <c r="G337" i="11"/>
  <c r="E329" i="11"/>
  <c r="F329" i="11"/>
  <c r="G329" i="11"/>
  <c r="E313" i="11"/>
  <c r="G313" i="11"/>
  <c r="F313" i="11"/>
  <c r="G301" i="11"/>
  <c r="F452" i="11"/>
  <c r="E452" i="11"/>
  <c r="F444" i="11"/>
  <c r="E444" i="11"/>
  <c r="F436" i="11"/>
  <c r="E436" i="11"/>
  <c r="F428" i="11"/>
  <c r="E428" i="11"/>
  <c r="F420" i="11"/>
  <c r="E420" i="11"/>
  <c r="F455" i="11"/>
  <c r="E455" i="11"/>
  <c r="F447" i="11"/>
  <c r="E447" i="11"/>
  <c r="F439" i="11"/>
  <c r="E439" i="11"/>
  <c r="F431" i="11"/>
  <c r="E431" i="11"/>
  <c r="F423" i="11"/>
  <c r="E423" i="11"/>
  <c r="F415" i="11"/>
  <c r="E415" i="11"/>
  <c r="F407" i="11"/>
  <c r="E407" i="11"/>
  <c r="F399" i="11"/>
  <c r="E399" i="11"/>
  <c r="F391" i="11"/>
  <c r="E391" i="11"/>
  <c r="F383" i="11"/>
  <c r="E383" i="11"/>
  <c r="G452" i="11"/>
  <c r="G444" i="11"/>
  <c r="G436" i="11"/>
  <c r="G428" i="11"/>
  <c r="G420" i="11"/>
  <c r="G309" i="11"/>
  <c r="F448" i="11"/>
  <c r="F432" i="11"/>
  <c r="F416" i="11"/>
  <c r="F400" i="11"/>
  <c r="F384" i="11"/>
  <c r="F368" i="11"/>
  <c r="F352" i="11"/>
  <c r="F336" i="11"/>
  <c r="F320" i="11"/>
  <c r="F304" i="11"/>
  <c r="E443" i="11"/>
  <c r="E427" i="11"/>
  <c r="E411" i="11"/>
  <c r="E395" i="11"/>
  <c r="F454" i="11"/>
  <c r="E454" i="11"/>
  <c r="G454" i="11"/>
  <c r="F446" i="11"/>
  <c r="E446" i="11"/>
  <c r="G446" i="11"/>
  <c r="F438" i="11"/>
  <c r="E438" i="11"/>
  <c r="G438" i="11"/>
  <c r="F430" i="11"/>
  <c r="E430" i="11"/>
  <c r="G430" i="11"/>
  <c r="E453" i="11"/>
  <c r="G453" i="11"/>
  <c r="E445" i="11"/>
  <c r="G445" i="11"/>
  <c r="E437" i="11"/>
  <c r="G437" i="11"/>
  <c r="E429" i="11"/>
  <c r="G429" i="11"/>
  <c r="E421" i="11"/>
  <c r="G421" i="11"/>
  <c r="E413" i="11"/>
  <c r="G413" i="11"/>
  <c r="E405" i="11"/>
  <c r="G405" i="11"/>
  <c r="E393" i="11"/>
  <c r="F393" i="11"/>
  <c r="G393" i="11"/>
  <c r="E385" i="11"/>
  <c r="F385" i="11"/>
  <c r="G385" i="11"/>
  <c r="E377" i="11"/>
  <c r="F377" i="11"/>
  <c r="G377" i="11"/>
  <c r="E369" i="11"/>
  <c r="F369" i="11"/>
  <c r="G369" i="11"/>
  <c r="E361" i="11"/>
  <c r="F361" i="11"/>
  <c r="G361" i="11"/>
  <c r="E353" i="11"/>
  <c r="F353" i="11"/>
  <c r="G353" i="11"/>
  <c r="E345" i="11"/>
  <c r="F345" i="11"/>
  <c r="G345" i="11"/>
  <c r="E333" i="11"/>
  <c r="G333" i="11"/>
  <c r="E325" i="11"/>
  <c r="G325" i="11"/>
  <c r="E321" i="11"/>
  <c r="F321" i="11"/>
  <c r="E305" i="11"/>
  <c r="G305" i="11"/>
  <c r="F305" i="11"/>
  <c r="G317" i="11"/>
  <c r="F412" i="11"/>
  <c r="E412" i="11"/>
  <c r="F404" i="11"/>
  <c r="E404" i="11"/>
  <c r="F396" i="11"/>
  <c r="E396" i="11"/>
  <c r="F388" i="11"/>
  <c r="E388" i="11"/>
  <c r="F380" i="11"/>
  <c r="E380" i="11"/>
  <c r="F372" i="11"/>
  <c r="E372" i="11"/>
  <c r="F364" i="11"/>
  <c r="E364" i="11"/>
  <c r="F356" i="11"/>
  <c r="E356" i="11"/>
  <c r="F348" i="11"/>
  <c r="E348" i="11"/>
  <c r="F340" i="11"/>
  <c r="E340" i="11"/>
  <c r="F332" i="11"/>
  <c r="E332" i="11"/>
  <c r="F324" i="11"/>
  <c r="E324" i="11"/>
  <c r="G324" i="11"/>
  <c r="G316" i="11"/>
  <c r="F316" i="11"/>
  <c r="E316" i="11"/>
  <c r="G308" i="11"/>
  <c r="F308" i="11"/>
  <c r="E308" i="11"/>
  <c r="G455" i="11"/>
  <c r="G447" i="11"/>
  <c r="G439" i="11"/>
  <c r="G431" i="11"/>
  <c r="G423" i="11"/>
  <c r="G415" i="11"/>
  <c r="G407" i="11"/>
  <c r="G399" i="11"/>
  <c r="G391" i="11"/>
  <c r="G383" i="11"/>
  <c r="F453" i="11"/>
  <c r="F437" i="11"/>
  <c r="F421" i="11"/>
  <c r="F405" i="11"/>
  <c r="F389" i="11"/>
  <c r="F373" i="11"/>
  <c r="F357" i="11"/>
  <c r="F341" i="11"/>
  <c r="F325" i="11"/>
  <c r="F309" i="11"/>
  <c r="E320" i="11"/>
  <c r="E304" i="11"/>
  <c r="F426" i="11"/>
  <c r="E426" i="11"/>
  <c r="F422" i="11"/>
  <c r="E422" i="11"/>
  <c r="F418" i="11"/>
  <c r="E418" i="11"/>
  <c r="F414" i="11"/>
  <c r="E414" i="11"/>
  <c r="F410" i="11"/>
  <c r="E410" i="11"/>
  <c r="F406" i="11"/>
  <c r="E406" i="11"/>
  <c r="F402" i="11"/>
  <c r="E402" i="11"/>
  <c r="F398" i="11"/>
  <c r="E398" i="11"/>
  <c r="F394" i="11"/>
  <c r="E394" i="11"/>
  <c r="F390" i="11"/>
  <c r="E390" i="11"/>
  <c r="F386" i="11"/>
  <c r="E386" i="11"/>
  <c r="F382" i="11"/>
  <c r="E382" i="11"/>
  <c r="F378" i="11"/>
  <c r="E378" i="11"/>
  <c r="F374" i="11"/>
  <c r="E374" i="11"/>
  <c r="F370" i="11"/>
  <c r="E370" i="11"/>
  <c r="F366" i="11"/>
  <c r="E366" i="11"/>
  <c r="F362" i="11"/>
  <c r="E362" i="11"/>
  <c r="F358" i="11"/>
  <c r="E358" i="11"/>
  <c r="F354" i="11"/>
  <c r="E354" i="11"/>
  <c r="F350" i="11"/>
  <c r="E350" i="11"/>
  <c r="F346" i="11"/>
  <c r="E346" i="11"/>
  <c r="F342" i="11"/>
  <c r="E342" i="11"/>
  <c r="F338" i="11"/>
  <c r="E338" i="11"/>
  <c r="F334" i="11"/>
  <c r="E334" i="11"/>
  <c r="F330" i="11"/>
  <c r="E330" i="11"/>
  <c r="F326" i="11"/>
  <c r="E326" i="11"/>
  <c r="F322" i="11"/>
  <c r="E322" i="11"/>
  <c r="F318" i="11"/>
  <c r="E318" i="11"/>
  <c r="F314" i="11"/>
  <c r="E314" i="11"/>
  <c r="F310" i="11"/>
  <c r="E310" i="11"/>
  <c r="F306" i="11"/>
  <c r="E306" i="11"/>
  <c r="F302" i="11"/>
  <c r="E302" i="11"/>
  <c r="G318" i="11"/>
  <c r="G310" i="11"/>
  <c r="G302" i="11"/>
  <c r="G327" i="11"/>
  <c r="F327" i="11"/>
  <c r="G323" i="11"/>
  <c r="F323" i="11"/>
  <c r="G319" i="11"/>
  <c r="F319" i="11"/>
  <c r="G315" i="11"/>
  <c r="F315" i="11"/>
  <c r="G311" i="11"/>
  <c r="F311" i="11"/>
  <c r="G307" i="11"/>
  <c r="F307" i="11"/>
  <c r="G303" i="11"/>
  <c r="F303" i="11"/>
  <c r="G426" i="11"/>
  <c r="G422" i="11"/>
  <c r="G418" i="11"/>
  <c r="G414" i="11"/>
  <c r="G410" i="11"/>
  <c r="G406" i="11"/>
  <c r="G402" i="11"/>
  <c r="G398" i="11"/>
  <c r="G394" i="11"/>
  <c r="G390" i="11"/>
  <c r="G386" i="11"/>
  <c r="G382" i="11"/>
  <c r="G378" i="11"/>
  <c r="G374" i="11"/>
  <c r="G370" i="11"/>
  <c r="G366" i="11"/>
  <c r="G362" i="11"/>
  <c r="G358" i="11"/>
  <c r="G354" i="11"/>
  <c r="G350" i="11"/>
  <c r="G346" i="11"/>
  <c r="G342" i="11"/>
  <c r="G338" i="11"/>
  <c r="G334" i="11"/>
  <c r="G330" i="11"/>
  <c r="E375" i="11"/>
  <c r="E367" i="11"/>
  <c r="E359" i="11"/>
  <c r="E351" i="11"/>
  <c r="E343" i="11"/>
  <c r="E335" i="11"/>
  <c r="E327" i="11"/>
  <c r="E319" i="11"/>
  <c r="E311" i="11"/>
  <c r="E303" i="11"/>
  <c r="H310" i="10" l="1"/>
  <c r="E310" i="10" s="1"/>
  <c r="H311" i="10"/>
  <c r="E311" i="10" s="1"/>
  <c r="H312" i="10"/>
  <c r="F312" i="10" s="1"/>
  <c r="H313" i="10"/>
  <c r="F313" i="10" s="1"/>
  <c r="H314" i="10"/>
  <c r="E314" i="10" s="1"/>
  <c r="H315" i="10"/>
  <c r="E315" i="10" s="1"/>
  <c r="H316" i="10"/>
  <c r="F316" i="10" s="1"/>
  <c r="H317" i="10"/>
  <c r="F317" i="10" s="1"/>
  <c r="H318" i="10"/>
  <c r="E318" i="10" s="1"/>
  <c r="H319" i="10"/>
  <c r="E319" i="10" s="1"/>
  <c r="H320" i="10"/>
  <c r="F320" i="10" s="1"/>
  <c r="H321" i="10"/>
  <c r="F321" i="10" s="1"/>
  <c r="H322" i="10"/>
  <c r="E322" i="10" s="1"/>
  <c r="H323" i="10"/>
  <c r="E323" i="10" s="1"/>
  <c r="H324" i="10"/>
  <c r="F324" i="10" s="1"/>
  <c r="H325" i="10"/>
  <c r="F325" i="10" s="1"/>
  <c r="H326" i="10"/>
  <c r="E326" i="10" s="1"/>
  <c r="H327" i="10"/>
  <c r="E327" i="10" s="1"/>
  <c r="H328" i="10"/>
  <c r="F328" i="10" s="1"/>
  <c r="H329" i="10"/>
  <c r="F329" i="10" s="1"/>
  <c r="H330" i="10"/>
  <c r="E330" i="10" s="1"/>
  <c r="H331" i="10"/>
  <c r="E331" i="10" s="1"/>
  <c r="H332" i="10"/>
  <c r="F332" i="10" s="1"/>
  <c r="H333" i="10"/>
  <c r="F333" i="10" s="1"/>
  <c r="H334" i="10"/>
  <c r="E334" i="10" s="1"/>
  <c r="H335" i="10"/>
  <c r="E335" i="10" s="1"/>
  <c r="G325" i="10" l="1"/>
  <c r="G317" i="10"/>
  <c r="E325" i="10"/>
  <c r="E317" i="10"/>
  <c r="G332" i="10"/>
  <c r="G324" i="10"/>
  <c r="G316" i="10"/>
  <c r="E332" i="10"/>
  <c r="E324" i="10"/>
  <c r="E316" i="10"/>
  <c r="G329" i="10"/>
  <c r="G321" i="10"/>
  <c r="G313" i="10"/>
  <c r="E329" i="10"/>
  <c r="E321" i="10"/>
  <c r="E313" i="10"/>
  <c r="G333" i="10"/>
  <c r="E333" i="10"/>
  <c r="G328" i="10"/>
  <c r="G320" i="10"/>
  <c r="G312" i="10"/>
  <c r="E328" i="10"/>
  <c r="E320" i="10"/>
  <c r="E312" i="10"/>
  <c r="F335" i="10"/>
  <c r="F331" i="10"/>
  <c r="F327" i="10"/>
  <c r="F323" i="10"/>
  <c r="F319" i="10"/>
  <c r="F315" i="10"/>
  <c r="F311" i="10"/>
  <c r="F334" i="10"/>
  <c r="F330" i="10"/>
  <c r="F326" i="10"/>
  <c r="F322" i="10"/>
  <c r="F318" i="10"/>
  <c r="F314" i="10"/>
  <c r="F310" i="10"/>
  <c r="G335" i="10"/>
  <c r="G331" i="10"/>
  <c r="G327" i="10"/>
  <c r="G323" i="10"/>
  <c r="G319" i="10"/>
  <c r="G315" i="10"/>
  <c r="G311" i="10"/>
  <c r="G334" i="10"/>
  <c r="G330" i="10"/>
  <c r="G326" i="10"/>
  <c r="G322" i="10"/>
  <c r="G318" i="10"/>
  <c r="G314" i="10"/>
  <c r="G310" i="10"/>
  <c r="H263" i="7"/>
  <c r="E263" i="7" s="1"/>
  <c r="H264" i="7"/>
  <c r="E264" i="7" s="1"/>
  <c r="H265" i="7"/>
  <c r="E265" i="7" s="1"/>
  <c r="H266" i="7"/>
  <c r="H267" i="7"/>
  <c r="E267" i="7" s="1"/>
  <c r="H268" i="7"/>
  <c r="E268" i="7" s="1"/>
  <c r="H269" i="7"/>
  <c r="E269" i="7" s="1"/>
  <c r="H270" i="7"/>
  <c r="H271" i="7"/>
  <c r="F271" i="7" s="1"/>
  <c r="H272" i="7"/>
  <c r="H273" i="7"/>
  <c r="E273" i="7" s="1"/>
  <c r="H274" i="7"/>
  <c r="H275" i="7"/>
  <c r="F275" i="7" s="1"/>
  <c r="H276" i="7"/>
  <c r="H277" i="7"/>
  <c r="E277" i="7" s="1"/>
  <c r="H278" i="7"/>
  <c r="H279" i="7"/>
  <c r="E279" i="7" s="1"/>
  <c r="H280" i="7"/>
  <c r="H281" i="7"/>
  <c r="E281" i="7" s="1"/>
  <c r="H282" i="7"/>
  <c r="H283" i="7"/>
  <c r="E283" i="7" s="1"/>
  <c r="H284" i="7"/>
  <c r="H285" i="7"/>
  <c r="E285" i="7" s="1"/>
  <c r="H286" i="7"/>
  <c r="H287" i="7"/>
  <c r="F287" i="7" s="1"/>
  <c r="H288" i="7"/>
  <c r="H289" i="7"/>
  <c r="E289" i="7" s="1"/>
  <c r="H290" i="7"/>
  <c r="H291" i="7"/>
  <c r="F291" i="7" s="1"/>
  <c r="H292" i="7"/>
  <c r="H293" i="7"/>
  <c r="E293" i="7" s="1"/>
  <c r="H294" i="7"/>
  <c r="H295" i="7"/>
  <c r="E295" i="7" s="1"/>
  <c r="H296" i="7"/>
  <c r="H297" i="7"/>
  <c r="E297" i="7" s="1"/>
  <c r="H298" i="7"/>
  <c r="H299" i="7"/>
  <c r="E299" i="7" s="1"/>
  <c r="H300" i="7"/>
  <c r="H301" i="7"/>
  <c r="E301" i="7" s="1"/>
  <c r="H302" i="7"/>
  <c r="H303" i="7"/>
  <c r="F303" i="7" s="1"/>
  <c r="H304" i="7"/>
  <c r="H305" i="7"/>
  <c r="E305" i="7" s="1"/>
  <c r="H306" i="7"/>
  <c r="H307" i="7"/>
  <c r="F307" i="7" s="1"/>
  <c r="H308" i="7"/>
  <c r="H309" i="7"/>
  <c r="E309" i="7" s="1"/>
  <c r="H310" i="7"/>
  <c r="H311" i="7"/>
  <c r="E311" i="7" s="1"/>
  <c r="H312" i="7"/>
  <c r="H313" i="7"/>
  <c r="E313" i="7" s="1"/>
  <c r="H314" i="7"/>
  <c r="H315" i="7"/>
  <c r="E315" i="7" s="1"/>
  <c r="H316" i="7"/>
  <c r="H317" i="7"/>
  <c r="E317" i="7" s="1"/>
  <c r="H318" i="7"/>
  <c r="H319" i="7"/>
  <c r="F319" i="7" s="1"/>
  <c r="H320" i="7"/>
  <c r="H321" i="7"/>
  <c r="E321" i="7" s="1"/>
  <c r="H322" i="7"/>
  <c r="H323" i="7"/>
  <c r="F323" i="7" s="1"/>
  <c r="H324" i="7"/>
  <c r="H325" i="7"/>
  <c r="E325" i="7" s="1"/>
  <c r="H326" i="7"/>
  <c r="H327" i="7"/>
  <c r="E327" i="7" s="1"/>
  <c r="H328" i="7"/>
  <c r="H329" i="7"/>
  <c r="E329" i="7" s="1"/>
  <c r="H330" i="7"/>
  <c r="H331" i="7"/>
  <c r="E331" i="7" s="1"/>
  <c r="H332" i="7"/>
  <c r="H333" i="7"/>
  <c r="E333" i="7" s="1"/>
  <c r="H334" i="7"/>
  <c r="H335" i="7"/>
  <c r="F335" i="7" s="1"/>
  <c r="H336" i="7"/>
  <c r="H337" i="7"/>
  <c r="E337" i="7" s="1"/>
  <c r="H338" i="7"/>
  <c r="H339" i="7"/>
  <c r="F339" i="7" s="1"/>
  <c r="H340" i="7"/>
  <c r="H341" i="7"/>
  <c r="E341" i="7" s="1"/>
  <c r="H342" i="7"/>
  <c r="H343" i="7"/>
  <c r="E343" i="7" s="1"/>
  <c r="H344" i="7"/>
  <c r="H345" i="7"/>
  <c r="E345" i="7" s="1"/>
  <c r="H346" i="7"/>
  <c r="H347" i="7"/>
  <c r="E347" i="7" s="1"/>
  <c r="H348" i="7"/>
  <c r="H349" i="7"/>
  <c r="E349" i="7" s="1"/>
  <c r="H350" i="7"/>
  <c r="H351" i="7"/>
  <c r="F351" i="7" s="1"/>
  <c r="H352" i="7"/>
  <c r="H353" i="7"/>
  <c r="E353" i="7" s="1"/>
  <c r="H354" i="7"/>
  <c r="H355" i="7"/>
  <c r="F355" i="7" s="1"/>
  <c r="H356" i="7"/>
  <c r="H357" i="7"/>
  <c r="E357" i="7" s="1"/>
  <c r="H358" i="7"/>
  <c r="H359" i="7"/>
  <c r="E359" i="7" s="1"/>
  <c r="H360" i="7"/>
  <c r="H361" i="7"/>
  <c r="E361" i="7" s="1"/>
  <c r="H362" i="7"/>
  <c r="H363" i="7"/>
  <c r="E363" i="7" s="1"/>
  <c r="H364" i="7"/>
  <c r="E364" i="7" s="1"/>
  <c r="H365" i="7"/>
  <c r="G365" i="7" s="1"/>
  <c r="E291" i="7" l="1"/>
  <c r="G291" i="7"/>
  <c r="F283" i="7"/>
  <c r="G339" i="7"/>
  <c r="G275" i="7"/>
  <c r="F267" i="7"/>
  <c r="G323" i="7"/>
  <c r="F315" i="7"/>
  <c r="G307" i="7"/>
  <c r="F299" i="7"/>
  <c r="E275" i="7"/>
  <c r="E362" i="7"/>
  <c r="F362" i="7"/>
  <c r="G358" i="7"/>
  <c r="E358" i="7"/>
  <c r="F358" i="7"/>
  <c r="G346" i="7"/>
  <c r="E346" i="7"/>
  <c r="F346" i="7"/>
  <c r="G334" i="7"/>
  <c r="E334" i="7"/>
  <c r="F334" i="7"/>
  <c r="E330" i="7"/>
  <c r="F330" i="7"/>
  <c r="G330" i="7"/>
  <c r="G318" i="7"/>
  <c r="E318" i="7"/>
  <c r="F318" i="7"/>
  <c r="E306" i="7"/>
  <c r="F306" i="7"/>
  <c r="G306" i="7"/>
  <c r="E294" i="7"/>
  <c r="F294" i="7"/>
  <c r="G294" i="7"/>
  <c r="E290" i="7"/>
  <c r="F290" i="7"/>
  <c r="G290" i="7"/>
  <c r="E278" i="7"/>
  <c r="F278" i="7"/>
  <c r="G278" i="7"/>
  <c r="E274" i="7"/>
  <c r="F274" i="7"/>
  <c r="G274" i="7"/>
  <c r="E270" i="7"/>
  <c r="F270" i="7"/>
  <c r="G270" i="7"/>
  <c r="E266" i="7"/>
  <c r="F266" i="7"/>
  <c r="G266" i="7"/>
  <c r="G355" i="7"/>
  <c r="F363" i="7"/>
  <c r="F347" i="7"/>
  <c r="F331" i="7"/>
  <c r="E355" i="7"/>
  <c r="E339" i="7"/>
  <c r="E323" i="7"/>
  <c r="E307" i="7"/>
  <c r="G363" i="7"/>
  <c r="G351" i="7"/>
  <c r="G335" i="7"/>
  <c r="G319" i="7"/>
  <c r="G303" i="7"/>
  <c r="G287" i="7"/>
  <c r="G271" i="7"/>
  <c r="F359" i="7"/>
  <c r="F343" i="7"/>
  <c r="F327" i="7"/>
  <c r="F311" i="7"/>
  <c r="F295" i="7"/>
  <c r="F279" i="7"/>
  <c r="F263" i="7"/>
  <c r="E351" i="7"/>
  <c r="E335" i="7"/>
  <c r="E319" i="7"/>
  <c r="E303" i="7"/>
  <c r="E287" i="7"/>
  <c r="E271" i="7"/>
  <c r="G350" i="7"/>
  <c r="E350" i="7"/>
  <c r="F350" i="7"/>
  <c r="G338" i="7"/>
  <c r="E338" i="7"/>
  <c r="F338" i="7"/>
  <c r="G326" i="7"/>
  <c r="E326" i="7"/>
  <c r="F326" i="7"/>
  <c r="E314" i="7"/>
  <c r="F314" i="7"/>
  <c r="G314" i="7"/>
  <c r="E298" i="7"/>
  <c r="F298" i="7"/>
  <c r="G298" i="7"/>
  <c r="E282" i="7"/>
  <c r="F282" i="7"/>
  <c r="G282" i="7"/>
  <c r="E360" i="7"/>
  <c r="F360" i="7"/>
  <c r="G360" i="7"/>
  <c r="E356" i="7"/>
  <c r="F356" i="7"/>
  <c r="G356" i="7"/>
  <c r="E352" i="7"/>
  <c r="F352" i="7"/>
  <c r="G352" i="7"/>
  <c r="E348" i="7"/>
  <c r="F348" i="7"/>
  <c r="G348" i="7"/>
  <c r="E344" i="7"/>
  <c r="F344" i="7"/>
  <c r="G344" i="7"/>
  <c r="E340" i="7"/>
  <c r="F340" i="7"/>
  <c r="G340" i="7"/>
  <c r="E336" i="7"/>
  <c r="F336" i="7"/>
  <c r="G336" i="7"/>
  <c r="E332" i="7"/>
  <c r="F332" i="7"/>
  <c r="G332" i="7"/>
  <c r="E328" i="7"/>
  <c r="F328" i="7"/>
  <c r="G328" i="7"/>
  <c r="E324" i="7"/>
  <c r="F324" i="7"/>
  <c r="G324" i="7"/>
  <c r="E320" i="7"/>
  <c r="F320" i="7"/>
  <c r="G320" i="7"/>
  <c r="E316" i="7"/>
  <c r="F316" i="7"/>
  <c r="G316" i="7"/>
  <c r="E312" i="7"/>
  <c r="F312" i="7"/>
  <c r="G312" i="7"/>
  <c r="E308" i="7"/>
  <c r="F308" i="7"/>
  <c r="G308" i="7"/>
  <c r="E304" i="7"/>
  <c r="F304" i="7"/>
  <c r="G304" i="7"/>
  <c r="E300" i="7"/>
  <c r="F300" i="7"/>
  <c r="G300" i="7"/>
  <c r="E296" i="7"/>
  <c r="F296" i="7"/>
  <c r="G296" i="7"/>
  <c r="E292" i="7"/>
  <c r="F292" i="7"/>
  <c r="G292" i="7"/>
  <c r="E288" i="7"/>
  <c r="F288" i="7"/>
  <c r="G288" i="7"/>
  <c r="E284" i="7"/>
  <c r="F284" i="7"/>
  <c r="G284" i="7"/>
  <c r="E280" i="7"/>
  <c r="F280" i="7"/>
  <c r="G280" i="7"/>
  <c r="E276" i="7"/>
  <c r="F276" i="7"/>
  <c r="G276" i="7"/>
  <c r="E272" i="7"/>
  <c r="F272" i="7"/>
  <c r="G272" i="7"/>
  <c r="G362" i="7"/>
  <c r="G347" i="7"/>
  <c r="G331" i="7"/>
  <c r="G315" i="7"/>
  <c r="G299" i="7"/>
  <c r="G283" i="7"/>
  <c r="G267" i="7"/>
  <c r="E365" i="7"/>
  <c r="F365" i="7"/>
  <c r="E354" i="7"/>
  <c r="F354" i="7"/>
  <c r="G354" i="7"/>
  <c r="E342" i="7"/>
  <c r="F342" i="7"/>
  <c r="G342" i="7"/>
  <c r="E322" i="7"/>
  <c r="F322" i="7"/>
  <c r="G322" i="7"/>
  <c r="E310" i="7"/>
  <c r="F310" i="7"/>
  <c r="G310" i="7"/>
  <c r="E302" i="7"/>
  <c r="F302" i="7"/>
  <c r="G302" i="7"/>
  <c r="E286" i="7"/>
  <c r="F286" i="7"/>
  <c r="G286" i="7"/>
  <c r="G359" i="7"/>
  <c r="G343" i="7"/>
  <c r="G327" i="7"/>
  <c r="G311" i="7"/>
  <c r="G295" i="7"/>
  <c r="G279" i="7"/>
  <c r="G263" i="7"/>
  <c r="G364" i="7"/>
  <c r="G361" i="7"/>
  <c r="G357" i="7"/>
  <c r="G353" i="7"/>
  <c r="G349" i="7"/>
  <c r="G345" i="7"/>
  <c r="G341" i="7"/>
  <c r="G337" i="7"/>
  <c r="G333" i="7"/>
  <c r="G329" i="7"/>
  <c r="G325" i="7"/>
  <c r="G321" i="7"/>
  <c r="G317" i="7"/>
  <c r="G313" i="7"/>
  <c r="G309" i="7"/>
  <c r="G305" i="7"/>
  <c r="G301" i="7"/>
  <c r="G297" i="7"/>
  <c r="G293" i="7"/>
  <c r="G289" i="7"/>
  <c r="G285" i="7"/>
  <c r="G281" i="7"/>
  <c r="G277" i="7"/>
  <c r="G273" i="7"/>
  <c r="G269" i="7"/>
  <c r="G265" i="7"/>
  <c r="F364" i="7"/>
  <c r="F361" i="7"/>
  <c r="F357" i="7"/>
  <c r="F353" i="7"/>
  <c r="F349" i="7"/>
  <c r="F345" i="7"/>
  <c r="F341" i="7"/>
  <c r="F337" i="7"/>
  <c r="F333" i="7"/>
  <c r="F329" i="7"/>
  <c r="F325" i="7"/>
  <c r="F321" i="7"/>
  <c r="F317" i="7"/>
  <c r="F313" i="7"/>
  <c r="F309" i="7"/>
  <c r="F305" i="7"/>
  <c r="F301" i="7"/>
  <c r="F297" i="7"/>
  <c r="F293" i="7"/>
  <c r="F289" i="7"/>
  <c r="F285" i="7"/>
  <c r="F281" i="7"/>
  <c r="F277" i="7"/>
  <c r="F273" i="7"/>
  <c r="F269" i="7"/>
  <c r="F265" i="7"/>
  <c r="G268" i="7"/>
  <c r="G264" i="7"/>
  <c r="F268" i="7"/>
  <c r="F264" i="7"/>
  <c r="H134" i="7"/>
  <c r="E134" i="7" s="1"/>
  <c r="H135" i="7"/>
  <c r="H136" i="7"/>
  <c r="H137" i="7"/>
  <c r="H138" i="7"/>
  <c r="E138" i="7" s="1"/>
  <c r="H139" i="7"/>
  <c r="H140" i="7"/>
  <c r="H141" i="7"/>
  <c r="H142" i="7"/>
  <c r="E142" i="7" s="1"/>
  <c r="H143" i="7"/>
  <c r="H144" i="7"/>
  <c r="F144" i="7" s="1"/>
  <c r="H145" i="7"/>
  <c r="H146" i="7"/>
  <c r="E146" i="7" s="1"/>
  <c r="H147" i="7"/>
  <c r="H148" i="7"/>
  <c r="H149" i="7"/>
  <c r="H150" i="7"/>
  <c r="E150" i="7" s="1"/>
  <c r="H151" i="7"/>
  <c r="H152" i="7"/>
  <c r="H153" i="7"/>
  <c r="H154" i="7"/>
  <c r="E154" i="7" s="1"/>
  <c r="H155" i="7"/>
  <c r="H156" i="7"/>
  <c r="E156" i="7" s="1"/>
  <c r="H157" i="7"/>
  <c r="H158" i="7"/>
  <c r="E158" i="7" s="1"/>
  <c r="H159" i="7"/>
  <c r="E159" i="7" s="1"/>
  <c r="H160" i="7"/>
  <c r="H161" i="7"/>
  <c r="H162" i="7"/>
  <c r="E162" i="7" s="1"/>
  <c r="H163" i="7"/>
  <c r="H164" i="7"/>
  <c r="G164" i="7" s="1"/>
  <c r="H165" i="7"/>
  <c r="H166" i="7"/>
  <c r="E166" i="7" s="1"/>
  <c r="H167" i="7"/>
  <c r="H168" i="7"/>
  <c r="H169" i="7"/>
  <c r="H170" i="7"/>
  <c r="E170" i="7" s="1"/>
  <c r="H171" i="7"/>
  <c r="H172" i="7"/>
  <c r="H173" i="7"/>
  <c r="H174" i="7"/>
  <c r="E174" i="7" s="1"/>
  <c r="H175" i="7"/>
  <c r="E175" i="7" s="1"/>
  <c r="H176" i="7"/>
  <c r="F176" i="7" s="1"/>
  <c r="H177" i="7"/>
  <c r="H178" i="7"/>
  <c r="E178" i="7" s="1"/>
  <c r="H179" i="7"/>
  <c r="H180" i="7"/>
  <c r="G180" i="7" s="1"/>
  <c r="H181" i="7"/>
  <c r="G181" i="7" s="1"/>
  <c r="H182" i="7"/>
  <c r="E182" i="7" s="1"/>
  <c r="H183" i="7"/>
  <c r="H184" i="7"/>
  <c r="H185" i="7"/>
  <c r="H186" i="7"/>
  <c r="E186" i="7" s="1"/>
  <c r="H187" i="7"/>
  <c r="F187" i="7" s="1"/>
  <c r="H188" i="7"/>
  <c r="H189" i="7"/>
  <c r="H190" i="7"/>
  <c r="E190" i="7" s="1"/>
  <c r="H191" i="7"/>
  <c r="E191" i="7" s="1"/>
  <c r="H192" i="7"/>
  <c r="H193" i="7"/>
  <c r="H194" i="7"/>
  <c r="E194" i="7" s="1"/>
  <c r="H195" i="7"/>
  <c r="G195" i="7" s="1"/>
  <c r="H196" i="7"/>
  <c r="G196" i="7" s="1"/>
  <c r="H197" i="7"/>
  <c r="H198" i="7"/>
  <c r="E198" i="7" s="1"/>
  <c r="H199" i="7"/>
  <c r="H200" i="7"/>
  <c r="H201" i="7"/>
  <c r="H202" i="7"/>
  <c r="E202" i="7" s="1"/>
  <c r="H203" i="7"/>
  <c r="H204" i="7"/>
  <c r="H205" i="7"/>
  <c r="H206" i="7"/>
  <c r="E206" i="7" s="1"/>
  <c r="H207" i="7"/>
  <c r="E207" i="7" s="1"/>
  <c r="H208" i="7"/>
  <c r="H209" i="7"/>
  <c r="H210" i="7"/>
  <c r="E210" i="7" s="1"/>
  <c r="H211" i="7"/>
  <c r="H212" i="7"/>
  <c r="G212" i="7" s="1"/>
  <c r="H213" i="7"/>
  <c r="G213" i="7" s="1"/>
  <c r="H214" i="7"/>
  <c r="E214" i="7" s="1"/>
  <c r="H215" i="7"/>
  <c r="H216" i="7"/>
  <c r="H217" i="7"/>
  <c r="H218" i="7"/>
  <c r="E218" i="7" s="1"/>
  <c r="H219" i="7"/>
  <c r="H220" i="7"/>
  <c r="F220" i="7" s="1"/>
  <c r="H221" i="7"/>
  <c r="H222" i="7"/>
  <c r="E222" i="7" s="1"/>
  <c r="H223" i="7"/>
  <c r="H224" i="7"/>
  <c r="E224" i="7" s="1"/>
  <c r="H225" i="7"/>
  <c r="H226" i="7"/>
  <c r="E226" i="7" s="1"/>
  <c r="H227" i="7"/>
  <c r="H228" i="7"/>
  <c r="F228" i="7" s="1"/>
  <c r="H229" i="7"/>
  <c r="H230" i="7"/>
  <c r="E230" i="7" s="1"/>
  <c r="H231" i="7"/>
  <c r="H232" i="7"/>
  <c r="H233" i="7"/>
  <c r="H234" i="7"/>
  <c r="E234" i="7" s="1"/>
  <c r="H235" i="7"/>
  <c r="H236" i="7"/>
  <c r="F236" i="7" s="1"/>
  <c r="H237" i="7"/>
  <c r="H238" i="7"/>
  <c r="E238" i="7" s="1"/>
  <c r="H239" i="7"/>
  <c r="H240" i="7"/>
  <c r="E240" i="7" s="1"/>
  <c r="H241" i="7"/>
  <c r="H242" i="7"/>
  <c r="E242" i="7" s="1"/>
  <c r="H243" i="7"/>
  <c r="H244" i="7"/>
  <c r="F244" i="7" s="1"/>
  <c r="H245" i="7"/>
  <c r="H246" i="7"/>
  <c r="E246" i="7" s="1"/>
  <c r="H247" i="7"/>
  <c r="H248" i="7"/>
  <c r="H249" i="7"/>
  <c r="H250" i="7"/>
  <c r="E250" i="7" s="1"/>
  <c r="H251" i="7"/>
  <c r="F251" i="7" s="1"/>
  <c r="H252" i="7"/>
  <c r="F252" i="7" s="1"/>
  <c r="H253" i="7"/>
  <c r="H254" i="7"/>
  <c r="E254" i="7" s="1"/>
  <c r="H255" i="7"/>
  <c r="H256" i="7"/>
  <c r="E256" i="7" s="1"/>
  <c r="H257" i="7"/>
  <c r="H258" i="7"/>
  <c r="E258" i="7" s="1"/>
  <c r="H259" i="7"/>
  <c r="H260" i="7"/>
  <c r="E260" i="7" s="1"/>
  <c r="H261" i="7"/>
  <c r="H262" i="7"/>
  <c r="E262" i="7" s="1"/>
  <c r="H51" i="8"/>
  <c r="E51" i="8" s="1"/>
  <c r="H52" i="8"/>
  <c r="H53" i="8"/>
  <c r="H54" i="8"/>
  <c r="G54" i="8" s="1"/>
  <c r="H55" i="8"/>
  <c r="E55" i="8" s="1"/>
  <c r="H56" i="8"/>
  <c r="F56" i="8" s="1"/>
  <c r="H57" i="8"/>
  <c r="H58" i="8"/>
  <c r="H59" i="8"/>
  <c r="E59" i="8" s="1"/>
  <c r="H60" i="8"/>
  <c r="H61" i="8"/>
  <c r="H62" i="8"/>
  <c r="G62" i="8" s="1"/>
  <c r="H63" i="8"/>
  <c r="E63" i="8" s="1"/>
  <c r="H64" i="8"/>
  <c r="F64" i="8" s="1"/>
  <c r="H65" i="8"/>
  <c r="H66" i="8"/>
  <c r="H67" i="8"/>
  <c r="E67" i="8" s="1"/>
  <c r="H68" i="8"/>
  <c r="H69" i="8"/>
  <c r="H70" i="8"/>
  <c r="G70" i="8" s="1"/>
  <c r="H71" i="8"/>
  <c r="E71" i="8" s="1"/>
  <c r="H72" i="8"/>
  <c r="F72" i="8" s="1"/>
  <c r="H73" i="8"/>
  <c r="H74" i="8"/>
  <c r="H75" i="8"/>
  <c r="E75" i="8" s="1"/>
  <c r="H76" i="8"/>
  <c r="H77" i="8"/>
  <c r="H78" i="8"/>
  <c r="G78" i="8" s="1"/>
  <c r="H79" i="8"/>
  <c r="E79" i="8" s="1"/>
  <c r="H80" i="8"/>
  <c r="F80" i="8" s="1"/>
  <c r="H81" i="8"/>
  <c r="H82" i="8"/>
  <c r="H83" i="8"/>
  <c r="E83" i="8" s="1"/>
  <c r="H84" i="8"/>
  <c r="H85" i="8"/>
  <c r="H86" i="8"/>
  <c r="G86" i="8" s="1"/>
  <c r="H87" i="8"/>
  <c r="E87" i="8" s="1"/>
  <c r="H88" i="8"/>
  <c r="F88" i="8" s="1"/>
  <c r="H89" i="8"/>
  <c r="H90" i="8"/>
  <c r="H91" i="8"/>
  <c r="E91" i="8" s="1"/>
  <c r="H92" i="8"/>
  <c r="H93" i="8"/>
  <c r="H94" i="8"/>
  <c r="G94" i="8" s="1"/>
  <c r="H95" i="8"/>
  <c r="E95" i="8" s="1"/>
  <c r="H96" i="8"/>
  <c r="F96" i="8" s="1"/>
  <c r="H97" i="8"/>
  <c r="H98" i="8"/>
  <c r="H99" i="8"/>
  <c r="E99" i="8" s="1"/>
  <c r="H100" i="8"/>
  <c r="H101" i="8"/>
  <c r="H102" i="8"/>
  <c r="G102" i="8" s="1"/>
  <c r="H103" i="8"/>
  <c r="E103" i="8" s="1"/>
  <c r="H104" i="8"/>
  <c r="F104" i="8" s="1"/>
  <c r="H105" i="8"/>
  <c r="H106" i="8"/>
  <c r="G106" i="8" s="1"/>
  <c r="H107" i="8"/>
  <c r="E107" i="8" s="1"/>
  <c r="H108" i="8"/>
  <c r="H109" i="8"/>
  <c r="H110" i="8"/>
  <c r="G110" i="8" s="1"/>
  <c r="H111" i="8"/>
  <c r="E111" i="8" s="1"/>
  <c r="H112" i="8"/>
  <c r="F112" i="8" s="1"/>
  <c r="H113" i="8"/>
  <c r="H114" i="8"/>
  <c r="G114" i="8" s="1"/>
  <c r="H115" i="8"/>
  <c r="E115" i="8" s="1"/>
  <c r="H116" i="8"/>
  <c r="H117" i="8"/>
  <c r="H118" i="8"/>
  <c r="G118" i="8" s="1"/>
  <c r="H119" i="8"/>
  <c r="E119" i="8" s="1"/>
  <c r="H120" i="8"/>
  <c r="F120" i="8" s="1"/>
  <c r="H121" i="8"/>
  <c r="H122" i="8"/>
  <c r="G122" i="8" s="1"/>
  <c r="H123" i="8"/>
  <c r="E123" i="8" s="1"/>
  <c r="H124" i="8"/>
  <c r="H125" i="8"/>
  <c r="H126" i="8"/>
  <c r="G126" i="8" s="1"/>
  <c r="H127" i="8"/>
  <c r="E127" i="8" s="1"/>
  <c r="H128" i="8"/>
  <c r="F128" i="8" s="1"/>
  <c r="H129" i="8"/>
  <c r="H130" i="8"/>
  <c r="G130" i="8" s="1"/>
  <c r="H131" i="8"/>
  <c r="E131" i="8" s="1"/>
  <c r="H132" i="8"/>
  <c r="H133" i="8"/>
  <c r="H134" i="8"/>
  <c r="G134" i="8" s="1"/>
  <c r="H135" i="8"/>
  <c r="E135" i="8" s="1"/>
  <c r="H136" i="8"/>
  <c r="F136" i="8" s="1"/>
  <c r="H137" i="8"/>
  <c r="H138" i="8"/>
  <c r="G138" i="8" s="1"/>
  <c r="H139" i="8"/>
  <c r="E139" i="8" s="1"/>
  <c r="H140" i="8"/>
  <c r="H141" i="8"/>
  <c r="H142" i="8"/>
  <c r="G142" i="8" s="1"/>
  <c r="H143" i="8"/>
  <c r="E143" i="8" s="1"/>
  <c r="H144" i="8"/>
  <c r="H145" i="8"/>
  <c r="H146" i="8"/>
  <c r="G146" i="8" s="1"/>
  <c r="H147" i="8"/>
  <c r="E147" i="8" s="1"/>
  <c r="H148" i="8"/>
  <c r="H149" i="8"/>
  <c r="H150" i="8"/>
  <c r="G150" i="8" s="1"/>
  <c r="H151" i="8"/>
  <c r="E151" i="8" s="1"/>
  <c r="H152" i="8"/>
  <c r="F152" i="8" s="1"/>
  <c r="H153" i="8"/>
  <c r="H154" i="8"/>
  <c r="G154" i="8" s="1"/>
  <c r="H155" i="8"/>
  <c r="E155" i="8" s="1"/>
  <c r="H156" i="8"/>
  <c r="H157" i="8"/>
  <c r="H158" i="8"/>
  <c r="G158" i="8" s="1"/>
  <c r="H159" i="8"/>
  <c r="E159" i="8" s="1"/>
  <c r="H160" i="8"/>
  <c r="F160" i="8" s="1"/>
  <c r="H161" i="8"/>
  <c r="H162" i="8"/>
  <c r="G162" i="8" s="1"/>
  <c r="H163" i="8"/>
  <c r="E163" i="8" s="1"/>
  <c r="H164" i="8"/>
  <c r="H165" i="8"/>
  <c r="H166" i="8"/>
  <c r="G166" i="8" s="1"/>
  <c r="H167" i="8"/>
  <c r="E167" i="8" s="1"/>
  <c r="H168" i="8"/>
  <c r="F168" i="8" s="1"/>
  <c r="H169" i="8"/>
  <c r="H170" i="8"/>
  <c r="G170" i="8" s="1"/>
  <c r="H171" i="8"/>
  <c r="E171" i="8" s="1"/>
  <c r="H172" i="8"/>
  <c r="H173" i="8"/>
  <c r="H174" i="8"/>
  <c r="G174" i="8" s="1"/>
  <c r="H175" i="8"/>
  <c r="E175" i="8" s="1"/>
  <c r="H176" i="8"/>
  <c r="F176" i="8" s="1"/>
  <c r="H177" i="8"/>
  <c r="H178" i="8"/>
  <c r="G178" i="8" s="1"/>
  <c r="H179" i="8"/>
  <c r="E179" i="8" s="1"/>
  <c r="H180" i="8"/>
  <c r="H181" i="8"/>
  <c r="H182" i="8"/>
  <c r="G182" i="8" s="1"/>
  <c r="H183" i="8"/>
  <c r="E183" i="8" s="1"/>
  <c r="H184" i="8"/>
  <c r="F184" i="8" s="1"/>
  <c r="H185" i="8"/>
  <c r="F185" i="8" s="1"/>
  <c r="H186" i="8"/>
  <c r="G186" i="8" s="1"/>
  <c r="H187" i="8"/>
  <c r="E187" i="8" s="1"/>
  <c r="H188" i="8"/>
  <c r="H189" i="8"/>
  <c r="H190" i="8"/>
  <c r="G190" i="8" s="1"/>
  <c r="H191" i="8"/>
  <c r="E191" i="8" s="1"/>
  <c r="H192" i="8"/>
  <c r="F192" i="8" s="1"/>
  <c r="H193" i="8"/>
  <c r="F193" i="8" s="1"/>
  <c r="H194" i="8"/>
  <c r="G194" i="8" s="1"/>
  <c r="H195" i="8"/>
  <c r="E195" i="8" s="1"/>
  <c r="F183" i="8" l="1"/>
  <c r="G71" i="8"/>
  <c r="F55" i="8"/>
  <c r="F95" i="8"/>
  <c r="F159" i="8"/>
  <c r="G87" i="8"/>
  <c r="G55" i="8"/>
  <c r="F119" i="8"/>
  <c r="F135" i="8"/>
  <c r="F71" i="8"/>
  <c r="F175" i="8"/>
  <c r="F111" i="8"/>
  <c r="G95" i="8"/>
  <c r="G79" i="8"/>
  <c r="G63" i="8"/>
  <c r="F191" i="8"/>
  <c r="F151" i="8"/>
  <c r="F127" i="8"/>
  <c r="F87" i="8"/>
  <c r="F63" i="8"/>
  <c r="F167" i="8"/>
  <c r="F143" i="8"/>
  <c r="F103" i="8"/>
  <c r="F79" i="8"/>
  <c r="G260" i="7"/>
  <c r="G250" i="7"/>
  <c r="G238" i="7"/>
  <c r="G228" i="7"/>
  <c r="G218" i="7"/>
  <c r="G198" i="7"/>
  <c r="G174" i="7"/>
  <c r="G154" i="7"/>
  <c r="G134" i="7"/>
  <c r="F246" i="7"/>
  <c r="F214" i="7"/>
  <c r="F186" i="7"/>
  <c r="F170" i="7"/>
  <c r="F150" i="7"/>
  <c r="G258" i="7"/>
  <c r="G246" i="7"/>
  <c r="G236" i="7"/>
  <c r="G226" i="7"/>
  <c r="G214" i="7"/>
  <c r="G190" i="7"/>
  <c r="G170" i="7"/>
  <c r="G150" i="7"/>
  <c r="F262" i="7"/>
  <c r="F234" i="7"/>
  <c r="F202" i="7"/>
  <c r="F182" i="7"/>
  <c r="F166" i="7"/>
  <c r="G254" i="7"/>
  <c r="G244" i="7"/>
  <c r="G234" i="7"/>
  <c r="G222" i="7"/>
  <c r="G206" i="7"/>
  <c r="G186" i="7"/>
  <c r="G166" i="7"/>
  <c r="G142" i="7"/>
  <c r="F258" i="7"/>
  <c r="F230" i="7"/>
  <c r="F198" i="7"/>
  <c r="F178" i="7"/>
  <c r="F162" i="7"/>
  <c r="F138" i="7"/>
  <c r="G262" i="7"/>
  <c r="G252" i="7"/>
  <c r="G242" i="7"/>
  <c r="G230" i="7"/>
  <c r="G220" i="7"/>
  <c r="G202" i="7"/>
  <c r="G182" i="7"/>
  <c r="G158" i="7"/>
  <c r="G138" i="7"/>
  <c r="F250" i="7"/>
  <c r="F218" i="7"/>
  <c r="F196" i="7"/>
  <c r="F154" i="7"/>
  <c r="E255" i="7"/>
  <c r="G255" i="7"/>
  <c r="E247" i="7"/>
  <c r="F247" i="7"/>
  <c r="G247" i="7"/>
  <c r="F243" i="7"/>
  <c r="G243" i="7"/>
  <c r="E243" i="7"/>
  <c r="G235" i="7"/>
  <c r="E235" i="7"/>
  <c r="F227" i="7"/>
  <c r="G227" i="7"/>
  <c r="E227" i="7"/>
  <c r="G219" i="7"/>
  <c r="E219" i="7"/>
  <c r="E199" i="7"/>
  <c r="F199" i="7"/>
  <c r="G199" i="7"/>
  <c r="E183" i="7"/>
  <c r="F183" i="7"/>
  <c r="G183" i="7"/>
  <c r="E167" i="7"/>
  <c r="F167" i="7"/>
  <c r="G167" i="7"/>
  <c r="F261" i="7"/>
  <c r="E261" i="7"/>
  <c r="F257" i="7"/>
  <c r="E257" i="7"/>
  <c r="F253" i="7"/>
  <c r="E253" i="7"/>
  <c r="F249" i="7"/>
  <c r="E249" i="7"/>
  <c r="F245" i="7"/>
  <c r="E245" i="7"/>
  <c r="F241" i="7"/>
  <c r="E241" i="7"/>
  <c r="F237" i="7"/>
  <c r="E237" i="7"/>
  <c r="F233" i="7"/>
  <c r="E233" i="7"/>
  <c r="F229" i="7"/>
  <c r="E229" i="7"/>
  <c r="F225" i="7"/>
  <c r="E225" i="7"/>
  <c r="F221" i="7"/>
  <c r="E221" i="7"/>
  <c r="F217" i="7"/>
  <c r="E217" i="7"/>
  <c r="F209" i="7"/>
  <c r="E209" i="7"/>
  <c r="G209" i="7"/>
  <c r="F201" i="7"/>
  <c r="E201" i="7"/>
  <c r="F193" i="7"/>
  <c r="E193" i="7"/>
  <c r="G193" i="7"/>
  <c r="F185" i="7"/>
  <c r="E185" i="7"/>
  <c r="F177" i="7"/>
  <c r="E177" i="7"/>
  <c r="G177" i="7"/>
  <c r="F173" i="7"/>
  <c r="E173" i="7"/>
  <c r="G173" i="7"/>
  <c r="F165" i="7"/>
  <c r="E165" i="7"/>
  <c r="F161" i="7"/>
  <c r="E161" i="7"/>
  <c r="G161" i="7"/>
  <c r="F153" i="7"/>
  <c r="E153" i="7"/>
  <c r="F149" i="7"/>
  <c r="E149" i="7"/>
  <c r="F145" i="7"/>
  <c r="E145" i="7"/>
  <c r="G145" i="7"/>
  <c r="F137" i="7"/>
  <c r="E137" i="7"/>
  <c r="G241" i="7"/>
  <c r="E248" i="7"/>
  <c r="F248" i="7"/>
  <c r="E232" i="7"/>
  <c r="F232" i="7"/>
  <c r="E216" i="7"/>
  <c r="F216" i="7"/>
  <c r="G208" i="7"/>
  <c r="E208" i="7"/>
  <c r="G204" i="7"/>
  <c r="F204" i="7"/>
  <c r="G200" i="7"/>
  <c r="E200" i="7"/>
  <c r="F200" i="7"/>
  <c r="G192" i="7"/>
  <c r="E192" i="7"/>
  <c r="G188" i="7"/>
  <c r="F188" i="7"/>
  <c r="G184" i="7"/>
  <c r="E184" i="7"/>
  <c r="F184" i="7"/>
  <c r="G176" i="7"/>
  <c r="E176" i="7"/>
  <c r="G172" i="7"/>
  <c r="F172" i="7"/>
  <c r="G168" i="7"/>
  <c r="E168" i="7"/>
  <c r="F168" i="7"/>
  <c r="G160" i="7"/>
  <c r="E160" i="7"/>
  <c r="G156" i="7"/>
  <c r="F156" i="7"/>
  <c r="G152" i="7"/>
  <c r="E152" i="7"/>
  <c r="F152" i="7"/>
  <c r="G148" i="7"/>
  <c r="F148" i="7"/>
  <c r="G144" i="7"/>
  <c r="E144" i="7"/>
  <c r="G140" i="7"/>
  <c r="F140" i="7"/>
  <c r="G136" i="7"/>
  <c r="F136" i="7"/>
  <c r="E136" i="7"/>
  <c r="G261" i="7"/>
  <c r="G256" i="7"/>
  <c r="G245" i="7"/>
  <c r="G240" i="7"/>
  <c r="G229" i="7"/>
  <c r="G224" i="7"/>
  <c r="G185" i="7"/>
  <c r="G175" i="7"/>
  <c r="G149" i="7"/>
  <c r="F260" i="7"/>
  <c r="F240" i="7"/>
  <c r="F219" i="7"/>
  <c r="F208" i="7"/>
  <c r="F160" i="7"/>
  <c r="E228" i="7"/>
  <c r="E196" i="7"/>
  <c r="E164" i="7"/>
  <c r="F259" i="7"/>
  <c r="G259" i="7"/>
  <c r="E259" i="7"/>
  <c r="G251" i="7"/>
  <c r="E251" i="7"/>
  <c r="E239" i="7"/>
  <c r="G239" i="7"/>
  <c r="E231" i="7"/>
  <c r="F231" i="7"/>
  <c r="G231" i="7"/>
  <c r="E223" i="7"/>
  <c r="G223" i="7"/>
  <c r="E215" i="7"/>
  <c r="F215" i="7"/>
  <c r="G215" i="7"/>
  <c r="F211" i="7"/>
  <c r="E211" i="7"/>
  <c r="G203" i="7"/>
  <c r="E203" i="7"/>
  <c r="F195" i="7"/>
  <c r="E195" i="7"/>
  <c r="G187" i="7"/>
  <c r="E187" i="7"/>
  <c r="F179" i="7"/>
  <c r="E179" i="7"/>
  <c r="G171" i="7"/>
  <c r="E171" i="7"/>
  <c r="F163" i="7"/>
  <c r="E163" i="7"/>
  <c r="G155" i="7"/>
  <c r="E155" i="7"/>
  <c r="E151" i="7"/>
  <c r="F151" i="7"/>
  <c r="G151" i="7"/>
  <c r="F147" i="7"/>
  <c r="E147" i="7"/>
  <c r="E143" i="7"/>
  <c r="F143" i="7"/>
  <c r="G139" i="7"/>
  <c r="E139" i="7"/>
  <c r="E135" i="7"/>
  <c r="F135" i="7"/>
  <c r="G135" i="7"/>
  <c r="G249" i="7"/>
  <c r="G233" i="7"/>
  <c r="G217" i="7"/>
  <c r="G211" i="7"/>
  <c r="G201" i="7"/>
  <c r="G191" i="7"/>
  <c r="G165" i="7"/>
  <c r="G147" i="7"/>
  <c r="G137" i="7"/>
  <c r="F239" i="7"/>
  <c r="F207" i="7"/>
  <c r="F159" i="7"/>
  <c r="E252" i="7"/>
  <c r="E220" i="7"/>
  <c r="E188" i="7"/>
  <c r="G253" i="7"/>
  <c r="G248" i="7"/>
  <c r="G237" i="7"/>
  <c r="G232" i="7"/>
  <c r="G221" i="7"/>
  <c r="G216" i="7"/>
  <c r="G207" i="7"/>
  <c r="G163" i="7"/>
  <c r="G153" i="7"/>
  <c r="G143" i="7"/>
  <c r="F256" i="7"/>
  <c r="F235" i="7"/>
  <c r="F224" i="7"/>
  <c r="F203" i="7"/>
  <c r="F192" i="7"/>
  <c r="F175" i="7"/>
  <c r="F164" i="7"/>
  <c r="F155" i="7"/>
  <c r="F139" i="7"/>
  <c r="E244" i="7"/>
  <c r="E212" i="7"/>
  <c r="E180" i="7"/>
  <c r="E148" i="7"/>
  <c r="F213" i="7"/>
  <c r="E213" i="7"/>
  <c r="F205" i="7"/>
  <c r="E205" i="7"/>
  <c r="G205" i="7"/>
  <c r="F197" i="7"/>
  <c r="E197" i="7"/>
  <c r="F189" i="7"/>
  <c r="E189" i="7"/>
  <c r="G189" i="7"/>
  <c r="F181" i="7"/>
  <c r="E181" i="7"/>
  <c r="F169" i="7"/>
  <c r="E169" i="7"/>
  <c r="F157" i="7"/>
  <c r="E157" i="7"/>
  <c r="G157" i="7"/>
  <c r="F141" i="7"/>
  <c r="E141" i="7"/>
  <c r="G141" i="7"/>
  <c r="G257" i="7"/>
  <c r="G225" i="7"/>
  <c r="G197" i="7"/>
  <c r="G179" i="7"/>
  <c r="G169" i="7"/>
  <c r="G159" i="7"/>
  <c r="F255" i="7"/>
  <c r="F223" i="7"/>
  <c r="F212" i="7"/>
  <c r="F191" i="7"/>
  <c r="F180" i="7"/>
  <c r="F171" i="7"/>
  <c r="E236" i="7"/>
  <c r="E204" i="7"/>
  <c r="E172" i="7"/>
  <c r="E140" i="7"/>
  <c r="G210" i="7"/>
  <c r="G194" i="7"/>
  <c r="G178" i="7"/>
  <c r="G162" i="7"/>
  <c r="G146" i="7"/>
  <c r="F254" i="7"/>
  <c r="F238" i="7"/>
  <c r="F222" i="7"/>
  <c r="F206" i="7"/>
  <c r="F190" i="7"/>
  <c r="F174" i="7"/>
  <c r="F158" i="7"/>
  <c r="F142" i="7"/>
  <c r="F242" i="7"/>
  <c r="F226" i="7"/>
  <c r="F210" i="7"/>
  <c r="F194" i="7"/>
  <c r="F146" i="7"/>
  <c r="F134" i="7"/>
  <c r="F189" i="8"/>
  <c r="E189" i="8"/>
  <c r="F181" i="8"/>
  <c r="G181" i="8"/>
  <c r="E181" i="8"/>
  <c r="F177" i="8"/>
  <c r="G177" i="8"/>
  <c r="F173" i="8"/>
  <c r="G173" i="8"/>
  <c r="E173" i="8"/>
  <c r="F169" i="8"/>
  <c r="G169" i="8"/>
  <c r="F165" i="8"/>
  <c r="G165" i="8"/>
  <c r="E165" i="8"/>
  <c r="F161" i="8"/>
  <c r="G161" i="8"/>
  <c r="F157" i="8"/>
  <c r="G157" i="8"/>
  <c r="E157" i="8"/>
  <c r="F153" i="8"/>
  <c r="G153" i="8"/>
  <c r="F149" i="8"/>
  <c r="G149" i="8"/>
  <c r="E149" i="8"/>
  <c r="F145" i="8"/>
  <c r="G145" i="8"/>
  <c r="F141" i="8"/>
  <c r="G141" i="8"/>
  <c r="E141" i="8"/>
  <c r="F137" i="8"/>
  <c r="G137" i="8"/>
  <c r="F133" i="8"/>
  <c r="G133" i="8"/>
  <c r="E133" i="8"/>
  <c r="F129" i="8"/>
  <c r="G129" i="8"/>
  <c r="F125" i="8"/>
  <c r="G125" i="8"/>
  <c r="E125" i="8"/>
  <c r="F121" i="8"/>
  <c r="G121" i="8"/>
  <c r="F117" i="8"/>
  <c r="E117" i="8"/>
  <c r="G117" i="8"/>
  <c r="F113" i="8"/>
  <c r="G113" i="8"/>
  <c r="F109" i="8"/>
  <c r="E109" i="8"/>
  <c r="G109" i="8"/>
  <c r="F105" i="8"/>
  <c r="G105" i="8"/>
  <c r="F101" i="8"/>
  <c r="E101" i="8"/>
  <c r="G101" i="8"/>
  <c r="G97" i="8"/>
  <c r="F97" i="8"/>
  <c r="G93" i="8"/>
  <c r="F93" i="8"/>
  <c r="E93" i="8"/>
  <c r="G89" i="8"/>
  <c r="F89" i="8"/>
  <c r="G85" i="8"/>
  <c r="F85" i="8"/>
  <c r="E85" i="8"/>
  <c r="G81" i="8"/>
  <c r="F81" i="8"/>
  <c r="G77" i="8"/>
  <c r="F77" i="8"/>
  <c r="E77" i="8"/>
  <c r="G73" i="8"/>
  <c r="F73" i="8"/>
  <c r="G69" i="8"/>
  <c r="F69" i="8"/>
  <c r="E69" i="8"/>
  <c r="G65" i="8"/>
  <c r="F65" i="8"/>
  <c r="G61" i="8"/>
  <c r="F61" i="8"/>
  <c r="E61" i="8"/>
  <c r="E145" i="8"/>
  <c r="E81" i="8"/>
  <c r="E188" i="8"/>
  <c r="F188" i="8"/>
  <c r="G188" i="8"/>
  <c r="E180" i="8"/>
  <c r="F180" i="8"/>
  <c r="G180" i="8"/>
  <c r="E172" i="8"/>
  <c r="F172" i="8"/>
  <c r="G172" i="8"/>
  <c r="E164" i="8"/>
  <c r="F164" i="8"/>
  <c r="G164" i="8"/>
  <c r="E156" i="8"/>
  <c r="F156" i="8"/>
  <c r="G156" i="8"/>
  <c r="E144" i="8"/>
  <c r="G144" i="8"/>
  <c r="E140" i="8"/>
  <c r="F140" i="8"/>
  <c r="G140" i="8"/>
  <c r="E132" i="8"/>
  <c r="F132" i="8"/>
  <c r="G132" i="8"/>
  <c r="E124" i="8"/>
  <c r="F124" i="8"/>
  <c r="G124" i="8"/>
  <c r="E116" i="8"/>
  <c r="F116" i="8"/>
  <c r="G116" i="8"/>
  <c r="E108" i="8"/>
  <c r="F108" i="8"/>
  <c r="G108" i="8"/>
  <c r="G100" i="8"/>
  <c r="E100" i="8"/>
  <c r="F100" i="8"/>
  <c r="G88" i="8"/>
  <c r="E88" i="8"/>
  <c r="G84" i="8"/>
  <c r="E84" i="8"/>
  <c r="F84" i="8"/>
  <c r="G76" i="8"/>
  <c r="E76" i="8"/>
  <c r="F76" i="8"/>
  <c r="G68" i="8"/>
  <c r="E68" i="8"/>
  <c r="F68" i="8"/>
  <c r="G56" i="8"/>
  <c r="E56" i="8"/>
  <c r="E137" i="8"/>
  <c r="E105" i="8"/>
  <c r="F144" i="8"/>
  <c r="E193" i="8"/>
  <c r="E161" i="8"/>
  <c r="E129" i="8"/>
  <c r="E97" i="8"/>
  <c r="E65" i="8"/>
  <c r="G57" i="8"/>
  <c r="F57" i="8"/>
  <c r="G53" i="8"/>
  <c r="F53" i="8"/>
  <c r="E53" i="8"/>
  <c r="G193" i="8"/>
  <c r="G185" i="8"/>
  <c r="E177" i="8"/>
  <c r="E113" i="8"/>
  <c r="E192" i="8"/>
  <c r="G192" i="8"/>
  <c r="G184" i="8"/>
  <c r="E184" i="8"/>
  <c r="E176" i="8"/>
  <c r="G176" i="8"/>
  <c r="G168" i="8"/>
  <c r="E168" i="8"/>
  <c r="E160" i="8"/>
  <c r="G160" i="8"/>
  <c r="G152" i="8"/>
  <c r="E152" i="8"/>
  <c r="E148" i="8"/>
  <c r="F148" i="8"/>
  <c r="G148" i="8"/>
  <c r="G136" i="8"/>
  <c r="E136" i="8"/>
  <c r="E128" i="8"/>
  <c r="G128" i="8"/>
  <c r="G120" i="8"/>
  <c r="E120" i="8"/>
  <c r="E112" i="8"/>
  <c r="G112" i="8"/>
  <c r="G104" i="8"/>
  <c r="E104" i="8"/>
  <c r="G96" i="8"/>
  <c r="E96" i="8"/>
  <c r="G92" i="8"/>
  <c r="E92" i="8"/>
  <c r="F92" i="8"/>
  <c r="G80" i="8"/>
  <c r="E80" i="8"/>
  <c r="G72" i="8"/>
  <c r="E72" i="8"/>
  <c r="G64" i="8"/>
  <c r="E64" i="8"/>
  <c r="G60" i="8"/>
  <c r="E60" i="8"/>
  <c r="F60" i="8"/>
  <c r="G52" i="8"/>
  <c r="E52" i="8"/>
  <c r="F52" i="8"/>
  <c r="E169" i="8"/>
  <c r="E73" i="8"/>
  <c r="G189" i="8"/>
  <c r="E185" i="8"/>
  <c r="E153" i="8"/>
  <c r="E121" i="8"/>
  <c r="E89" i="8"/>
  <c r="E57" i="8"/>
  <c r="G99" i="8"/>
  <c r="G91" i="8"/>
  <c r="G83" i="8"/>
  <c r="G75" i="8"/>
  <c r="G67" i="8"/>
  <c r="G59" i="8"/>
  <c r="G51" i="8"/>
  <c r="F194" i="8"/>
  <c r="E194" i="8"/>
  <c r="F190" i="8"/>
  <c r="E190" i="8"/>
  <c r="F186" i="8"/>
  <c r="E186" i="8"/>
  <c r="F182" i="8"/>
  <c r="E182" i="8"/>
  <c r="F178" i="8"/>
  <c r="E178" i="8"/>
  <c r="F174" i="8"/>
  <c r="E174" i="8"/>
  <c r="F170" i="8"/>
  <c r="E170" i="8"/>
  <c r="F166" i="8"/>
  <c r="E166" i="8"/>
  <c r="F162" i="8"/>
  <c r="E162" i="8"/>
  <c r="F158" i="8"/>
  <c r="E158" i="8"/>
  <c r="F154" i="8"/>
  <c r="E154" i="8"/>
  <c r="F150" i="8"/>
  <c r="E150" i="8"/>
  <c r="F146" i="8"/>
  <c r="E146" i="8"/>
  <c r="F142" i="8"/>
  <c r="E142" i="8"/>
  <c r="F138" i="8"/>
  <c r="E138" i="8"/>
  <c r="F134" i="8"/>
  <c r="E134" i="8"/>
  <c r="F130" i="8"/>
  <c r="E130" i="8"/>
  <c r="F126" i="8"/>
  <c r="E126" i="8"/>
  <c r="F122" i="8"/>
  <c r="E122" i="8"/>
  <c r="F118" i="8"/>
  <c r="E118" i="8"/>
  <c r="F114" i="8"/>
  <c r="E114" i="8"/>
  <c r="F110" i="8"/>
  <c r="E110" i="8"/>
  <c r="F106" i="8"/>
  <c r="E106" i="8"/>
  <c r="F102" i="8"/>
  <c r="E102" i="8"/>
  <c r="F98" i="8"/>
  <c r="E98" i="8"/>
  <c r="F94" i="8"/>
  <c r="E94" i="8"/>
  <c r="F90" i="8"/>
  <c r="E90" i="8"/>
  <c r="F86" i="8"/>
  <c r="E86" i="8"/>
  <c r="F82" i="8"/>
  <c r="E82" i="8"/>
  <c r="F78" i="8"/>
  <c r="E78" i="8"/>
  <c r="F74" i="8"/>
  <c r="E74" i="8"/>
  <c r="F70" i="8"/>
  <c r="E70" i="8"/>
  <c r="F66" i="8"/>
  <c r="E66" i="8"/>
  <c r="F62" i="8"/>
  <c r="E62" i="8"/>
  <c r="F58" i="8"/>
  <c r="E58" i="8"/>
  <c r="F54" i="8"/>
  <c r="E54" i="8"/>
  <c r="G195" i="8"/>
  <c r="G191" i="8"/>
  <c r="G187" i="8"/>
  <c r="G183" i="8"/>
  <c r="G179" i="8"/>
  <c r="G175" i="8"/>
  <c r="G171" i="8"/>
  <c r="G167" i="8"/>
  <c r="G163" i="8"/>
  <c r="G159" i="8"/>
  <c r="G155" i="8"/>
  <c r="G151" i="8"/>
  <c r="G147" i="8"/>
  <c r="G143" i="8"/>
  <c r="G139" i="8"/>
  <c r="G135" i="8"/>
  <c r="G131" i="8"/>
  <c r="G127" i="8"/>
  <c r="G123" i="8"/>
  <c r="G119" i="8"/>
  <c r="G115" i="8"/>
  <c r="G111" i="8"/>
  <c r="G107" i="8"/>
  <c r="G103" i="8"/>
  <c r="G98" i="8"/>
  <c r="G90" i="8"/>
  <c r="G82" i="8"/>
  <c r="G74" i="8"/>
  <c r="G66" i="8"/>
  <c r="G58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99" i="8"/>
  <c r="F91" i="8"/>
  <c r="F83" i="8"/>
  <c r="F75" i="8"/>
  <c r="F67" i="8"/>
  <c r="F59" i="8"/>
  <c r="F51" i="8"/>
  <c r="H245" i="9" l="1"/>
  <c r="H246" i="9"/>
  <c r="H247" i="9"/>
  <c r="F247" i="9" s="1"/>
  <c r="H248" i="9"/>
  <c r="H249" i="9"/>
  <c r="H250" i="9"/>
  <c r="H251" i="9"/>
  <c r="F251" i="9" s="1"/>
  <c r="H252" i="9"/>
  <c r="H253" i="9"/>
  <c r="H254" i="9"/>
  <c r="H255" i="9"/>
  <c r="F255" i="9" s="1"/>
  <c r="H256" i="9"/>
  <c r="H257" i="9"/>
  <c r="H258" i="9"/>
  <c r="G258" i="9" s="1"/>
  <c r="H259" i="9"/>
  <c r="F259" i="9" s="1"/>
  <c r="H260" i="9"/>
  <c r="H261" i="9"/>
  <c r="H262" i="9"/>
  <c r="H263" i="9"/>
  <c r="F263" i="9" s="1"/>
  <c r="H264" i="9"/>
  <c r="H265" i="9"/>
  <c r="H266" i="9"/>
  <c r="H267" i="9"/>
  <c r="F267" i="9" s="1"/>
  <c r="H268" i="9"/>
  <c r="H269" i="9"/>
  <c r="H270" i="9"/>
  <c r="H271" i="9"/>
  <c r="F271" i="9" s="1"/>
  <c r="H272" i="9"/>
  <c r="H273" i="9"/>
  <c r="H274" i="9"/>
  <c r="G274" i="9" s="1"/>
  <c r="H275" i="9"/>
  <c r="F275" i="9" s="1"/>
  <c r="H276" i="9"/>
  <c r="H277" i="9"/>
  <c r="H278" i="9"/>
  <c r="H279" i="9"/>
  <c r="F279" i="9" s="1"/>
  <c r="H280" i="9"/>
  <c r="H281" i="9"/>
  <c r="H282" i="9"/>
  <c r="H283" i="9"/>
  <c r="F283" i="9" s="1"/>
  <c r="H284" i="9"/>
  <c r="H285" i="9"/>
  <c r="H286" i="9"/>
  <c r="H287" i="9"/>
  <c r="F287" i="9" s="1"/>
  <c r="H288" i="9"/>
  <c r="H289" i="9"/>
  <c r="H290" i="9"/>
  <c r="G290" i="9" s="1"/>
  <c r="H291" i="9"/>
  <c r="F291" i="9" s="1"/>
  <c r="H292" i="9"/>
  <c r="H293" i="9"/>
  <c r="H294" i="9"/>
  <c r="H295" i="9"/>
  <c r="F295" i="9" s="1"/>
  <c r="H296" i="9"/>
  <c r="H297" i="9"/>
  <c r="H298" i="9"/>
  <c r="H299" i="9"/>
  <c r="E299" i="9" s="1"/>
  <c r="H300" i="9"/>
  <c r="G300" i="9" s="1"/>
  <c r="H301" i="9"/>
  <c r="H302" i="9"/>
  <c r="H303" i="9"/>
  <c r="E303" i="9" s="1"/>
  <c r="H304" i="9"/>
  <c r="H305" i="9"/>
  <c r="E305" i="9" s="1"/>
  <c r="H306" i="9"/>
  <c r="H307" i="9"/>
  <c r="E307" i="9" s="1"/>
  <c r="H308" i="9"/>
  <c r="H309" i="9"/>
  <c r="E309" i="9" s="1"/>
  <c r="H310" i="9"/>
  <c r="H311" i="9"/>
  <c r="E311" i="9" s="1"/>
  <c r="H312" i="9"/>
  <c r="H313" i="9"/>
  <c r="E313" i="9" s="1"/>
  <c r="H314" i="9"/>
  <c r="H315" i="9"/>
  <c r="E315" i="9" s="1"/>
  <c r="H316" i="9"/>
  <c r="H317" i="9"/>
  <c r="E317" i="9" s="1"/>
  <c r="H318" i="9"/>
  <c r="H319" i="9"/>
  <c r="E319" i="9" s="1"/>
  <c r="H320" i="9"/>
  <c r="H321" i="9"/>
  <c r="E321" i="9" s="1"/>
  <c r="H322" i="9"/>
  <c r="H323" i="9"/>
  <c r="E323" i="9" s="1"/>
  <c r="H324" i="9"/>
  <c r="H325" i="9"/>
  <c r="E325" i="9" s="1"/>
  <c r="H326" i="9"/>
  <c r="H327" i="9"/>
  <c r="E327" i="9" s="1"/>
  <c r="H328" i="9"/>
  <c r="H329" i="9"/>
  <c r="E329" i="9" s="1"/>
  <c r="H330" i="9"/>
  <c r="H331" i="9"/>
  <c r="E331" i="9" s="1"/>
  <c r="H332" i="9"/>
  <c r="H333" i="9"/>
  <c r="E333" i="9" s="1"/>
  <c r="H334" i="9"/>
  <c r="H335" i="9"/>
  <c r="E335" i="9" s="1"/>
  <c r="H336" i="9"/>
  <c r="H337" i="9"/>
  <c r="E337" i="9" s="1"/>
  <c r="H338" i="9"/>
  <c r="H339" i="9"/>
  <c r="E339" i="9" s="1"/>
  <c r="H340" i="9"/>
  <c r="H341" i="9"/>
  <c r="E341" i="9" s="1"/>
  <c r="H342" i="9"/>
  <c r="H343" i="9"/>
  <c r="E343" i="9" s="1"/>
  <c r="H344" i="9"/>
  <c r="H345" i="9"/>
  <c r="E345" i="9" s="1"/>
  <c r="H346" i="9"/>
  <c r="H347" i="9"/>
  <c r="E347" i="9" s="1"/>
  <c r="H348" i="9"/>
  <c r="H349" i="9"/>
  <c r="E349" i="9" s="1"/>
  <c r="H350" i="9"/>
  <c r="H351" i="9"/>
  <c r="E351" i="9" s="1"/>
  <c r="H352" i="9"/>
  <c r="H353" i="9"/>
  <c r="E353" i="9" s="1"/>
  <c r="H354" i="9"/>
  <c r="H355" i="9"/>
  <c r="E355" i="9" s="1"/>
  <c r="H356" i="9"/>
  <c r="H357" i="9"/>
  <c r="E357" i="9" s="1"/>
  <c r="H358" i="9"/>
  <c r="H359" i="9"/>
  <c r="E359" i="9" s="1"/>
  <c r="H360" i="9"/>
  <c r="H361" i="9"/>
  <c r="E361" i="9" s="1"/>
  <c r="H362" i="9"/>
  <c r="H363" i="9"/>
  <c r="E363" i="9" s="1"/>
  <c r="H364" i="9"/>
  <c r="H365" i="9"/>
  <c r="E365" i="9" s="1"/>
  <c r="H366" i="9"/>
  <c r="H367" i="9"/>
  <c r="E367" i="9" s="1"/>
  <c r="H368" i="9"/>
  <c r="H369" i="9"/>
  <c r="E369" i="9" s="1"/>
  <c r="H370" i="9"/>
  <c r="H371" i="9"/>
  <c r="E371" i="9" s="1"/>
  <c r="H372" i="9"/>
  <c r="H373" i="9"/>
  <c r="E373" i="9" s="1"/>
  <c r="H374" i="9"/>
  <c r="H375" i="9"/>
  <c r="E375" i="9" s="1"/>
  <c r="H376" i="9"/>
  <c r="H377" i="9"/>
  <c r="E377" i="9" s="1"/>
  <c r="H378" i="9"/>
  <c r="H379" i="9"/>
  <c r="E379" i="9" s="1"/>
  <c r="H380" i="9"/>
  <c r="H381" i="9"/>
  <c r="E381" i="9" s="1"/>
  <c r="H382" i="9"/>
  <c r="H383" i="9"/>
  <c r="E383" i="9" s="1"/>
  <c r="H384" i="9"/>
  <c r="H385" i="9"/>
  <c r="E385" i="9" s="1"/>
  <c r="G345" i="9" l="1"/>
  <c r="F339" i="9"/>
  <c r="G329" i="9"/>
  <c r="F307" i="9"/>
  <c r="G377" i="9"/>
  <c r="G313" i="9"/>
  <c r="G361" i="9"/>
  <c r="F371" i="9"/>
  <c r="G373" i="9"/>
  <c r="G357" i="9"/>
  <c r="G341" i="9"/>
  <c r="G325" i="9"/>
  <c r="G309" i="9"/>
  <c r="F363" i="9"/>
  <c r="F331" i="9"/>
  <c r="F299" i="9"/>
  <c r="G385" i="9"/>
  <c r="G369" i="9"/>
  <c r="G353" i="9"/>
  <c r="G337" i="9"/>
  <c r="G321" i="9"/>
  <c r="G305" i="9"/>
  <c r="F355" i="9"/>
  <c r="F323" i="9"/>
  <c r="G381" i="9"/>
  <c r="G365" i="9"/>
  <c r="G349" i="9"/>
  <c r="G333" i="9"/>
  <c r="G317" i="9"/>
  <c r="F379" i="9"/>
  <c r="F347" i="9"/>
  <c r="F315" i="9"/>
  <c r="G383" i="9"/>
  <c r="G375" i="9"/>
  <c r="G367" i="9"/>
  <c r="G359" i="9"/>
  <c r="G351" i="9"/>
  <c r="G343" i="9"/>
  <c r="G335" i="9"/>
  <c r="G327" i="9"/>
  <c r="G319" i="9"/>
  <c r="G311" i="9"/>
  <c r="G303" i="9"/>
  <c r="F383" i="9"/>
  <c r="F367" i="9"/>
  <c r="F351" i="9"/>
  <c r="F335" i="9"/>
  <c r="F319" i="9"/>
  <c r="F303" i="9"/>
  <c r="G379" i="9"/>
  <c r="G371" i="9"/>
  <c r="G363" i="9"/>
  <c r="G355" i="9"/>
  <c r="G347" i="9"/>
  <c r="G339" i="9"/>
  <c r="G331" i="9"/>
  <c r="G323" i="9"/>
  <c r="G315" i="9"/>
  <c r="G307" i="9"/>
  <c r="F375" i="9"/>
  <c r="F359" i="9"/>
  <c r="F343" i="9"/>
  <c r="F327" i="9"/>
  <c r="F311" i="9"/>
  <c r="F382" i="9"/>
  <c r="E382" i="9"/>
  <c r="G382" i="9"/>
  <c r="F374" i="9"/>
  <c r="E374" i="9"/>
  <c r="G374" i="9"/>
  <c r="F362" i="9"/>
  <c r="E362" i="9"/>
  <c r="G362" i="9"/>
  <c r="F354" i="9"/>
  <c r="E354" i="9"/>
  <c r="G354" i="9"/>
  <c r="F350" i="9"/>
  <c r="E350" i="9"/>
  <c r="G350" i="9"/>
  <c r="F342" i="9"/>
  <c r="E342" i="9"/>
  <c r="G342" i="9"/>
  <c r="F334" i="9"/>
  <c r="E334" i="9"/>
  <c r="G334" i="9"/>
  <c r="F322" i="9"/>
  <c r="E322" i="9"/>
  <c r="G322" i="9"/>
  <c r="F314" i="9"/>
  <c r="E314" i="9"/>
  <c r="G314" i="9"/>
  <c r="F306" i="9"/>
  <c r="E306" i="9"/>
  <c r="G306" i="9"/>
  <c r="F298" i="9"/>
  <c r="E298" i="9"/>
  <c r="F290" i="9"/>
  <c r="E290" i="9"/>
  <c r="F286" i="9"/>
  <c r="E286" i="9"/>
  <c r="F282" i="9"/>
  <c r="E282" i="9"/>
  <c r="F278" i="9"/>
  <c r="E278" i="9"/>
  <c r="F274" i="9"/>
  <c r="E274" i="9"/>
  <c r="F270" i="9"/>
  <c r="E270" i="9"/>
  <c r="F266" i="9"/>
  <c r="E266" i="9"/>
  <c r="F262" i="9"/>
  <c r="E262" i="9"/>
  <c r="F258" i="9"/>
  <c r="E258" i="9"/>
  <c r="F254" i="9"/>
  <c r="E254" i="9"/>
  <c r="F250" i="9"/>
  <c r="E250" i="9"/>
  <c r="F246" i="9"/>
  <c r="E246" i="9"/>
  <c r="G286" i="9"/>
  <c r="G270" i="9"/>
  <c r="G254" i="9"/>
  <c r="G298" i="9"/>
  <c r="G282" i="9"/>
  <c r="G266" i="9"/>
  <c r="G250" i="9"/>
  <c r="F378" i="9"/>
  <c r="E378" i="9"/>
  <c r="G378" i="9"/>
  <c r="F370" i="9"/>
  <c r="E370" i="9"/>
  <c r="G370" i="9"/>
  <c r="F366" i="9"/>
  <c r="E366" i="9"/>
  <c r="G366" i="9"/>
  <c r="F358" i="9"/>
  <c r="E358" i="9"/>
  <c r="G358" i="9"/>
  <c r="F346" i="9"/>
  <c r="E346" i="9"/>
  <c r="G346" i="9"/>
  <c r="F338" i="9"/>
  <c r="E338" i="9"/>
  <c r="G338" i="9"/>
  <c r="F330" i="9"/>
  <c r="E330" i="9"/>
  <c r="G330" i="9"/>
  <c r="F326" i="9"/>
  <c r="E326" i="9"/>
  <c r="G326" i="9"/>
  <c r="F318" i="9"/>
  <c r="E318" i="9"/>
  <c r="G318" i="9"/>
  <c r="F310" i="9"/>
  <c r="E310" i="9"/>
  <c r="G310" i="9"/>
  <c r="F302" i="9"/>
  <c r="E302" i="9"/>
  <c r="G302" i="9"/>
  <c r="F294" i="9"/>
  <c r="E294" i="9"/>
  <c r="F384" i="9"/>
  <c r="G384" i="9"/>
  <c r="F380" i="9"/>
  <c r="G380" i="9"/>
  <c r="E380" i="9"/>
  <c r="F376" i="9"/>
  <c r="G376" i="9"/>
  <c r="E376" i="9"/>
  <c r="F372" i="9"/>
  <c r="G372" i="9"/>
  <c r="E372" i="9"/>
  <c r="F368" i="9"/>
  <c r="G368" i="9"/>
  <c r="E368" i="9"/>
  <c r="F364" i="9"/>
  <c r="G364" i="9"/>
  <c r="E364" i="9"/>
  <c r="F360" i="9"/>
  <c r="G360" i="9"/>
  <c r="E360" i="9"/>
  <c r="F356" i="9"/>
  <c r="G356" i="9"/>
  <c r="E356" i="9"/>
  <c r="F352" i="9"/>
  <c r="G352" i="9"/>
  <c r="E352" i="9"/>
  <c r="F348" i="9"/>
  <c r="G348" i="9"/>
  <c r="E348" i="9"/>
  <c r="F344" i="9"/>
  <c r="G344" i="9"/>
  <c r="E344" i="9"/>
  <c r="F340" i="9"/>
  <c r="G340" i="9"/>
  <c r="E340" i="9"/>
  <c r="F336" i="9"/>
  <c r="G336" i="9"/>
  <c r="E336" i="9"/>
  <c r="F332" i="9"/>
  <c r="G332" i="9"/>
  <c r="E332" i="9"/>
  <c r="F328" i="9"/>
  <c r="G328" i="9"/>
  <c r="E328" i="9"/>
  <c r="F324" i="9"/>
  <c r="G324" i="9"/>
  <c r="E324" i="9"/>
  <c r="F320" i="9"/>
  <c r="G320" i="9"/>
  <c r="E320" i="9"/>
  <c r="F316" i="9"/>
  <c r="G316" i="9"/>
  <c r="E316" i="9"/>
  <c r="F312" i="9"/>
  <c r="G312" i="9"/>
  <c r="E312" i="9"/>
  <c r="F308" i="9"/>
  <c r="G308" i="9"/>
  <c r="E308" i="9"/>
  <c r="F304" i="9"/>
  <c r="G304" i="9"/>
  <c r="E304" i="9"/>
  <c r="F300" i="9"/>
  <c r="E300" i="9"/>
  <c r="F296" i="9"/>
  <c r="E296" i="9"/>
  <c r="G296" i="9"/>
  <c r="F292" i="9"/>
  <c r="G292" i="9"/>
  <c r="E292" i="9"/>
  <c r="F288" i="9"/>
  <c r="E288" i="9"/>
  <c r="G288" i="9"/>
  <c r="F284" i="9"/>
  <c r="G284" i="9"/>
  <c r="E284" i="9"/>
  <c r="F280" i="9"/>
  <c r="E280" i="9"/>
  <c r="G280" i="9"/>
  <c r="F276" i="9"/>
  <c r="G276" i="9"/>
  <c r="E276" i="9"/>
  <c r="F272" i="9"/>
  <c r="E272" i="9"/>
  <c r="G272" i="9"/>
  <c r="F268" i="9"/>
  <c r="G268" i="9"/>
  <c r="E268" i="9"/>
  <c r="F264" i="9"/>
  <c r="E264" i="9"/>
  <c r="G264" i="9"/>
  <c r="F260" i="9"/>
  <c r="G260" i="9"/>
  <c r="E260" i="9"/>
  <c r="F256" i="9"/>
  <c r="E256" i="9"/>
  <c r="G256" i="9"/>
  <c r="F252" i="9"/>
  <c r="G252" i="9"/>
  <c r="E252" i="9"/>
  <c r="F248" i="9"/>
  <c r="E248" i="9"/>
  <c r="G248" i="9"/>
  <c r="G294" i="9"/>
  <c r="G278" i="9"/>
  <c r="G262" i="9"/>
  <c r="G246" i="9"/>
  <c r="E384" i="9"/>
  <c r="E301" i="9"/>
  <c r="G301" i="9"/>
  <c r="E297" i="9"/>
  <c r="G297" i="9"/>
  <c r="E293" i="9"/>
  <c r="G293" i="9"/>
  <c r="E289" i="9"/>
  <c r="G289" i="9"/>
  <c r="E285" i="9"/>
  <c r="G285" i="9"/>
  <c r="E281" i="9"/>
  <c r="G281" i="9"/>
  <c r="E277" i="9"/>
  <c r="G277" i="9"/>
  <c r="E273" i="9"/>
  <c r="G273" i="9"/>
  <c r="E269" i="9"/>
  <c r="G269" i="9"/>
  <c r="E265" i="9"/>
  <c r="G265" i="9"/>
  <c r="E261" i="9"/>
  <c r="G261" i="9"/>
  <c r="E257" i="9"/>
  <c r="G257" i="9"/>
  <c r="E253" i="9"/>
  <c r="G253" i="9"/>
  <c r="E249" i="9"/>
  <c r="G249" i="9"/>
  <c r="E245" i="9"/>
  <c r="G245" i="9"/>
  <c r="F381" i="9"/>
  <c r="F373" i="9"/>
  <c r="F365" i="9"/>
  <c r="F357" i="9"/>
  <c r="F349" i="9"/>
  <c r="F341" i="9"/>
  <c r="F333" i="9"/>
  <c r="F325" i="9"/>
  <c r="F317" i="9"/>
  <c r="F309" i="9"/>
  <c r="F301" i="9"/>
  <c r="F293" i="9"/>
  <c r="F285" i="9"/>
  <c r="F277" i="9"/>
  <c r="F269" i="9"/>
  <c r="F261" i="9"/>
  <c r="F253" i="9"/>
  <c r="F245" i="9"/>
  <c r="G295" i="9"/>
  <c r="E295" i="9"/>
  <c r="G291" i="9"/>
  <c r="E291" i="9"/>
  <c r="G287" i="9"/>
  <c r="E287" i="9"/>
  <c r="G283" i="9"/>
  <c r="E283" i="9"/>
  <c r="G279" i="9"/>
  <c r="E279" i="9"/>
  <c r="G275" i="9"/>
  <c r="E275" i="9"/>
  <c r="G271" i="9"/>
  <c r="E271" i="9"/>
  <c r="G267" i="9"/>
  <c r="E267" i="9"/>
  <c r="G263" i="9"/>
  <c r="E263" i="9"/>
  <c r="G259" i="9"/>
  <c r="E259" i="9"/>
  <c r="G255" i="9"/>
  <c r="E255" i="9"/>
  <c r="G251" i="9"/>
  <c r="E251" i="9"/>
  <c r="G247" i="9"/>
  <c r="E247" i="9"/>
  <c r="G299" i="9"/>
  <c r="F385" i="9"/>
  <c r="F377" i="9"/>
  <c r="F369" i="9"/>
  <c r="F361" i="9"/>
  <c r="F353" i="9"/>
  <c r="F345" i="9"/>
  <c r="F337" i="9"/>
  <c r="F329" i="9"/>
  <c r="F321" i="9"/>
  <c r="F313" i="9"/>
  <c r="F305" i="9"/>
  <c r="F297" i="9"/>
  <c r="F289" i="9"/>
  <c r="F281" i="9"/>
  <c r="F273" i="9"/>
  <c r="F265" i="9"/>
  <c r="F257" i="9"/>
  <c r="F249" i="9"/>
  <c r="H245" i="1"/>
  <c r="F245" i="1" s="1"/>
  <c r="H246" i="1"/>
  <c r="G246" i="1" s="1"/>
  <c r="H247" i="1"/>
  <c r="F247" i="1" s="1"/>
  <c r="H248" i="1"/>
  <c r="H249" i="1"/>
  <c r="F249" i="1" s="1"/>
  <c r="H250" i="1"/>
  <c r="H251" i="1"/>
  <c r="F251" i="1" s="1"/>
  <c r="H252" i="1"/>
  <c r="H253" i="1"/>
  <c r="H254" i="1"/>
  <c r="H255" i="1"/>
  <c r="F255" i="1" s="1"/>
  <c r="H256" i="1"/>
  <c r="G256" i="1" s="1"/>
  <c r="H257" i="1"/>
  <c r="F257" i="1" s="1"/>
  <c r="H258" i="1"/>
  <c r="G258" i="1" s="1"/>
  <c r="H259" i="1"/>
  <c r="F259" i="1" s="1"/>
  <c r="H260" i="1"/>
  <c r="H261" i="1"/>
  <c r="F261" i="1" s="1"/>
  <c r="H262" i="1"/>
  <c r="G262" i="1" s="1"/>
  <c r="H263" i="1"/>
  <c r="F263" i="1" s="1"/>
  <c r="H264" i="1"/>
  <c r="H265" i="1"/>
  <c r="F265" i="1" s="1"/>
  <c r="H266" i="1"/>
  <c r="H267" i="1"/>
  <c r="F267" i="1" s="1"/>
  <c r="H268" i="1"/>
  <c r="H269" i="1"/>
  <c r="H270" i="1"/>
  <c r="H271" i="1"/>
  <c r="F271" i="1" s="1"/>
  <c r="H272" i="1"/>
  <c r="G272" i="1" s="1"/>
  <c r="H273" i="1"/>
  <c r="F273" i="1" s="1"/>
  <c r="H274" i="1"/>
  <c r="G274" i="1" s="1"/>
  <c r="H275" i="1"/>
  <c r="F275" i="1" s="1"/>
  <c r="H276" i="1"/>
  <c r="H277" i="1"/>
  <c r="E277" i="1" s="1"/>
  <c r="H278" i="1"/>
  <c r="G278" i="1" s="1"/>
  <c r="H279" i="1"/>
  <c r="F279" i="1" s="1"/>
  <c r="H280" i="1"/>
  <c r="H281" i="1"/>
  <c r="E281" i="1" s="1"/>
  <c r="H282" i="1"/>
  <c r="G282" i="1" s="1"/>
  <c r="H283" i="1"/>
  <c r="F283" i="1" s="1"/>
  <c r="H284" i="1"/>
  <c r="H285" i="1"/>
  <c r="E285" i="1" s="1"/>
  <c r="H286" i="1"/>
  <c r="G286" i="1" s="1"/>
  <c r="H287" i="1"/>
  <c r="F287" i="1" s="1"/>
  <c r="H288" i="1"/>
  <c r="H289" i="1"/>
  <c r="E289" i="1" s="1"/>
  <c r="H290" i="1"/>
  <c r="G290" i="1" s="1"/>
  <c r="H291" i="1"/>
  <c r="F291" i="1" s="1"/>
  <c r="H292" i="1"/>
  <c r="H293" i="1"/>
  <c r="E293" i="1" s="1"/>
  <c r="H294" i="1"/>
  <c r="G294" i="1" s="1"/>
  <c r="H295" i="1"/>
  <c r="F295" i="1" s="1"/>
  <c r="H296" i="1"/>
  <c r="E296" i="1" s="1"/>
  <c r="H297" i="1"/>
  <c r="E297" i="1" s="1"/>
  <c r="H298" i="1"/>
  <c r="G298" i="1" s="1"/>
  <c r="H299" i="1"/>
  <c r="F299" i="1" s="1"/>
  <c r="H300" i="1"/>
  <c r="E300" i="1" s="1"/>
  <c r="H301" i="1"/>
  <c r="E301" i="1" s="1"/>
  <c r="H302" i="1"/>
  <c r="G302" i="1" s="1"/>
  <c r="H303" i="1"/>
  <c r="F303" i="1" s="1"/>
  <c r="H304" i="1"/>
  <c r="E304" i="1" s="1"/>
  <c r="H305" i="1"/>
  <c r="E305" i="1" s="1"/>
  <c r="H306" i="1"/>
  <c r="G306" i="1" s="1"/>
  <c r="H307" i="1"/>
  <c r="F307" i="1" s="1"/>
  <c r="H308" i="1"/>
  <c r="E308" i="1" s="1"/>
  <c r="H309" i="1"/>
  <c r="E309" i="1" s="1"/>
  <c r="H310" i="1"/>
  <c r="E310" i="1" s="1"/>
  <c r="H311" i="1"/>
  <c r="F311" i="1" s="1"/>
  <c r="H312" i="1"/>
  <c r="E312" i="1" s="1"/>
  <c r="H313" i="1"/>
  <c r="E313" i="1" s="1"/>
  <c r="H314" i="1"/>
  <c r="E314" i="1" s="1"/>
  <c r="H315" i="1"/>
  <c r="F315" i="1" s="1"/>
  <c r="H316" i="1"/>
  <c r="E316" i="1" s="1"/>
  <c r="H317" i="1"/>
  <c r="E317" i="1" s="1"/>
  <c r="H318" i="1"/>
  <c r="E318" i="1" s="1"/>
  <c r="H319" i="1"/>
  <c r="F319" i="1" s="1"/>
  <c r="H320" i="1"/>
  <c r="E320" i="1" s="1"/>
  <c r="H321" i="1"/>
  <c r="E321" i="1" s="1"/>
  <c r="H322" i="1"/>
  <c r="E322" i="1" s="1"/>
  <c r="H323" i="1"/>
  <c r="F323" i="1" s="1"/>
  <c r="H324" i="1"/>
  <c r="E324" i="1" s="1"/>
  <c r="H325" i="1"/>
  <c r="E325" i="1" s="1"/>
  <c r="H326" i="1"/>
  <c r="E326" i="1" s="1"/>
  <c r="H327" i="1"/>
  <c r="F327" i="1" s="1"/>
  <c r="H328" i="1"/>
  <c r="E328" i="1" s="1"/>
  <c r="H329" i="1"/>
  <c r="E329" i="1" s="1"/>
  <c r="H330" i="1"/>
  <c r="E330" i="1" s="1"/>
  <c r="H331" i="1"/>
  <c r="F331" i="1" s="1"/>
  <c r="H332" i="1"/>
  <c r="E332" i="1" s="1"/>
  <c r="H333" i="1"/>
  <c r="E333" i="1" s="1"/>
  <c r="H334" i="1"/>
  <c r="E334" i="1" s="1"/>
  <c r="H335" i="1"/>
  <c r="F335" i="1" s="1"/>
  <c r="H336" i="1"/>
  <c r="E336" i="1" s="1"/>
  <c r="H337" i="1"/>
  <c r="E337" i="1" s="1"/>
  <c r="H338" i="1"/>
  <c r="E338" i="1" s="1"/>
  <c r="H339" i="1"/>
  <c r="F339" i="1" s="1"/>
  <c r="H340" i="1"/>
  <c r="E340" i="1" s="1"/>
  <c r="H341" i="1"/>
  <c r="E341" i="1" s="1"/>
  <c r="H342" i="1"/>
  <c r="E342" i="1" s="1"/>
  <c r="H343" i="1"/>
  <c r="F343" i="1" s="1"/>
  <c r="H344" i="1"/>
  <c r="E344" i="1" s="1"/>
  <c r="H345" i="1"/>
  <c r="E345" i="1" s="1"/>
  <c r="H346" i="1"/>
  <c r="E346" i="1" s="1"/>
  <c r="H347" i="1"/>
  <c r="F347" i="1" s="1"/>
  <c r="H348" i="1"/>
  <c r="E348" i="1" s="1"/>
  <c r="H349" i="1"/>
  <c r="E349" i="1" s="1"/>
  <c r="H350" i="1"/>
  <c r="E350" i="1" s="1"/>
  <c r="H351" i="1"/>
  <c r="F351" i="1" s="1"/>
  <c r="H352" i="1"/>
  <c r="E352" i="1" s="1"/>
  <c r="H353" i="1"/>
  <c r="E353" i="1" s="1"/>
  <c r="H354" i="1"/>
  <c r="E354" i="1" s="1"/>
  <c r="H355" i="1"/>
  <c r="F355" i="1" s="1"/>
  <c r="H356" i="1"/>
  <c r="E356" i="1" s="1"/>
  <c r="H357" i="1"/>
  <c r="E357" i="1" s="1"/>
  <c r="H358" i="1"/>
  <c r="E358" i="1" s="1"/>
  <c r="H359" i="1"/>
  <c r="F359" i="1" s="1"/>
  <c r="H360" i="1"/>
  <c r="E360" i="1" s="1"/>
  <c r="H361" i="1"/>
  <c r="E361" i="1" s="1"/>
  <c r="H362" i="1"/>
  <c r="E362" i="1" s="1"/>
  <c r="H363" i="1"/>
  <c r="F363" i="1" s="1"/>
  <c r="H364" i="1"/>
  <c r="E364" i="1" s="1"/>
  <c r="H365" i="1"/>
  <c r="E365" i="1" s="1"/>
  <c r="H366" i="1"/>
  <c r="E366" i="1" s="1"/>
  <c r="H367" i="1"/>
  <c r="F367" i="1" s="1"/>
  <c r="H368" i="1"/>
  <c r="E368" i="1" s="1"/>
  <c r="H369" i="1"/>
  <c r="E369" i="1" s="1"/>
  <c r="H370" i="1"/>
  <c r="E370" i="1" s="1"/>
  <c r="H371" i="1"/>
  <c r="F371" i="1" s="1"/>
  <c r="H372" i="1"/>
  <c r="E372" i="1" s="1"/>
  <c r="H373" i="1"/>
  <c r="E373" i="1" s="1"/>
  <c r="H374" i="1"/>
  <c r="E374" i="1" s="1"/>
  <c r="H375" i="1"/>
  <c r="F375" i="1" s="1"/>
  <c r="H376" i="1"/>
  <c r="E376" i="1" s="1"/>
  <c r="H377" i="1"/>
  <c r="E377" i="1" s="1"/>
  <c r="H378" i="1"/>
  <c r="E378" i="1" s="1"/>
  <c r="H379" i="1"/>
  <c r="F379" i="1" s="1"/>
  <c r="H380" i="1"/>
  <c r="E380" i="1" s="1"/>
  <c r="H381" i="1"/>
  <c r="E381" i="1" s="1"/>
  <c r="H382" i="1"/>
  <c r="E382" i="1" s="1"/>
  <c r="H383" i="1"/>
  <c r="F383" i="1" s="1"/>
  <c r="H384" i="1"/>
  <c r="E384" i="1" s="1"/>
  <c r="H385" i="1"/>
  <c r="E385" i="1" s="1"/>
  <c r="H386" i="1"/>
  <c r="E386" i="1" s="1"/>
  <c r="H387" i="1"/>
  <c r="F387" i="1" s="1"/>
  <c r="H388" i="1"/>
  <c r="E388" i="1" s="1"/>
  <c r="H389" i="1"/>
  <c r="E389" i="1" s="1"/>
  <c r="H390" i="1"/>
  <c r="E390" i="1" s="1"/>
  <c r="H391" i="1"/>
  <c r="F391" i="1" s="1"/>
  <c r="H392" i="1"/>
  <c r="E392" i="1" s="1"/>
  <c r="H393" i="1"/>
  <c r="E393" i="1" s="1"/>
  <c r="H394" i="1"/>
  <c r="E394" i="1" s="1"/>
  <c r="H395" i="1"/>
  <c r="F395" i="1" s="1"/>
  <c r="H396" i="1"/>
  <c r="E396" i="1" s="1"/>
  <c r="H397" i="1"/>
  <c r="E397" i="1" s="1"/>
  <c r="H398" i="1"/>
  <c r="E398" i="1" s="1"/>
  <c r="G281" i="1" l="1"/>
  <c r="G393" i="1"/>
  <c r="G357" i="1"/>
  <c r="G313" i="1"/>
  <c r="F357" i="1"/>
  <c r="F277" i="1"/>
  <c r="G389" i="1"/>
  <c r="G345" i="1"/>
  <c r="G297" i="1"/>
  <c r="F314" i="1"/>
  <c r="G361" i="1"/>
  <c r="G325" i="1"/>
  <c r="G377" i="1"/>
  <c r="G329" i="1"/>
  <c r="G293" i="1"/>
  <c r="F309" i="1"/>
  <c r="F368" i="1"/>
  <c r="F378" i="1"/>
  <c r="F352" i="1"/>
  <c r="G373" i="1"/>
  <c r="G341" i="1"/>
  <c r="G309" i="1"/>
  <c r="G277" i="1"/>
  <c r="F373" i="1"/>
  <c r="F336" i="1"/>
  <c r="F330" i="1"/>
  <c r="G385" i="1"/>
  <c r="G369" i="1"/>
  <c r="G353" i="1"/>
  <c r="G337" i="1"/>
  <c r="G321" i="1"/>
  <c r="G305" i="1"/>
  <c r="G289" i="1"/>
  <c r="F394" i="1"/>
  <c r="F346" i="1"/>
  <c r="F325" i="1"/>
  <c r="F301" i="1"/>
  <c r="G397" i="1"/>
  <c r="G381" i="1"/>
  <c r="G365" i="1"/>
  <c r="G349" i="1"/>
  <c r="G333" i="1"/>
  <c r="G317" i="1"/>
  <c r="G301" i="1"/>
  <c r="G285" i="1"/>
  <c r="F389" i="1"/>
  <c r="F362" i="1"/>
  <c r="F341" i="1"/>
  <c r="F320" i="1"/>
  <c r="F293" i="1"/>
  <c r="F292" i="1"/>
  <c r="E292" i="1"/>
  <c r="F288" i="1"/>
  <c r="E288" i="1"/>
  <c r="F284" i="1"/>
  <c r="E284" i="1"/>
  <c r="F280" i="1"/>
  <c r="E280" i="1"/>
  <c r="F276" i="1"/>
  <c r="E276" i="1"/>
  <c r="F272" i="1"/>
  <c r="E272" i="1"/>
  <c r="F268" i="1"/>
  <c r="E268" i="1"/>
  <c r="F264" i="1"/>
  <c r="E264" i="1"/>
  <c r="F260" i="1"/>
  <c r="E260" i="1"/>
  <c r="F256" i="1"/>
  <c r="E256" i="1"/>
  <c r="F252" i="1"/>
  <c r="E252" i="1"/>
  <c r="F248" i="1"/>
  <c r="E248" i="1"/>
  <c r="G398" i="1"/>
  <c r="G394" i="1"/>
  <c r="G390" i="1"/>
  <c r="G386" i="1"/>
  <c r="G382" i="1"/>
  <c r="G378" i="1"/>
  <c r="G374" i="1"/>
  <c r="G370" i="1"/>
  <c r="G366" i="1"/>
  <c r="G362" i="1"/>
  <c r="G358" i="1"/>
  <c r="G354" i="1"/>
  <c r="G350" i="1"/>
  <c r="G346" i="1"/>
  <c r="G342" i="1"/>
  <c r="G338" i="1"/>
  <c r="G334" i="1"/>
  <c r="G330" i="1"/>
  <c r="G326" i="1"/>
  <c r="G322" i="1"/>
  <c r="G318" i="1"/>
  <c r="G314" i="1"/>
  <c r="G310" i="1"/>
  <c r="G268" i="1"/>
  <c r="G263" i="1"/>
  <c r="G252" i="1"/>
  <c r="G247" i="1"/>
  <c r="F396" i="1"/>
  <c r="F390" i="1"/>
  <c r="F385" i="1"/>
  <c r="F380" i="1"/>
  <c r="F374" i="1"/>
  <c r="F369" i="1"/>
  <c r="F364" i="1"/>
  <c r="F358" i="1"/>
  <c r="F353" i="1"/>
  <c r="F348" i="1"/>
  <c r="F342" i="1"/>
  <c r="F337" i="1"/>
  <c r="F332" i="1"/>
  <c r="F326" i="1"/>
  <c r="F321" i="1"/>
  <c r="F316" i="1"/>
  <c r="F310" i="1"/>
  <c r="F304" i="1"/>
  <c r="F296" i="1"/>
  <c r="F281" i="1"/>
  <c r="E387" i="1"/>
  <c r="E371" i="1"/>
  <c r="E355" i="1"/>
  <c r="E339" i="1"/>
  <c r="E323" i="1"/>
  <c r="E307" i="1"/>
  <c r="E291" i="1"/>
  <c r="E275" i="1"/>
  <c r="E259" i="1"/>
  <c r="G267" i="1"/>
  <c r="E351" i="1"/>
  <c r="E303" i="1"/>
  <c r="E287" i="1"/>
  <c r="E255" i="1"/>
  <c r="E306" i="1"/>
  <c r="F306" i="1"/>
  <c r="E302" i="1"/>
  <c r="F302" i="1"/>
  <c r="E298" i="1"/>
  <c r="F298" i="1"/>
  <c r="E294" i="1"/>
  <c r="F294" i="1"/>
  <c r="E290" i="1"/>
  <c r="F290" i="1"/>
  <c r="E286" i="1"/>
  <c r="F286" i="1"/>
  <c r="E282" i="1"/>
  <c r="F282" i="1"/>
  <c r="E278" i="1"/>
  <c r="F278" i="1"/>
  <c r="E274" i="1"/>
  <c r="F274" i="1"/>
  <c r="E270" i="1"/>
  <c r="F270" i="1"/>
  <c r="E266" i="1"/>
  <c r="F266" i="1"/>
  <c r="E262" i="1"/>
  <c r="F262" i="1"/>
  <c r="E258" i="1"/>
  <c r="F258" i="1"/>
  <c r="E254" i="1"/>
  <c r="F254" i="1"/>
  <c r="E250" i="1"/>
  <c r="F250" i="1"/>
  <c r="E246" i="1"/>
  <c r="F246" i="1"/>
  <c r="G396" i="1"/>
  <c r="G392" i="1"/>
  <c r="G388" i="1"/>
  <c r="G384" i="1"/>
  <c r="G380" i="1"/>
  <c r="G376" i="1"/>
  <c r="G372" i="1"/>
  <c r="G368" i="1"/>
  <c r="G364" i="1"/>
  <c r="G360" i="1"/>
  <c r="G356" i="1"/>
  <c r="G352" i="1"/>
  <c r="G348" i="1"/>
  <c r="G344" i="1"/>
  <c r="G340" i="1"/>
  <c r="G336" i="1"/>
  <c r="G332" i="1"/>
  <c r="G328" i="1"/>
  <c r="G324" i="1"/>
  <c r="G320" i="1"/>
  <c r="G316" i="1"/>
  <c r="G312" i="1"/>
  <c r="G308" i="1"/>
  <c r="G304" i="1"/>
  <c r="G300" i="1"/>
  <c r="G296" i="1"/>
  <c r="G292" i="1"/>
  <c r="G288" i="1"/>
  <c r="G284" i="1"/>
  <c r="G280" i="1"/>
  <c r="G276" i="1"/>
  <c r="G271" i="1"/>
  <c r="G266" i="1"/>
  <c r="G260" i="1"/>
  <c r="G255" i="1"/>
  <c r="G250" i="1"/>
  <c r="F398" i="1"/>
  <c r="F393" i="1"/>
  <c r="F388" i="1"/>
  <c r="F382" i="1"/>
  <c r="F377" i="1"/>
  <c r="F372" i="1"/>
  <c r="F366" i="1"/>
  <c r="F361" i="1"/>
  <c r="F356" i="1"/>
  <c r="F350" i="1"/>
  <c r="F345" i="1"/>
  <c r="F340" i="1"/>
  <c r="F334" i="1"/>
  <c r="F329" i="1"/>
  <c r="F324" i="1"/>
  <c r="F318" i="1"/>
  <c r="F313" i="1"/>
  <c r="F308" i="1"/>
  <c r="F300" i="1"/>
  <c r="F289" i="1"/>
  <c r="E395" i="1"/>
  <c r="E379" i="1"/>
  <c r="E363" i="1"/>
  <c r="E347" i="1"/>
  <c r="E331" i="1"/>
  <c r="E315" i="1"/>
  <c r="E299" i="1"/>
  <c r="E283" i="1"/>
  <c r="E267" i="1"/>
  <c r="E251" i="1"/>
  <c r="G251" i="1"/>
  <c r="F384" i="1"/>
  <c r="E383" i="1"/>
  <c r="E367" i="1"/>
  <c r="E335" i="1"/>
  <c r="E319" i="1"/>
  <c r="E271" i="1"/>
  <c r="E273" i="1"/>
  <c r="G273" i="1"/>
  <c r="E269" i="1"/>
  <c r="G269" i="1"/>
  <c r="E265" i="1"/>
  <c r="G265" i="1"/>
  <c r="E261" i="1"/>
  <c r="G261" i="1"/>
  <c r="E257" i="1"/>
  <c r="G257" i="1"/>
  <c r="E253" i="1"/>
  <c r="G253" i="1"/>
  <c r="E249" i="1"/>
  <c r="G249" i="1"/>
  <c r="E245" i="1"/>
  <c r="G245" i="1"/>
  <c r="G395" i="1"/>
  <c r="G391" i="1"/>
  <c r="G387" i="1"/>
  <c r="G383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323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0" i="1"/>
  <c r="G264" i="1"/>
  <c r="G259" i="1"/>
  <c r="G254" i="1"/>
  <c r="G248" i="1"/>
  <c r="F397" i="1"/>
  <c r="F392" i="1"/>
  <c r="F386" i="1"/>
  <c r="F381" i="1"/>
  <c r="F376" i="1"/>
  <c r="F370" i="1"/>
  <c r="F365" i="1"/>
  <c r="F360" i="1"/>
  <c r="F354" i="1"/>
  <c r="F349" i="1"/>
  <c r="F344" i="1"/>
  <c r="F338" i="1"/>
  <c r="F333" i="1"/>
  <c r="F328" i="1"/>
  <c r="F322" i="1"/>
  <c r="F317" i="1"/>
  <c r="F312" i="1"/>
  <c r="F305" i="1"/>
  <c r="F297" i="1"/>
  <c r="F285" i="1"/>
  <c r="F269" i="1"/>
  <c r="F253" i="1"/>
  <c r="E391" i="1"/>
  <c r="E375" i="1"/>
  <c r="E359" i="1"/>
  <c r="E343" i="1"/>
  <c r="E327" i="1"/>
  <c r="E311" i="1"/>
  <c r="E295" i="1"/>
  <c r="E279" i="1"/>
  <c r="E263" i="1"/>
  <c r="E247" i="1"/>
  <c r="H119" i="7"/>
  <c r="G119" i="7" s="1"/>
  <c r="H120" i="7"/>
  <c r="G120" i="7" s="1"/>
  <c r="H121" i="7"/>
  <c r="E121" i="7" s="1"/>
  <c r="H122" i="7"/>
  <c r="F122" i="7" s="1"/>
  <c r="H123" i="7"/>
  <c r="G123" i="7" s="1"/>
  <c r="H124" i="7"/>
  <c r="G124" i="7" s="1"/>
  <c r="H125" i="7"/>
  <c r="E125" i="7" s="1"/>
  <c r="H126" i="7"/>
  <c r="F126" i="7" s="1"/>
  <c r="H127" i="7"/>
  <c r="G127" i="7" s="1"/>
  <c r="H128" i="7"/>
  <c r="G128" i="7" s="1"/>
  <c r="H129" i="7"/>
  <c r="E129" i="7" s="1"/>
  <c r="H130" i="7"/>
  <c r="F130" i="7" s="1"/>
  <c r="H131" i="7"/>
  <c r="G131" i="7" s="1"/>
  <c r="H132" i="7"/>
  <c r="G132" i="7" s="1"/>
  <c r="H133" i="7"/>
  <c r="E133" i="7" s="1"/>
  <c r="G122" i="7" l="1"/>
  <c r="F121" i="7"/>
  <c r="G126" i="7"/>
  <c r="E120" i="7"/>
  <c r="G133" i="7"/>
  <c r="G121" i="7"/>
  <c r="G130" i="7"/>
  <c r="F133" i="7"/>
  <c r="E132" i="7"/>
  <c r="F125" i="7"/>
  <c r="G129" i="7"/>
  <c r="G125" i="7"/>
  <c r="F129" i="7"/>
  <c r="E128" i="7"/>
  <c r="E124" i="7"/>
  <c r="F132" i="7"/>
  <c r="F128" i="7"/>
  <c r="F124" i="7"/>
  <c r="F120" i="7"/>
  <c r="E131" i="7"/>
  <c r="E127" i="7"/>
  <c r="E123" i="7"/>
  <c r="E119" i="7"/>
  <c r="F131" i="7"/>
  <c r="F127" i="7"/>
  <c r="F123" i="7"/>
  <c r="F119" i="7"/>
  <c r="E130" i="7"/>
  <c r="E126" i="7"/>
  <c r="E122" i="7"/>
  <c r="H48" i="10"/>
  <c r="H49" i="10"/>
  <c r="H50" i="10"/>
  <c r="H51" i="10"/>
  <c r="H52" i="10"/>
  <c r="H53" i="10"/>
  <c r="H54" i="10"/>
  <c r="G54" i="10" s="1"/>
  <c r="H55" i="10"/>
  <c r="H56" i="10"/>
  <c r="F56" i="10" s="1"/>
  <c r="H57" i="10"/>
  <c r="H58" i="10"/>
  <c r="F58" i="10" s="1"/>
  <c r="H59" i="10"/>
  <c r="G59" i="10" s="1"/>
  <c r="H60" i="10"/>
  <c r="H61" i="10"/>
  <c r="H62" i="10"/>
  <c r="F62" i="10" s="1"/>
  <c r="H63" i="10"/>
  <c r="H64" i="10"/>
  <c r="H65" i="10"/>
  <c r="H66" i="10"/>
  <c r="H67" i="10"/>
  <c r="G67" i="10" s="1"/>
  <c r="H68" i="10"/>
  <c r="F68" i="10" s="1"/>
  <c r="H69" i="10"/>
  <c r="H70" i="10"/>
  <c r="G70" i="10" s="1"/>
  <c r="H71" i="10"/>
  <c r="H72" i="10"/>
  <c r="F72" i="10" s="1"/>
  <c r="H73" i="10"/>
  <c r="H74" i="10"/>
  <c r="F74" i="10" s="1"/>
  <c r="H75" i="10"/>
  <c r="G75" i="10" s="1"/>
  <c r="H76" i="10"/>
  <c r="H77" i="10"/>
  <c r="H78" i="10"/>
  <c r="F78" i="10" s="1"/>
  <c r="H79" i="10"/>
  <c r="H80" i="10"/>
  <c r="H81" i="10"/>
  <c r="H82" i="10"/>
  <c r="H83" i="10"/>
  <c r="G83" i="10" s="1"/>
  <c r="H84" i="10"/>
  <c r="H85" i="10"/>
  <c r="H86" i="10"/>
  <c r="G86" i="10" s="1"/>
  <c r="H87" i="10"/>
  <c r="H88" i="10"/>
  <c r="F88" i="10" s="1"/>
  <c r="H89" i="10"/>
  <c r="H90" i="10"/>
  <c r="F90" i="10" s="1"/>
  <c r="H91" i="10"/>
  <c r="H92" i="10"/>
  <c r="H93" i="10"/>
  <c r="H94" i="10"/>
  <c r="F94" i="10" s="1"/>
  <c r="H95" i="10"/>
  <c r="H96" i="10"/>
  <c r="H97" i="10"/>
  <c r="H98" i="10"/>
  <c r="H99" i="10"/>
  <c r="H100" i="10"/>
  <c r="F100" i="10" s="1"/>
  <c r="H101" i="10"/>
  <c r="H102" i="10"/>
  <c r="G102" i="10" s="1"/>
  <c r="H103" i="10"/>
  <c r="G103" i="10" s="1"/>
  <c r="H104" i="10"/>
  <c r="F104" i="10" s="1"/>
  <c r="H105" i="10"/>
  <c r="H106" i="10"/>
  <c r="F106" i="10" s="1"/>
  <c r="H107" i="10"/>
  <c r="G107" i="10" s="1"/>
  <c r="H108" i="10"/>
  <c r="H109" i="10"/>
  <c r="H110" i="10"/>
  <c r="F110" i="10" s="1"/>
  <c r="H111" i="10"/>
  <c r="H112" i="10"/>
  <c r="H113" i="10"/>
  <c r="H114" i="10"/>
  <c r="H115" i="10"/>
  <c r="H116" i="10"/>
  <c r="H117" i="10"/>
  <c r="H118" i="10"/>
  <c r="G118" i="10" s="1"/>
  <c r="H119" i="10"/>
  <c r="H120" i="10"/>
  <c r="F120" i="10" s="1"/>
  <c r="H121" i="10"/>
  <c r="H122" i="10"/>
  <c r="F122" i="10" s="1"/>
  <c r="H123" i="10"/>
  <c r="G123" i="10" s="1"/>
  <c r="H124" i="10"/>
  <c r="H125" i="10"/>
  <c r="H126" i="10"/>
  <c r="F126" i="10" s="1"/>
  <c r="H127" i="10"/>
  <c r="H128" i="10"/>
  <c r="H129" i="10"/>
  <c r="F129" i="10" s="1"/>
  <c r="H130" i="10"/>
  <c r="H131" i="10"/>
  <c r="E131" i="10" s="1"/>
  <c r="H132" i="10"/>
  <c r="H133" i="10"/>
  <c r="H134" i="10"/>
  <c r="G134" i="10" s="1"/>
  <c r="H135" i="10"/>
  <c r="H136" i="10"/>
  <c r="H137" i="10"/>
  <c r="H138" i="10"/>
  <c r="F138" i="10" s="1"/>
  <c r="H139" i="10"/>
  <c r="E139" i="10" s="1"/>
  <c r="H140" i="10"/>
  <c r="H141" i="10"/>
  <c r="H142" i="10"/>
  <c r="F142" i="10" s="1"/>
  <c r="H143" i="10"/>
  <c r="H144" i="10"/>
  <c r="H145" i="10"/>
  <c r="F145" i="10" s="1"/>
  <c r="H146" i="10"/>
  <c r="H147" i="10"/>
  <c r="E147" i="10" s="1"/>
  <c r="H148" i="10"/>
  <c r="H149" i="10"/>
  <c r="H150" i="10"/>
  <c r="G150" i="10" s="1"/>
  <c r="H151" i="10"/>
  <c r="H152" i="10"/>
  <c r="H153" i="10"/>
  <c r="H154" i="10"/>
  <c r="F154" i="10" s="1"/>
  <c r="H155" i="10"/>
  <c r="E155" i="10" s="1"/>
  <c r="H156" i="10"/>
  <c r="H157" i="10"/>
  <c r="H158" i="10"/>
  <c r="F158" i="10" s="1"/>
  <c r="H159" i="10"/>
  <c r="H160" i="10"/>
  <c r="H161" i="10"/>
  <c r="F161" i="10" s="1"/>
  <c r="H162" i="10"/>
  <c r="H163" i="10"/>
  <c r="E163" i="10" s="1"/>
  <c r="H164" i="10"/>
  <c r="H165" i="10"/>
  <c r="H166" i="10"/>
  <c r="G166" i="10" s="1"/>
  <c r="H167" i="10"/>
  <c r="G167" i="10" s="1"/>
  <c r="H168" i="10"/>
  <c r="H169" i="10"/>
  <c r="H170" i="10"/>
  <c r="F170" i="10" s="1"/>
  <c r="H171" i="10"/>
  <c r="E171" i="10" s="1"/>
  <c r="H172" i="10"/>
  <c r="H173" i="10"/>
  <c r="H174" i="10"/>
  <c r="F174" i="10" s="1"/>
  <c r="H175" i="10"/>
  <c r="H176" i="10"/>
  <c r="H177" i="10"/>
  <c r="F177" i="10" s="1"/>
  <c r="H178" i="10"/>
  <c r="H179" i="10"/>
  <c r="E179" i="10" s="1"/>
  <c r="H180" i="10"/>
  <c r="H181" i="10"/>
  <c r="H182" i="10"/>
  <c r="G182" i="10" s="1"/>
  <c r="H183" i="10"/>
  <c r="H184" i="10"/>
  <c r="H185" i="10"/>
  <c r="H186" i="10"/>
  <c r="F186" i="10" s="1"/>
  <c r="H187" i="10"/>
  <c r="E187" i="10" s="1"/>
  <c r="H188" i="10"/>
  <c r="H189" i="10"/>
  <c r="H190" i="10"/>
  <c r="F190" i="10" s="1"/>
  <c r="H191" i="10"/>
  <c r="H192" i="10"/>
  <c r="H193" i="10"/>
  <c r="F193" i="10" s="1"/>
  <c r="H194" i="10"/>
  <c r="H195" i="10"/>
  <c r="E195" i="10" s="1"/>
  <c r="H196" i="10"/>
  <c r="H197" i="10"/>
  <c r="H198" i="10"/>
  <c r="G198" i="10" s="1"/>
  <c r="H199" i="10"/>
  <c r="H200" i="10"/>
  <c r="H201" i="10"/>
  <c r="H202" i="10"/>
  <c r="F202" i="10" s="1"/>
  <c r="H203" i="10"/>
  <c r="E203" i="10" s="1"/>
  <c r="H204" i="10"/>
  <c r="G204" i="10" s="1"/>
  <c r="H205" i="10"/>
  <c r="G205" i="10" s="1"/>
  <c r="H206" i="10"/>
  <c r="F206" i="10" s="1"/>
  <c r="H207" i="10"/>
  <c r="H208" i="10"/>
  <c r="G208" i="10" s="1"/>
  <c r="H209" i="10"/>
  <c r="E209" i="10" s="1"/>
  <c r="H210" i="10"/>
  <c r="H211" i="10"/>
  <c r="E211" i="10" s="1"/>
  <c r="H212" i="10"/>
  <c r="G212" i="10" s="1"/>
  <c r="H213" i="10"/>
  <c r="G213" i="10" s="1"/>
  <c r="H214" i="10"/>
  <c r="H215" i="10"/>
  <c r="G215" i="10" s="1"/>
  <c r="H216" i="10"/>
  <c r="G216" i="10" s="1"/>
  <c r="H217" i="10"/>
  <c r="E217" i="10" s="1"/>
  <c r="H218" i="10"/>
  <c r="F218" i="10" s="1"/>
  <c r="H219" i="10"/>
  <c r="E219" i="10" s="1"/>
  <c r="H220" i="10"/>
  <c r="G220" i="10" s="1"/>
  <c r="H221" i="10"/>
  <c r="G221" i="10" s="1"/>
  <c r="H222" i="10"/>
  <c r="F222" i="10" s="1"/>
  <c r="H223" i="10"/>
  <c r="G223" i="10" s="1"/>
  <c r="H224" i="10"/>
  <c r="G224" i="10" s="1"/>
  <c r="H225" i="10"/>
  <c r="E225" i="10" s="1"/>
  <c r="H226" i="10"/>
  <c r="H227" i="10"/>
  <c r="E227" i="10" s="1"/>
  <c r="H228" i="10"/>
  <c r="G228" i="10" s="1"/>
  <c r="H229" i="10"/>
  <c r="G229" i="10" s="1"/>
  <c r="H230" i="10"/>
  <c r="H231" i="10"/>
  <c r="G231" i="10" s="1"/>
  <c r="H232" i="10"/>
  <c r="G232" i="10" s="1"/>
  <c r="H233" i="10"/>
  <c r="E233" i="10" s="1"/>
  <c r="H234" i="10"/>
  <c r="F234" i="10" s="1"/>
  <c r="H235" i="10"/>
  <c r="E235" i="10" s="1"/>
  <c r="H236" i="10"/>
  <c r="G236" i="10" s="1"/>
  <c r="H237" i="10"/>
  <c r="G237" i="10" s="1"/>
  <c r="H238" i="10"/>
  <c r="F238" i="10" s="1"/>
  <c r="H239" i="10"/>
  <c r="H240" i="10"/>
  <c r="G240" i="10" s="1"/>
  <c r="H241" i="10"/>
  <c r="E241" i="10" s="1"/>
  <c r="H242" i="10"/>
  <c r="H243" i="10"/>
  <c r="E243" i="10" s="1"/>
  <c r="H244" i="10"/>
  <c r="G244" i="10" s="1"/>
  <c r="H245" i="10"/>
  <c r="G245" i="10" s="1"/>
  <c r="H246" i="10"/>
  <c r="H247" i="10"/>
  <c r="H248" i="10"/>
  <c r="G248" i="10" s="1"/>
  <c r="H249" i="10"/>
  <c r="E249" i="10" s="1"/>
  <c r="H250" i="10"/>
  <c r="F250" i="10" s="1"/>
  <c r="H251" i="10"/>
  <c r="E251" i="10" s="1"/>
  <c r="H252" i="10"/>
  <c r="G252" i="10" s="1"/>
  <c r="H253" i="10"/>
  <c r="G253" i="10" s="1"/>
  <c r="H254" i="10"/>
  <c r="F254" i="10" s="1"/>
  <c r="H255" i="10"/>
  <c r="G255" i="10" s="1"/>
  <c r="H256" i="10"/>
  <c r="G256" i="10" s="1"/>
  <c r="H257" i="10"/>
  <c r="E257" i="10" s="1"/>
  <c r="H258" i="10"/>
  <c r="H259" i="10"/>
  <c r="E259" i="10" s="1"/>
  <c r="H260" i="10"/>
  <c r="G260" i="10" s="1"/>
  <c r="H261" i="10"/>
  <c r="G261" i="10" s="1"/>
  <c r="H262" i="10"/>
  <c r="H263" i="10"/>
  <c r="G263" i="10" s="1"/>
  <c r="H264" i="10"/>
  <c r="G264" i="10" s="1"/>
  <c r="H265" i="10"/>
  <c r="E265" i="10" s="1"/>
  <c r="H266" i="10"/>
  <c r="F266" i="10" s="1"/>
  <c r="H267" i="10"/>
  <c r="E267" i="10" s="1"/>
  <c r="H268" i="10"/>
  <c r="G268" i="10" s="1"/>
  <c r="H269" i="10"/>
  <c r="G269" i="10" s="1"/>
  <c r="H270" i="10"/>
  <c r="F270" i="10" s="1"/>
  <c r="H271" i="10"/>
  <c r="G271" i="10" s="1"/>
  <c r="H272" i="10"/>
  <c r="G272" i="10" s="1"/>
  <c r="H273" i="10"/>
  <c r="E273" i="10" s="1"/>
  <c r="H274" i="10"/>
  <c r="H275" i="10"/>
  <c r="E275" i="10" s="1"/>
  <c r="H276" i="10"/>
  <c r="G276" i="10" s="1"/>
  <c r="H277" i="10"/>
  <c r="G277" i="10" s="1"/>
  <c r="H278" i="10"/>
  <c r="H279" i="10"/>
  <c r="H280" i="10"/>
  <c r="G280" i="10" s="1"/>
  <c r="H281" i="10"/>
  <c r="E281" i="10" s="1"/>
  <c r="H282" i="10"/>
  <c r="F282" i="10" s="1"/>
  <c r="H283" i="10"/>
  <c r="E283" i="10" s="1"/>
  <c r="H284" i="10"/>
  <c r="G284" i="10" s="1"/>
  <c r="H285" i="10"/>
  <c r="G285" i="10" s="1"/>
  <c r="H286" i="10"/>
  <c r="F286" i="10" s="1"/>
  <c r="H287" i="10"/>
  <c r="H288" i="10"/>
  <c r="G288" i="10" s="1"/>
  <c r="H289" i="10"/>
  <c r="E289" i="10" s="1"/>
  <c r="H290" i="10"/>
  <c r="H291" i="10"/>
  <c r="E291" i="10" s="1"/>
  <c r="H292" i="10"/>
  <c r="G292" i="10" s="1"/>
  <c r="H293" i="10"/>
  <c r="G293" i="10" s="1"/>
  <c r="H294" i="10"/>
  <c r="H295" i="10"/>
  <c r="H296" i="10"/>
  <c r="E296" i="10" s="1"/>
  <c r="H297" i="10"/>
  <c r="E297" i="10" s="1"/>
  <c r="H298" i="10"/>
  <c r="F298" i="10" s="1"/>
  <c r="H299" i="10"/>
  <c r="G299" i="10" s="1"/>
  <c r="H300" i="10"/>
  <c r="E300" i="10" s="1"/>
  <c r="H301" i="10"/>
  <c r="E301" i="10" s="1"/>
  <c r="H302" i="10"/>
  <c r="F302" i="10" s="1"/>
  <c r="H303" i="10"/>
  <c r="H304" i="10"/>
  <c r="E304" i="10" s="1"/>
  <c r="H305" i="10"/>
  <c r="E305" i="10" s="1"/>
  <c r="H306" i="10"/>
  <c r="H307" i="10"/>
  <c r="G307" i="10" s="1"/>
  <c r="H308" i="10"/>
  <c r="E308" i="10" s="1"/>
  <c r="H309" i="10"/>
  <c r="E309" i="10" s="1"/>
  <c r="H47" i="10"/>
  <c r="E47" i="10" s="1"/>
  <c r="E302" i="10" l="1"/>
  <c r="E110" i="10"/>
  <c r="E238" i="10"/>
  <c r="E78" i="10"/>
  <c r="E206" i="10"/>
  <c r="E174" i="10"/>
  <c r="G305" i="10"/>
  <c r="G297" i="10"/>
  <c r="G289" i="10"/>
  <c r="G281" i="10"/>
  <c r="G273" i="10"/>
  <c r="G265" i="10"/>
  <c r="G257" i="10"/>
  <c r="G249" i="10"/>
  <c r="G241" i="10"/>
  <c r="G233" i="10"/>
  <c r="G225" i="10"/>
  <c r="G217" i="10"/>
  <c r="G209" i="10"/>
  <c r="F309" i="10"/>
  <c r="G304" i="10"/>
  <c r="G296" i="10"/>
  <c r="F308" i="10"/>
  <c r="G309" i="10"/>
  <c r="G301" i="10"/>
  <c r="F301" i="10"/>
  <c r="G308" i="10"/>
  <c r="G300" i="10"/>
  <c r="F300" i="10"/>
  <c r="E270" i="10"/>
  <c r="E142" i="10"/>
  <c r="F66" i="10"/>
  <c r="E66" i="10"/>
  <c r="F50" i="10"/>
  <c r="E50" i="10"/>
  <c r="G190" i="10"/>
  <c r="G174" i="10"/>
  <c r="G158" i="10"/>
  <c r="G142" i="10"/>
  <c r="G126" i="10"/>
  <c r="G110" i="10"/>
  <c r="G94" i="10"/>
  <c r="G78" i="10"/>
  <c r="G62" i="10"/>
  <c r="F289" i="10"/>
  <c r="F273" i="10"/>
  <c r="F257" i="10"/>
  <c r="F241" i="10"/>
  <c r="F225" i="10"/>
  <c r="F209" i="10"/>
  <c r="E298" i="10"/>
  <c r="E266" i="10"/>
  <c r="E234" i="10"/>
  <c r="E202" i="10"/>
  <c r="E170" i="10"/>
  <c r="E138" i="10"/>
  <c r="E106" i="10"/>
  <c r="E74" i="10"/>
  <c r="E303" i="10"/>
  <c r="F303" i="10"/>
  <c r="E295" i="10"/>
  <c r="F295" i="10"/>
  <c r="E287" i="10"/>
  <c r="F287" i="10"/>
  <c r="E279" i="10"/>
  <c r="F279" i="10"/>
  <c r="E247" i="10"/>
  <c r="F247" i="10"/>
  <c r="E239" i="10"/>
  <c r="F239" i="10"/>
  <c r="E207" i="10"/>
  <c r="F207" i="10"/>
  <c r="E199" i="10"/>
  <c r="F199" i="10"/>
  <c r="E191" i="10"/>
  <c r="F191" i="10"/>
  <c r="E183" i="10"/>
  <c r="F183" i="10"/>
  <c r="E175" i="10"/>
  <c r="F175" i="10"/>
  <c r="E159" i="10"/>
  <c r="F159" i="10"/>
  <c r="E151" i="10"/>
  <c r="F151" i="10"/>
  <c r="E143" i="10"/>
  <c r="F143" i="10"/>
  <c r="E135" i="10"/>
  <c r="F135" i="10"/>
  <c r="E127" i="10"/>
  <c r="F127" i="10"/>
  <c r="F119" i="10"/>
  <c r="E119" i="10"/>
  <c r="F115" i="10"/>
  <c r="E115" i="10"/>
  <c r="F111" i="10"/>
  <c r="E111" i="10"/>
  <c r="F99" i="10"/>
  <c r="E99" i="10"/>
  <c r="F91" i="10"/>
  <c r="E91" i="10"/>
  <c r="F79" i="10"/>
  <c r="E79" i="10"/>
  <c r="F71" i="10"/>
  <c r="E71" i="10"/>
  <c r="F63" i="10"/>
  <c r="E63" i="10"/>
  <c r="F51" i="10"/>
  <c r="E51" i="10"/>
  <c r="G191" i="10"/>
  <c r="G143" i="10"/>
  <c r="G127" i="10"/>
  <c r="G79" i="10"/>
  <c r="G63" i="10"/>
  <c r="F259" i="10"/>
  <c r="F211" i="10"/>
  <c r="F163" i="10"/>
  <c r="F131" i="10"/>
  <c r="F294" i="10"/>
  <c r="E294" i="10"/>
  <c r="F246" i="10"/>
  <c r="E246" i="10"/>
  <c r="F198" i="10"/>
  <c r="E198" i="10"/>
  <c r="F150" i="10"/>
  <c r="E150" i="10"/>
  <c r="F118" i="10"/>
  <c r="E118" i="10"/>
  <c r="E293" i="10"/>
  <c r="F293" i="10"/>
  <c r="E285" i="10"/>
  <c r="F285" i="10"/>
  <c r="E277" i="10"/>
  <c r="F277" i="10"/>
  <c r="E269" i="10"/>
  <c r="F269" i="10"/>
  <c r="E253" i="10"/>
  <c r="F253" i="10"/>
  <c r="E237" i="10"/>
  <c r="F237" i="10"/>
  <c r="E229" i="10"/>
  <c r="F229" i="10"/>
  <c r="E157" i="10"/>
  <c r="F157" i="10"/>
  <c r="G157" i="10"/>
  <c r="E153" i="10"/>
  <c r="G153" i="10"/>
  <c r="E149" i="10"/>
  <c r="F149" i="10"/>
  <c r="G149" i="10"/>
  <c r="E145" i="10"/>
  <c r="G145" i="10"/>
  <c r="E141" i="10"/>
  <c r="F141" i="10"/>
  <c r="G141" i="10"/>
  <c r="E137" i="10"/>
  <c r="G137" i="10"/>
  <c r="E133" i="10"/>
  <c r="F133" i="10"/>
  <c r="G133" i="10"/>
  <c r="E129" i="10"/>
  <c r="G129" i="10"/>
  <c r="E125" i="10"/>
  <c r="F125" i="10"/>
  <c r="G125" i="10"/>
  <c r="E121" i="10"/>
  <c r="F121" i="10"/>
  <c r="G121" i="10"/>
  <c r="E117" i="10"/>
  <c r="F117" i="10"/>
  <c r="G117" i="10"/>
  <c r="E113" i="10"/>
  <c r="F113" i="10"/>
  <c r="G113" i="10"/>
  <c r="E109" i="10"/>
  <c r="F109" i="10"/>
  <c r="G109" i="10"/>
  <c r="E105" i="10"/>
  <c r="F105" i="10"/>
  <c r="G105" i="10"/>
  <c r="E101" i="10"/>
  <c r="F101" i="10"/>
  <c r="G101" i="10"/>
  <c r="E97" i="10"/>
  <c r="F97" i="10"/>
  <c r="G97" i="10"/>
  <c r="E93" i="10"/>
  <c r="F93" i="10"/>
  <c r="G93" i="10"/>
  <c r="E89" i="10"/>
  <c r="F89" i="10"/>
  <c r="G89" i="10"/>
  <c r="E85" i="10"/>
  <c r="F85" i="10"/>
  <c r="G85" i="10"/>
  <c r="E81" i="10"/>
  <c r="F81" i="10"/>
  <c r="G81" i="10"/>
  <c r="E77" i="10"/>
  <c r="F77" i="10"/>
  <c r="G77" i="10"/>
  <c r="E73" i="10"/>
  <c r="F73" i="10"/>
  <c r="G73" i="10"/>
  <c r="E69" i="10"/>
  <c r="F69" i="10"/>
  <c r="G69" i="10"/>
  <c r="E65" i="10"/>
  <c r="F65" i="10"/>
  <c r="G65" i="10"/>
  <c r="E61" i="10"/>
  <c r="F61" i="10"/>
  <c r="G61" i="10"/>
  <c r="E57" i="10"/>
  <c r="F57" i="10"/>
  <c r="G57" i="10"/>
  <c r="E53" i="10"/>
  <c r="F53" i="10"/>
  <c r="G53" i="10"/>
  <c r="E49" i="10"/>
  <c r="F49" i="10"/>
  <c r="G49" i="10"/>
  <c r="G303" i="10"/>
  <c r="G295" i="10"/>
  <c r="G291" i="10"/>
  <c r="G287" i="10"/>
  <c r="G283" i="10"/>
  <c r="G279" i="10"/>
  <c r="G275" i="10"/>
  <c r="G267" i="10"/>
  <c r="G259" i="10"/>
  <c r="G251" i="10"/>
  <c r="G247" i="10"/>
  <c r="G243" i="10"/>
  <c r="G239" i="10"/>
  <c r="G235" i="10"/>
  <c r="G227" i="10"/>
  <c r="G219" i="10"/>
  <c r="G211" i="10"/>
  <c r="G207" i="10"/>
  <c r="G203" i="10"/>
  <c r="G195" i="10"/>
  <c r="G187" i="10"/>
  <c r="G179" i="10"/>
  <c r="G171" i="10"/>
  <c r="G163" i="10"/>
  <c r="G155" i="10"/>
  <c r="G147" i="10"/>
  <c r="G139" i="10"/>
  <c r="G131" i="10"/>
  <c r="G115" i="10"/>
  <c r="G99" i="10"/>
  <c r="G91" i="10"/>
  <c r="G51" i="10"/>
  <c r="F305" i="10"/>
  <c r="F297" i="10"/>
  <c r="F283" i="10"/>
  <c r="F267" i="10"/>
  <c r="F251" i="10"/>
  <c r="F235" i="10"/>
  <c r="F219" i="10"/>
  <c r="F203" i="10"/>
  <c r="F187" i="10"/>
  <c r="F171" i="10"/>
  <c r="F155" i="10"/>
  <c r="F139" i="10"/>
  <c r="E286" i="10"/>
  <c r="E254" i="10"/>
  <c r="E222" i="10"/>
  <c r="E190" i="10"/>
  <c r="E158" i="10"/>
  <c r="E126" i="10"/>
  <c r="E94" i="10"/>
  <c r="E62" i="10"/>
  <c r="E307" i="10"/>
  <c r="F307" i="10"/>
  <c r="E299" i="10"/>
  <c r="F299" i="10"/>
  <c r="E271" i="10"/>
  <c r="F271" i="10"/>
  <c r="E263" i="10"/>
  <c r="F263" i="10"/>
  <c r="E255" i="10"/>
  <c r="F255" i="10"/>
  <c r="E231" i="10"/>
  <c r="F231" i="10"/>
  <c r="E223" i="10"/>
  <c r="F223" i="10"/>
  <c r="E215" i="10"/>
  <c r="F215" i="10"/>
  <c r="E167" i="10"/>
  <c r="F167" i="10"/>
  <c r="F123" i="10"/>
  <c r="E123" i="10"/>
  <c r="F107" i="10"/>
  <c r="E107" i="10"/>
  <c r="F103" i="10"/>
  <c r="E103" i="10"/>
  <c r="F95" i="10"/>
  <c r="E95" i="10"/>
  <c r="F87" i="10"/>
  <c r="E87" i="10"/>
  <c r="F83" i="10"/>
  <c r="E83" i="10"/>
  <c r="F75" i="10"/>
  <c r="E75" i="10"/>
  <c r="F67" i="10"/>
  <c r="E67" i="10"/>
  <c r="F59" i="10"/>
  <c r="E59" i="10"/>
  <c r="F55" i="10"/>
  <c r="E55" i="10"/>
  <c r="G199" i="10"/>
  <c r="G183" i="10"/>
  <c r="G175" i="10"/>
  <c r="G159" i="10"/>
  <c r="G151" i="10"/>
  <c r="G135" i="10"/>
  <c r="G119" i="10"/>
  <c r="G111" i="10"/>
  <c r="G95" i="10"/>
  <c r="G87" i="10"/>
  <c r="G71" i="10"/>
  <c r="G55" i="10"/>
  <c r="F291" i="10"/>
  <c r="F275" i="10"/>
  <c r="F243" i="10"/>
  <c r="F227" i="10"/>
  <c r="F195" i="10"/>
  <c r="F179" i="10"/>
  <c r="F147" i="10"/>
  <c r="E306" i="10"/>
  <c r="F306" i="10"/>
  <c r="F290" i="10"/>
  <c r="E290" i="10"/>
  <c r="F278" i="10"/>
  <c r="E278" i="10"/>
  <c r="F274" i="10"/>
  <c r="E274" i="10"/>
  <c r="F262" i="10"/>
  <c r="E262" i="10"/>
  <c r="F258" i="10"/>
  <c r="E258" i="10"/>
  <c r="F242" i="10"/>
  <c r="E242" i="10"/>
  <c r="F230" i="10"/>
  <c r="E230" i="10"/>
  <c r="F226" i="10"/>
  <c r="E226" i="10"/>
  <c r="F214" i="10"/>
  <c r="E214" i="10"/>
  <c r="F210" i="10"/>
  <c r="E210" i="10"/>
  <c r="F194" i="10"/>
  <c r="E194" i="10"/>
  <c r="F182" i="10"/>
  <c r="E182" i="10"/>
  <c r="F178" i="10"/>
  <c r="E178" i="10"/>
  <c r="F166" i="10"/>
  <c r="E166" i="10"/>
  <c r="F162" i="10"/>
  <c r="E162" i="10"/>
  <c r="F146" i="10"/>
  <c r="E146" i="10"/>
  <c r="F134" i="10"/>
  <c r="E134" i="10"/>
  <c r="F130" i="10"/>
  <c r="E130" i="10"/>
  <c r="F114" i="10"/>
  <c r="E114" i="10"/>
  <c r="F102" i="10"/>
  <c r="E102" i="10"/>
  <c r="F98" i="10"/>
  <c r="E98" i="10"/>
  <c r="F86" i="10"/>
  <c r="E86" i="10"/>
  <c r="F82" i="10"/>
  <c r="E82" i="10"/>
  <c r="F70" i="10"/>
  <c r="E70" i="10"/>
  <c r="F54" i="10"/>
  <c r="E54" i="10"/>
  <c r="E261" i="10"/>
  <c r="F261" i="10"/>
  <c r="E245" i="10"/>
  <c r="F245" i="10"/>
  <c r="E221" i="10"/>
  <c r="F221" i="10"/>
  <c r="E213" i="10"/>
  <c r="F213" i="10"/>
  <c r="E205" i="10"/>
  <c r="F205" i="10"/>
  <c r="E201" i="10"/>
  <c r="G201" i="10"/>
  <c r="E197" i="10"/>
  <c r="F197" i="10"/>
  <c r="G197" i="10"/>
  <c r="E193" i="10"/>
  <c r="G193" i="10"/>
  <c r="E189" i="10"/>
  <c r="F189" i="10"/>
  <c r="G189" i="10"/>
  <c r="E185" i="10"/>
  <c r="G185" i="10"/>
  <c r="E181" i="10"/>
  <c r="F181" i="10"/>
  <c r="G181" i="10"/>
  <c r="E177" i="10"/>
  <c r="G177" i="10"/>
  <c r="E173" i="10"/>
  <c r="F173" i="10"/>
  <c r="G173" i="10"/>
  <c r="E169" i="10"/>
  <c r="G169" i="10"/>
  <c r="E165" i="10"/>
  <c r="F165" i="10"/>
  <c r="G165" i="10"/>
  <c r="E161" i="10"/>
  <c r="G161" i="10"/>
  <c r="F292" i="10"/>
  <c r="E292" i="10"/>
  <c r="E288" i="10"/>
  <c r="F288" i="10"/>
  <c r="F284" i="10"/>
  <c r="E284" i="10"/>
  <c r="E280" i="10"/>
  <c r="F280" i="10"/>
  <c r="F276" i="10"/>
  <c r="E276" i="10"/>
  <c r="E272" i="10"/>
  <c r="F272" i="10"/>
  <c r="F268" i="10"/>
  <c r="E268" i="10"/>
  <c r="E264" i="10"/>
  <c r="F264" i="10"/>
  <c r="F260" i="10"/>
  <c r="E260" i="10"/>
  <c r="E256" i="10"/>
  <c r="F256" i="10"/>
  <c r="F252" i="10"/>
  <c r="E252" i="10"/>
  <c r="E248" i="10"/>
  <c r="F248" i="10"/>
  <c r="F244" i="10"/>
  <c r="E244" i="10"/>
  <c r="E240" i="10"/>
  <c r="F240" i="10"/>
  <c r="F236" i="10"/>
  <c r="E236" i="10"/>
  <c r="E232" i="10"/>
  <c r="F232" i="10"/>
  <c r="F228" i="10"/>
  <c r="E228" i="10"/>
  <c r="E224" i="10"/>
  <c r="F224" i="10"/>
  <c r="F220" i="10"/>
  <c r="E220" i="10"/>
  <c r="E216" i="10"/>
  <c r="F216" i="10"/>
  <c r="F212" i="10"/>
  <c r="E212" i="10"/>
  <c r="E208" i="10"/>
  <c r="F208" i="10"/>
  <c r="F204" i="10"/>
  <c r="E204" i="10"/>
  <c r="E200" i="10"/>
  <c r="F200" i="10"/>
  <c r="G200" i="10"/>
  <c r="F196" i="10"/>
  <c r="E196" i="10"/>
  <c r="G196" i="10"/>
  <c r="E192" i="10"/>
  <c r="F192" i="10"/>
  <c r="G192" i="10"/>
  <c r="F188" i="10"/>
  <c r="E188" i="10"/>
  <c r="G188" i="10"/>
  <c r="E184" i="10"/>
  <c r="F184" i="10"/>
  <c r="G184" i="10"/>
  <c r="F180" i="10"/>
  <c r="E180" i="10"/>
  <c r="G180" i="10"/>
  <c r="E176" i="10"/>
  <c r="F176" i="10"/>
  <c r="G176" i="10"/>
  <c r="F172" i="10"/>
  <c r="E172" i="10"/>
  <c r="G172" i="10"/>
  <c r="E168" i="10"/>
  <c r="F168" i="10"/>
  <c r="G168" i="10"/>
  <c r="F164" i="10"/>
  <c r="E164" i="10"/>
  <c r="G164" i="10"/>
  <c r="E160" i="10"/>
  <c r="F160" i="10"/>
  <c r="G160" i="10"/>
  <c r="F156" i="10"/>
  <c r="E156" i="10"/>
  <c r="G156" i="10"/>
  <c r="E152" i="10"/>
  <c r="F152" i="10"/>
  <c r="G152" i="10"/>
  <c r="F148" i="10"/>
  <c r="E148" i="10"/>
  <c r="G148" i="10"/>
  <c r="E144" i="10"/>
  <c r="F144" i="10"/>
  <c r="G144" i="10"/>
  <c r="F140" i="10"/>
  <c r="E140" i="10"/>
  <c r="G140" i="10"/>
  <c r="E136" i="10"/>
  <c r="F136" i="10"/>
  <c r="G136" i="10"/>
  <c r="F132" i="10"/>
  <c r="E132" i="10"/>
  <c r="G132" i="10"/>
  <c r="E128" i="10"/>
  <c r="F128" i="10"/>
  <c r="G128" i="10"/>
  <c r="E124" i="10"/>
  <c r="F124" i="10"/>
  <c r="G124" i="10"/>
  <c r="E120" i="10"/>
  <c r="G120" i="10"/>
  <c r="E116" i="10"/>
  <c r="G116" i="10"/>
  <c r="E112" i="10"/>
  <c r="G112" i="10"/>
  <c r="F112" i="10"/>
  <c r="E108" i="10"/>
  <c r="F108" i="10"/>
  <c r="G108" i="10"/>
  <c r="E104" i="10"/>
  <c r="G104" i="10"/>
  <c r="E100" i="10"/>
  <c r="G100" i="10"/>
  <c r="E96" i="10"/>
  <c r="G96" i="10"/>
  <c r="F96" i="10"/>
  <c r="E92" i="10"/>
  <c r="F92" i="10"/>
  <c r="G92" i="10"/>
  <c r="E88" i="10"/>
  <c r="G88" i="10"/>
  <c r="E84" i="10"/>
  <c r="G84" i="10"/>
  <c r="E80" i="10"/>
  <c r="G80" i="10"/>
  <c r="F80" i="10"/>
  <c r="E76" i="10"/>
  <c r="F76" i="10"/>
  <c r="G76" i="10"/>
  <c r="E72" i="10"/>
  <c r="G72" i="10"/>
  <c r="E68" i="10"/>
  <c r="G68" i="10"/>
  <c r="E64" i="10"/>
  <c r="G64" i="10"/>
  <c r="F64" i="10"/>
  <c r="E60" i="10"/>
  <c r="F60" i="10"/>
  <c r="G60" i="10"/>
  <c r="E56" i="10"/>
  <c r="G56" i="10"/>
  <c r="E52" i="10"/>
  <c r="G52" i="10"/>
  <c r="E48" i="10"/>
  <c r="G48" i="10"/>
  <c r="F48" i="10"/>
  <c r="G306" i="10"/>
  <c r="G302" i="10"/>
  <c r="G298" i="10"/>
  <c r="G294" i="10"/>
  <c r="G290" i="10"/>
  <c r="G286" i="10"/>
  <c r="G282" i="10"/>
  <c r="G278" i="10"/>
  <c r="G274" i="10"/>
  <c r="G270" i="10"/>
  <c r="G266" i="10"/>
  <c r="G262" i="10"/>
  <c r="G258" i="10"/>
  <c r="G254" i="10"/>
  <c r="G250" i="10"/>
  <c r="G246" i="10"/>
  <c r="G242" i="10"/>
  <c r="G238" i="10"/>
  <c r="G234" i="10"/>
  <c r="G230" i="10"/>
  <c r="G226" i="10"/>
  <c r="G222" i="10"/>
  <c r="G218" i="10"/>
  <c r="G214" i="10"/>
  <c r="G210" i="10"/>
  <c r="G206" i="10"/>
  <c r="G202" i="10"/>
  <c r="G194" i="10"/>
  <c r="G186" i="10"/>
  <c r="G178" i="10"/>
  <c r="G170" i="10"/>
  <c r="G162" i="10"/>
  <c r="G154" i="10"/>
  <c r="G146" i="10"/>
  <c r="G138" i="10"/>
  <c r="G130" i="10"/>
  <c r="G122" i="10"/>
  <c r="G114" i="10"/>
  <c r="G106" i="10"/>
  <c r="G98" i="10"/>
  <c r="G90" i="10"/>
  <c r="G82" i="10"/>
  <c r="G74" i="10"/>
  <c r="G66" i="10"/>
  <c r="G58" i="10"/>
  <c r="G50" i="10"/>
  <c r="F304" i="10"/>
  <c r="F296" i="10"/>
  <c r="F281" i="10"/>
  <c r="F265" i="10"/>
  <c r="F249" i="10"/>
  <c r="F233" i="10"/>
  <c r="F217" i="10"/>
  <c r="F201" i="10"/>
  <c r="F185" i="10"/>
  <c r="F169" i="10"/>
  <c r="F153" i="10"/>
  <c r="F137" i="10"/>
  <c r="F116" i="10"/>
  <c r="F84" i="10"/>
  <c r="F52" i="10"/>
  <c r="E282" i="10"/>
  <c r="E250" i="10"/>
  <c r="E218" i="10"/>
  <c r="E186" i="10"/>
  <c r="E154" i="10"/>
  <c r="E122" i="10"/>
  <c r="E90" i="10"/>
  <c r="E58" i="10"/>
  <c r="G47" i="10"/>
  <c r="F47" i="10"/>
  <c r="H73" i="7" l="1"/>
  <c r="F73" i="7" s="1"/>
  <c r="H83" i="7"/>
  <c r="E83" i="7" s="1"/>
  <c r="H84" i="7"/>
  <c r="E84" i="7" s="1"/>
  <c r="H85" i="7"/>
  <c r="G85" i="7" s="1"/>
  <c r="H86" i="7"/>
  <c r="F86" i="7" s="1"/>
  <c r="H87" i="7"/>
  <c r="E87" i="7" s="1"/>
  <c r="H88" i="7"/>
  <c r="E88" i="7" s="1"/>
  <c r="H89" i="7"/>
  <c r="G89" i="7" s="1"/>
  <c r="H90" i="7"/>
  <c r="F90" i="7" s="1"/>
  <c r="H91" i="7"/>
  <c r="E91" i="7" s="1"/>
  <c r="H92" i="7"/>
  <c r="E92" i="7" s="1"/>
  <c r="H93" i="7"/>
  <c r="G93" i="7" s="1"/>
  <c r="H94" i="7"/>
  <c r="F94" i="7" s="1"/>
  <c r="H95" i="7"/>
  <c r="E95" i="7" s="1"/>
  <c r="H96" i="7"/>
  <c r="E96" i="7" s="1"/>
  <c r="H97" i="7"/>
  <c r="G97" i="7" s="1"/>
  <c r="H98" i="7"/>
  <c r="F98" i="7" s="1"/>
  <c r="H99" i="7"/>
  <c r="E99" i="7" s="1"/>
  <c r="H100" i="7"/>
  <c r="E100" i="7" s="1"/>
  <c r="H101" i="7"/>
  <c r="G101" i="7" s="1"/>
  <c r="H102" i="7"/>
  <c r="F102" i="7" s="1"/>
  <c r="H103" i="7"/>
  <c r="E103" i="7" s="1"/>
  <c r="H104" i="7"/>
  <c r="E104" i="7" s="1"/>
  <c r="H105" i="7"/>
  <c r="G105" i="7" s="1"/>
  <c r="H106" i="7"/>
  <c r="F106" i="7" s="1"/>
  <c r="H107" i="7"/>
  <c r="E107" i="7" s="1"/>
  <c r="H108" i="7"/>
  <c r="E108" i="7" s="1"/>
  <c r="H109" i="7"/>
  <c r="G109" i="7" s="1"/>
  <c r="H110" i="7"/>
  <c r="F110" i="7" s="1"/>
  <c r="H111" i="7"/>
  <c r="G111" i="7" s="1"/>
  <c r="H112" i="7"/>
  <c r="G112" i="7" s="1"/>
  <c r="H113" i="7"/>
  <c r="F113" i="7" s="1"/>
  <c r="H114" i="7"/>
  <c r="E114" i="7" s="1"/>
  <c r="H115" i="7"/>
  <c r="E115" i="7" s="1"/>
  <c r="H116" i="7"/>
  <c r="G116" i="7" s="1"/>
  <c r="H117" i="7"/>
  <c r="F117" i="7" s="1"/>
  <c r="H118" i="7"/>
  <c r="E118" i="7" s="1"/>
  <c r="F96" i="7" l="1"/>
  <c r="F84" i="7"/>
  <c r="G115" i="7"/>
  <c r="F104" i="7"/>
  <c r="G100" i="7"/>
  <c r="E105" i="7"/>
  <c r="G92" i="7"/>
  <c r="F93" i="7"/>
  <c r="E97" i="7"/>
  <c r="F108" i="7"/>
  <c r="F85" i="7"/>
  <c r="F115" i="7"/>
  <c r="G108" i="7"/>
  <c r="G88" i="7"/>
  <c r="F101" i="7"/>
  <c r="F92" i="7"/>
  <c r="E116" i="7"/>
  <c r="E89" i="7"/>
  <c r="F112" i="7"/>
  <c r="G104" i="7"/>
  <c r="G84" i="7"/>
  <c r="F109" i="7"/>
  <c r="F100" i="7"/>
  <c r="F88" i="7"/>
  <c r="E111" i="7"/>
  <c r="E73" i="7"/>
  <c r="E113" i="7"/>
  <c r="E110" i="7"/>
  <c r="E102" i="7"/>
  <c r="E94" i="7"/>
  <c r="E86" i="7"/>
  <c r="E112" i="7"/>
  <c r="E109" i="7"/>
  <c r="E101" i="7"/>
  <c r="E93" i="7"/>
  <c r="E85" i="7"/>
  <c r="G73" i="7"/>
  <c r="G96" i="7"/>
  <c r="F116" i="7"/>
  <c r="F111" i="7"/>
  <c r="F105" i="7"/>
  <c r="F97" i="7"/>
  <c r="F89" i="7"/>
  <c r="E117" i="7"/>
  <c r="E106" i="7"/>
  <c r="E98" i="7"/>
  <c r="E90" i="7"/>
  <c r="G114" i="7"/>
  <c r="G103" i="7"/>
  <c r="G95" i="7"/>
  <c r="G87" i="7"/>
  <c r="G117" i="7"/>
  <c r="G113" i="7"/>
  <c r="G110" i="7"/>
  <c r="G106" i="7"/>
  <c r="G102" i="7"/>
  <c r="G98" i="7"/>
  <c r="G94" i="7"/>
  <c r="G90" i="7"/>
  <c r="G86" i="7"/>
  <c r="F118" i="7"/>
  <c r="F114" i="7"/>
  <c r="F107" i="7"/>
  <c r="F103" i="7"/>
  <c r="F99" i="7"/>
  <c r="F95" i="7"/>
  <c r="F91" i="7"/>
  <c r="F87" i="7"/>
  <c r="F83" i="7"/>
  <c r="G118" i="7"/>
  <c r="G107" i="7"/>
  <c r="G99" i="7"/>
  <c r="G91" i="7"/>
  <c r="G83" i="7"/>
  <c r="H190" i="9" l="1"/>
  <c r="E190" i="9" s="1"/>
  <c r="H191" i="9"/>
  <c r="F191" i="9" s="1"/>
  <c r="H192" i="9"/>
  <c r="G192" i="9" s="1"/>
  <c r="H193" i="9"/>
  <c r="F193" i="9" s="1"/>
  <c r="H194" i="9"/>
  <c r="E194" i="9" s="1"/>
  <c r="H195" i="9"/>
  <c r="F195" i="9" s="1"/>
  <c r="H196" i="9"/>
  <c r="G196" i="9" s="1"/>
  <c r="H197" i="9"/>
  <c r="F197" i="9" s="1"/>
  <c r="H198" i="9"/>
  <c r="E198" i="9" s="1"/>
  <c r="H199" i="9"/>
  <c r="F199" i="9" s="1"/>
  <c r="H200" i="9"/>
  <c r="G200" i="9" s="1"/>
  <c r="H201" i="9"/>
  <c r="F201" i="9" s="1"/>
  <c r="H202" i="9"/>
  <c r="E202" i="9" s="1"/>
  <c r="H203" i="9"/>
  <c r="F203" i="9" s="1"/>
  <c r="H204" i="9"/>
  <c r="G204" i="9" s="1"/>
  <c r="H205" i="9"/>
  <c r="F205" i="9" s="1"/>
  <c r="H206" i="9"/>
  <c r="E206" i="9" s="1"/>
  <c r="H207" i="9"/>
  <c r="F207" i="9" s="1"/>
  <c r="H208" i="9"/>
  <c r="G208" i="9" s="1"/>
  <c r="H209" i="9"/>
  <c r="F209" i="9" s="1"/>
  <c r="H210" i="9"/>
  <c r="E210" i="9" s="1"/>
  <c r="H211" i="9"/>
  <c r="F211" i="9" s="1"/>
  <c r="H212" i="9"/>
  <c r="G212" i="9" s="1"/>
  <c r="H213" i="9"/>
  <c r="F213" i="9" s="1"/>
  <c r="H214" i="9"/>
  <c r="E214" i="9" s="1"/>
  <c r="H215" i="9"/>
  <c r="F215" i="9" s="1"/>
  <c r="H216" i="9"/>
  <c r="G216" i="9" s="1"/>
  <c r="H217" i="9"/>
  <c r="F217" i="9" s="1"/>
  <c r="H218" i="9"/>
  <c r="E218" i="9" s="1"/>
  <c r="H219" i="9"/>
  <c r="F219" i="9" s="1"/>
  <c r="H220" i="9"/>
  <c r="G220" i="9" s="1"/>
  <c r="H221" i="9"/>
  <c r="F221" i="9" s="1"/>
  <c r="H222" i="9"/>
  <c r="E222" i="9" s="1"/>
  <c r="H223" i="9"/>
  <c r="F223" i="9" s="1"/>
  <c r="H224" i="9"/>
  <c r="G224" i="9" s="1"/>
  <c r="H225" i="9"/>
  <c r="F225" i="9" s="1"/>
  <c r="H226" i="9"/>
  <c r="E226" i="9" s="1"/>
  <c r="H227" i="9"/>
  <c r="F227" i="9" s="1"/>
  <c r="H228" i="9"/>
  <c r="G228" i="9" s="1"/>
  <c r="H229" i="9"/>
  <c r="F229" i="9" s="1"/>
  <c r="H230" i="9"/>
  <c r="E230" i="9" s="1"/>
  <c r="H231" i="9"/>
  <c r="F231" i="9" s="1"/>
  <c r="H232" i="9"/>
  <c r="G232" i="9" s="1"/>
  <c r="H233" i="9"/>
  <c r="F233" i="9" s="1"/>
  <c r="H234" i="9"/>
  <c r="E234" i="9" s="1"/>
  <c r="H235" i="9"/>
  <c r="F235" i="9" s="1"/>
  <c r="H236" i="9"/>
  <c r="G236" i="9" s="1"/>
  <c r="H237" i="9"/>
  <c r="F237" i="9" s="1"/>
  <c r="H238" i="9"/>
  <c r="E238" i="9" s="1"/>
  <c r="H239" i="9"/>
  <c r="F239" i="9" s="1"/>
  <c r="H240" i="9"/>
  <c r="G240" i="9" s="1"/>
  <c r="H241" i="9"/>
  <c r="F241" i="9" s="1"/>
  <c r="H242" i="9"/>
  <c r="E242" i="9" s="1"/>
  <c r="H243" i="9"/>
  <c r="F243" i="9" s="1"/>
  <c r="H244" i="9"/>
  <c r="G244" i="9" s="1"/>
  <c r="H189" i="9"/>
  <c r="F189" i="9" s="1"/>
  <c r="H5" i="9"/>
  <c r="E5" i="9" s="1"/>
  <c r="G193" i="9" l="1"/>
  <c r="G241" i="9"/>
  <c r="G209" i="9"/>
  <c r="E237" i="9"/>
  <c r="E221" i="9"/>
  <c r="E205" i="9"/>
  <c r="G233" i="9"/>
  <c r="G201" i="9"/>
  <c r="E231" i="9"/>
  <c r="E215" i="9"/>
  <c r="E199" i="9"/>
  <c r="G225" i="9"/>
  <c r="E229" i="9"/>
  <c r="E213" i="9"/>
  <c r="E197" i="9"/>
  <c r="G217" i="9"/>
  <c r="E239" i="9"/>
  <c r="E223" i="9"/>
  <c r="E207" i="9"/>
  <c r="E191" i="9"/>
  <c r="G231" i="9"/>
  <c r="G215" i="9"/>
  <c r="G199" i="9"/>
  <c r="G237" i="9"/>
  <c r="G229" i="9"/>
  <c r="G221" i="9"/>
  <c r="G213" i="9"/>
  <c r="G205" i="9"/>
  <c r="G197" i="9"/>
  <c r="E243" i="9"/>
  <c r="E235" i="9"/>
  <c r="E227" i="9"/>
  <c r="E219" i="9"/>
  <c r="E211" i="9"/>
  <c r="E203" i="9"/>
  <c r="E195" i="9"/>
  <c r="G239" i="9"/>
  <c r="G223" i="9"/>
  <c r="G207" i="9"/>
  <c r="G191" i="9"/>
  <c r="G243" i="9"/>
  <c r="G235" i="9"/>
  <c r="G227" i="9"/>
  <c r="G219" i="9"/>
  <c r="G211" i="9"/>
  <c r="G203" i="9"/>
  <c r="G195" i="9"/>
  <c r="E241" i="9"/>
  <c r="E233" i="9"/>
  <c r="E225" i="9"/>
  <c r="E217" i="9"/>
  <c r="E209" i="9"/>
  <c r="E201" i="9"/>
  <c r="E193" i="9"/>
  <c r="F242" i="9"/>
  <c r="F238" i="9"/>
  <c r="F234" i="9"/>
  <c r="F230" i="9"/>
  <c r="F226" i="9"/>
  <c r="F222" i="9"/>
  <c r="F218" i="9"/>
  <c r="F214" i="9"/>
  <c r="F210" i="9"/>
  <c r="F206" i="9"/>
  <c r="F202" i="9"/>
  <c r="F198" i="9"/>
  <c r="F194" i="9"/>
  <c r="F190" i="9"/>
  <c r="G242" i="9"/>
  <c r="G238" i="9"/>
  <c r="G234" i="9"/>
  <c r="G230" i="9"/>
  <c r="G226" i="9"/>
  <c r="G222" i="9"/>
  <c r="G218" i="9"/>
  <c r="G214" i="9"/>
  <c r="G210" i="9"/>
  <c r="G206" i="9"/>
  <c r="G202" i="9"/>
  <c r="G198" i="9"/>
  <c r="G194" i="9"/>
  <c r="G190" i="9"/>
  <c r="E244" i="9"/>
  <c r="E240" i="9"/>
  <c r="E236" i="9"/>
  <c r="E232" i="9"/>
  <c r="E228" i="9"/>
  <c r="E224" i="9"/>
  <c r="E220" i="9"/>
  <c r="E216" i="9"/>
  <c r="E212" i="9"/>
  <c r="E208" i="9"/>
  <c r="E204" i="9"/>
  <c r="E200" i="9"/>
  <c r="E196" i="9"/>
  <c r="E192" i="9"/>
  <c r="F244" i="9"/>
  <c r="F236" i="9"/>
  <c r="F224" i="9"/>
  <c r="F216" i="9"/>
  <c r="F208" i="9"/>
  <c r="F200" i="9"/>
  <c r="F192" i="9"/>
  <c r="F240" i="9"/>
  <c r="F232" i="9"/>
  <c r="F228" i="9"/>
  <c r="F220" i="9"/>
  <c r="F212" i="9"/>
  <c r="F204" i="9"/>
  <c r="F196" i="9"/>
  <c r="E189" i="9"/>
  <c r="G189" i="9"/>
  <c r="G5" i="9"/>
  <c r="F5" i="9"/>
  <c r="H90" i="11"/>
  <c r="E90" i="11" s="1"/>
  <c r="H91" i="11"/>
  <c r="G91" i="11" s="1"/>
  <c r="H92" i="11"/>
  <c r="H93" i="11"/>
  <c r="H94" i="11"/>
  <c r="E94" i="11" s="1"/>
  <c r="H95" i="11"/>
  <c r="G95" i="11" s="1"/>
  <c r="H96" i="11"/>
  <c r="H97" i="11"/>
  <c r="H98" i="11"/>
  <c r="E98" i="11" s="1"/>
  <c r="H99" i="11"/>
  <c r="G99" i="11" s="1"/>
  <c r="H100" i="11"/>
  <c r="H101" i="11"/>
  <c r="G101" i="11" s="1"/>
  <c r="H102" i="11"/>
  <c r="E102" i="11" s="1"/>
  <c r="H103" i="11"/>
  <c r="G103" i="11" s="1"/>
  <c r="H104" i="11"/>
  <c r="H105" i="11"/>
  <c r="H106" i="11"/>
  <c r="E106" i="11" s="1"/>
  <c r="H107" i="11"/>
  <c r="G107" i="11" s="1"/>
  <c r="H108" i="11"/>
  <c r="H109" i="11"/>
  <c r="H110" i="11"/>
  <c r="E110" i="11" s="1"/>
  <c r="H111" i="11"/>
  <c r="G111" i="11" s="1"/>
  <c r="H112" i="11"/>
  <c r="F112" i="11" s="1"/>
  <c r="H113" i="11"/>
  <c r="G113" i="11" s="1"/>
  <c r="H114" i="11"/>
  <c r="E114" i="11" s="1"/>
  <c r="H115" i="11"/>
  <c r="G115" i="11" s="1"/>
  <c r="H116" i="11"/>
  <c r="H117" i="11"/>
  <c r="H118" i="11"/>
  <c r="E118" i="11" s="1"/>
  <c r="H119" i="11"/>
  <c r="G119" i="11" s="1"/>
  <c r="H120" i="11"/>
  <c r="H121" i="11"/>
  <c r="H122" i="11"/>
  <c r="E122" i="11" s="1"/>
  <c r="H123" i="11"/>
  <c r="G123" i="11" s="1"/>
  <c r="H124" i="11"/>
  <c r="H125" i="11"/>
  <c r="H126" i="11"/>
  <c r="E126" i="11" s="1"/>
  <c r="H127" i="11"/>
  <c r="G127" i="11" s="1"/>
  <c r="H128" i="11"/>
  <c r="H129" i="11"/>
  <c r="H130" i="11"/>
  <c r="E130" i="11" s="1"/>
  <c r="H131" i="11"/>
  <c r="G131" i="11" s="1"/>
  <c r="H132" i="11"/>
  <c r="H133" i="11"/>
  <c r="G133" i="11" s="1"/>
  <c r="H134" i="11"/>
  <c r="E134" i="11" s="1"/>
  <c r="H135" i="11"/>
  <c r="G135" i="11" s="1"/>
  <c r="H136" i="11"/>
  <c r="H137" i="11"/>
  <c r="H138" i="11"/>
  <c r="E138" i="11" s="1"/>
  <c r="H139" i="11"/>
  <c r="G139" i="11" s="1"/>
  <c r="H140" i="11"/>
  <c r="H141" i="11"/>
  <c r="H142" i="11"/>
  <c r="E142" i="11" s="1"/>
  <c r="H143" i="11"/>
  <c r="G143" i="11" s="1"/>
  <c r="H144" i="11"/>
  <c r="F144" i="11" s="1"/>
  <c r="H145" i="11"/>
  <c r="G145" i="11" s="1"/>
  <c r="H146" i="11"/>
  <c r="E146" i="11" s="1"/>
  <c r="H147" i="11"/>
  <c r="G147" i="11" s="1"/>
  <c r="H148" i="11"/>
  <c r="H149" i="11"/>
  <c r="H150" i="11"/>
  <c r="E150" i="11" s="1"/>
  <c r="H151" i="11"/>
  <c r="G151" i="11" s="1"/>
  <c r="H152" i="11"/>
  <c r="H153" i="11"/>
  <c r="H154" i="11"/>
  <c r="E154" i="11" s="1"/>
  <c r="H155" i="11"/>
  <c r="G155" i="11" s="1"/>
  <c r="H156" i="11"/>
  <c r="H157" i="11"/>
  <c r="H158" i="11"/>
  <c r="E158" i="11" s="1"/>
  <c r="H159" i="11"/>
  <c r="G159" i="11" s="1"/>
  <c r="H160" i="11"/>
  <c r="F160" i="11" s="1"/>
  <c r="H161" i="11"/>
  <c r="H162" i="11"/>
  <c r="H163" i="11"/>
  <c r="G163" i="11" s="1"/>
  <c r="H164" i="11"/>
  <c r="H165" i="11"/>
  <c r="G165" i="11" s="1"/>
  <c r="H166" i="11"/>
  <c r="E166" i="11" s="1"/>
  <c r="H167" i="11"/>
  <c r="G167" i="11" s="1"/>
  <c r="H168" i="11"/>
  <c r="H169" i="11"/>
  <c r="H170" i="11"/>
  <c r="H171" i="11"/>
  <c r="G171" i="11" s="1"/>
  <c r="H172" i="11"/>
  <c r="H173" i="11"/>
  <c r="H174" i="11"/>
  <c r="H175" i="11"/>
  <c r="G175" i="11" s="1"/>
  <c r="H176" i="11"/>
  <c r="F176" i="11" s="1"/>
  <c r="H177" i="11"/>
  <c r="G177" i="11" s="1"/>
  <c r="H178" i="11"/>
  <c r="H179" i="11"/>
  <c r="G179" i="11" s="1"/>
  <c r="H180" i="11"/>
  <c r="H181" i="11"/>
  <c r="E181" i="11" s="1"/>
  <c r="H182" i="11"/>
  <c r="E182" i="11" s="1"/>
  <c r="H183" i="11"/>
  <c r="G183" i="11" s="1"/>
  <c r="H184" i="11"/>
  <c r="H185" i="11"/>
  <c r="E185" i="11" s="1"/>
  <c r="H186" i="11"/>
  <c r="H187" i="11"/>
  <c r="G187" i="11" s="1"/>
  <c r="H188" i="11"/>
  <c r="H189" i="11"/>
  <c r="H190" i="11"/>
  <c r="H191" i="11"/>
  <c r="G191" i="11" s="1"/>
  <c r="H192" i="11"/>
  <c r="H193" i="11"/>
  <c r="H194" i="11"/>
  <c r="H195" i="11"/>
  <c r="G195" i="11" s="1"/>
  <c r="H196" i="11"/>
  <c r="H197" i="11"/>
  <c r="E197" i="11" s="1"/>
  <c r="H198" i="11"/>
  <c r="E198" i="11" s="1"/>
  <c r="H199" i="11"/>
  <c r="G199" i="11" s="1"/>
  <c r="H200" i="11"/>
  <c r="H201" i="11"/>
  <c r="H202" i="11"/>
  <c r="H203" i="11"/>
  <c r="G203" i="11" s="1"/>
  <c r="H204" i="11"/>
  <c r="H205" i="11"/>
  <c r="H206" i="11"/>
  <c r="H207" i="11"/>
  <c r="G207" i="11" s="1"/>
  <c r="H208" i="11"/>
  <c r="F208" i="11" s="1"/>
  <c r="H209" i="11"/>
  <c r="G209" i="11" s="1"/>
  <c r="H210" i="11"/>
  <c r="H211" i="11"/>
  <c r="G211" i="11" s="1"/>
  <c r="H212" i="11"/>
  <c r="H213" i="11"/>
  <c r="E213" i="11" s="1"/>
  <c r="H214" i="11"/>
  <c r="E214" i="11" s="1"/>
  <c r="H215" i="11"/>
  <c r="G215" i="11" s="1"/>
  <c r="H216" i="11"/>
  <c r="H217" i="11"/>
  <c r="E217" i="11" s="1"/>
  <c r="H218" i="11"/>
  <c r="H219" i="11"/>
  <c r="E219" i="11" s="1"/>
  <c r="H220" i="11"/>
  <c r="H221" i="11"/>
  <c r="H222" i="11"/>
  <c r="H223" i="11"/>
  <c r="E223" i="11" s="1"/>
  <c r="H224" i="11"/>
  <c r="H225" i="11"/>
  <c r="H226" i="11"/>
  <c r="H227" i="11"/>
  <c r="E227" i="11" s="1"/>
  <c r="H228" i="11"/>
  <c r="H229" i="11"/>
  <c r="G229" i="11" s="1"/>
  <c r="H230" i="11"/>
  <c r="E230" i="11" s="1"/>
  <c r="H231" i="11"/>
  <c r="E231" i="11" s="1"/>
  <c r="H232" i="11"/>
  <c r="H233" i="11"/>
  <c r="H234" i="11"/>
  <c r="H235" i="11"/>
  <c r="E235" i="11" s="1"/>
  <c r="H236" i="11"/>
  <c r="H237" i="11"/>
  <c r="H238" i="11"/>
  <c r="F238" i="11" s="1"/>
  <c r="H239" i="11"/>
  <c r="E239" i="11" s="1"/>
  <c r="H240" i="11"/>
  <c r="H241" i="11"/>
  <c r="G241" i="11" s="1"/>
  <c r="H242" i="11"/>
  <c r="H243" i="11"/>
  <c r="E243" i="11" s="1"/>
  <c r="H244" i="11"/>
  <c r="H245" i="11"/>
  <c r="H246" i="11"/>
  <c r="E246" i="11" s="1"/>
  <c r="H247" i="11"/>
  <c r="E247" i="11" s="1"/>
  <c r="H248" i="11"/>
  <c r="H249" i="11"/>
  <c r="H250" i="11"/>
  <c r="G250" i="11" s="1"/>
  <c r="H251" i="11"/>
  <c r="E251" i="11" s="1"/>
  <c r="H252" i="11"/>
  <c r="H253" i="11"/>
  <c r="H254" i="11"/>
  <c r="H255" i="11"/>
  <c r="E255" i="11" s="1"/>
  <c r="H256" i="11"/>
  <c r="H257" i="11"/>
  <c r="H258" i="11"/>
  <c r="H259" i="11"/>
  <c r="E259" i="11" s="1"/>
  <c r="H260" i="11"/>
  <c r="H261" i="11"/>
  <c r="G261" i="11" s="1"/>
  <c r="H262" i="11"/>
  <c r="E262" i="11" s="1"/>
  <c r="H263" i="11"/>
  <c r="E263" i="11" s="1"/>
  <c r="H264" i="11"/>
  <c r="H265" i="11"/>
  <c r="H266" i="11"/>
  <c r="H267" i="11"/>
  <c r="E267" i="11" s="1"/>
  <c r="H268" i="11"/>
  <c r="H269" i="11"/>
  <c r="H270" i="11"/>
  <c r="F270" i="11" s="1"/>
  <c r="H271" i="11"/>
  <c r="E271" i="11" s="1"/>
  <c r="H272" i="11"/>
  <c r="H273" i="11"/>
  <c r="G273" i="11" s="1"/>
  <c r="H274" i="11"/>
  <c r="H275" i="11"/>
  <c r="E275" i="11" s="1"/>
  <c r="H276" i="11"/>
  <c r="H277" i="11"/>
  <c r="E277" i="11" s="1"/>
  <c r="H278" i="11"/>
  <c r="E278" i="11" s="1"/>
  <c r="H279" i="11"/>
  <c r="F279" i="11" s="1"/>
  <c r="H280" i="11"/>
  <c r="H281" i="11"/>
  <c r="H282" i="11"/>
  <c r="G282" i="11" s="1"/>
  <c r="H283" i="11"/>
  <c r="F283" i="11" s="1"/>
  <c r="H284" i="11"/>
  <c r="H285" i="11"/>
  <c r="G285" i="11" s="1"/>
  <c r="H286" i="11"/>
  <c r="F286" i="11" s="1"/>
  <c r="H287" i="11"/>
  <c r="E287" i="11" s="1"/>
  <c r="H288" i="11"/>
  <c r="H289" i="11"/>
  <c r="H290" i="11"/>
  <c r="H291" i="11"/>
  <c r="F291" i="11" s="1"/>
  <c r="H292" i="11"/>
  <c r="H293" i="11"/>
  <c r="E293" i="11" s="1"/>
  <c r="H294" i="11"/>
  <c r="E294" i="11" s="1"/>
  <c r="H295" i="11"/>
  <c r="F295" i="11" s="1"/>
  <c r="H296" i="11"/>
  <c r="H297" i="11"/>
  <c r="H298" i="11"/>
  <c r="H299" i="11"/>
  <c r="F299" i="11" s="1"/>
  <c r="H300" i="11"/>
  <c r="G287" i="11" l="1"/>
  <c r="G267" i="11"/>
  <c r="F285" i="11"/>
  <c r="G197" i="11"/>
  <c r="F181" i="11"/>
  <c r="G251" i="11"/>
  <c r="G230" i="11"/>
  <c r="G134" i="11"/>
  <c r="F110" i="11"/>
  <c r="G299" i="11"/>
  <c r="G283" i="11"/>
  <c r="G262" i="11"/>
  <c r="G118" i="11"/>
  <c r="G106" i="11"/>
  <c r="F154" i="11"/>
  <c r="F106" i="11"/>
  <c r="G294" i="11"/>
  <c r="G239" i="11"/>
  <c r="G223" i="11"/>
  <c r="G166" i="11"/>
  <c r="G154" i="11"/>
  <c r="G102" i="11"/>
  <c r="G90" i="11"/>
  <c r="F138" i="11"/>
  <c r="F94" i="11"/>
  <c r="G122" i="11"/>
  <c r="G293" i="11"/>
  <c r="G271" i="11"/>
  <c r="G255" i="11"/>
  <c r="G235" i="11"/>
  <c r="G219" i="11"/>
  <c r="G198" i="11"/>
  <c r="G150" i="11"/>
  <c r="G138" i="11"/>
  <c r="F197" i="11"/>
  <c r="F122" i="11"/>
  <c r="F90" i="11"/>
  <c r="E290" i="11"/>
  <c r="G290" i="11"/>
  <c r="F290" i="11"/>
  <c r="E286" i="11"/>
  <c r="G286" i="11"/>
  <c r="E270" i="11"/>
  <c r="G270" i="11"/>
  <c r="E254" i="11"/>
  <c r="G254" i="11"/>
  <c r="E238" i="11"/>
  <c r="G238" i="11"/>
  <c r="E234" i="11"/>
  <c r="F234" i="11"/>
  <c r="E226" i="11"/>
  <c r="G226" i="11"/>
  <c r="F226" i="11"/>
  <c r="E222" i="11"/>
  <c r="G222" i="11"/>
  <c r="E218" i="11"/>
  <c r="F218" i="11"/>
  <c r="E210" i="11"/>
  <c r="G210" i="11"/>
  <c r="E206" i="11"/>
  <c r="G206" i="11"/>
  <c r="F206" i="11"/>
  <c r="E202" i="11"/>
  <c r="F202" i="11"/>
  <c r="E194" i="11"/>
  <c r="G194" i="11"/>
  <c r="E190" i="11"/>
  <c r="G190" i="11"/>
  <c r="F190" i="11"/>
  <c r="E186" i="11"/>
  <c r="F186" i="11"/>
  <c r="E178" i="11"/>
  <c r="G178" i="11"/>
  <c r="E174" i="11"/>
  <c r="F174" i="11"/>
  <c r="G174" i="11"/>
  <c r="E170" i="11"/>
  <c r="F170" i="11"/>
  <c r="E162" i="11"/>
  <c r="G162" i="11"/>
  <c r="G218" i="11"/>
  <c r="G186" i="11"/>
  <c r="F262" i="11"/>
  <c r="F230" i="11"/>
  <c r="E297" i="11"/>
  <c r="F297" i="11"/>
  <c r="G297" i="11"/>
  <c r="E289" i="11"/>
  <c r="F289" i="11"/>
  <c r="E281" i="11"/>
  <c r="F281" i="11"/>
  <c r="G281" i="11"/>
  <c r="F273" i="11"/>
  <c r="E273" i="11"/>
  <c r="E269" i="11"/>
  <c r="G269" i="11"/>
  <c r="F269" i="11"/>
  <c r="F265" i="11"/>
  <c r="E265" i="11"/>
  <c r="G265" i="11"/>
  <c r="E261" i="11"/>
  <c r="F261" i="11"/>
  <c r="E257" i="11"/>
  <c r="F257" i="11"/>
  <c r="E253" i="11"/>
  <c r="G253" i="11"/>
  <c r="F253" i="11"/>
  <c r="F249" i="11"/>
  <c r="G249" i="11"/>
  <c r="E245" i="11"/>
  <c r="F245" i="11"/>
  <c r="F241" i="11"/>
  <c r="E241" i="11"/>
  <c r="E237" i="11"/>
  <c r="G237" i="11"/>
  <c r="F237" i="11"/>
  <c r="F233" i="11"/>
  <c r="E233" i="11"/>
  <c r="G233" i="11"/>
  <c r="E229" i="11"/>
  <c r="F229" i="11"/>
  <c r="E225" i="11"/>
  <c r="F225" i="11"/>
  <c r="E221" i="11"/>
  <c r="G221" i="11"/>
  <c r="F221" i="11"/>
  <c r="F217" i="11"/>
  <c r="G217" i="11"/>
  <c r="F209" i="11"/>
  <c r="E209" i="11"/>
  <c r="E205" i="11"/>
  <c r="G205" i="11"/>
  <c r="F201" i="11"/>
  <c r="E201" i="11"/>
  <c r="G201" i="11"/>
  <c r="F193" i="11"/>
  <c r="E193" i="11"/>
  <c r="E189" i="11"/>
  <c r="G189" i="11"/>
  <c r="F185" i="11"/>
  <c r="G185" i="11"/>
  <c r="F177" i="11"/>
  <c r="E177" i="11"/>
  <c r="E173" i="11"/>
  <c r="G173" i="11"/>
  <c r="E169" i="11"/>
  <c r="G169" i="11"/>
  <c r="E165" i="11"/>
  <c r="F165" i="11"/>
  <c r="F161" i="11"/>
  <c r="E161" i="11"/>
  <c r="E157" i="11"/>
  <c r="G157" i="11"/>
  <c r="G153" i="11"/>
  <c r="F153" i="11"/>
  <c r="E149" i="11"/>
  <c r="F149" i="11"/>
  <c r="F145" i="11"/>
  <c r="E145" i="11"/>
  <c r="E141" i="11"/>
  <c r="G141" i="11"/>
  <c r="E137" i="11"/>
  <c r="G137" i="11"/>
  <c r="F137" i="11"/>
  <c r="E133" i="11"/>
  <c r="F133" i="11"/>
  <c r="F129" i="11"/>
  <c r="E129" i="11"/>
  <c r="E125" i="11"/>
  <c r="G125" i="11"/>
  <c r="G121" i="11"/>
  <c r="F121" i="11"/>
  <c r="E117" i="11"/>
  <c r="F117" i="11"/>
  <c r="F113" i="11"/>
  <c r="E113" i="11"/>
  <c r="E109" i="11"/>
  <c r="G109" i="11"/>
  <c r="E105" i="11"/>
  <c r="F105" i="11"/>
  <c r="G105" i="11"/>
  <c r="E101" i="11"/>
  <c r="F101" i="11"/>
  <c r="F97" i="11"/>
  <c r="E97" i="11"/>
  <c r="E93" i="11"/>
  <c r="G93" i="11"/>
  <c r="G289" i="11"/>
  <c r="G278" i="11"/>
  <c r="G257" i="11"/>
  <c r="G246" i="11"/>
  <c r="G225" i="11"/>
  <c r="G214" i="11"/>
  <c r="G193" i="11"/>
  <c r="G182" i="11"/>
  <c r="G161" i="11"/>
  <c r="G129" i="11"/>
  <c r="G97" i="11"/>
  <c r="F294" i="11"/>
  <c r="F278" i="11"/>
  <c r="F254" i="11"/>
  <c r="F222" i="11"/>
  <c r="F169" i="11"/>
  <c r="E285" i="11"/>
  <c r="E153" i="11"/>
  <c r="E298" i="11"/>
  <c r="F298" i="11"/>
  <c r="E282" i="11"/>
  <c r="F282" i="11"/>
  <c r="E274" i="11"/>
  <c r="G274" i="11"/>
  <c r="F274" i="11"/>
  <c r="E266" i="11"/>
  <c r="F266" i="11"/>
  <c r="E258" i="11"/>
  <c r="G258" i="11"/>
  <c r="F258" i="11"/>
  <c r="E250" i="11"/>
  <c r="F250" i="11"/>
  <c r="E242" i="11"/>
  <c r="G242" i="11"/>
  <c r="F242" i="11"/>
  <c r="G298" i="11"/>
  <c r="G277" i="11"/>
  <c r="G266" i="11"/>
  <c r="G245" i="11"/>
  <c r="G234" i="11"/>
  <c r="G213" i="11"/>
  <c r="G202" i="11"/>
  <c r="G181" i="11"/>
  <c r="G170" i="11"/>
  <c r="G149" i="11"/>
  <c r="G117" i="11"/>
  <c r="F293" i="11"/>
  <c r="F277" i="11"/>
  <c r="F246" i="11"/>
  <c r="F213" i="11"/>
  <c r="E249" i="11"/>
  <c r="E121" i="11"/>
  <c r="G291" i="11"/>
  <c r="G275" i="11"/>
  <c r="G259" i="11"/>
  <c r="G243" i="11"/>
  <c r="G227" i="11"/>
  <c r="G158" i="11"/>
  <c r="G142" i="11"/>
  <c r="G126" i="11"/>
  <c r="G110" i="11"/>
  <c r="G94" i="11"/>
  <c r="E291" i="11"/>
  <c r="G295" i="11"/>
  <c r="G279" i="11"/>
  <c r="G263" i="11"/>
  <c r="G247" i="11"/>
  <c r="G231" i="11"/>
  <c r="G146" i="11"/>
  <c r="G130" i="11"/>
  <c r="G114" i="11"/>
  <c r="G98" i="11"/>
  <c r="F158" i="11"/>
  <c r="F142" i="11"/>
  <c r="F126" i="11"/>
  <c r="G300" i="11"/>
  <c r="E300" i="11"/>
  <c r="F300" i="11"/>
  <c r="E292" i="11"/>
  <c r="G292" i="11"/>
  <c r="F292" i="11"/>
  <c r="G288" i="11"/>
  <c r="E288" i="11"/>
  <c r="F288" i="11"/>
  <c r="G280" i="11"/>
  <c r="F280" i="11"/>
  <c r="E280" i="11"/>
  <c r="G272" i="11"/>
  <c r="E272" i="11"/>
  <c r="F272" i="11"/>
  <c r="E260" i="11"/>
  <c r="G260" i="11"/>
  <c r="F260" i="11"/>
  <c r="G256" i="11"/>
  <c r="E256" i="11"/>
  <c r="F256" i="11"/>
  <c r="E252" i="11"/>
  <c r="G252" i="11"/>
  <c r="F252" i="11"/>
  <c r="G248" i="11"/>
  <c r="E248" i="11"/>
  <c r="F248" i="11"/>
  <c r="E244" i="11"/>
  <c r="G244" i="11"/>
  <c r="F244" i="11"/>
  <c r="G240" i="11"/>
  <c r="E240" i="11"/>
  <c r="F240" i="11"/>
  <c r="E236" i="11"/>
  <c r="G236" i="11"/>
  <c r="F236" i="11"/>
  <c r="G232" i="11"/>
  <c r="E232" i="11"/>
  <c r="F232" i="11"/>
  <c r="E228" i="11"/>
  <c r="G228" i="11"/>
  <c r="F228" i="11"/>
  <c r="G224" i="11"/>
  <c r="E224" i="11"/>
  <c r="F224" i="11"/>
  <c r="E220" i="11"/>
  <c r="G220" i="11"/>
  <c r="F220" i="11"/>
  <c r="G216" i="11"/>
  <c r="E216" i="11"/>
  <c r="F216" i="11"/>
  <c r="E212" i="11"/>
  <c r="G212" i="11"/>
  <c r="F212" i="11"/>
  <c r="E132" i="11"/>
  <c r="G132" i="11"/>
  <c r="F132" i="11"/>
  <c r="G128" i="11"/>
  <c r="E128" i="11"/>
  <c r="E124" i="11"/>
  <c r="F124" i="11"/>
  <c r="G124" i="11"/>
  <c r="G120" i="11"/>
  <c r="E120" i="11"/>
  <c r="F120" i="11"/>
  <c r="E116" i="11"/>
  <c r="G116" i="11"/>
  <c r="F116" i="11"/>
  <c r="G112" i="11"/>
  <c r="E112" i="11"/>
  <c r="E108" i="11"/>
  <c r="F108" i="11"/>
  <c r="G108" i="11"/>
  <c r="G104" i="11"/>
  <c r="E104" i="11"/>
  <c r="F104" i="11"/>
  <c r="E100" i="11"/>
  <c r="G100" i="11"/>
  <c r="F100" i="11"/>
  <c r="G96" i="11"/>
  <c r="F96" i="11"/>
  <c r="E96" i="11"/>
  <c r="E92" i="11"/>
  <c r="F92" i="11"/>
  <c r="G92" i="11"/>
  <c r="G296" i="11"/>
  <c r="E296" i="11"/>
  <c r="F296" i="11"/>
  <c r="G284" i="11"/>
  <c r="E284" i="11"/>
  <c r="F284" i="11"/>
  <c r="E276" i="11"/>
  <c r="G276" i="11"/>
  <c r="F276" i="11"/>
  <c r="E268" i="11"/>
  <c r="G268" i="11"/>
  <c r="F268" i="11"/>
  <c r="G264" i="11"/>
  <c r="E264" i="11"/>
  <c r="F264" i="11"/>
  <c r="G208" i="11"/>
  <c r="E208" i="11"/>
  <c r="E204" i="11"/>
  <c r="F204" i="11"/>
  <c r="G204" i="11"/>
  <c r="G200" i="11"/>
  <c r="E200" i="11"/>
  <c r="F200" i="11"/>
  <c r="E196" i="11"/>
  <c r="G196" i="11"/>
  <c r="F196" i="11"/>
  <c r="G192" i="11"/>
  <c r="E192" i="11"/>
  <c r="E188" i="11"/>
  <c r="F188" i="11"/>
  <c r="G188" i="11"/>
  <c r="G184" i="11"/>
  <c r="E184" i="11"/>
  <c r="F184" i="11"/>
  <c r="E180" i="11"/>
  <c r="G180" i="11"/>
  <c r="F180" i="11"/>
  <c r="G176" i="11"/>
  <c r="E176" i="11"/>
  <c r="E172" i="11"/>
  <c r="F172" i="11"/>
  <c r="G172" i="11"/>
  <c r="G168" i="11"/>
  <c r="E168" i="11"/>
  <c r="F168" i="11"/>
  <c r="E164" i="11"/>
  <c r="G164" i="11"/>
  <c r="F164" i="11"/>
  <c r="G160" i="11"/>
  <c r="E160" i="11"/>
  <c r="E156" i="11"/>
  <c r="F156" i="11"/>
  <c r="G156" i="11"/>
  <c r="G152" i="11"/>
  <c r="E152" i="11"/>
  <c r="F152" i="11"/>
  <c r="E148" i="11"/>
  <c r="G148" i="11"/>
  <c r="F148" i="11"/>
  <c r="G144" i="11"/>
  <c r="E144" i="11"/>
  <c r="E140" i="11"/>
  <c r="F140" i="11"/>
  <c r="G140" i="11"/>
  <c r="G136" i="11"/>
  <c r="E136" i="11"/>
  <c r="F136" i="11"/>
  <c r="F192" i="11"/>
  <c r="F128" i="11"/>
  <c r="F215" i="11"/>
  <c r="E215" i="11"/>
  <c r="F203" i="11"/>
  <c r="E203" i="11"/>
  <c r="F191" i="11"/>
  <c r="E191" i="11"/>
  <c r="F179" i="11"/>
  <c r="E179" i="11"/>
  <c r="F167" i="11"/>
  <c r="E167" i="11"/>
  <c r="F147" i="11"/>
  <c r="E147" i="11"/>
  <c r="F210" i="11"/>
  <c r="F205" i="11"/>
  <c r="F194" i="11"/>
  <c r="F189" i="11"/>
  <c r="F178" i="11"/>
  <c r="F173" i="11"/>
  <c r="F162" i="11"/>
  <c r="F157" i="11"/>
  <c r="F146" i="11"/>
  <c r="F141" i="11"/>
  <c r="F130" i="11"/>
  <c r="F125" i="11"/>
  <c r="F114" i="11"/>
  <c r="F109" i="11"/>
  <c r="F98" i="11"/>
  <c r="F93" i="11"/>
  <c r="E299" i="11"/>
  <c r="E283" i="11"/>
  <c r="F211" i="11"/>
  <c r="E211" i="11"/>
  <c r="F207" i="11"/>
  <c r="E207" i="11"/>
  <c r="F199" i="11"/>
  <c r="E199" i="11"/>
  <c r="F195" i="11"/>
  <c r="E195" i="11"/>
  <c r="F187" i="11"/>
  <c r="E187" i="11"/>
  <c r="F183" i="11"/>
  <c r="E183" i="11"/>
  <c r="F175" i="11"/>
  <c r="E175" i="11"/>
  <c r="F171" i="11"/>
  <c r="E171" i="11"/>
  <c r="F163" i="11"/>
  <c r="E163" i="11"/>
  <c r="F159" i="11"/>
  <c r="E159" i="11"/>
  <c r="F155" i="11"/>
  <c r="E155" i="11"/>
  <c r="F151" i="11"/>
  <c r="E151" i="11"/>
  <c r="F143" i="11"/>
  <c r="E143" i="11"/>
  <c r="F139" i="11"/>
  <c r="E139" i="11"/>
  <c r="F135" i="11"/>
  <c r="E135" i="11"/>
  <c r="F131" i="11"/>
  <c r="E131" i="11"/>
  <c r="F127" i="11"/>
  <c r="E127" i="11"/>
  <c r="F123" i="11"/>
  <c r="E123" i="11"/>
  <c r="F119" i="11"/>
  <c r="E119" i="11"/>
  <c r="F115" i="11"/>
  <c r="E115" i="11"/>
  <c r="F111" i="11"/>
  <c r="E111" i="11"/>
  <c r="F107" i="11"/>
  <c r="E107" i="11"/>
  <c r="F103" i="11"/>
  <c r="E103" i="11"/>
  <c r="F99" i="11"/>
  <c r="E99" i="11"/>
  <c r="F95" i="11"/>
  <c r="E95" i="11"/>
  <c r="F91" i="11"/>
  <c r="E91" i="11"/>
  <c r="E295" i="11"/>
  <c r="E279" i="11"/>
  <c r="F287" i="11"/>
  <c r="F275" i="11"/>
  <c r="F271" i="11"/>
  <c r="F267" i="11"/>
  <c r="F263" i="11"/>
  <c r="F259" i="11"/>
  <c r="F255" i="11"/>
  <c r="F251" i="11"/>
  <c r="F247" i="11"/>
  <c r="F243" i="11"/>
  <c r="F239" i="11"/>
  <c r="F235" i="11"/>
  <c r="F231" i="11"/>
  <c r="F227" i="11"/>
  <c r="F223" i="11"/>
  <c r="F219" i="11"/>
  <c r="F214" i="11"/>
  <c r="F198" i="11"/>
  <c r="F182" i="11"/>
  <c r="F166" i="11"/>
  <c r="F150" i="11"/>
  <c r="F134" i="11"/>
  <c r="F118" i="11"/>
  <c r="F102" i="11"/>
  <c r="H28" i="8"/>
  <c r="G28" i="8" s="1"/>
  <c r="H29" i="8"/>
  <c r="E29" i="8" s="1"/>
  <c r="H30" i="8"/>
  <c r="F30" i="8" s="1"/>
  <c r="H31" i="8"/>
  <c r="G31" i="8" s="1"/>
  <c r="H32" i="8"/>
  <c r="G32" i="8" s="1"/>
  <c r="H33" i="8"/>
  <c r="E33" i="8" s="1"/>
  <c r="H34" i="8"/>
  <c r="F34" i="8" s="1"/>
  <c r="H35" i="8"/>
  <c r="G35" i="8" s="1"/>
  <c r="H36" i="8"/>
  <c r="G36" i="8" s="1"/>
  <c r="H37" i="8"/>
  <c r="E37" i="8" s="1"/>
  <c r="H38" i="8"/>
  <c r="F38" i="8" s="1"/>
  <c r="H39" i="8"/>
  <c r="G39" i="8" s="1"/>
  <c r="H40" i="8"/>
  <c r="G40" i="8" s="1"/>
  <c r="H41" i="8"/>
  <c r="E41" i="8" s="1"/>
  <c r="H42" i="8"/>
  <c r="F42" i="8" s="1"/>
  <c r="H43" i="8"/>
  <c r="G43" i="8" s="1"/>
  <c r="H44" i="8"/>
  <c r="G44" i="8" s="1"/>
  <c r="H45" i="8"/>
  <c r="E45" i="8" s="1"/>
  <c r="H46" i="8"/>
  <c r="F46" i="8" s="1"/>
  <c r="H47" i="8"/>
  <c r="G47" i="8" s="1"/>
  <c r="H48" i="8"/>
  <c r="G48" i="8" s="1"/>
  <c r="H49" i="8"/>
  <c r="E49" i="8" s="1"/>
  <c r="H50" i="8"/>
  <c r="F50" i="8" s="1"/>
  <c r="G46" i="8" l="1"/>
  <c r="G30" i="8"/>
  <c r="E40" i="8"/>
  <c r="G38" i="8"/>
  <c r="F37" i="8"/>
  <c r="F29" i="8"/>
  <c r="G37" i="8"/>
  <c r="F44" i="8"/>
  <c r="F28" i="8"/>
  <c r="E36" i="8"/>
  <c r="G50" i="8"/>
  <c r="G42" i="8"/>
  <c r="G34" i="8"/>
  <c r="F49" i="8"/>
  <c r="F41" i="8"/>
  <c r="F33" i="8"/>
  <c r="E48" i="8"/>
  <c r="E32" i="8"/>
  <c r="F45" i="8"/>
  <c r="G45" i="8"/>
  <c r="G29" i="8"/>
  <c r="F36" i="8"/>
  <c r="G49" i="8"/>
  <c r="G41" i="8"/>
  <c r="G33" i="8"/>
  <c r="F48" i="8"/>
  <c r="F40" i="8"/>
  <c r="F32" i="8"/>
  <c r="E44" i="8"/>
  <c r="E28" i="8"/>
  <c r="E47" i="8"/>
  <c r="E43" i="8"/>
  <c r="E39" i="8"/>
  <c r="E35" i="8"/>
  <c r="E31" i="8"/>
  <c r="F47" i="8"/>
  <c r="F43" i="8"/>
  <c r="F39" i="8"/>
  <c r="F35" i="8"/>
  <c r="F31" i="8"/>
  <c r="E50" i="8"/>
  <c r="E46" i="8"/>
  <c r="E42" i="8"/>
  <c r="E38" i="8"/>
  <c r="E34" i="8"/>
  <c r="E30" i="8"/>
  <c r="H225" i="1"/>
  <c r="F225" i="1" s="1"/>
  <c r="H226" i="1"/>
  <c r="E226" i="1" s="1"/>
  <c r="H227" i="1"/>
  <c r="E227" i="1" s="1"/>
  <c r="H228" i="1"/>
  <c r="E228" i="1" s="1"/>
  <c r="H229" i="1"/>
  <c r="E229" i="1" s="1"/>
  <c r="H230" i="1"/>
  <c r="E230" i="1" s="1"/>
  <c r="H231" i="1"/>
  <c r="E231" i="1" s="1"/>
  <c r="H232" i="1"/>
  <c r="E232" i="1" s="1"/>
  <c r="H233" i="1"/>
  <c r="E233" i="1" s="1"/>
  <c r="H234" i="1"/>
  <c r="E234" i="1" s="1"/>
  <c r="H235" i="1"/>
  <c r="E235" i="1" s="1"/>
  <c r="H236" i="1"/>
  <c r="E236" i="1" s="1"/>
  <c r="H237" i="1"/>
  <c r="F237" i="1" s="1"/>
  <c r="H238" i="1"/>
  <c r="E238" i="1" s="1"/>
  <c r="H239" i="1"/>
  <c r="E239" i="1" s="1"/>
  <c r="H240" i="1"/>
  <c r="G240" i="1" s="1"/>
  <c r="H241" i="1"/>
  <c r="G241" i="1" s="1"/>
  <c r="H242" i="1"/>
  <c r="E242" i="1" s="1"/>
  <c r="H243" i="1"/>
  <c r="E243" i="1" s="1"/>
  <c r="H244" i="1"/>
  <c r="E244" i="1" s="1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F19" i="10" l="1"/>
  <c r="G19" i="10"/>
  <c r="F15" i="10"/>
  <c r="G15" i="10"/>
  <c r="F11" i="10"/>
  <c r="G11" i="10"/>
  <c r="F7" i="10"/>
  <c r="G7" i="10"/>
  <c r="E44" i="10"/>
  <c r="G44" i="10"/>
  <c r="E40" i="10"/>
  <c r="G40" i="10"/>
  <c r="E36" i="10"/>
  <c r="G36" i="10"/>
  <c r="E32" i="10"/>
  <c r="G32" i="10"/>
  <c r="E28" i="10"/>
  <c r="G28" i="10"/>
  <c r="E24" i="10"/>
  <c r="G24" i="10"/>
  <c r="E22" i="10"/>
  <c r="G22" i="10"/>
  <c r="E18" i="10"/>
  <c r="G18" i="10"/>
  <c r="E14" i="10"/>
  <c r="G14" i="10"/>
  <c r="E10" i="10"/>
  <c r="G10" i="10"/>
  <c r="E6" i="10"/>
  <c r="G6" i="10"/>
  <c r="E43" i="10"/>
  <c r="G43" i="10"/>
  <c r="E39" i="10"/>
  <c r="G39" i="10"/>
  <c r="E35" i="10"/>
  <c r="G35" i="10"/>
  <c r="E31" i="10"/>
  <c r="G31" i="10"/>
  <c r="E27" i="10"/>
  <c r="G27" i="10"/>
  <c r="E23" i="10"/>
  <c r="G23" i="10"/>
  <c r="F21" i="10"/>
  <c r="G21" i="10"/>
  <c r="F17" i="10"/>
  <c r="G17" i="10"/>
  <c r="F13" i="10"/>
  <c r="G13" i="10"/>
  <c r="F9" i="10"/>
  <c r="G9" i="10"/>
  <c r="E46" i="10"/>
  <c r="G46" i="10"/>
  <c r="E42" i="10"/>
  <c r="G42" i="10"/>
  <c r="E38" i="10"/>
  <c r="G38" i="10"/>
  <c r="F34" i="10"/>
  <c r="G34" i="10"/>
  <c r="E30" i="10"/>
  <c r="G30" i="10"/>
  <c r="E26" i="10"/>
  <c r="G26" i="10"/>
  <c r="E20" i="10"/>
  <c r="G20" i="10"/>
  <c r="E16" i="10"/>
  <c r="G16" i="10"/>
  <c r="E12" i="10"/>
  <c r="G12" i="10"/>
  <c r="E8" i="10"/>
  <c r="G8" i="10"/>
  <c r="E45" i="10"/>
  <c r="G45" i="10"/>
  <c r="E41" i="10"/>
  <c r="G41" i="10"/>
  <c r="E37" i="10"/>
  <c r="G37" i="10"/>
  <c r="E33" i="10"/>
  <c r="G33" i="10"/>
  <c r="E29" i="10"/>
  <c r="G29" i="10"/>
  <c r="E25" i="10"/>
  <c r="G25" i="10"/>
  <c r="G237" i="1"/>
  <c r="G225" i="1"/>
  <c r="F241" i="1"/>
  <c r="F233" i="1"/>
  <c r="E241" i="1"/>
  <c r="E237" i="1"/>
  <c r="E225" i="1"/>
  <c r="G244" i="1"/>
  <c r="G236" i="1"/>
  <c r="G228" i="1"/>
  <c r="F240" i="1"/>
  <c r="F232" i="1"/>
  <c r="F228" i="1"/>
  <c r="E240" i="1"/>
  <c r="G243" i="1"/>
  <c r="G239" i="1"/>
  <c r="G235" i="1"/>
  <c r="G231" i="1"/>
  <c r="G227" i="1"/>
  <c r="F243" i="1"/>
  <c r="F239" i="1"/>
  <c r="F235" i="1"/>
  <c r="F231" i="1"/>
  <c r="F227" i="1"/>
  <c r="G233" i="1"/>
  <c r="G229" i="1"/>
  <c r="F229" i="1"/>
  <c r="G232" i="1"/>
  <c r="F244" i="1"/>
  <c r="F236" i="1"/>
  <c r="G242" i="1"/>
  <c r="G238" i="1"/>
  <c r="G234" i="1"/>
  <c r="G230" i="1"/>
  <c r="G226" i="1"/>
  <c r="F242" i="1"/>
  <c r="F238" i="1"/>
  <c r="F234" i="1"/>
  <c r="F230" i="1"/>
  <c r="F226" i="1"/>
  <c r="F42" i="10"/>
  <c r="F30" i="10"/>
  <c r="E34" i="10"/>
  <c r="F41" i="10"/>
  <c r="F29" i="10"/>
  <c r="E17" i="10"/>
  <c r="F44" i="10"/>
  <c r="F40" i="10"/>
  <c r="F36" i="10"/>
  <c r="F32" i="10"/>
  <c r="F28" i="10"/>
  <c r="F24" i="10"/>
  <c r="F46" i="10"/>
  <c r="F38" i="10"/>
  <c r="F26" i="10"/>
  <c r="F45" i="10"/>
  <c r="F37" i="10"/>
  <c r="F33" i="10"/>
  <c r="F25" i="10"/>
  <c r="E9" i="10"/>
  <c r="F43" i="10"/>
  <c r="F39" i="10"/>
  <c r="F35" i="10"/>
  <c r="F31" i="10"/>
  <c r="F27" i="10"/>
  <c r="F23" i="10"/>
  <c r="E15" i="10"/>
  <c r="E7" i="10"/>
  <c r="E21" i="10"/>
  <c r="E13" i="10"/>
  <c r="E19" i="10"/>
  <c r="E11" i="10"/>
  <c r="F20" i="10"/>
  <c r="F16" i="10"/>
  <c r="F12" i="10"/>
  <c r="F8" i="10"/>
  <c r="F22" i="10"/>
  <c r="F18" i="10"/>
  <c r="F14" i="10"/>
  <c r="F10" i="10"/>
  <c r="F6" i="10"/>
  <c r="H39" i="9"/>
  <c r="E39" i="9" s="1"/>
  <c r="H40" i="9"/>
  <c r="H41" i="9"/>
  <c r="H42" i="9"/>
  <c r="F42" i="9" s="1"/>
  <c r="H43" i="9"/>
  <c r="E43" i="9" s="1"/>
  <c r="H44" i="9"/>
  <c r="H45" i="9"/>
  <c r="H46" i="9"/>
  <c r="F46" i="9" s="1"/>
  <c r="H47" i="9"/>
  <c r="G47" i="9" s="1"/>
  <c r="H48" i="9"/>
  <c r="F48" i="9" s="1"/>
  <c r="H49" i="9"/>
  <c r="H50" i="9"/>
  <c r="F50" i="9" s="1"/>
  <c r="H51" i="9"/>
  <c r="E51" i="9" s="1"/>
  <c r="H52" i="9"/>
  <c r="H53" i="9"/>
  <c r="E53" i="9" s="1"/>
  <c r="H54" i="9"/>
  <c r="F54" i="9" s="1"/>
  <c r="H55" i="9"/>
  <c r="E55" i="9" s="1"/>
  <c r="H56" i="9"/>
  <c r="H57" i="9"/>
  <c r="H58" i="9"/>
  <c r="F58" i="9" s="1"/>
  <c r="H59" i="9"/>
  <c r="G59" i="9" s="1"/>
  <c r="H60" i="9"/>
  <c r="H61" i="9"/>
  <c r="H62" i="9"/>
  <c r="H63" i="9"/>
  <c r="E63" i="9" s="1"/>
  <c r="H64" i="9"/>
  <c r="F64" i="9" s="1"/>
  <c r="H65" i="9"/>
  <c r="H66" i="9"/>
  <c r="H67" i="9"/>
  <c r="E67" i="9" s="1"/>
  <c r="H68" i="9"/>
  <c r="H69" i="9"/>
  <c r="E69" i="9" s="1"/>
  <c r="H70" i="9"/>
  <c r="H71" i="9"/>
  <c r="E71" i="9" s="1"/>
  <c r="H72" i="9"/>
  <c r="H73" i="9"/>
  <c r="H74" i="9"/>
  <c r="H75" i="9"/>
  <c r="G75" i="9" s="1"/>
  <c r="H76" i="9"/>
  <c r="H77" i="9"/>
  <c r="H78" i="9"/>
  <c r="H79" i="9"/>
  <c r="G79" i="9" s="1"/>
  <c r="H80" i="9"/>
  <c r="E80" i="9" s="1"/>
  <c r="H81" i="9"/>
  <c r="H82" i="9"/>
  <c r="H83" i="9"/>
  <c r="E83" i="9" s="1"/>
  <c r="H84" i="9"/>
  <c r="E84" i="9" s="1"/>
  <c r="H85" i="9"/>
  <c r="F85" i="9" s="1"/>
  <c r="H86" i="9"/>
  <c r="H87" i="9"/>
  <c r="E87" i="9" s="1"/>
  <c r="H88" i="9"/>
  <c r="E88" i="9" s="1"/>
  <c r="H89" i="9"/>
  <c r="H90" i="9"/>
  <c r="H91" i="9"/>
  <c r="E91" i="9" s="1"/>
  <c r="H92" i="9"/>
  <c r="E92" i="9" s="1"/>
  <c r="H93" i="9"/>
  <c r="H94" i="9"/>
  <c r="H95" i="9"/>
  <c r="E95" i="9" s="1"/>
  <c r="H96" i="9"/>
  <c r="E96" i="9" s="1"/>
  <c r="H97" i="9"/>
  <c r="H98" i="9"/>
  <c r="H99" i="9"/>
  <c r="E99" i="9" s="1"/>
  <c r="H100" i="9"/>
  <c r="E100" i="9" s="1"/>
  <c r="H101" i="9"/>
  <c r="H102" i="9"/>
  <c r="H103" i="9"/>
  <c r="E103" i="9" s="1"/>
  <c r="H104" i="9"/>
  <c r="E104" i="9" s="1"/>
  <c r="H105" i="9"/>
  <c r="H106" i="9"/>
  <c r="H107" i="9"/>
  <c r="F107" i="9" s="1"/>
  <c r="H108" i="9"/>
  <c r="E108" i="9" s="1"/>
  <c r="H109" i="9"/>
  <c r="H110" i="9"/>
  <c r="H111" i="9"/>
  <c r="G111" i="9" s="1"/>
  <c r="H112" i="9"/>
  <c r="E112" i="9" s="1"/>
  <c r="H113" i="9"/>
  <c r="H114" i="9"/>
  <c r="H115" i="9"/>
  <c r="E115" i="9" s="1"/>
  <c r="H116" i="9"/>
  <c r="E116" i="9" s="1"/>
  <c r="H117" i="9"/>
  <c r="F117" i="9" s="1"/>
  <c r="H118" i="9"/>
  <c r="H119" i="9"/>
  <c r="E119" i="9" s="1"/>
  <c r="H120" i="9"/>
  <c r="E120" i="9" s="1"/>
  <c r="H121" i="9"/>
  <c r="H122" i="9"/>
  <c r="H123" i="9"/>
  <c r="E123" i="9" s="1"/>
  <c r="H124" i="9"/>
  <c r="E124" i="9" s="1"/>
  <c r="H125" i="9"/>
  <c r="H126" i="9"/>
  <c r="H127" i="9"/>
  <c r="E127" i="9" s="1"/>
  <c r="H128" i="9"/>
  <c r="E128" i="9" s="1"/>
  <c r="H129" i="9"/>
  <c r="H130" i="9"/>
  <c r="H131" i="9"/>
  <c r="E131" i="9" s="1"/>
  <c r="H132" i="9"/>
  <c r="E132" i="9" s="1"/>
  <c r="H133" i="9"/>
  <c r="F133" i="9" s="1"/>
  <c r="H134" i="9"/>
  <c r="H135" i="9"/>
  <c r="E135" i="9" s="1"/>
  <c r="H136" i="9"/>
  <c r="E136" i="9" s="1"/>
  <c r="H137" i="9"/>
  <c r="H138" i="9"/>
  <c r="H139" i="9"/>
  <c r="G139" i="9" s="1"/>
  <c r="H140" i="9"/>
  <c r="E140" i="9" s="1"/>
  <c r="H141" i="9"/>
  <c r="H142" i="9"/>
  <c r="H143" i="9"/>
  <c r="G143" i="9" s="1"/>
  <c r="H144" i="9"/>
  <c r="E144" i="9" s="1"/>
  <c r="H145" i="9"/>
  <c r="H146" i="9"/>
  <c r="H147" i="9"/>
  <c r="E147" i="9" s="1"/>
  <c r="H148" i="9"/>
  <c r="E148" i="9" s="1"/>
  <c r="H149" i="9"/>
  <c r="F149" i="9" s="1"/>
  <c r="H150" i="9"/>
  <c r="H151" i="9"/>
  <c r="E151" i="9" s="1"/>
  <c r="H152" i="9"/>
  <c r="E152" i="9" s="1"/>
  <c r="H153" i="9"/>
  <c r="H154" i="9"/>
  <c r="H155" i="9"/>
  <c r="F155" i="9" s="1"/>
  <c r="H156" i="9"/>
  <c r="E156" i="9" s="1"/>
  <c r="H157" i="9"/>
  <c r="H158" i="9"/>
  <c r="H159" i="9"/>
  <c r="E159" i="9" s="1"/>
  <c r="H160" i="9"/>
  <c r="E160" i="9" s="1"/>
  <c r="H161" i="9"/>
  <c r="H162" i="9"/>
  <c r="H163" i="9"/>
  <c r="E163" i="9" s="1"/>
  <c r="H164" i="9"/>
  <c r="E164" i="9" s="1"/>
  <c r="H165" i="9"/>
  <c r="H166" i="9"/>
  <c r="H167" i="9"/>
  <c r="E167" i="9" s="1"/>
  <c r="H168" i="9"/>
  <c r="E168" i="9" s="1"/>
  <c r="H169" i="9"/>
  <c r="H170" i="9"/>
  <c r="H171" i="9"/>
  <c r="E171" i="9" s="1"/>
  <c r="H172" i="9"/>
  <c r="E172" i="9" s="1"/>
  <c r="H173" i="9"/>
  <c r="H174" i="9"/>
  <c r="H175" i="9"/>
  <c r="G175" i="9" s="1"/>
  <c r="H176" i="9"/>
  <c r="E176" i="9" s="1"/>
  <c r="H177" i="9"/>
  <c r="H178" i="9"/>
  <c r="H179" i="9"/>
  <c r="E179" i="9" s="1"/>
  <c r="H180" i="9"/>
  <c r="E180" i="9" s="1"/>
  <c r="H181" i="9"/>
  <c r="H182" i="9"/>
  <c r="H183" i="9"/>
  <c r="E183" i="9" s="1"/>
  <c r="H184" i="9"/>
  <c r="E184" i="9" s="1"/>
  <c r="H185" i="9"/>
  <c r="H186" i="9"/>
  <c r="H187" i="9"/>
  <c r="G187" i="9" s="1"/>
  <c r="H188" i="9"/>
  <c r="E188" i="9" s="1"/>
  <c r="G151" i="9" l="1"/>
  <c r="G107" i="9"/>
  <c r="G87" i="9"/>
  <c r="F183" i="9"/>
  <c r="F139" i="9"/>
  <c r="F95" i="9"/>
  <c r="E187" i="9"/>
  <c r="E107" i="9"/>
  <c r="G179" i="9"/>
  <c r="G155" i="9"/>
  <c r="G135" i="9"/>
  <c r="G115" i="9"/>
  <c r="G91" i="9"/>
  <c r="G67" i="9"/>
  <c r="F187" i="9"/>
  <c r="F167" i="9"/>
  <c r="F143" i="9"/>
  <c r="F123" i="9"/>
  <c r="F103" i="9"/>
  <c r="F79" i="9"/>
  <c r="F47" i="9"/>
  <c r="E155" i="9"/>
  <c r="E111" i="9"/>
  <c r="E75" i="9"/>
  <c r="G171" i="9"/>
  <c r="G131" i="9"/>
  <c r="G63" i="9"/>
  <c r="F159" i="9"/>
  <c r="F119" i="9"/>
  <c r="F75" i="9"/>
  <c r="E143" i="9"/>
  <c r="E59" i="9"/>
  <c r="G167" i="9"/>
  <c r="G147" i="9"/>
  <c r="G123" i="9"/>
  <c r="G103" i="9"/>
  <c r="G83" i="9"/>
  <c r="G51" i="9"/>
  <c r="F175" i="9"/>
  <c r="F135" i="9"/>
  <c r="F111" i="9"/>
  <c r="F91" i="9"/>
  <c r="F59" i="9"/>
  <c r="E175" i="9"/>
  <c r="E139" i="9"/>
  <c r="E47" i="9"/>
  <c r="G183" i="9"/>
  <c r="G163" i="9"/>
  <c r="G119" i="9"/>
  <c r="G99" i="9"/>
  <c r="F171" i="9"/>
  <c r="F151" i="9"/>
  <c r="F127" i="9"/>
  <c r="F87" i="9"/>
  <c r="E79" i="9"/>
  <c r="G58" i="9"/>
  <c r="G42" i="9"/>
  <c r="E54" i="9"/>
  <c r="G159" i="9"/>
  <c r="G127" i="9"/>
  <c r="G95" i="9"/>
  <c r="G43" i="9"/>
  <c r="F176" i="9"/>
  <c r="F160" i="9"/>
  <c r="F144" i="9"/>
  <c r="F128" i="9"/>
  <c r="F112" i="9"/>
  <c r="F96" i="9"/>
  <c r="F80" i="9"/>
  <c r="F63" i="9"/>
  <c r="F43" i="9"/>
  <c r="F186" i="9"/>
  <c r="E186" i="9"/>
  <c r="G186" i="9"/>
  <c r="F182" i="9"/>
  <c r="G182" i="9"/>
  <c r="F178" i="9"/>
  <c r="E178" i="9"/>
  <c r="G178" i="9"/>
  <c r="F174" i="9"/>
  <c r="E174" i="9"/>
  <c r="G174" i="9"/>
  <c r="F170" i="9"/>
  <c r="E170" i="9"/>
  <c r="G170" i="9"/>
  <c r="F166" i="9"/>
  <c r="G166" i="9"/>
  <c r="F162" i="9"/>
  <c r="E162" i="9"/>
  <c r="G162" i="9"/>
  <c r="F158" i="9"/>
  <c r="E158" i="9"/>
  <c r="G158" i="9"/>
  <c r="F154" i="9"/>
  <c r="E154" i="9"/>
  <c r="G154" i="9"/>
  <c r="F150" i="9"/>
  <c r="G150" i="9"/>
  <c r="F146" i="9"/>
  <c r="E146" i="9"/>
  <c r="G146" i="9"/>
  <c r="F142" i="9"/>
  <c r="E142" i="9"/>
  <c r="G142" i="9"/>
  <c r="F138" i="9"/>
  <c r="E138" i="9"/>
  <c r="G138" i="9"/>
  <c r="F134" i="9"/>
  <c r="G134" i="9"/>
  <c r="F130" i="9"/>
  <c r="E130" i="9"/>
  <c r="G130" i="9"/>
  <c r="F126" i="9"/>
  <c r="E126" i="9"/>
  <c r="G126" i="9"/>
  <c r="F122" i="9"/>
  <c r="E122" i="9"/>
  <c r="G122" i="9"/>
  <c r="F118" i="9"/>
  <c r="G118" i="9"/>
  <c r="F114" i="9"/>
  <c r="E114" i="9"/>
  <c r="G114" i="9"/>
  <c r="F110" i="9"/>
  <c r="E110" i="9"/>
  <c r="G110" i="9"/>
  <c r="F106" i="9"/>
  <c r="E106" i="9"/>
  <c r="G106" i="9"/>
  <c r="F102" i="9"/>
  <c r="G102" i="9"/>
  <c r="F98" i="9"/>
  <c r="E98" i="9"/>
  <c r="G98" i="9"/>
  <c r="F94" i="9"/>
  <c r="E94" i="9"/>
  <c r="G94" i="9"/>
  <c r="F90" i="9"/>
  <c r="E90" i="9"/>
  <c r="G90" i="9"/>
  <c r="F86" i="9"/>
  <c r="G86" i="9"/>
  <c r="E86" i="9"/>
  <c r="F82" i="9"/>
  <c r="E82" i="9"/>
  <c r="G82" i="9"/>
  <c r="F78" i="9"/>
  <c r="E78" i="9"/>
  <c r="G78" i="9"/>
  <c r="F74" i="9"/>
  <c r="E74" i="9"/>
  <c r="F70" i="9"/>
  <c r="G70" i="9"/>
  <c r="E70" i="9"/>
  <c r="F66" i="9"/>
  <c r="E66" i="9"/>
  <c r="G66" i="9"/>
  <c r="F62" i="9"/>
  <c r="E62" i="9"/>
  <c r="G62" i="9"/>
  <c r="F69" i="9"/>
  <c r="F53" i="9"/>
  <c r="E185" i="9"/>
  <c r="G185" i="9"/>
  <c r="F185" i="9"/>
  <c r="G181" i="9"/>
  <c r="E181" i="9"/>
  <c r="F177" i="9"/>
  <c r="G177" i="9"/>
  <c r="E173" i="9"/>
  <c r="F173" i="9"/>
  <c r="G173" i="9"/>
  <c r="E169" i="9"/>
  <c r="G169" i="9"/>
  <c r="F169" i="9"/>
  <c r="F161" i="9"/>
  <c r="G161" i="9"/>
  <c r="E153" i="9"/>
  <c r="G153" i="9"/>
  <c r="F153" i="9"/>
  <c r="F145" i="9"/>
  <c r="G145" i="9"/>
  <c r="E137" i="9"/>
  <c r="G137" i="9"/>
  <c r="F137" i="9"/>
  <c r="F129" i="9"/>
  <c r="G129" i="9"/>
  <c r="E121" i="9"/>
  <c r="G121" i="9"/>
  <c r="F121" i="9"/>
  <c r="F113" i="9"/>
  <c r="G113" i="9"/>
  <c r="E105" i="9"/>
  <c r="G105" i="9"/>
  <c r="F105" i="9"/>
  <c r="F97" i="9"/>
  <c r="G97" i="9"/>
  <c r="E93" i="9"/>
  <c r="F93" i="9"/>
  <c r="G93" i="9"/>
  <c r="G85" i="9"/>
  <c r="E85" i="9"/>
  <c r="E77" i="9"/>
  <c r="F77" i="9"/>
  <c r="G77" i="9"/>
  <c r="E73" i="9"/>
  <c r="F73" i="9"/>
  <c r="G73" i="9"/>
  <c r="F65" i="9"/>
  <c r="G65" i="9"/>
  <c r="E65" i="9"/>
  <c r="E45" i="9"/>
  <c r="F45" i="9"/>
  <c r="G45" i="9"/>
  <c r="G74" i="9"/>
  <c r="E182" i="9"/>
  <c r="E166" i="9"/>
  <c r="E150" i="9"/>
  <c r="E134" i="9"/>
  <c r="E118" i="9"/>
  <c r="E102" i="9"/>
  <c r="G69" i="9"/>
  <c r="F181" i="9"/>
  <c r="E177" i="9"/>
  <c r="E161" i="9"/>
  <c r="E145" i="9"/>
  <c r="E129" i="9"/>
  <c r="E113" i="9"/>
  <c r="E97" i="9"/>
  <c r="G165" i="9"/>
  <c r="E165" i="9"/>
  <c r="E157" i="9"/>
  <c r="F157" i="9"/>
  <c r="G157" i="9"/>
  <c r="G149" i="9"/>
  <c r="E149" i="9"/>
  <c r="E141" i="9"/>
  <c r="F141" i="9"/>
  <c r="G141" i="9"/>
  <c r="G133" i="9"/>
  <c r="E133" i="9"/>
  <c r="E125" i="9"/>
  <c r="F125" i="9"/>
  <c r="G125" i="9"/>
  <c r="G117" i="9"/>
  <c r="E117" i="9"/>
  <c r="E109" i="9"/>
  <c r="F109" i="9"/>
  <c r="G109" i="9"/>
  <c r="G101" i="9"/>
  <c r="E101" i="9"/>
  <c r="E89" i="9"/>
  <c r="G89" i="9"/>
  <c r="F89" i="9"/>
  <c r="F81" i="9"/>
  <c r="G81" i="9"/>
  <c r="E81" i="9"/>
  <c r="E61" i="9"/>
  <c r="F61" i="9"/>
  <c r="G61" i="9"/>
  <c r="E57" i="9"/>
  <c r="F57" i="9"/>
  <c r="G57" i="9"/>
  <c r="F49" i="9"/>
  <c r="G49" i="9"/>
  <c r="E49" i="9"/>
  <c r="E41" i="9"/>
  <c r="F41" i="9"/>
  <c r="G41" i="9"/>
  <c r="G53" i="9"/>
  <c r="F165" i="9"/>
  <c r="F101" i="9"/>
  <c r="E76" i="9"/>
  <c r="G76" i="9"/>
  <c r="E72" i="9"/>
  <c r="G72" i="9"/>
  <c r="E68" i="9"/>
  <c r="G68" i="9"/>
  <c r="E64" i="9"/>
  <c r="G64" i="9"/>
  <c r="E60" i="9"/>
  <c r="G60" i="9"/>
  <c r="E56" i="9"/>
  <c r="G56" i="9"/>
  <c r="E52" i="9"/>
  <c r="G52" i="9"/>
  <c r="E48" i="9"/>
  <c r="G48" i="9"/>
  <c r="E44" i="9"/>
  <c r="G44" i="9"/>
  <c r="E40" i="9"/>
  <c r="G40" i="9"/>
  <c r="G46" i="9"/>
  <c r="F180" i="9"/>
  <c r="F164" i="9"/>
  <c r="F148" i="9"/>
  <c r="F132" i="9"/>
  <c r="F116" i="9"/>
  <c r="F100" i="9"/>
  <c r="F84" i="9"/>
  <c r="F68" i="9"/>
  <c r="F52" i="9"/>
  <c r="E58" i="9"/>
  <c r="E42" i="9"/>
  <c r="G71" i="9"/>
  <c r="G55" i="9"/>
  <c r="G50" i="9"/>
  <c r="G39" i="9"/>
  <c r="F184" i="9"/>
  <c r="F179" i="9"/>
  <c r="F168" i="9"/>
  <c r="F163" i="9"/>
  <c r="F152" i="9"/>
  <c r="F147" i="9"/>
  <c r="F136" i="9"/>
  <c r="F131" i="9"/>
  <c r="F120" i="9"/>
  <c r="F115" i="9"/>
  <c r="F104" i="9"/>
  <c r="F99" i="9"/>
  <c r="F88" i="9"/>
  <c r="F83" i="9"/>
  <c r="F72" i="9"/>
  <c r="F67" i="9"/>
  <c r="F56" i="9"/>
  <c r="F51" i="9"/>
  <c r="F40" i="9"/>
  <c r="E46" i="9"/>
  <c r="G188" i="9"/>
  <c r="G184" i="9"/>
  <c r="G180" i="9"/>
  <c r="G176" i="9"/>
  <c r="G172" i="9"/>
  <c r="G168" i="9"/>
  <c r="G164" i="9"/>
  <c r="G160" i="9"/>
  <c r="G156" i="9"/>
  <c r="G152" i="9"/>
  <c r="G148" i="9"/>
  <c r="G144" i="9"/>
  <c r="G140" i="9"/>
  <c r="G136" i="9"/>
  <c r="G132" i="9"/>
  <c r="G128" i="9"/>
  <c r="G124" i="9"/>
  <c r="G120" i="9"/>
  <c r="G116" i="9"/>
  <c r="G112" i="9"/>
  <c r="G108" i="9"/>
  <c r="G104" i="9"/>
  <c r="G100" i="9"/>
  <c r="G96" i="9"/>
  <c r="G92" i="9"/>
  <c r="G88" i="9"/>
  <c r="G84" i="9"/>
  <c r="G80" i="9"/>
  <c r="G54" i="9"/>
  <c r="F188" i="9"/>
  <c r="F172" i="9"/>
  <c r="F156" i="9"/>
  <c r="F140" i="9"/>
  <c r="F124" i="9"/>
  <c r="F108" i="9"/>
  <c r="F92" i="9"/>
  <c r="F76" i="9"/>
  <c r="F71" i="9"/>
  <c r="F60" i="9"/>
  <c r="F55" i="9"/>
  <c r="F44" i="9"/>
  <c r="F39" i="9"/>
  <c r="E50" i="9"/>
  <c r="H74" i="7"/>
  <c r="E74" i="7" s="1"/>
  <c r="H75" i="7"/>
  <c r="G75" i="7" s="1"/>
  <c r="H76" i="7"/>
  <c r="G76" i="7" s="1"/>
  <c r="H77" i="7"/>
  <c r="F77" i="7" s="1"/>
  <c r="H78" i="7"/>
  <c r="E78" i="7" s="1"/>
  <c r="H79" i="7"/>
  <c r="G79" i="7" s="1"/>
  <c r="H80" i="7"/>
  <c r="G80" i="7" s="1"/>
  <c r="H81" i="7"/>
  <c r="F81" i="7" s="1"/>
  <c r="H82" i="7"/>
  <c r="E82" i="7" s="1"/>
  <c r="E79" i="7" l="1"/>
  <c r="G74" i="7"/>
  <c r="G78" i="7"/>
  <c r="F78" i="7"/>
  <c r="F75" i="7"/>
  <c r="E76" i="7"/>
  <c r="F82" i="7"/>
  <c r="F74" i="7"/>
  <c r="G82" i="7"/>
  <c r="F79" i="7"/>
  <c r="E80" i="7"/>
  <c r="G81" i="7"/>
  <c r="E75" i="7"/>
  <c r="F80" i="7"/>
  <c r="F76" i="7"/>
  <c r="E81" i="7"/>
  <c r="E77" i="7"/>
  <c r="G77" i="7"/>
  <c r="H24" i="9"/>
  <c r="E24" i="9" s="1"/>
  <c r="H25" i="9"/>
  <c r="F25" i="9" s="1"/>
  <c r="H26" i="9"/>
  <c r="G26" i="9" s="1"/>
  <c r="H27" i="9"/>
  <c r="E27" i="9" s="1"/>
  <c r="H28" i="9"/>
  <c r="E28" i="9" s="1"/>
  <c r="H29" i="9"/>
  <c r="F29" i="9" s="1"/>
  <c r="H30" i="9"/>
  <c r="G30" i="9" s="1"/>
  <c r="H31" i="9"/>
  <c r="E31" i="9" s="1"/>
  <c r="H32" i="9"/>
  <c r="E32" i="9" s="1"/>
  <c r="H33" i="9"/>
  <c r="F33" i="9" s="1"/>
  <c r="H34" i="9"/>
  <c r="G34" i="9" s="1"/>
  <c r="H35" i="9"/>
  <c r="E35" i="9" s="1"/>
  <c r="H36" i="9"/>
  <c r="E36" i="9" s="1"/>
  <c r="H37" i="9"/>
  <c r="F37" i="9" s="1"/>
  <c r="H38" i="9"/>
  <c r="G38" i="9" s="1"/>
  <c r="G25" i="9" l="1"/>
  <c r="G31" i="9"/>
  <c r="G37" i="9"/>
  <c r="G32" i="9"/>
  <c r="G27" i="9"/>
  <c r="F35" i="9"/>
  <c r="F27" i="9"/>
  <c r="G36" i="9"/>
  <c r="F32" i="9"/>
  <c r="F24" i="9"/>
  <c r="G35" i="9"/>
  <c r="G29" i="9"/>
  <c r="G24" i="9"/>
  <c r="F31" i="9"/>
  <c r="G33" i="9"/>
  <c r="G28" i="9"/>
  <c r="F36" i="9"/>
  <c r="F28" i="9"/>
  <c r="E38" i="9"/>
  <c r="E34" i="9"/>
  <c r="E30" i="9"/>
  <c r="E26" i="9"/>
  <c r="F38" i="9"/>
  <c r="F34" i="9"/>
  <c r="F30" i="9"/>
  <c r="F26" i="9"/>
  <c r="E37" i="9"/>
  <c r="E33" i="9"/>
  <c r="E29" i="9"/>
  <c r="E25" i="9"/>
  <c r="H6" i="15" l="1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5" i="15"/>
  <c r="G15" i="15" l="1"/>
  <c r="F15" i="15"/>
  <c r="E15" i="15"/>
  <c r="E18" i="15"/>
  <c r="G18" i="15"/>
  <c r="F18" i="15"/>
  <c r="F14" i="15"/>
  <c r="G14" i="15"/>
  <c r="E14" i="15"/>
  <c r="F10" i="15"/>
  <c r="G10" i="15"/>
  <c r="E10" i="15"/>
  <c r="E6" i="15"/>
  <c r="G6" i="15"/>
  <c r="F6" i="15"/>
  <c r="F19" i="15"/>
  <c r="E19" i="15"/>
  <c r="G19" i="15"/>
  <c r="G11" i="15"/>
  <c r="E11" i="15"/>
  <c r="F11" i="15"/>
  <c r="E13" i="15"/>
  <c r="F13" i="15"/>
  <c r="G13" i="15"/>
  <c r="F9" i="15"/>
  <c r="E9" i="15"/>
  <c r="G9" i="15"/>
  <c r="E22" i="15"/>
  <c r="G22" i="15"/>
  <c r="F22" i="15"/>
  <c r="G20" i="15"/>
  <c r="F20" i="15"/>
  <c r="E20" i="15"/>
  <c r="E16" i="15"/>
  <c r="G16" i="15"/>
  <c r="F16" i="15"/>
  <c r="E12" i="15"/>
  <c r="G12" i="15"/>
  <c r="F12" i="15"/>
  <c r="E23" i="15"/>
  <c r="F23" i="15"/>
  <c r="G23" i="15"/>
  <c r="E21" i="15"/>
  <c r="F21" i="15"/>
  <c r="G21" i="15"/>
  <c r="E17" i="15"/>
  <c r="G17" i="15"/>
  <c r="F17" i="15"/>
  <c r="E8" i="15"/>
  <c r="G8" i="15"/>
  <c r="F8" i="15"/>
  <c r="E7" i="15"/>
  <c r="F7" i="15"/>
  <c r="G7" i="15"/>
  <c r="E5" i="15"/>
  <c r="F5" i="15"/>
  <c r="G5" i="15"/>
  <c r="H10" i="1"/>
  <c r="H11" i="1"/>
  <c r="F11" i="1" s="1"/>
  <c r="H12" i="1"/>
  <c r="H13" i="1"/>
  <c r="H83" i="1"/>
  <c r="E83" i="1" s="1"/>
  <c r="H84" i="1"/>
  <c r="G84" i="1" s="1"/>
  <c r="H85" i="1"/>
  <c r="H86" i="1"/>
  <c r="G86" i="1" s="1"/>
  <c r="H207" i="1"/>
  <c r="H87" i="1"/>
  <c r="E87" i="1" s="1"/>
  <c r="H120" i="1"/>
  <c r="H88" i="1"/>
  <c r="G88" i="1" s="1"/>
  <c r="H89" i="1"/>
  <c r="G89" i="1" s="1"/>
  <c r="H90" i="1"/>
  <c r="H91" i="1"/>
  <c r="H92" i="1"/>
  <c r="G92" i="1" s="1"/>
  <c r="H121" i="1"/>
  <c r="G121" i="1" s="1"/>
  <c r="H122" i="1"/>
  <c r="F122" i="1" s="1"/>
  <c r="H123" i="1"/>
  <c r="H124" i="1"/>
  <c r="H125" i="1"/>
  <c r="F125" i="1" s="1"/>
  <c r="H126" i="1"/>
  <c r="H165" i="1"/>
  <c r="H166" i="1"/>
  <c r="G166" i="1" s="1"/>
  <c r="H167" i="1"/>
  <c r="H168" i="1"/>
  <c r="E168" i="1" s="1"/>
  <c r="H208" i="1"/>
  <c r="H93" i="1"/>
  <c r="G93" i="1" s="1"/>
  <c r="H94" i="1"/>
  <c r="G94" i="1" s="1"/>
  <c r="H95" i="1"/>
  <c r="H96" i="1"/>
  <c r="H97" i="1"/>
  <c r="G97" i="1" s="1"/>
  <c r="H98" i="1"/>
  <c r="G98" i="1" s="1"/>
  <c r="H99" i="1"/>
  <c r="F99" i="1" s="1"/>
  <c r="H100" i="1"/>
  <c r="H101" i="1"/>
  <c r="H102" i="1"/>
  <c r="E102" i="1" s="1"/>
  <c r="H62" i="1"/>
  <c r="H63" i="1"/>
  <c r="H103" i="1"/>
  <c r="G103" i="1" s="1"/>
  <c r="H104" i="1"/>
  <c r="H105" i="1"/>
  <c r="E105" i="1" s="1"/>
  <c r="H106" i="1"/>
  <c r="H209" i="1"/>
  <c r="G209" i="1" s="1"/>
  <c r="H68" i="1"/>
  <c r="G68" i="1" s="1"/>
  <c r="H69" i="1"/>
  <c r="H210" i="1"/>
  <c r="H127" i="1"/>
  <c r="G127" i="1" s="1"/>
  <c r="H128" i="1"/>
  <c r="G128" i="1" s="1"/>
  <c r="H129" i="1"/>
  <c r="G129" i="1" s="1"/>
  <c r="H43" i="1"/>
  <c r="H33" i="1"/>
  <c r="H25" i="1"/>
  <c r="E25" i="1" s="1"/>
  <c r="H44" i="1"/>
  <c r="G44" i="1" s="1"/>
  <c r="H34" i="1"/>
  <c r="H26" i="1"/>
  <c r="H45" i="1"/>
  <c r="H35" i="1"/>
  <c r="E35" i="1" s="1"/>
  <c r="H27" i="1"/>
  <c r="H28" i="1"/>
  <c r="H74" i="1"/>
  <c r="E74" i="1" s="1"/>
  <c r="H81" i="1"/>
  <c r="G81" i="1" s="1"/>
  <c r="H163" i="1"/>
  <c r="H75" i="1"/>
  <c r="H56" i="1"/>
  <c r="H211" i="1"/>
  <c r="G211" i="1" s="1"/>
  <c r="H162" i="1"/>
  <c r="H113" i="1"/>
  <c r="H134" i="1"/>
  <c r="E134" i="1" s="1"/>
  <c r="H135" i="1"/>
  <c r="G135" i="1" s="1"/>
  <c r="H136" i="1"/>
  <c r="H173" i="1"/>
  <c r="H20" i="1"/>
  <c r="H21" i="1"/>
  <c r="E21" i="1" s="1"/>
  <c r="H164" i="1"/>
  <c r="H76" i="1"/>
  <c r="E76" i="1" s="1"/>
  <c r="H212" i="1"/>
  <c r="F212" i="1" s="1"/>
  <c r="H161" i="1"/>
  <c r="G161" i="1" s="1"/>
  <c r="H213" i="1"/>
  <c r="H145" i="1"/>
  <c r="E145" i="1" s="1"/>
  <c r="H214" i="1"/>
  <c r="E214" i="1" s="1"/>
  <c r="H155" i="1"/>
  <c r="F155" i="1" s="1"/>
  <c r="H156" i="1"/>
  <c r="H157" i="1"/>
  <c r="E157" i="1" s="1"/>
  <c r="H158" i="1"/>
  <c r="E158" i="1" s="1"/>
  <c r="H159" i="1"/>
  <c r="E159" i="1" s="1"/>
  <c r="H146" i="1"/>
  <c r="H147" i="1"/>
  <c r="E147" i="1" s="1"/>
  <c r="H148" i="1"/>
  <c r="H149" i="1"/>
  <c r="E149" i="1" s="1"/>
  <c r="H138" i="1"/>
  <c r="H140" i="1"/>
  <c r="E140" i="1" s="1"/>
  <c r="H174" i="1"/>
  <c r="F174" i="1" s="1"/>
  <c r="H175" i="1"/>
  <c r="G175" i="1" s="1"/>
  <c r="H36" i="1"/>
  <c r="H37" i="1"/>
  <c r="E37" i="1" s="1"/>
  <c r="H70" i="1"/>
  <c r="E70" i="1" s="1"/>
  <c r="H71" i="1"/>
  <c r="F71" i="1" s="1"/>
  <c r="H176" i="1"/>
  <c r="E176" i="1" s="1"/>
  <c r="H72" i="1"/>
  <c r="E72" i="1" s="1"/>
  <c r="H177" i="1"/>
  <c r="E177" i="1" s="1"/>
  <c r="H178" i="1"/>
  <c r="H179" i="1"/>
  <c r="E179" i="1" s="1"/>
  <c r="H180" i="1"/>
  <c r="G180" i="1" s="1"/>
  <c r="H181" i="1"/>
  <c r="E181" i="1" s="1"/>
  <c r="H182" i="1"/>
  <c r="H183" i="1"/>
  <c r="E183" i="1" s="1"/>
  <c r="H184" i="1"/>
  <c r="F184" i="1" s="1"/>
  <c r="H185" i="1"/>
  <c r="G185" i="1" s="1"/>
  <c r="H186" i="1"/>
  <c r="G186" i="1" s="1"/>
  <c r="H187" i="1"/>
  <c r="E187" i="1" s="1"/>
  <c r="H188" i="1"/>
  <c r="E188" i="1" s="1"/>
  <c r="H189" i="1"/>
  <c r="F189" i="1" s="1"/>
  <c r="H190" i="1"/>
  <c r="H191" i="1"/>
  <c r="E191" i="1" s="1"/>
  <c r="H192" i="1"/>
  <c r="E192" i="1" s="1"/>
  <c r="H38" i="1"/>
  <c r="E38" i="1" s="1"/>
  <c r="H193" i="1"/>
  <c r="H194" i="1"/>
  <c r="E194" i="1" s="1"/>
  <c r="H195" i="1"/>
  <c r="G195" i="1" s="1"/>
  <c r="H196" i="1"/>
  <c r="E196" i="1" s="1"/>
  <c r="H197" i="1"/>
  <c r="H215" i="1"/>
  <c r="E215" i="1" s="1"/>
  <c r="H216" i="1"/>
  <c r="F216" i="1" s="1"/>
  <c r="H217" i="1"/>
  <c r="G217" i="1" s="1"/>
  <c r="H218" i="1"/>
  <c r="G218" i="1" s="1"/>
  <c r="H219" i="1"/>
  <c r="E219" i="1" s="1"/>
  <c r="H115" i="1"/>
  <c r="E115" i="1" s="1"/>
  <c r="H117" i="1"/>
  <c r="F117" i="1" s="1"/>
  <c r="H220" i="1"/>
  <c r="G220" i="1" s="1"/>
  <c r="H82" i="1"/>
  <c r="E82" i="1" s="1"/>
  <c r="H39" i="1"/>
  <c r="H150" i="1"/>
  <c r="E150" i="1" s="1"/>
  <c r="H221" i="1"/>
  <c r="G221" i="1" s="1"/>
  <c r="H222" i="1"/>
  <c r="E222" i="1" s="1"/>
  <c r="H40" i="1"/>
  <c r="H77" i="1"/>
  <c r="E77" i="1" s="1"/>
  <c r="H223" i="1"/>
  <c r="F223" i="1" s="1"/>
  <c r="H130" i="1"/>
  <c r="G130" i="1" s="1"/>
  <c r="H224" i="1"/>
  <c r="G224" i="1" s="1"/>
  <c r="H41" i="1"/>
  <c r="E41" i="1" s="1"/>
  <c r="G174" i="1" l="1"/>
  <c r="G223" i="1"/>
  <c r="G222" i="1"/>
  <c r="F76" i="1"/>
  <c r="G212" i="1"/>
  <c r="F183" i="1"/>
  <c r="E223" i="1"/>
  <c r="F145" i="1"/>
  <c r="G192" i="1"/>
  <c r="G74" i="1"/>
  <c r="F140" i="1"/>
  <c r="E89" i="1"/>
  <c r="G181" i="1"/>
  <c r="F77" i="1"/>
  <c r="F196" i="1"/>
  <c r="F129" i="1"/>
  <c r="E189" i="1"/>
  <c r="E155" i="1"/>
  <c r="E129" i="1"/>
  <c r="G216" i="1"/>
  <c r="G159" i="1"/>
  <c r="F115" i="1"/>
  <c r="F38" i="1"/>
  <c r="F72" i="1"/>
  <c r="F149" i="1"/>
  <c r="F68" i="1"/>
  <c r="E184" i="1"/>
  <c r="E212" i="1"/>
  <c r="E68" i="1"/>
  <c r="G196" i="1"/>
  <c r="G72" i="1"/>
  <c r="G158" i="1"/>
  <c r="G134" i="1"/>
  <c r="G25" i="1"/>
  <c r="G105" i="1"/>
  <c r="G168" i="1"/>
  <c r="F219" i="1"/>
  <c r="F192" i="1"/>
  <c r="F70" i="1"/>
  <c r="F159" i="1"/>
  <c r="F211" i="1"/>
  <c r="F94" i="1"/>
  <c r="E117" i="1"/>
  <c r="E71" i="1"/>
  <c r="E211" i="1"/>
  <c r="E94" i="1"/>
  <c r="G184" i="1"/>
  <c r="F41" i="1"/>
  <c r="F215" i="1"/>
  <c r="F187" i="1"/>
  <c r="F37" i="1"/>
  <c r="F158" i="1"/>
  <c r="F74" i="1"/>
  <c r="E216" i="1"/>
  <c r="E174" i="1"/>
  <c r="E125" i="1"/>
  <c r="G102" i="1"/>
  <c r="F89" i="1"/>
  <c r="G83" i="1"/>
  <c r="E224" i="1"/>
  <c r="F224" i="1"/>
  <c r="E39" i="1"/>
  <c r="F39" i="1"/>
  <c r="E218" i="1"/>
  <c r="F218" i="1"/>
  <c r="E193" i="1"/>
  <c r="F193" i="1"/>
  <c r="E186" i="1"/>
  <c r="F186" i="1"/>
  <c r="E178" i="1"/>
  <c r="F178" i="1"/>
  <c r="E36" i="1"/>
  <c r="F36" i="1"/>
  <c r="G36" i="1"/>
  <c r="E146" i="1"/>
  <c r="F146" i="1"/>
  <c r="G146" i="1"/>
  <c r="E156" i="1"/>
  <c r="F156" i="1"/>
  <c r="G156" i="1"/>
  <c r="E164" i="1"/>
  <c r="F164" i="1"/>
  <c r="G164" i="1"/>
  <c r="E136" i="1"/>
  <c r="F136" i="1"/>
  <c r="G136" i="1"/>
  <c r="E163" i="1"/>
  <c r="F163" i="1"/>
  <c r="G163" i="1"/>
  <c r="E27" i="1"/>
  <c r="F27" i="1"/>
  <c r="G27" i="1"/>
  <c r="E43" i="1"/>
  <c r="F43" i="1"/>
  <c r="G43" i="1"/>
  <c r="E210" i="1"/>
  <c r="F210" i="1"/>
  <c r="G210" i="1"/>
  <c r="E63" i="1"/>
  <c r="F63" i="1"/>
  <c r="G63" i="1"/>
  <c r="E96" i="1"/>
  <c r="F96" i="1"/>
  <c r="G96" i="1"/>
  <c r="E208" i="1"/>
  <c r="F208" i="1"/>
  <c r="G208" i="1"/>
  <c r="E91" i="1"/>
  <c r="F91" i="1"/>
  <c r="G91" i="1"/>
  <c r="E120" i="1"/>
  <c r="F120" i="1"/>
  <c r="G120" i="1"/>
  <c r="E12" i="1"/>
  <c r="F12" i="1"/>
  <c r="G12" i="1"/>
  <c r="F130" i="1"/>
  <c r="E130" i="1"/>
  <c r="F217" i="1"/>
  <c r="E217" i="1"/>
  <c r="F185" i="1"/>
  <c r="E185" i="1"/>
  <c r="F175" i="1"/>
  <c r="E175" i="1"/>
  <c r="E44" i="1"/>
  <c r="F44" i="1"/>
  <c r="G69" i="1"/>
  <c r="E69" i="1"/>
  <c r="F69" i="1"/>
  <c r="E62" i="1"/>
  <c r="F62" i="1"/>
  <c r="G90" i="1"/>
  <c r="E90" i="1"/>
  <c r="F90" i="1"/>
  <c r="E11" i="1"/>
  <c r="G11" i="1"/>
  <c r="G39" i="1"/>
  <c r="G189" i="1"/>
  <c r="G178" i="1"/>
  <c r="G155" i="1"/>
  <c r="F222" i="1"/>
  <c r="E40" i="1"/>
  <c r="F40" i="1"/>
  <c r="E220" i="1"/>
  <c r="F220" i="1"/>
  <c r="E197" i="1"/>
  <c r="F197" i="1"/>
  <c r="E190" i="1"/>
  <c r="F190" i="1"/>
  <c r="E182" i="1"/>
  <c r="F182" i="1"/>
  <c r="E138" i="1"/>
  <c r="F138" i="1"/>
  <c r="G138" i="1"/>
  <c r="E213" i="1"/>
  <c r="F213" i="1"/>
  <c r="G213" i="1"/>
  <c r="E162" i="1"/>
  <c r="F162" i="1"/>
  <c r="G162" i="1"/>
  <c r="E34" i="1"/>
  <c r="F34" i="1"/>
  <c r="G34" i="1"/>
  <c r="E106" i="1"/>
  <c r="F106" i="1"/>
  <c r="G106" i="1"/>
  <c r="E100" i="1"/>
  <c r="F100" i="1"/>
  <c r="G100" i="1"/>
  <c r="E165" i="1"/>
  <c r="F165" i="1"/>
  <c r="G165" i="1"/>
  <c r="E123" i="1"/>
  <c r="F123" i="1"/>
  <c r="G123" i="1"/>
  <c r="E85" i="1"/>
  <c r="F85" i="1"/>
  <c r="G85" i="1"/>
  <c r="G190" i="1"/>
  <c r="F161" i="1"/>
  <c r="E161" i="1"/>
  <c r="E135" i="1"/>
  <c r="F135" i="1"/>
  <c r="E81" i="1"/>
  <c r="F81" i="1"/>
  <c r="E99" i="1"/>
  <c r="G99" i="1"/>
  <c r="G95" i="1"/>
  <c r="E95" i="1"/>
  <c r="F95" i="1"/>
  <c r="E126" i="1"/>
  <c r="F126" i="1"/>
  <c r="E122" i="1"/>
  <c r="G122" i="1"/>
  <c r="E84" i="1"/>
  <c r="F84" i="1"/>
  <c r="G117" i="1"/>
  <c r="G193" i="1"/>
  <c r="G71" i="1"/>
  <c r="G149" i="1"/>
  <c r="G21" i="1"/>
  <c r="G35" i="1"/>
  <c r="G126" i="1"/>
  <c r="F181" i="1"/>
  <c r="F21" i="1"/>
  <c r="F35" i="1"/>
  <c r="F105" i="1"/>
  <c r="F168" i="1"/>
  <c r="F87" i="1"/>
  <c r="E221" i="1"/>
  <c r="F221" i="1"/>
  <c r="E195" i="1"/>
  <c r="F195" i="1"/>
  <c r="E180" i="1"/>
  <c r="F180" i="1"/>
  <c r="E148" i="1"/>
  <c r="F148" i="1"/>
  <c r="E20" i="1"/>
  <c r="F20" i="1"/>
  <c r="E56" i="1"/>
  <c r="F56" i="1"/>
  <c r="E45" i="1"/>
  <c r="F45" i="1"/>
  <c r="E128" i="1"/>
  <c r="F128" i="1"/>
  <c r="E104" i="1"/>
  <c r="F104" i="1"/>
  <c r="G104" i="1"/>
  <c r="E98" i="1"/>
  <c r="F98" i="1"/>
  <c r="E167" i="1"/>
  <c r="F167" i="1"/>
  <c r="G167" i="1"/>
  <c r="E121" i="1"/>
  <c r="F121" i="1"/>
  <c r="E207" i="1"/>
  <c r="F207" i="1"/>
  <c r="G207" i="1"/>
  <c r="E10" i="1"/>
  <c r="F10" i="1"/>
  <c r="G40" i="1"/>
  <c r="G82" i="1"/>
  <c r="G115" i="1"/>
  <c r="G197" i="1"/>
  <c r="G38" i="1"/>
  <c r="G188" i="1"/>
  <c r="G182" i="1"/>
  <c r="G177" i="1"/>
  <c r="G70" i="1"/>
  <c r="G148" i="1"/>
  <c r="G214" i="1"/>
  <c r="G20" i="1"/>
  <c r="G56" i="1"/>
  <c r="G45" i="1"/>
  <c r="G62" i="1"/>
  <c r="G125" i="1"/>
  <c r="G87" i="1"/>
  <c r="G10" i="1"/>
  <c r="F82" i="1"/>
  <c r="F188" i="1"/>
  <c r="F177" i="1"/>
  <c r="F214" i="1"/>
  <c r="F134" i="1"/>
  <c r="F25" i="1"/>
  <c r="F102" i="1"/>
  <c r="F83" i="1"/>
  <c r="F150" i="1"/>
  <c r="F194" i="1"/>
  <c r="F179" i="1"/>
  <c r="F147" i="1"/>
  <c r="E173" i="1"/>
  <c r="F173" i="1"/>
  <c r="E113" i="1"/>
  <c r="F113" i="1"/>
  <c r="E75" i="1"/>
  <c r="F75" i="1"/>
  <c r="E28" i="1"/>
  <c r="F28" i="1"/>
  <c r="E26" i="1"/>
  <c r="F26" i="1"/>
  <c r="E33" i="1"/>
  <c r="F33" i="1"/>
  <c r="E127" i="1"/>
  <c r="F127" i="1"/>
  <c r="E209" i="1"/>
  <c r="F209" i="1"/>
  <c r="E103" i="1"/>
  <c r="F103" i="1"/>
  <c r="E101" i="1"/>
  <c r="F101" i="1"/>
  <c r="E97" i="1"/>
  <c r="F97" i="1"/>
  <c r="E93" i="1"/>
  <c r="F93" i="1"/>
  <c r="E166" i="1"/>
  <c r="F166" i="1"/>
  <c r="E124" i="1"/>
  <c r="F124" i="1"/>
  <c r="E92" i="1"/>
  <c r="F92" i="1"/>
  <c r="E88" i="1"/>
  <c r="F88" i="1"/>
  <c r="E86" i="1"/>
  <c r="F86" i="1"/>
  <c r="E13" i="1"/>
  <c r="F13" i="1"/>
  <c r="G41" i="1"/>
  <c r="G77" i="1"/>
  <c r="G150" i="1"/>
  <c r="G219" i="1"/>
  <c r="G215" i="1"/>
  <c r="G194" i="1"/>
  <c r="G191" i="1"/>
  <c r="G187" i="1"/>
  <c r="G183" i="1"/>
  <c r="G179" i="1"/>
  <c r="G176" i="1"/>
  <c r="G37" i="1"/>
  <c r="G140" i="1"/>
  <c r="G147" i="1"/>
  <c r="G157" i="1"/>
  <c r="G145" i="1"/>
  <c r="G76" i="1"/>
  <c r="G173" i="1"/>
  <c r="G113" i="1"/>
  <c r="G75" i="1"/>
  <c r="G28" i="1"/>
  <c r="G26" i="1"/>
  <c r="G33" i="1"/>
  <c r="G101" i="1"/>
  <c r="G124" i="1"/>
  <c r="G13" i="1"/>
  <c r="F191" i="1"/>
  <c r="F176" i="1"/>
  <c r="F157" i="1"/>
  <c r="H17" i="9"/>
  <c r="E17" i="9" s="1"/>
  <c r="H16" i="9"/>
  <c r="E16" i="9" s="1"/>
  <c r="H13" i="9"/>
  <c r="F13" i="9" s="1"/>
  <c r="H6" i="9"/>
  <c r="H7" i="9"/>
  <c r="E7" i="9" s="1"/>
  <c r="H8" i="9"/>
  <c r="E8" i="9" s="1"/>
  <c r="H21" i="9"/>
  <c r="F21" i="9" s="1"/>
  <c r="H9" i="9"/>
  <c r="F9" i="9" s="1"/>
  <c r="H22" i="9"/>
  <c r="E22" i="9" s="1"/>
  <c r="H11" i="9"/>
  <c r="E11" i="9" s="1"/>
  <c r="H10" i="9"/>
  <c r="F10" i="9" s="1"/>
  <c r="H12" i="9"/>
  <c r="F12" i="9" s="1"/>
  <c r="H18" i="9"/>
  <c r="E18" i="9" s="1"/>
  <c r="H23" i="9"/>
  <c r="E23" i="9" s="1"/>
  <c r="H19" i="9"/>
  <c r="F19" i="9" s="1"/>
  <c r="H14" i="9"/>
  <c r="F14" i="9" s="1"/>
  <c r="H15" i="9"/>
  <c r="E15" i="9" s="1"/>
  <c r="H20" i="9"/>
  <c r="E20" i="9" s="1"/>
  <c r="H77" i="11"/>
  <c r="E77" i="11" s="1"/>
  <c r="H75" i="11"/>
  <c r="F75" i="11" s="1"/>
  <c r="H59" i="11"/>
  <c r="G59" i="11" s="1"/>
  <c r="H7" i="11"/>
  <c r="F7" i="11" s="1"/>
  <c r="H14" i="11"/>
  <c r="E14" i="11" s="1"/>
  <c r="H32" i="11"/>
  <c r="F32" i="11" s="1"/>
  <c r="H43" i="11"/>
  <c r="G43" i="11" s="1"/>
  <c r="H87" i="11"/>
  <c r="F87" i="11" s="1"/>
  <c r="H33" i="11"/>
  <c r="E33" i="11" s="1"/>
  <c r="H52" i="11"/>
  <c r="F52" i="11" s="1"/>
  <c r="H86" i="11"/>
  <c r="G86" i="11" s="1"/>
  <c r="F6" i="9" l="1"/>
  <c r="G6" i="9"/>
  <c r="G75" i="11"/>
  <c r="G14" i="9"/>
  <c r="G12" i="9"/>
  <c r="G9" i="9"/>
  <c r="F20" i="9"/>
  <c r="F23" i="9"/>
  <c r="F11" i="9"/>
  <c r="F8" i="9"/>
  <c r="F16" i="9"/>
  <c r="E14" i="9"/>
  <c r="E12" i="9"/>
  <c r="E9" i="9"/>
  <c r="E6" i="9"/>
  <c r="G19" i="9"/>
  <c r="G10" i="9"/>
  <c r="G21" i="9"/>
  <c r="G13" i="9"/>
  <c r="F15" i="9"/>
  <c r="F18" i="9"/>
  <c r="F22" i="9"/>
  <c r="F7" i="9"/>
  <c r="F17" i="9"/>
  <c r="E19" i="9"/>
  <c r="E10" i="9"/>
  <c r="E21" i="9"/>
  <c r="E13" i="9"/>
  <c r="G20" i="9"/>
  <c r="G23" i="9"/>
  <c r="G11" i="9"/>
  <c r="G8" i="9"/>
  <c r="G16" i="9"/>
  <c r="G15" i="9"/>
  <c r="G18" i="9"/>
  <c r="G22" i="9"/>
  <c r="G7" i="9"/>
  <c r="G17" i="9"/>
  <c r="G32" i="11"/>
  <c r="E87" i="11"/>
  <c r="G7" i="11"/>
  <c r="E32" i="11"/>
  <c r="G52" i="11"/>
  <c r="E7" i="11"/>
  <c r="G87" i="11"/>
  <c r="E52" i="11"/>
  <c r="E75" i="11"/>
  <c r="F33" i="11"/>
  <c r="F14" i="11"/>
  <c r="F77" i="11"/>
  <c r="G33" i="11"/>
  <c r="G14" i="11"/>
  <c r="G77" i="11"/>
  <c r="E86" i="11"/>
  <c r="E43" i="11"/>
  <c r="E59" i="11"/>
  <c r="F86" i="11"/>
  <c r="F43" i="11"/>
  <c r="F59" i="11"/>
  <c r="H206" i="1" l="1"/>
  <c r="G206" i="1" s="1"/>
  <c r="H205" i="1"/>
  <c r="G205" i="1" s="1"/>
  <c r="H204" i="1"/>
  <c r="G204" i="1" s="1"/>
  <c r="H203" i="1"/>
  <c r="G203" i="1" s="1"/>
  <c r="H202" i="1"/>
  <c r="G202" i="1" s="1"/>
  <c r="H201" i="1"/>
  <c r="G201" i="1" s="1"/>
  <c r="H200" i="1"/>
  <c r="G200" i="1" s="1"/>
  <c r="H199" i="1"/>
  <c r="G199" i="1" s="1"/>
  <c r="H198" i="1"/>
  <c r="G198" i="1" s="1"/>
  <c r="H172" i="1"/>
  <c r="G172" i="1" s="1"/>
  <c r="H171" i="1"/>
  <c r="G171" i="1" s="1"/>
  <c r="H170" i="1"/>
  <c r="G170" i="1" s="1"/>
  <c r="H169" i="1"/>
  <c r="G169" i="1" s="1"/>
  <c r="H111" i="1"/>
  <c r="G111" i="1" s="1"/>
  <c r="H110" i="1"/>
  <c r="G110" i="1" s="1"/>
  <c r="H109" i="1"/>
  <c r="G109" i="1" s="1"/>
  <c r="H108" i="1"/>
  <c r="G108" i="1" s="1"/>
  <c r="H107" i="1"/>
  <c r="G107" i="1" s="1"/>
  <c r="H160" i="1"/>
  <c r="G160" i="1" s="1"/>
  <c r="H154" i="1"/>
  <c r="G154" i="1" s="1"/>
  <c r="H153" i="1"/>
  <c r="G153" i="1" s="1"/>
  <c r="H152" i="1"/>
  <c r="G152" i="1" s="1"/>
  <c r="H151" i="1"/>
  <c r="G151" i="1" s="1"/>
  <c r="H144" i="1"/>
  <c r="G144" i="1" s="1"/>
  <c r="H143" i="1"/>
  <c r="G143" i="1" s="1"/>
  <c r="H142" i="1"/>
  <c r="G142" i="1" s="1"/>
  <c r="H141" i="1"/>
  <c r="G141" i="1" s="1"/>
  <c r="H139" i="1"/>
  <c r="G139" i="1" s="1"/>
  <c r="H137" i="1"/>
  <c r="G137" i="1" s="1"/>
  <c r="H133" i="1"/>
  <c r="G133" i="1" s="1"/>
  <c r="H132" i="1"/>
  <c r="G132" i="1" s="1"/>
  <c r="H131" i="1"/>
  <c r="G131" i="1" s="1"/>
  <c r="H119" i="1"/>
  <c r="G119" i="1" s="1"/>
  <c r="H118" i="1"/>
  <c r="G118" i="1" s="1"/>
  <c r="H116" i="1"/>
  <c r="G116" i="1" s="1"/>
  <c r="H114" i="1"/>
  <c r="G114" i="1" s="1"/>
  <c r="H112" i="1"/>
  <c r="G112" i="1" s="1"/>
  <c r="H80" i="1"/>
  <c r="G80" i="1" s="1"/>
  <c r="H79" i="1"/>
  <c r="G79" i="1" s="1"/>
  <c r="H78" i="1"/>
  <c r="G78" i="1" s="1"/>
  <c r="H73" i="1"/>
  <c r="G73" i="1" s="1"/>
  <c r="H67" i="1"/>
  <c r="G67" i="1" s="1"/>
  <c r="H66" i="1"/>
  <c r="G66" i="1" s="1"/>
  <c r="H65" i="1"/>
  <c r="G65" i="1" s="1"/>
  <c r="H64" i="1"/>
  <c r="G64" i="1" s="1"/>
  <c r="H61" i="1"/>
  <c r="G61" i="1" s="1"/>
  <c r="H60" i="1"/>
  <c r="G60" i="1" s="1"/>
  <c r="H59" i="1"/>
  <c r="G59" i="1" s="1"/>
  <c r="H58" i="1"/>
  <c r="G58" i="1" s="1"/>
  <c r="H57" i="1"/>
  <c r="G57" i="1" s="1"/>
  <c r="H55" i="1"/>
  <c r="G55" i="1" s="1"/>
  <c r="H54" i="1"/>
  <c r="G54" i="1" s="1"/>
  <c r="H53" i="1"/>
  <c r="G53" i="1" s="1"/>
  <c r="H52" i="1"/>
  <c r="G52" i="1" s="1"/>
  <c r="H51" i="1"/>
  <c r="G51" i="1" s="1"/>
  <c r="H50" i="1"/>
  <c r="G50" i="1" s="1"/>
  <c r="H49" i="1"/>
  <c r="G49" i="1" s="1"/>
  <c r="H48" i="1"/>
  <c r="G48" i="1" s="1"/>
  <c r="H47" i="1"/>
  <c r="G47" i="1" s="1"/>
  <c r="H46" i="1"/>
  <c r="G46" i="1" s="1"/>
  <c r="H42" i="1"/>
  <c r="G42" i="1" s="1"/>
  <c r="H32" i="1"/>
  <c r="G32" i="1" s="1"/>
  <c r="H29" i="1"/>
  <c r="G29" i="1" s="1"/>
  <c r="H24" i="1"/>
  <c r="G24" i="1" s="1"/>
  <c r="H23" i="1"/>
  <c r="G23" i="1" s="1"/>
  <c r="H22" i="1"/>
  <c r="G22" i="1" s="1"/>
  <c r="H31" i="1"/>
  <c r="G31" i="1" s="1"/>
  <c r="H30" i="1"/>
  <c r="G30" i="1" s="1"/>
  <c r="H19" i="1"/>
  <c r="G19" i="1" s="1"/>
  <c r="H18" i="1"/>
  <c r="G18" i="1" s="1"/>
  <c r="H17" i="1"/>
  <c r="G17" i="1" s="1"/>
  <c r="H16" i="1"/>
  <c r="G16" i="1" s="1"/>
  <c r="H15" i="1"/>
  <c r="G15" i="1" s="1"/>
  <c r="H14" i="1"/>
  <c r="G14" i="1" s="1"/>
  <c r="H9" i="1"/>
  <c r="G9" i="1" s="1"/>
  <c r="H8" i="1"/>
  <c r="G8" i="1" s="1"/>
  <c r="H7" i="1"/>
  <c r="G7" i="1" s="1"/>
  <c r="H6" i="1"/>
  <c r="G6" i="1" s="1"/>
  <c r="H5" i="1"/>
  <c r="E5" i="1" s="1"/>
  <c r="F5" i="1" l="1"/>
  <c r="G5" i="1"/>
  <c r="F6" i="1"/>
  <c r="F7" i="1"/>
  <c r="F8" i="1"/>
  <c r="F9" i="1"/>
  <c r="F14" i="1"/>
  <c r="F15" i="1"/>
  <c r="F16" i="1"/>
  <c r="F17" i="1"/>
  <c r="F18" i="1"/>
  <c r="F19" i="1"/>
  <c r="F30" i="1"/>
  <c r="F31" i="1"/>
  <c r="F22" i="1"/>
  <c r="F23" i="1"/>
  <c r="F24" i="1"/>
  <c r="F29" i="1"/>
  <c r="F32" i="1"/>
  <c r="F42" i="1"/>
  <c r="F46" i="1"/>
  <c r="F47" i="1"/>
  <c r="F48" i="1"/>
  <c r="F49" i="1"/>
  <c r="F50" i="1"/>
  <c r="F51" i="1"/>
  <c r="F52" i="1"/>
  <c r="F53" i="1"/>
  <c r="F54" i="1"/>
  <c r="F55" i="1"/>
  <c r="F57" i="1"/>
  <c r="F58" i="1"/>
  <c r="F59" i="1"/>
  <c r="F60" i="1"/>
  <c r="F61" i="1"/>
  <c r="F64" i="1"/>
  <c r="F65" i="1"/>
  <c r="F66" i="1"/>
  <c r="F67" i="1"/>
  <c r="F73" i="1"/>
  <c r="F78" i="1"/>
  <c r="F79" i="1"/>
  <c r="F80" i="1"/>
  <c r="F112" i="1"/>
  <c r="F114" i="1"/>
  <c r="F116" i="1"/>
  <c r="F118" i="1"/>
  <c r="F119" i="1"/>
  <c r="F131" i="1"/>
  <c r="F132" i="1"/>
  <c r="F133" i="1"/>
  <c r="F137" i="1"/>
  <c r="F139" i="1"/>
  <c r="F141" i="1"/>
  <c r="F142" i="1"/>
  <c r="F143" i="1"/>
  <c r="F144" i="1"/>
  <c r="F151" i="1"/>
  <c r="F152" i="1"/>
  <c r="F153" i="1"/>
  <c r="F154" i="1"/>
  <c r="F160" i="1"/>
  <c r="F107" i="1"/>
  <c r="F108" i="1"/>
  <c r="F109" i="1"/>
  <c r="F110" i="1"/>
  <c r="F111" i="1"/>
  <c r="F169" i="1"/>
  <c r="F170" i="1"/>
  <c r="F171" i="1"/>
  <c r="F172" i="1"/>
  <c r="F198" i="1"/>
  <c r="F199" i="1"/>
  <c r="F200" i="1"/>
  <c r="F201" i="1"/>
  <c r="F202" i="1"/>
  <c r="F203" i="1"/>
  <c r="F204" i="1"/>
  <c r="F205" i="1"/>
  <c r="F206" i="1"/>
  <c r="E6" i="1"/>
  <c r="E7" i="1"/>
  <c r="E8" i="1"/>
  <c r="E9" i="1"/>
  <c r="E14" i="1"/>
  <c r="E15" i="1"/>
  <c r="E16" i="1"/>
  <c r="E17" i="1"/>
  <c r="E18" i="1"/>
  <c r="E19" i="1"/>
  <c r="E30" i="1"/>
  <c r="E31" i="1"/>
  <c r="E22" i="1"/>
  <c r="E23" i="1"/>
  <c r="E24" i="1"/>
  <c r="E29" i="1"/>
  <c r="E32" i="1"/>
  <c r="E42" i="1"/>
  <c r="E46" i="1"/>
  <c r="E47" i="1"/>
  <c r="E48" i="1"/>
  <c r="E49" i="1"/>
  <c r="E50" i="1"/>
  <c r="E51" i="1"/>
  <c r="E52" i="1"/>
  <c r="E53" i="1"/>
  <c r="E54" i="1"/>
  <c r="E55" i="1"/>
  <c r="E57" i="1"/>
  <c r="E58" i="1"/>
  <c r="E59" i="1"/>
  <c r="E60" i="1"/>
  <c r="E61" i="1"/>
  <c r="E64" i="1"/>
  <c r="E65" i="1"/>
  <c r="E66" i="1"/>
  <c r="E67" i="1"/>
  <c r="E73" i="1"/>
  <c r="E78" i="1"/>
  <c r="E79" i="1"/>
  <c r="E80" i="1"/>
  <c r="E112" i="1"/>
  <c r="E114" i="1"/>
  <c r="E116" i="1"/>
  <c r="E118" i="1"/>
  <c r="E119" i="1"/>
  <c r="E131" i="1"/>
  <c r="E132" i="1"/>
  <c r="E133" i="1"/>
  <c r="E137" i="1"/>
  <c r="E139" i="1"/>
  <c r="E141" i="1"/>
  <c r="E142" i="1"/>
  <c r="E143" i="1"/>
  <c r="E144" i="1"/>
  <c r="E151" i="1"/>
  <c r="E152" i="1"/>
  <c r="E153" i="1"/>
  <c r="E154" i="1"/>
  <c r="E160" i="1"/>
  <c r="E107" i="1"/>
  <c r="E108" i="1"/>
  <c r="E109" i="1"/>
  <c r="E110" i="1"/>
  <c r="E111" i="1"/>
  <c r="E169" i="1"/>
  <c r="E170" i="1"/>
  <c r="E171" i="1"/>
  <c r="E172" i="1"/>
  <c r="E198" i="1"/>
  <c r="E199" i="1"/>
  <c r="E200" i="1"/>
  <c r="E201" i="1"/>
  <c r="E202" i="1"/>
  <c r="E203" i="1"/>
  <c r="E204" i="1"/>
  <c r="E205" i="1"/>
  <c r="E206" i="1"/>
  <c r="H30" i="11" l="1"/>
  <c r="G30" i="11" s="1"/>
  <c r="H31" i="11"/>
  <c r="G31" i="11" s="1"/>
  <c r="H34" i="11"/>
  <c r="G34" i="11" s="1"/>
  <c r="H35" i="11"/>
  <c r="G35" i="11" s="1"/>
  <c r="H36" i="11"/>
  <c r="G36" i="11" s="1"/>
  <c r="H37" i="11"/>
  <c r="G37" i="11" s="1"/>
  <c r="H38" i="11"/>
  <c r="G38" i="11" s="1"/>
  <c r="H39" i="11"/>
  <c r="G39" i="11" s="1"/>
  <c r="H40" i="11"/>
  <c r="G40" i="11" s="1"/>
  <c r="H41" i="11"/>
  <c r="G41" i="11" s="1"/>
  <c r="H42" i="11"/>
  <c r="G42" i="11" s="1"/>
  <c r="H44" i="11"/>
  <c r="G44" i="11" s="1"/>
  <c r="H45" i="11"/>
  <c r="G45" i="11" s="1"/>
  <c r="H46" i="11"/>
  <c r="G46" i="11" s="1"/>
  <c r="H47" i="11"/>
  <c r="G47" i="11" s="1"/>
  <c r="H48" i="11"/>
  <c r="G48" i="11" s="1"/>
  <c r="H49" i="11"/>
  <c r="G49" i="11" s="1"/>
  <c r="H50" i="11"/>
  <c r="G50" i="11" s="1"/>
  <c r="H51" i="11"/>
  <c r="G51" i="11" s="1"/>
  <c r="H53" i="11"/>
  <c r="G53" i="11" s="1"/>
  <c r="H54" i="11"/>
  <c r="G54" i="11" s="1"/>
  <c r="H55" i="11"/>
  <c r="G55" i="11" s="1"/>
  <c r="H89" i="11"/>
  <c r="G89" i="11" s="1"/>
  <c r="H56" i="11"/>
  <c r="G56" i="11" s="1"/>
  <c r="H57" i="11"/>
  <c r="G57" i="11" s="1"/>
  <c r="H58" i="11"/>
  <c r="G58" i="11" s="1"/>
  <c r="H60" i="11"/>
  <c r="G60" i="11" s="1"/>
  <c r="H63" i="11"/>
  <c r="G63" i="11" s="1"/>
  <c r="H64" i="11"/>
  <c r="G64" i="11" s="1"/>
  <c r="H65" i="11"/>
  <c r="G65" i="11" s="1"/>
  <c r="H61" i="11"/>
  <c r="G61" i="11" s="1"/>
  <c r="H62" i="11"/>
  <c r="G62" i="11" s="1"/>
  <c r="H66" i="11"/>
  <c r="G66" i="11" s="1"/>
  <c r="H67" i="11"/>
  <c r="G67" i="11" s="1"/>
  <c r="H68" i="11"/>
  <c r="G68" i="11" s="1"/>
  <c r="H69" i="11"/>
  <c r="G69" i="11" s="1"/>
  <c r="H70" i="11"/>
  <c r="G70" i="11" s="1"/>
  <c r="H71" i="11"/>
  <c r="G71" i="11" s="1"/>
  <c r="H72" i="11"/>
  <c r="G72" i="11" s="1"/>
  <c r="H73" i="11"/>
  <c r="G73" i="11" s="1"/>
  <c r="H74" i="11"/>
  <c r="G74" i="11" s="1"/>
  <c r="H76" i="11"/>
  <c r="G76" i="11" s="1"/>
  <c r="H78" i="11"/>
  <c r="G78" i="11" s="1"/>
  <c r="H79" i="11"/>
  <c r="G79" i="11" s="1"/>
  <c r="H80" i="11"/>
  <c r="G80" i="11" s="1"/>
  <c r="H81" i="11"/>
  <c r="G81" i="11" s="1"/>
  <c r="H82" i="11"/>
  <c r="G82" i="11" s="1"/>
  <c r="H83" i="11"/>
  <c r="G83" i="11" s="1"/>
  <c r="H84" i="11"/>
  <c r="G84" i="11" s="1"/>
  <c r="H85" i="11"/>
  <c r="G85" i="11" s="1"/>
  <c r="H88" i="11"/>
  <c r="G88" i="11" s="1"/>
  <c r="H29" i="11"/>
  <c r="G29" i="11" s="1"/>
  <c r="H28" i="11"/>
  <c r="G28" i="11" s="1"/>
  <c r="H27" i="11"/>
  <c r="G27" i="11" s="1"/>
  <c r="H26" i="11"/>
  <c r="G26" i="11" s="1"/>
  <c r="H25" i="11"/>
  <c r="G25" i="11" s="1"/>
  <c r="H24" i="11"/>
  <c r="G24" i="11" s="1"/>
  <c r="H23" i="11"/>
  <c r="G23" i="11" s="1"/>
  <c r="H22" i="11"/>
  <c r="G22" i="11" s="1"/>
  <c r="H21" i="11"/>
  <c r="G21" i="11" s="1"/>
  <c r="H20" i="11"/>
  <c r="G20" i="11" s="1"/>
  <c r="H19" i="11"/>
  <c r="G19" i="11" s="1"/>
  <c r="H18" i="11"/>
  <c r="G18" i="11" s="1"/>
  <c r="H17" i="11"/>
  <c r="G17" i="11" s="1"/>
  <c r="H16" i="11"/>
  <c r="G16" i="11" s="1"/>
  <c r="H15" i="11"/>
  <c r="G15" i="11" s="1"/>
  <c r="H13" i="11"/>
  <c r="G13" i="11" s="1"/>
  <c r="H12" i="11"/>
  <c r="G12" i="11" s="1"/>
  <c r="H11" i="11"/>
  <c r="G11" i="11" s="1"/>
  <c r="H10" i="11"/>
  <c r="G10" i="11" s="1"/>
  <c r="H9" i="11"/>
  <c r="G9" i="11" s="1"/>
  <c r="H8" i="11"/>
  <c r="G8" i="11" s="1"/>
  <c r="H6" i="11"/>
  <c r="G6" i="11" s="1"/>
  <c r="H5" i="11"/>
  <c r="G5" i="11" s="1"/>
  <c r="H5" i="10"/>
  <c r="G5" i="10" s="1"/>
  <c r="H27" i="8"/>
  <c r="G27" i="8" s="1"/>
  <c r="H26" i="8"/>
  <c r="G26" i="8" s="1"/>
  <c r="H25" i="8"/>
  <c r="G25" i="8" s="1"/>
  <c r="H24" i="8"/>
  <c r="G24" i="8" s="1"/>
  <c r="H23" i="8"/>
  <c r="G23" i="8" s="1"/>
  <c r="H22" i="8"/>
  <c r="G22" i="8" s="1"/>
  <c r="H21" i="8"/>
  <c r="G21" i="8" s="1"/>
  <c r="H20" i="8"/>
  <c r="G20" i="8" s="1"/>
  <c r="H19" i="8"/>
  <c r="G19" i="8" s="1"/>
  <c r="H17" i="8"/>
  <c r="G17" i="8" s="1"/>
  <c r="H16" i="8"/>
  <c r="G16" i="8" s="1"/>
  <c r="H18" i="8"/>
  <c r="G18" i="8" s="1"/>
  <c r="H15" i="8"/>
  <c r="G15" i="8" s="1"/>
  <c r="H14" i="8"/>
  <c r="G14" i="8" s="1"/>
  <c r="H13" i="8"/>
  <c r="G13" i="8" s="1"/>
  <c r="H12" i="8"/>
  <c r="G12" i="8" s="1"/>
  <c r="H11" i="8"/>
  <c r="G11" i="8" s="1"/>
  <c r="H10" i="8"/>
  <c r="G10" i="8" s="1"/>
  <c r="H9" i="8"/>
  <c r="G9" i="8" s="1"/>
  <c r="H8" i="8"/>
  <c r="G8" i="8" s="1"/>
  <c r="H7" i="8"/>
  <c r="G7" i="8" s="1"/>
  <c r="H6" i="8"/>
  <c r="G6" i="8" s="1"/>
  <c r="H5" i="8"/>
  <c r="G5" i="8" s="1"/>
  <c r="H72" i="7"/>
  <c r="G72" i="7" s="1"/>
  <c r="H66" i="7"/>
  <c r="G66" i="7" s="1"/>
  <c r="H71" i="7"/>
  <c r="G71" i="7" s="1"/>
  <c r="H70" i="7"/>
  <c r="G70" i="7" s="1"/>
  <c r="H55" i="7"/>
  <c r="G55" i="7" s="1"/>
  <c r="H54" i="7"/>
  <c r="G54" i="7" s="1"/>
  <c r="H69" i="7"/>
  <c r="G69" i="7" s="1"/>
  <c r="H68" i="7"/>
  <c r="G68" i="7" s="1"/>
  <c r="H67" i="7"/>
  <c r="G67" i="7" s="1"/>
  <c r="H53" i="7"/>
  <c r="G53" i="7" s="1"/>
  <c r="H52" i="7"/>
  <c r="G52" i="7" s="1"/>
  <c r="H51" i="7"/>
  <c r="G51" i="7" s="1"/>
  <c r="H50" i="7"/>
  <c r="G50" i="7" s="1"/>
  <c r="H49" i="7"/>
  <c r="G49" i="7" s="1"/>
  <c r="H48" i="7"/>
  <c r="G48" i="7" s="1"/>
  <c r="H47" i="7"/>
  <c r="G47" i="7" s="1"/>
  <c r="H46" i="7"/>
  <c r="G46" i="7" s="1"/>
  <c r="H45" i="7"/>
  <c r="G45" i="7" s="1"/>
  <c r="H44" i="7"/>
  <c r="G44" i="7" s="1"/>
  <c r="H43" i="7"/>
  <c r="G43" i="7" s="1"/>
  <c r="H65" i="7"/>
  <c r="G65" i="7" s="1"/>
  <c r="H64" i="7"/>
  <c r="G64" i="7" s="1"/>
  <c r="H63" i="7"/>
  <c r="G63" i="7" s="1"/>
  <c r="H62" i="7"/>
  <c r="G62" i="7" s="1"/>
  <c r="H61" i="7"/>
  <c r="G61" i="7" s="1"/>
  <c r="H60" i="7"/>
  <c r="G60" i="7" s="1"/>
  <c r="H59" i="7"/>
  <c r="G59" i="7" s="1"/>
  <c r="H58" i="7"/>
  <c r="G58" i="7" s="1"/>
  <c r="H57" i="7"/>
  <c r="G57" i="7" s="1"/>
  <c r="H56" i="7"/>
  <c r="G56" i="7" s="1"/>
  <c r="H42" i="7"/>
  <c r="G42" i="7" s="1"/>
  <c r="H41" i="7"/>
  <c r="G41" i="7" s="1"/>
  <c r="H40" i="7"/>
  <c r="G40" i="7" s="1"/>
  <c r="H39" i="7"/>
  <c r="G39" i="7" s="1"/>
  <c r="H38" i="7"/>
  <c r="G38" i="7" s="1"/>
  <c r="H37" i="7"/>
  <c r="G37" i="7" s="1"/>
  <c r="H36" i="7"/>
  <c r="G36" i="7" s="1"/>
  <c r="H35" i="7"/>
  <c r="G35" i="7" s="1"/>
  <c r="H34" i="7"/>
  <c r="G34" i="7" s="1"/>
  <c r="H33" i="7"/>
  <c r="G33" i="7" s="1"/>
  <c r="H32" i="7"/>
  <c r="G32" i="7" s="1"/>
  <c r="H31" i="7"/>
  <c r="G31" i="7" s="1"/>
  <c r="H30" i="7"/>
  <c r="G30" i="7" s="1"/>
  <c r="H29" i="7"/>
  <c r="G29" i="7" s="1"/>
  <c r="H28" i="7"/>
  <c r="G28" i="7" s="1"/>
  <c r="H27" i="7"/>
  <c r="G27" i="7" s="1"/>
  <c r="H26" i="7"/>
  <c r="G26" i="7" s="1"/>
  <c r="H25" i="7"/>
  <c r="G25" i="7" s="1"/>
  <c r="H24" i="7"/>
  <c r="G24" i="7" s="1"/>
  <c r="H23" i="7"/>
  <c r="G23" i="7" s="1"/>
  <c r="H22" i="7"/>
  <c r="G22" i="7" s="1"/>
  <c r="H21" i="7"/>
  <c r="G21" i="7" s="1"/>
  <c r="H20" i="7"/>
  <c r="G20" i="7" s="1"/>
  <c r="H19" i="7"/>
  <c r="G19" i="7" s="1"/>
  <c r="H18" i="7"/>
  <c r="G18" i="7" s="1"/>
  <c r="H17" i="7"/>
  <c r="G17" i="7" s="1"/>
  <c r="H16" i="7"/>
  <c r="G16" i="7" s="1"/>
  <c r="H15" i="7"/>
  <c r="G15" i="7" s="1"/>
  <c r="H14" i="7"/>
  <c r="G14" i="7" s="1"/>
  <c r="H13" i="7"/>
  <c r="G13" i="7" s="1"/>
  <c r="H12" i="7"/>
  <c r="G12" i="7" s="1"/>
  <c r="H11" i="7"/>
  <c r="G11" i="7" s="1"/>
  <c r="H10" i="7"/>
  <c r="G10" i="7" s="1"/>
  <c r="H9" i="7"/>
  <c r="G9" i="7" s="1"/>
  <c r="H8" i="7"/>
  <c r="G8" i="7" s="1"/>
  <c r="H7" i="7"/>
  <c r="G7" i="7" s="1"/>
  <c r="H6" i="7"/>
  <c r="G6" i="7" s="1"/>
  <c r="H5" i="7"/>
  <c r="G5" i="7" s="1"/>
  <c r="F12" i="11" l="1"/>
  <c r="E12" i="11"/>
  <c r="F25" i="11"/>
  <c r="E25" i="11"/>
  <c r="F79" i="11"/>
  <c r="E79" i="11"/>
  <c r="F62" i="11"/>
  <c r="E62" i="11"/>
  <c r="F53" i="11"/>
  <c r="E53" i="11"/>
  <c r="F44" i="11"/>
  <c r="E44" i="11"/>
  <c r="E9" i="11"/>
  <c r="F9" i="11"/>
  <c r="E13" i="11"/>
  <c r="F13" i="11"/>
  <c r="E18" i="11"/>
  <c r="F18" i="11"/>
  <c r="E22" i="11"/>
  <c r="F22" i="11"/>
  <c r="E26" i="11"/>
  <c r="F26" i="11"/>
  <c r="F88" i="11"/>
  <c r="E88" i="11"/>
  <c r="F82" i="11"/>
  <c r="E82" i="11"/>
  <c r="F78" i="11"/>
  <c r="E78" i="11"/>
  <c r="F72" i="11"/>
  <c r="E72" i="11"/>
  <c r="F68" i="11"/>
  <c r="E68" i="11"/>
  <c r="F61" i="11"/>
  <c r="E61" i="11"/>
  <c r="F60" i="11"/>
  <c r="E60" i="11"/>
  <c r="F89" i="11"/>
  <c r="E89" i="11"/>
  <c r="F51" i="11"/>
  <c r="E51" i="11"/>
  <c r="F47" i="11"/>
  <c r="E47" i="11"/>
  <c r="F42" i="11"/>
  <c r="E42" i="11"/>
  <c r="F38" i="11"/>
  <c r="E38" i="11"/>
  <c r="F34" i="11"/>
  <c r="E34" i="11"/>
  <c r="F21" i="11"/>
  <c r="E21" i="11"/>
  <c r="F83" i="11"/>
  <c r="E83" i="11"/>
  <c r="F69" i="11"/>
  <c r="E69" i="11"/>
  <c r="F56" i="11"/>
  <c r="E56" i="11"/>
  <c r="F35" i="11"/>
  <c r="E35" i="11"/>
  <c r="E5" i="11"/>
  <c r="F5" i="11"/>
  <c r="E10" i="11"/>
  <c r="F10" i="11"/>
  <c r="E15" i="11"/>
  <c r="F15" i="11"/>
  <c r="E19" i="11"/>
  <c r="F19" i="11"/>
  <c r="E23" i="11"/>
  <c r="F23" i="11"/>
  <c r="E27" i="11"/>
  <c r="F27" i="11"/>
  <c r="F85" i="11"/>
  <c r="E85" i="11"/>
  <c r="E81" i="11"/>
  <c r="F81" i="11"/>
  <c r="F76" i="11"/>
  <c r="E76" i="11"/>
  <c r="E71" i="11"/>
  <c r="F71" i="11"/>
  <c r="E67" i="11"/>
  <c r="F67" i="11"/>
  <c r="F65" i="11"/>
  <c r="E65" i="11"/>
  <c r="E58" i="11"/>
  <c r="F58" i="11"/>
  <c r="E55" i="11"/>
  <c r="F55" i="11"/>
  <c r="F50" i="11"/>
  <c r="E50" i="11"/>
  <c r="E46" i="11"/>
  <c r="F46" i="11"/>
  <c r="E41" i="11"/>
  <c r="F41" i="11"/>
  <c r="E37" i="11"/>
  <c r="F37" i="11"/>
  <c r="E31" i="11"/>
  <c r="F31" i="11"/>
  <c r="F8" i="11"/>
  <c r="E8" i="11"/>
  <c r="F17" i="11"/>
  <c r="E17" i="11"/>
  <c r="F29" i="11"/>
  <c r="E29" i="11"/>
  <c r="F73" i="11"/>
  <c r="E73" i="11"/>
  <c r="F63" i="11"/>
  <c r="E63" i="11"/>
  <c r="F48" i="11"/>
  <c r="E48" i="11"/>
  <c r="F39" i="11"/>
  <c r="E39" i="11"/>
  <c r="F6" i="11"/>
  <c r="E6" i="11"/>
  <c r="F11" i="11"/>
  <c r="E11" i="11"/>
  <c r="F16" i="11"/>
  <c r="E16" i="11"/>
  <c r="F20" i="11"/>
  <c r="E20" i="11"/>
  <c r="F24" i="11"/>
  <c r="E24" i="11"/>
  <c r="F28" i="11"/>
  <c r="E28" i="11"/>
  <c r="F84" i="11"/>
  <c r="E84" i="11"/>
  <c r="F80" i="11"/>
  <c r="E80" i="11"/>
  <c r="E74" i="11"/>
  <c r="F74" i="11"/>
  <c r="F70" i="11"/>
  <c r="E70" i="11"/>
  <c r="E66" i="11"/>
  <c r="F66" i="11"/>
  <c r="E64" i="11"/>
  <c r="F64" i="11"/>
  <c r="E57" i="11"/>
  <c r="F57" i="11"/>
  <c r="E54" i="11"/>
  <c r="F54" i="11"/>
  <c r="E49" i="11"/>
  <c r="F49" i="11"/>
  <c r="E45" i="11"/>
  <c r="F45" i="11"/>
  <c r="E40" i="11"/>
  <c r="F40" i="11"/>
  <c r="E36" i="11"/>
  <c r="F36" i="11"/>
  <c r="E30" i="11"/>
  <c r="F30" i="11"/>
  <c r="E5" i="10"/>
  <c r="F5" i="10"/>
  <c r="E8" i="8"/>
  <c r="F8" i="8"/>
  <c r="E12" i="8"/>
  <c r="F12" i="8"/>
  <c r="E18" i="8"/>
  <c r="F18" i="8"/>
  <c r="E20" i="8"/>
  <c r="F20" i="8"/>
  <c r="E24" i="8"/>
  <c r="F24" i="8"/>
  <c r="F5" i="8"/>
  <c r="E5" i="8"/>
  <c r="E9" i="8"/>
  <c r="F9" i="8"/>
  <c r="F13" i="8"/>
  <c r="E13" i="8"/>
  <c r="F16" i="8"/>
  <c r="E16" i="8"/>
  <c r="E21" i="8"/>
  <c r="F21" i="8"/>
  <c r="F25" i="8"/>
  <c r="E25" i="8"/>
  <c r="F6" i="8"/>
  <c r="E6" i="8"/>
  <c r="F10" i="8"/>
  <c r="E10" i="8"/>
  <c r="F14" i="8"/>
  <c r="E14" i="8"/>
  <c r="F17" i="8"/>
  <c r="E17" i="8"/>
  <c r="F22" i="8"/>
  <c r="E22" i="8"/>
  <c r="F26" i="8"/>
  <c r="E26" i="8"/>
  <c r="E7" i="8"/>
  <c r="F7" i="8"/>
  <c r="E11" i="8"/>
  <c r="F11" i="8"/>
  <c r="E15" i="8"/>
  <c r="F15" i="8"/>
  <c r="E19" i="8"/>
  <c r="F19" i="8"/>
  <c r="E23" i="8"/>
  <c r="F23" i="8"/>
  <c r="E27" i="8"/>
  <c r="F27" i="8"/>
  <c r="F14" i="7"/>
  <c r="E14" i="7"/>
  <c r="F26" i="7"/>
  <c r="E26" i="7"/>
  <c r="E59" i="7"/>
  <c r="F59" i="7"/>
  <c r="E48" i="7"/>
  <c r="F48" i="7"/>
  <c r="E70" i="7"/>
  <c r="F70" i="7"/>
  <c r="F8" i="7"/>
  <c r="E8" i="7"/>
  <c r="F5" i="7"/>
  <c r="E5" i="7"/>
  <c r="F9" i="7"/>
  <c r="E9" i="7"/>
  <c r="F13" i="7"/>
  <c r="E13" i="7"/>
  <c r="F17" i="7"/>
  <c r="E17" i="7"/>
  <c r="F21" i="7"/>
  <c r="E21" i="7"/>
  <c r="F25" i="7"/>
  <c r="E25" i="7"/>
  <c r="F29" i="7"/>
  <c r="E29" i="7"/>
  <c r="F33" i="7"/>
  <c r="E33" i="7"/>
  <c r="F37" i="7"/>
  <c r="E37" i="7"/>
  <c r="F41" i="7"/>
  <c r="E41" i="7"/>
  <c r="F58" i="7"/>
  <c r="E58" i="7"/>
  <c r="F62" i="7"/>
  <c r="E62" i="7"/>
  <c r="F43" i="7"/>
  <c r="E43" i="7"/>
  <c r="F47" i="7"/>
  <c r="E47" i="7"/>
  <c r="F51" i="7"/>
  <c r="E51" i="7"/>
  <c r="F55" i="7"/>
  <c r="E55" i="7"/>
  <c r="F72" i="7"/>
  <c r="E72" i="7"/>
  <c r="E10" i="7"/>
  <c r="F10" i="7"/>
  <c r="E22" i="7"/>
  <c r="F22" i="7"/>
  <c r="E30" i="7"/>
  <c r="F30" i="7"/>
  <c r="F38" i="7"/>
  <c r="E38" i="7"/>
  <c r="F63" i="7"/>
  <c r="E63" i="7"/>
  <c r="E52" i="7"/>
  <c r="F52" i="7"/>
  <c r="E7" i="7"/>
  <c r="F7" i="7"/>
  <c r="E11" i="7"/>
  <c r="F11" i="7"/>
  <c r="E15" i="7"/>
  <c r="F15" i="7"/>
  <c r="E19" i="7"/>
  <c r="F19" i="7"/>
  <c r="E23" i="7"/>
  <c r="F23" i="7"/>
  <c r="E27" i="7"/>
  <c r="F27" i="7"/>
  <c r="E31" i="7"/>
  <c r="F31" i="7"/>
  <c r="E35" i="7"/>
  <c r="F35" i="7"/>
  <c r="E39" i="7"/>
  <c r="F39" i="7"/>
  <c r="E56" i="7"/>
  <c r="F56" i="7"/>
  <c r="E60" i="7"/>
  <c r="F60" i="7"/>
  <c r="E64" i="7"/>
  <c r="F64" i="7"/>
  <c r="E45" i="7"/>
  <c r="F45" i="7"/>
  <c r="E49" i="7"/>
  <c r="F49" i="7"/>
  <c r="E53" i="7"/>
  <c r="F53" i="7"/>
  <c r="E69" i="7"/>
  <c r="F69" i="7"/>
  <c r="E71" i="7"/>
  <c r="F71" i="7"/>
  <c r="F6" i="7"/>
  <c r="E6" i="7"/>
  <c r="E18" i="7"/>
  <c r="F18" i="7"/>
  <c r="E34" i="7"/>
  <c r="F34" i="7"/>
  <c r="E42" i="7"/>
  <c r="F42" i="7"/>
  <c r="E44" i="7"/>
  <c r="F44" i="7"/>
  <c r="F68" i="7"/>
  <c r="E68" i="7"/>
  <c r="F12" i="7"/>
  <c r="E12" i="7"/>
  <c r="F16" i="7"/>
  <c r="E16" i="7"/>
  <c r="F20" i="7"/>
  <c r="E20" i="7"/>
  <c r="F24" i="7"/>
  <c r="E24" i="7"/>
  <c r="F28" i="7"/>
  <c r="E28" i="7"/>
  <c r="F32" i="7"/>
  <c r="E32" i="7"/>
  <c r="F36" i="7"/>
  <c r="E36" i="7"/>
  <c r="F40" i="7"/>
  <c r="E40" i="7"/>
  <c r="F57" i="7"/>
  <c r="E57" i="7"/>
  <c r="F61" i="7"/>
  <c r="E61" i="7"/>
  <c r="F65" i="7"/>
  <c r="E65" i="7"/>
  <c r="F46" i="7"/>
  <c r="E46" i="7"/>
  <c r="F50" i="7"/>
  <c r="E50" i="7"/>
  <c r="F67" i="7"/>
  <c r="E67" i="7"/>
  <c r="F54" i="7"/>
  <c r="E54" i="7"/>
  <c r="F66" i="7"/>
  <c r="E66" i="7"/>
</calcChain>
</file>

<file path=xl/sharedStrings.xml><?xml version="1.0" encoding="utf-8"?>
<sst xmlns="http://schemas.openxmlformats.org/spreadsheetml/2006/main" count="24233" uniqueCount="9635">
  <si>
    <t>Bid Year</t>
  </si>
  <si>
    <t>Item #</t>
  </si>
  <si>
    <t>Description</t>
  </si>
  <si>
    <t>Unit</t>
  </si>
  <si>
    <t>Min. Bid</t>
  </si>
  <si>
    <t>Max. Bid</t>
  </si>
  <si>
    <t>Atwood Lake Park</t>
  </si>
  <si>
    <t>Avg. Bid</t>
  </si>
  <si>
    <t>Premium for Contract Performance Bond and For Payment</t>
  </si>
  <si>
    <t>LS</t>
  </si>
  <si>
    <t>AC</t>
  </si>
  <si>
    <t>Pipe Removed</t>
  </si>
  <si>
    <t>LF</t>
  </si>
  <si>
    <t>Embankment</t>
  </si>
  <si>
    <t>CY</t>
  </si>
  <si>
    <t>Excavation</t>
  </si>
  <si>
    <t>Excavation, Trail</t>
  </si>
  <si>
    <t>Embankment, Trail</t>
  </si>
  <si>
    <t>Embankment, Parking Lot</t>
  </si>
  <si>
    <t>#1 &amp; #2 Crushed Stone</t>
  </si>
  <si>
    <t>Geotextile Fabric, 712.09, Type D</t>
  </si>
  <si>
    <t>SY</t>
  </si>
  <si>
    <t>Proof Rolling</t>
  </si>
  <si>
    <t>HR</t>
  </si>
  <si>
    <t>Subgrade Compaction</t>
  </si>
  <si>
    <t>Ditch Cleanout</t>
  </si>
  <si>
    <t>FT</t>
  </si>
  <si>
    <t>Aggregate Base</t>
  </si>
  <si>
    <t>Tack Coat</t>
  </si>
  <si>
    <t>GAL</t>
  </si>
  <si>
    <t>Asphalt Concrete Surface Course, Type 1, PG 64-22 (2 1/2 ")</t>
  </si>
  <si>
    <t>Asphalt Concrete Intermediate Course, Type 2, PG 64-22 (3 ")</t>
  </si>
  <si>
    <t>Cofferdams and Excavation Bracing</t>
  </si>
  <si>
    <t>Unclassified Excavation</t>
  </si>
  <si>
    <t>Pile Driving Equipment Mobilization</t>
  </si>
  <si>
    <t>Timber Piles, Driven</t>
  </si>
  <si>
    <t>Timber Piles, Furnished</t>
  </si>
  <si>
    <t>Epoxy Coated Reinforcing Steel</t>
  </si>
  <si>
    <t>LB</t>
  </si>
  <si>
    <t>Class C Concrete, Headwall</t>
  </si>
  <si>
    <t>Class QC1 Concrete, Abutment Including Footing</t>
  </si>
  <si>
    <t>Sealing of Concrete Surfaces (Epoxy-Urethane)</t>
  </si>
  <si>
    <t>Railing, Misc.: Handrail</t>
  </si>
  <si>
    <t>6" Non-Perforated Corrugated Plastic Pipe, Including Specials</t>
  </si>
  <si>
    <t>6" Perforated Corrugated Plastic Pipe</t>
  </si>
  <si>
    <t>Porous Backfill with Filter Fabric</t>
  </si>
  <si>
    <t>Rock Channel Protection, Type C, with Filter Fabric</t>
  </si>
  <si>
    <t>4" Shallow Pipe Underdrains, As Per Plan</t>
  </si>
  <si>
    <t>SF</t>
  </si>
  <si>
    <t>Detectable Warnings</t>
  </si>
  <si>
    <t>Curb Ramp, as per plan</t>
  </si>
  <si>
    <t>Maintaining Traffic, As Per Plan</t>
  </si>
  <si>
    <t>Construction Layout Stakes</t>
  </si>
  <si>
    <t>Mobilization</t>
  </si>
  <si>
    <t>Ground Mounted Support, No. 3 Post</t>
  </si>
  <si>
    <t>Sign, Flat Sheet</t>
  </si>
  <si>
    <t>Crosswalk Line, Type 1</t>
  </si>
  <si>
    <t>Parking Lot Stall Marking, Type 1</t>
  </si>
  <si>
    <t>Handicap Symbol Marking, Type 1</t>
  </si>
  <si>
    <t>EA</t>
  </si>
  <si>
    <t>Topsoil Stockpiled</t>
  </si>
  <si>
    <t>Placing Stockpiled Topsoil</t>
  </si>
  <si>
    <t>Deciduous Shrub, Clethra alnifolia 'Sixteen Candles'</t>
  </si>
  <si>
    <t>Deciduous Shrub, Rhus aromatica 'Gro Low'</t>
  </si>
  <si>
    <t>Ornamental Tree, Ostrya virginiana</t>
  </si>
  <si>
    <t>Perennials, Asclepias tuberosa</t>
  </si>
  <si>
    <t>24" Conduit, Type C, 707.33</t>
  </si>
  <si>
    <t>12" Conduit, Type B, 706.02</t>
  </si>
  <si>
    <t>12" Conduit, Type B, 707.33</t>
  </si>
  <si>
    <t>4" Conduit, Type F, For Underdrain Outlet</t>
  </si>
  <si>
    <t>Precast Reinforced Concrete Outlet</t>
  </si>
  <si>
    <t>Concrete Washout Station (Temp)</t>
  </si>
  <si>
    <t>Construction Access Drive (Temp)</t>
  </si>
  <si>
    <t>Perimeter Filter Fabric Fence</t>
  </si>
  <si>
    <t>Fence, Misc.: Timber Rail Fence</t>
  </si>
  <si>
    <t>SPEC</t>
  </si>
  <si>
    <t>#10 Natural Sand</t>
  </si>
  <si>
    <t>#8 Limestone</t>
  </si>
  <si>
    <t>Collapsible Bollard</t>
  </si>
  <si>
    <t>Kayak Tether Post</t>
  </si>
  <si>
    <t>Structure Misc.: Boardwalk Decking, Joists, Pile Caps</t>
  </si>
  <si>
    <t>Silt Fence</t>
  </si>
  <si>
    <t>Bale Check Dam</t>
  </si>
  <si>
    <t>Precast Wheelstop</t>
  </si>
  <si>
    <t>Clearing and Grubbing</t>
  </si>
  <si>
    <t>Catch Basin Removed</t>
  </si>
  <si>
    <t>Excavation of Subgrade</t>
  </si>
  <si>
    <t>Granular Material, Type B (304 Limestone)</t>
  </si>
  <si>
    <t>Pavement Planing, Asphalt Concrete</t>
  </si>
  <si>
    <t>Tack Coat for Intermediate Course</t>
  </si>
  <si>
    <t>Stabilized Crushed Aggregate</t>
  </si>
  <si>
    <t>Asphalt Concrete Intermediate Course, Type 1, (448)</t>
  </si>
  <si>
    <t>Asphalt Concrete Intermediate Course, Type 2, (448)</t>
  </si>
  <si>
    <t>Asphalt Concrete Surface Course, Type 1, (448), (Driveways)</t>
  </si>
  <si>
    <t>Asphalt Concrete Surface Course, Type 1, (448), PG64-22</t>
  </si>
  <si>
    <t>1.5" Asphalt Concrete Surface Course, Type 1, PG 64-22</t>
  </si>
  <si>
    <t>Crushed Aggregate Slope Protection</t>
  </si>
  <si>
    <t>Concrete Masonry</t>
  </si>
  <si>
    <t>Maintaining Traffic</t>
  </si>
  <si>
    <t>Construction Layout Stakes and Surveying</t>
  </si>
  <si>
    <t>Ditch Erosion Protection Mat, Type B</t>
  </si>
  <si>
    <t>12" Conduit, Type A</t>
  </si>
  <si>
    <t>24" Conduit, Type A</t>
  </si>
  <si>
    <t>12" Conduit, Type B</t>
  </si>
  <si>
    <t>Conduit, Misc: 4"-10", Type B</t>
  </si>
  <si>
    <t>Conduit, Misc: 4"-10", Type C</t>
  </si>
  <si>
    <t>12" Conduit, Type D</t>
  </si>
  <si>
    <t>Catch Basin Adjusted to Grade</t>
  </si>
  <si>
    <t>Catch Basin No. 2-2B</t>
  </si>
  <si>
    <t>Catch Basin No. 2-4</t>
  </si>
  <si>
    <t>Drainage Structure, Misc:  Yard Drain</t>
  </si>
  <si>
    <t>Erosion Control</t>
  </si>
  <si>
    <t>Misc.:  Conduit Cleanout</t>
  </si>
  <si>
    <t>Misc.:  River Run Stone</t>
  </si>
  <si>
    <t>36” Riprap, Type B</t>
  </si>
  <si>
    <t>12” HDPE Storm Sewer, Horizontal Directional Drilled</t>
  </si>
  <si>
    <t>12” HDPE N-12 Storm Sewer, Type C</t>
  </si>
  <si>
    <t>Undercut</t>
  </si>
  <si>
    <t>SPE</t>
  </si>
  <si>
    <t>18" #1 and #2 Stone (for Golf Cart Path)</t>
  </si>
  <si>
    <t>Seeding and Mulching</t>
  </si>
  <si>
    <t>Valve Box Adjusted to Grade</t>
  </si>
  <si>
    <t>1.5" Compacted Aggregate</t>
  </si>
  <si>
    <t>4" Conduit, Type F for Underdrain Outlets</t>
  </si>
  <si>
    <t>1.5" Asphalt Concrete Intermediate Course, Type 2, PG 64-22</t>
  </si>
  <si>
    <t>1.0" Asphalt Concrete Surface Course, Type 1, PG 64-22 (for Driveways)</t>
  </si>
  <si>
    <t>Tack Coat (@ 0.075 Gal./S.Y.)</t>
  </si>
  <si>
    <t>Tack Coat (@ 0.04 Gal./S.Y.)</t>
  </si>
  <si>
    <t>6" Aggregate Base</t>
  </si>
  <si>
    <t>3" Asphalt Concrete Base</t>
  </si>
  <si>
    <t>Full Depth Pavement Sawing</t>
  </si>
  <si>
    <t>Pavement Planing, Asphalt Concrete (for Driveways)</t>
  </si>
  <si>
    <t>Pavement Repair</t>
  </si>
  <si>
    <t>Ditch Cleanout ˂ 100 LF</t>
  </si>
  <si>
    <t>Ditch Cleanout ˃ 100 LF</t>
  </si>
  <si>
    <t>Pipe Removed, 24" and Under</t>
  </si>
  <si>
    <t>Charles Mill Lake Park</t>
  </si>
  <si>
    <t>Subgrade Compaction and Proof Rolling</t>
  </si>
  <si>
    <t>Prime Coat (@ 0.45 Gal./S.Y.)</t>
  </si>
  <si>
    <t>3.5" Asphalt Concrete Base, Type 1, PG 64-22</t>
  </si>
  <si>
    <t>4" Concrete Walk</t>
  </si>
  <si>
    <t>Rock Channel Protection w/Filter Fabric</t>
  </si>
  <si>
    <t>6" HDPE N-12 Storm Sewr, Type B</t>
  </si>
  <si>
    <t>8" HDPE N-12 Storm Sewr, Type C</t>
  </si>
  <si>
    <t>French Drain</t>
  </si>
  <si>
    <t>Type 6 Curb</t>
  </si>
  <si>
    <t>Pavement Markings and Signage</t>
  </si>
  <si>
    <t>Biofiltration Basin</t>
  </si>
  <si>
    <t>Electric Relocation</t>
  </si>
  <si>
    <t>Landscaping with Biofiltration Basin</t>
  </si>
  <si>
    <t>Landscaping without Biofiltration Basin</t>
  </si>
  <si>
    <t>No. 57 Gravel Berm</t>
  </si>
  <si>
    <t>Piedmont Lake Marina &amp; Campground</t>
  </si>
  <si>
    <t>Tappan Lake Park</t>
  </si>
  <si>
    <t>Pavement Removed</t>
  </si>
  <si>
    <t>Pipe Removed, Over 24"</t>
  </si>
  <si>
    <t>Special - Fill and Plug Existing Conduit</t>
  </si>
  <si>
    <t>Water</t>
  </si>
  <si>
    <t>MGAL</t>
  </si>
  <si>
    <t>Excavation of Drainage Channel</t>
  </si>
  <si>
    <t>Proof Rolling  (Shared Use Path)</t>
  </si>
  <si>
    <t>Proof Rolling (Aggregate Roadway)</t>
  </si>
  <si>
    <t>Proof Rolling (Asphalt Roadway Pavement)</t>
  </si>
  <si>
    <t>Subgrade Compaction (Aggregate Roadway)</t>
  </si>
  <si>
    <t>Subgrade Compaction (Asphalt Roadway Pavement)</t>
  </si>
  <si>
    <t>Asphalt Concrete Base, PG 64-22</t>
  </si>
  <si>
    <t>Aggregate Base (Aggregate Roadway)</t>
  </si>
  <si>
    <t>Aggregate Base (Asphalt Roadway Pavement)</t>
  </si>
  <si>
    <t>6" #57 Limestone (Behind Curb)</t>
  </si>
  <si>
    <t>6" #57 Limestone (For Transition to Existing Gravel Road)</t>
  </si>
  <si>
    <t>6" Aggregate Base (For Driveways)</t>
  </si>
  <si>
    <t>Gal</t>
  </si>
  <si>
    <t>Tack Coat (@ 0.4 Gal./S.Y.)</t>
  </si>
  <si>
    <t>Gal.</t>
  </si>
  <si>
    <t>Stabilized Crushed Aggregate  (Shared Use Path)</t>
  </si>
  <si>
    <t>Stabilized Crushed Aggregate (Aggregate Roadway)</t>
  </si>
  <si>
    <t>Stabilized Crushed Aggregate (Asphalt Roadway Pavement)</t>
  </si>
  <si>
    <t>Asphalt Concrete Surface Course, Type 1, PG 64-22</t>
  </si>
  <si>
    <t>1.25" Asphalt Concrete Surface Course, Type 1, PG 64-22</t>
  </si>
  <si>
    <t>1.75" Asphalt Concrete Intermediate Course, Type 1, PG 64-22</t>
  </si>
  <si>
    <t>6" Non-Reinforced Concrete Pavement (For Driveways)</t>
  </si>
  <si>
    <t>Class QC1 Concrete, Footing</t>
  </si>
  <si>
    <t>Type 2 Waterproofing</t>
  </si>
  <si>
    <t>1" Preformed Expansion Joint Filler</t>
  </si>
  <si>
    <t>Special - Form Liner</t>
  </si>
  <si>
    <t>Rock Channel Protection, Type A with Aggregate Filter</t>
  </si>
  <si>
    <t>Rock Channel Protection, Type D Without Filter, As Per Plan</t>
  </si>
  <si>
    <t>Rock Channel Protection, Type CC without Filter</t>
  </si>
  <si>
    <t>Concrete Masonry (For Half-Height Headwall for Plastic Pipe)</t>
  </si>
  <si>
    <t>4" Shallow Pipe Underdrain</t>
  </si>
  <si>
    <t>Curb, Type 3-B</t>
  </si>
  <si>
    <t>12” HDPE N-12 Storm Sewer, Type B</t>
  </si>
  <si>
    <t>15” HDPE N-12 Storm Sewer, Type B</t>
  </si>
  <si>
    <t>18” HDPE N-12 Storm Sewer, Type B</t>
  </si>
  <si>
    <t>21” HDPE N-12 Storm Sewer, Type B</t>
  </si>
  <si>
    <t>14' x 6' Conduit, Type A, 706.05</t>
  </si>
  <si>
    <t>Drainage Structure, Misc.: Maintenance of Culvert Flow</t>
  </si>
  <si>
    <t>Seeding and Mulching with Turf Reinforcing Mat</t>
  </si>
  <si>
    <t>Commercial Fertilizer</t>
  </si>
  <si>
    <t>TON</t>
  </si>
  <si>
    <t>Lime</t>
  </si>
  <si>
    <t>ACRE</t>
  </si>
  <si>
    <t>Soil Analysis Test</t>
  </si>
  <si>
    <t xml:space="preserve">Topsoil </t>
  </si>
  <si>
    <t>Topsoil (Behind Curb)</t>
  </si>
  <si>
    <t>Precast Manhole, Under 8'</t>
  </si>
  <si>
    <t>Repair Seeding and Mulching</t>
  </si>
  <si>
    <t>103     Premium for Contract Performance Bond and For Payment     (LS)</t>
  </si>
  <si>
    <t>201     Clearing and Grubbing     (LS)</t>
  </si>
  <si>
    <t>201     Pavement Removed     (SY)</t>
  </si>
  <si>
    <t>202     Catch Basin Removed     (EA)</t>
  </si>
  <si>
    <t>202     Pipe Removed     (LF)</t>
  </si>
  <si>
    <t>202     Pipe Removed, 24" and Under     (LF)</t>
  </si>
  <si>
    <t>202     Pipe Removed, Over 24"     (LF)</t>
  </si>
  <si>
    <t>202     Special - Fill and Plug Existing Conduit     (LF)</t>
  </si>
  <si>
    <t>202     Water     (MGAL)</t>
  </si>
  <si>
    <t>203     Embankment     (CY)</t>
  </si>
  <si>
    <t>203     Embankment     (LS)</t>
  </si>
  <si>
    <t>203     Embankment, Parking Lot     (CY)</t>
  </si>
  <si>
    <t>203     Embankment, Trail     (LS)</t>
  </si>
  <si>
    <t>203     Excavation     (CY)</t>
  </si>
  <si>
    <t>203     Excavation of Drainage Channel     (CY)</t>
  </si>
  <si>
    <t>203     Excavation, Trail     (LS)</t>
  </si>
  <si>
    <t>204     Excavation of Subgrade     (CY)</t>
  </si>
  <si>
    <t>204     Geotextile Fabric, 712.09, Type D     (SY)</t>
  </si>
  <si>
    <t>204     Granular Material, Type B (304 Limestone)     (CY)</t>
  </si>
  <si>
    <t>204     Proof Rolling     (HR)</t>
  </si>
  <si>
    <t>204     Proof Rolling  (Shared Use Path)     (HR)</t>
  </si>
  <si>
    <t>204     Proof Rolling (Aggregate Roadway)     (HR)</t>
  </si>
  <si>
    <t>204     Proof Rolling (Asphalt Roadway Pavement)     (HR)</t>
  </si>
  <si>
    <t>204     Subgrade Compaction     (SY)</t>
  </si>
  <si>
    <t>204     Subgrade Compaction (Aggregate Roadway)     (SY)</t>
  </si>
  <si>
    <t>204     Subgrade Compaction (Asphalt Roadway Pavement)     (SY)</t>
  </si>
  <si>
    <t>204     Subgrade Compaction and Proof Rolling     (LS)</t>
  </si>
  <si>
    <t>209     Ditch Cleanout     (FT)</t>
  </si>
  <si>
    <t>209     Ditch Cleanout ˂ 100 LF     (LF)</t>
  </si>
  <si>
    <t>209     Ditch Cleanout ˃ 100 LF     (LF)</t>
  </si>
  <si>
    <t>253     Pavement Repair     (CY)</t>
  </si>
  <si>
    <t>253     Pavement Repair     (SY)</t>
  </si>
  <si>
    <t>254     Pavement Planing, Asphalt Concrete     (SY)</t>
  </si>
  <si>
    <t>254     Pavement Planing, Asphalt Concrete (for Driveways)     (SY)</t>
  </si>
  <si>
    <t>255     Full Depth Pavement Sawing     (LF)</t>
  </si>
  <si>
    <t>301     3" Asphalt Concrete Base     (CY)</t>
  </si>
  <si>
    <t>301     Asphalt Concrete Base, PG 64-22     (CY)</t>
  </si>
  <si>
    <t>304     6" #57 Limestone (Behind Curb)     (CY)</t>
  </si>
  <si>
    <t>304     6" #57 Limestone (For Transition to Existing Gravel Road)     (CY)</t>
  </si>
  <si>
    <t>304     6" Aggregate Base     (CY)</t>
  </si>
  <si>
    <t>304     6" Aggregate Base (For Driveways)     (CY)</t>
  </si>
  <si>
    <t>304     Aggregate Base     (CY)</t>
  </si>
  <si>
    <t>304     Aggregate Base (Aggregate Roadway)     (CY)</t>
  </si>
  <si>
    <t>304     Aggregate Base (Asphalt Roadway Pavement)     (CY)</t>
  </si>
  <si>
    <t>407     Tack Coat     (GAL)</t>
  </si>
  <si>
    <t>407     Tack Coat (@ 0.04 Gal./S.Y.)     (GAL)</t>
  </si>
  <si>
    <t>407     Tack Coat (@ 0.075 Gal./S.Y.)     (GAL)</t>
  </si>
  <si>
    <t>407     Tack Coat (@ 0.4 Gal./S.Y.)     (Gal.)</t>
  </si>
  <si>
    <t>407     Tack Coat for Intermediate Course     (GAL)</t>
  </si>
  <si>
    <t>408     Prime Coat (@ 0.45 Gal./S.Y.)     (GAL)</t>
  </si>
  <si>
    <t>411     Stabilized Crushed Aggregate     (CY)</t>
  </si>
  <si>
    <t>411     Stabilized Crushed Aggregate  (Shared Use Path)     (CY)</t>
  </si>
  <si>
    <t>411     Stabilized Crushed Aggregate (Aggregate Roadway)     (CY)</t>
  </si>
  <si>
    <t>411     Stabilized Crushed Aggregate (Asphalt Roadway Pavement)     (CY)</t>
  </si>
  <si>
    <t>441     Asphalt Concrete Intermediate Course, Type 1, (448)     (CY)</t>
  </si>
  <si>
    <t>441     Asphalt Concrete Intermediate Course, Type 2, (448)     (CY)</t>
  </si>
  <si>
    <t>441     Asphalt Concrete Surface Course, Type 1, (448), (Driveways)     (CY)</t>
  </si>
  <si>
    <t>441     Asphalt Concrete Surface Course, Type 1, (448), PG64-22     (CY)</t>
  </si>
  <si>
    <t>441     Asphalt Concrete Surface Course, Type 1, PG 64-22     (CY)</t>
  </si>
  <si>
    <t>448     1.0" Asphalt Concrete Surface Course, Type 1, PG 64-22 (for Driveways)     (CY)</t>
  </si>
  <si>
    <t>448     1.25" Asphalt Concrete Surface Course, Type 1, PG 64-22     (CY)</t>
  </si>
  <si>
    <t>448     1.5" Asphalt Concrete Intermediate Course, Type 2, PG 64-22     (CY)</t>
  </si>
  <si>
    <t>448     1.5" Asphalt Concrete Surface Course, Type 1, PG 64-22     (CY)</t>
  </si>
  <si>
    <t>448     1.75" Asphalt Concrete Intermediate Course, Type 1, PG 64-22     (CY)</t>
  </si>
  <si>
    <t>448     3.5" Asphalt Concrete Base, Type 1, PG 64-22     (CY)</t>
  </si>
  <si>
    <t>448     Asphalt Concrete Intermediate Course, Type 2, PG 64-22 (3 ")     (CY)</t>
  </si>
  <si>
    <t>448     Asphalt Concrete Surface Course, Type 1, PG 64-22 (2 1/2 ")     (CY)</t>
  </si>
  <si>
    <t>452     4" Concrete Walk     (SY)</t>
  </si>
  <si>
    <t>452     6" Non-Reinforced Concrete Pavement (For Driveways)     (SY)</t>
  </si>
  <si>
    <t>503     Cofferdams and Excavation Bracing     (LS)</t>
  </si>
  <si>
    <t>503     Unclassified Excavation     (CY)</t>
  </si>
  <si>
    <t>503     Unclassified Excavation     (LS)</t>
  </si>
  <si>
    <t>505     Pile Driving Equipment Mobilization     (LS)</t>
  </si>
  <si>
    <t>507     Timber Piles, Driven     (FT)</t>
  </si>
  <si>
    <t>507     Timber Piles, Furnished     (FT)</t>
  </si>
  <si>
    <t>509     Epoxy Coated Reinforcing Steel     (LB)</t>
  </si>
  <si>
    <t>511     Class C Concrete, Headwall     (CY)</t>
  </si>
  <si>
    <t>511     Class QC1 Concrete, Abutment Including Footing     (CY)</t>
  </si>
  <si>
    <t>511     Class QC1 Concrete, Footing     (CY)</t>
  </si>
  <si>
    <t>512     Sealing of Concrete Surfaces (Epoxy-Urethane)     (SY)</t>
  </si>
  <si>
    <t>512     Type 2 Waterproofing     (SY)</t>
  </si>
  <si>
    <t>516     1" Preformed Expansion Joint Filler     (SF)</t>
  </si>
  <si>
    <t>517     Railing, Misc.: Handrail     (FT)</t>
  </si>
  <si>
    <t>518     6" Non-Perforated Corrugated Plastic Pipe, Including Specials     (FT)</t>
  </si>
  <si>
    <t>518     6" Perforated Corrugated Plastic Pipe     (FT)</t>
  </si>
  <si>
    <t>518     Porous Backfill with Filter Fabric     (CY)</t>
  </si>
  <si>
    <t>601     Crushed Aggregate Slope Protection     (SY)</t>
  </si>
  <si>
    <t>601     Rock Channel Protection w/Filter Fabric     (CY)</t>
  </si>
  <si>
    <t>601     Rock Channel Protection, Type A with Aggregate Filter     (CY)</t>
  </si>
  <si>
    <t>601     Rock Channel Protection, Type C, with Filter Fabric     (CY)</t>
  </si>
  <si>
    <t>601     Rock Channel Protection, Type CC without Filter     (CY)</t>
  </si>
  <si>
    <t>602     Concrete Masonry     (CY)</t>
  </si>
  <si>
    <t>602     Concrete Masonry (For Half-Height Headwall for Plastic Pipe)     (CY)</t>
  </si>
  <si>
    <t>603     6" HDPE N-12 Storm Sewr, Type B     (LF)</t>
  </si>
  <si>
    <t>603     8" HDPE N-12 Storm Sewr, Type C     (LF)</t>
  </si>
  <si>
    <t>605     4" Shallow Pipe Underdrain     (LF)</t>
  </si>
  <si>
    <t>605     French Drain     (LF)</t>
  </si>
  <si>
    <t>608     Curb Ramp, as per plan     (SF)</t>
  </si>
  <si>
    <t>608     Detectable Warnings     (SF)</t>
  </si>
  <si>
    <t>609     Curb, Type 3-B     (LF)</t>
  </si>
  <si>
    <t>609     Type 6 Curb     (LF)</t>
  </si>
  <si>
    <t>611     12" Conduit, Type B     (LF)</t>
  </si>
  <si>
    <t>611     12” HDPE N-12 Storm Sewer, Type B     (LF)</t>
  </si>
  <si>
    <t>611     14' x 6' Conduit, Type A, 706.05     (LF)</t>
  </si>
  <si>
    <t>611     15” HDPE N-12 Storm Sewer, Type B     (LF)</t>
  </si>
  <si>
    <t>611     18” HDPE N-12 Storm Sewer, Type B     (LF)</t>
  </si>
  <si>
    <t>611     21” HDPE N-12 Storm Sewer, Type B     (LF)</t>
  </si>
  <si>
    <t>611     4" Conduit, Type F for Underdrain Outlets     (LF)</t>
  </si>
  <si>
    <t>611     Drainage Structure, Misc.: Maintenance of Culvert Flow     (LS)</t>
  </si>
  <si>
    <t>614     Maintaining Traffic     (LS)</t>
  </si>
  <si>
    <t>617     1.5" Compacted Aggregate     (CY)</t>
  </si>
  <si>
    <t>623     Construction Layout Stakes     (LS)</t>
  </si>
  <si>
    <t>623     Construction Layout Stakes and Surveying     (LS)</t>
  </si>
  <si>
    <t>624     Mobilization     (LS)</t>
  </si>
  <si>
    <t>630     Ground Mounted Support, No. 3 Post     (FT)</t>
  </si>
  <si>
    <t>630     Sign, Flat Sheet     (SF)</t>
  </si>
  <si>
    <t>638     Valve Box Adjusted to Grade     (EA)</t>
  </si>
  <si>
    <t>642     Crosswalk Line, Type 1     (FT)</t>
  </si>
  <si>
    <t>642     Handicap Symbol Marking, Type 1     (EA)</t>
  </si>
  <si>
    <t>642     Parking Lot Stall Marking, Type 1     (FT)</t>
  </si>
  <si>
    <t>642     Pavement Markings and Signage     (LS)</t>
  </si>
  <si>
    <t>651     Topsoil Stockpiled     (CY)</t>
  </si>
  <si>
    <t>652     Placing Stockpiled Topsoil     (CY)</t>
  </si>
  <si>
    <t>659     Commercial Fertilizer     (TON)</t>
  </si>
  <si>
    <t>659     Lime     (ACRE)</t>
  </si>
  <si>
    <t>659     Repair Seeding and Mulching     (SY)</t>
  </si>
  <si>
    <t>659     Seeding and Mulching     (LS)</t>
  </si>
  <si>
    <t>659     Seeding and Mulching     (SY)</t>
  </si>
  <si>
    <t>659     Seeding and Mulching with Turf Reinforcing Mat     (SY)</t>
  </si>
  <si>
    <t>659     Soil Analysis Test     (EA)</t>
  </si>
  <si>
    <t>659     Topsoil      (CY)</t>
  </si>
  <si>
    <t>659     Topsoil (Behind Curb)     (CY)</t>
  </si>
  <si>
    <t>661     Deciduous Shrub, Clethra alnifolia 'Sixteen Candles'     (EA)</t>
  </si>
  <si>
    <t>661     Deciduous Shrub, Rhus aromatica 'Gro Low'     (EA)</t>
  </si>
  <si>
    <t>661     Ornamental Tree, Ostrya virginiana     (EA)</t>
  </si>
  <si>
    <t>661     Perennials, Asclepias tuberosa     (EA)</t>
  </si>
  <si>
    <t>670     Ditch Erosion Protection Mat, Type B     (SY)</t>
  </si>
  <si>
    <t>670     Erosion Control     (LS)</t>
  </si>
  <si>
    <t>706     Precast Manhole, Under 8'     (EA)</t>
  </si>
  <si>
    <t>832     Concrete Washout Station (Temp)     (EA)</t>
  </si>
  <si>
    <t>832     Construction Access Drive (Temp)     (EA)</t>
  </si>
  <si>
    <t>832     Erosion Control     (EA)</t>
  </si>
  <si>
    <t>832     Fence, Misc.: Timber Rail Fence     (LF)</t>
  </si>
  <si>
    <t>832     Perimeter Filter Fabric Fence     (FT)</t>
  </si>
  <si>
    <t>SPE     36” Riprap, Type B     (LF)</t>
  </si>
  <si>
    <t>SPE     Misc.:  Conduit Cleanout     (LF)</t>
  </si>
  <si>
    <t>SPE     Misc.:  River Run Stone     (CY)</t>
  </si>
  <si>
    <t>SPE     Undercut     (SY)</t>
  </si>
  <si>
    <t>SPEC     #10 Natural Sand     (CY)</t>
  </si>
  <si>
    <t>SPEC     #8 Limestone     (CY)</t>
  </si>
  <si>
    <t>SPEC     Biofiltration Basin     (LS)</t>
  </si>
  <si>
    <t>SPEC     Collapsible Bollard     (EA)</t>
  </si>
  <si>
    <t>SPEC     Electric Relocation     (LF)</t>
  </si>
  <si>
    <t>SPEC     Kayak Tether Post     (EA)</t>
  </si>
  <si>
    <t>SPEC     Landscaping with Biofiltration Basin     (LS)</t>
  </si>
  <si>
    <t>SPEC     Landscaping without Biofiltration Basin     (LS)</t>
  </si>
  <si>
    <t>SPEC     No. 57 Gravel Berm     (CY)</t>
  </si>
  <si>
    <t>Bioretention Basin</t>
  </si>
  <si>
    <t>7" Aggregate Base</t>
  </si>
  <si>
    <t>203     Excavation     (LS)</t>
  </si>
  <si>
    <t>304     7" Aggregate Base     (CY)</t>
  </si>
  <si>
    <t>SPE     Bioretention Basin     (LS)</t>
  </si>
  <si>
    <t>Bid Items</t>
  </si>
  <si>
    <t>Begin</t>
  </si>
  <si>
    <t>Bid Item Summary</t>
  </si>
  <si>
    <t>PROJECT:</t>
  </si>
  <si>
    <t>CLIENT:</t>
  </si>
  <si>
    <t>PROJECT #: 61-04C66-01</t>
  </si>
  <si>
    <t>Special - Premium On Railroads' Protective Public Liability And Property Damage Liability Insurance</t>
  </si>
  <si>
    <t>Special - Professional Liability Insurance</t>
  </si>
  <si>
    <t>Special - Dispute Review Board</t>
  </si>
  <si>
    <t>Special - Department'S Share Of The Dispute Resolution Board</t>
  </si>
  <si>
    <t>Special - Department'S Share Of The Dispute Resolution Advisor</t>
  </si>
  <si>
    <t>DLR</t>
  </si>
  <si>
    <t>Special - Premium On Railroad'S Protective Public Liability And Property Damage Liability Insurance</t>
  </si>
  <si>
    <t>Premium For Contract Performance Bond And For Payment Bond</t>
  </si>
  <si>
    <t>Premium For Contract Performance Bond, Payment Bond And Maintenance Bond</t>
  </si>
  <si>
    <t>Special - Premium For Contract Performance Bond And For Payment Bond</t>
  </si>
  <si>
    <t>Special - Utility Coordination</t>
  </si>
  <si>
    <t>Special - Cpm Progress Schedule</t>
  </si>
  <si>
    <t>Special - Cpm Progress Schedule Short Duration Projects</t>
  </si>
  <si>
    <t>Special - Cpm Progress Schedule For Short Duration Projects</t>
  </si>
  <si>
    <t>Special - Departments Share Facilitated Partnering Costs</t>
  </si>
  <si>
    <t>L S</t>
  </si>
  <si>
    <t>Clearing And Grubbing</t>
  </si>
  <si>
    <t>Clearing And Grubbing, As Per Plan</t>
  </si>
  <si>
    <t>Tree Removed, 18" Size</t>
  </si>
  <si>
    <t>Tree Removed, 18" Size, As Per Plan</t>
  </si>
  <si>
    <t>Tree Removed, 30" Size</t>
  </si>
  <si>
    <t>Tree Removed, 30" Size, As Per Plan</t>
  </si>
  <si>
    <t>Tree Removed, 48" Size</t>
  </si>
  <si>
    <t>Tree Removed, 48" Size, As Per Plan</t>
  </si>
  <si>
    <t>Tree Removed, 60" Size</t>
  </si>
  <si>
    <t>Tree Removed, 60" Size, As Per Plan</t>
  </si>
  <si>
    <t>Stump Removed, 18" Size</t>
  </si>
  <si>
    <t>Stump Removed, 30" Size</t>
  </si>
  <si>
    <t>Stump Removed, 48" Size</t>
  </si>
  <si>
    <t>Stump Removed, As Per Plan</t>
  </si>
  <si>
    <t>Special - Clearing And Grubbing</t>
  </si>
  <si>
    <t>Railroad Crossing Removed</t>
  </si>
  <si>
    <t>Railroad Crossing Removed, As Per Plan</t>
  </si>
  <si>
    <t>Structure Removed</t>
  </si>
  <si>
    <t>Structure Removed, As Per Plan</t>
  </si>
  <si>
    <t>Structure Removed, Over 20 Foot Span</t>
  </si>
  <si>
    <t>Structure Removed, Over 20 Foot Span, As Per Plan</t>
  </si>
  <si>
    <t>Portions Of Structure Removed</t>
  </si>
  <si>
    <t>Portions Of Structure Removed, As Per Plan</t>
  </si>
  <si>
    <t>Portions Of Structure Removed, Over 20 Foot Span</t>
  </si>
  <si>
    <t>Portions Of Structure Removed, Over 20 Foot Span, As Per Plan</t>
  </si>
  <si>
    <t>Headwall Removed</t>
  </si>
  <si>
    <t>Headwall Removed, As Per Plan</t>
  </si>
  <si>
    <t>Approach Slab Removed</t>
  </si>
  <si>
    <t>Approach Slab Removed, As Per Plan</t>
  </si>
  <si>
    <t>Pavement Removed, As Per Plan</t>
  </si>
  <si>
    <t>Pavement Removed, Asphalt</t>
  </si>
  <si>
    <t>Pavement Removed, Asphalt, As Per Plan</t>
  </si>
  <si>
    <t>Wearing Course Removed</t>
  </si>
  <si>
    <t>Wearing Course Removed, As Per Plan</t>
  </si>
  <si>
    <t>Base Removed</t>
  </si>
  <si>
    <t>Base Removed, As Per Plan</t>
  </si>
  <si>
    <t>Concrete Base Removed</t>
  </si>
  <si>
    <t>Concrete Base Removed, As Per Plan</t>
  </si>
  <si>
    <t>Brick Base Removed</t>
  </si>
  <si>
    <t>Brick Base Removed, As Per Plan</t>
  </si>
  <si>
    <t>Walk Removed</t>
  </si>
  <si>
    <t>Walk Removed, As Per Plan</t>
  </si>
  <si>
    <t>Steps Removed</t>
  </si>
  <si>
    <t>Concrete Median Removed</t>
  </si>
  <si>
    <t>Concrete Median Removed, As Per Plan</t>
  </si>
  <si>
    <t>Concrete Barrier Removed</t>
  </si>
  <si>
    <t>Concrete Barrier Removed, As Per Plan</t>
  </si>
  <si>
    <t>Concrete Barrier Removed For Storage</t>
  </si>
  <si>
    <t>Traffic Island Removed</t>
  </si>
  <si>
    <t>Traffic Island Removed, As Per Plan</t>
  </si>
  <si>
    <t>Portion Of Traffic Island Removed</t>
  </si>
  <si>
    <t>Curb Removed</t>
  </si>
  <si>
    <t>Curb Removed, As Per Plan</t>
  </si>
  <si>
    <t>Granite Curb Removed For Reuse</t>
  </si>
  <si>
    <t>Curb And Gutter Removed</t>
  </si>
  <si>
    <t>Curb And Gutter Removed, As Per Plan</t>
  </si>
  <si>
    <t>Gutter Removed</t>
  </si>
  <si>
    <t>Concrete Slope Protection Removed</t>
  </si>
  <si>
    <t>Pipe Removed, 24" And Under</t>
  </si>
  <si>
    <t>Pipe Removed, 24" And Under, As Per Plan</t>
  </si>
  <si>
    <t>Pipe Removed, Over 24", As Per Plan</t>
  </si>
  <si>
    <t>Pipe Removed For Reuse, 24" And Under</t>
  </si>
  <si>
    <t>Asbestos Pipe Removed</t>
  </si>
  <si>
    <t>Guardrail Removed</t>
  </si>
  <si>
    <t>Guardrail Removed, As Per Plan</t>
  </si>
  <si>
    <t>Guardrail Removed For Storage</t>
  </si>
  <si>
    <t>Guardrail Removed For Storage, As Per Plan</t>
  </si>
  <si>
    <t>Guardrail Removed For Reuse</t>
  </si>
  <si>
    <t>Guardrail Removed For Reuse, As Per Plan</t>
  </si>
  <si>
    <t>Guardrail Removed, Barrier Design</t>
  </si>
  <si>
    <t>Guardrail Removed For Storage, Barrier Design, As Per Plan</t>
  </si>
  <si>
    <t>Bridge Railing Removed</t>
  </si>
  <si>
    <t>Bridge Railing Removed, As Per Plan</t>
  </si>
  <si>
    <t>Bridge Railing Removed For Storage, As Per Plan</t>
  </si>
  <si>
    <t>Bridge Railing Removed For Reuse</t>
  </si>
  <si>
    <t>Bridge Railing Removed For Reuse, As Per Plan</t>
  </si>
  <si>
    <t>Guardrail Post Removed</t>
  </si>
  <si>
    <t>Guard Post Removed</t>
  </si>
  <si>
    <t>Anchor Assembly Removed, Type A</t>
  </si>
  <si>
    <t>Anchor Assembly Removed, Type A, As Per Plan</t>
  </si>
  <si>
    <t>Anchor Assembly Removed, Type E</t>
  </si>
  <si>
    <t>Anchor Assembly Removed, Type E, As Per Plan</t>
  </si>
  <si>
    <t>Anchor Assembly Removed, Type T</t>
  </si>
  <si>
    <t>Anchor Assembly Removed, Type T, As Per Plan</t>
  </si>
  <si>
    <t>Anchor Assembly Removed, Type B</t>
  </si>
  <si>
    <t>Anchor Assembly Removed</t>
  </si>
  <si>
    <t>Anchor Assembly Removed, Barrier Design</t>
  </si>
  <si>
    <t>Anchor Assembly Removed For Storage, Type A, As Per Plan</t>
  </si>
  <si>
    <t>Anchor Assembly Removed For Storage, Barrier Design, Type A</t>
  </si>
  <si>
    <t>Anchor Assembly Removed For Storage, As Per Plan</t>
  </si>
  <si>
    <t>Anchor Assembly Removed For Reuse, Type A</t>
  </si>
  <si>
    <t>Anchor Assembly Removed For Reuse, Type E-98</t>
  </si>
  <si>
    <t>Anchor Assembly Removed For Reuse, As Per Plan</t>
  </si>
  <si>
    <t>Anchor Assembly Removed For Reuse, Type E</t>
  </si>
  <si>
    <t>Anchor Assembly Removed For Storage, Type E</t>
  </si>
  <si>
    <t>Anchor Assembly Removed For Storage, Type E, As Per Plan</t>
  </si>
  <si>
    <t>Anchor Assembly Post Removed</t>
  </si>
  <si>
    <t>Anchor Assembly Post Removed, As Per Plan</t>
  </si>
  <si>
    <t>Bridge Terminal Assembly Removed</t>
  </si>
  <si>
    <t>Bridge Terminal Assembly Removed, As Per Plan</t>
  </si>
  <si>
    <t>Bridge Terminal Assembly Removed For Storage</t>
  </si>
  <si>
    <t>Bridge Terminal Assembly Removed For Reuse</t>
  </si>
  <si>
    <t>Bridge Terminal Assembly Removed For Reuse, Asper Plan</t>
  </si>
  <si>
    <t>Impact Attenuator Removed</t>
  </si>
  <si>
    <t>Cable Barrier Removed</t>
  </si>
  <si>
    <t>Cable Barrier Removed For Storage</t>
  </si>
  <si>
    <t>Special - Parking Block Removed</t>
  </si>
  <si>
    <t>Special - Parking Block Removed And Replaced</t>
  </si>
  <si>
    <t>Special - Parking Block Removed And Reset</t>
  </si>
  <si>
    <t>Mailboxremoved</t>
  </si>
  <si>
    <t>Mailbox Removed, As Per Plan</t>
  </si>
  <si>
    <t>Building Demolished</t>
  </si>
  <si>
    <t>Building Demolished, As Per Plan</t>
  </si>
  <si>
    <t>Manhole Removed</t>
  </si>
  <si>
    <t>Manhole Removed, As Per Plan</t>
  </si>
  <si>
    <t>Catch Basin Removed, As Per Plan</t>
  </si>
  <si>
    <t>Inlet Removed</t>
  </si>
  <si>
    <t>Inlet Removed, As Per Plan</t>
  </si>
  <si>
    <t>Catch Basin Or Inlet Removed</t>
  </si>
  <si>
    <t>Inlet Abandoned</t>
  </si>
  <si>
    <t>Catch Basin Abandoned</t>
  </si>
  <si>
    <t>Catch Basin Abandoned, As Per Plan</t>
  </si>
  <si>
    <t>Catch Basin Or Inlet Abandoned</t>
  </si>
  <si>
    <t>Manhole Abandoned</t>
  </si>
  <si>
    <t>Manhole Abandoned, As Per Plan</t>
  </si>
  <si>
    <t>Monument Assembly Removed</t>
  </si>
  <si>
    <t>Junction Box Removed</t>
  </si>
  <si>
    <t>Septic Tank Removed</t>
  </si>
  <si>
    <t>Special - Plugging And Venting Gas And/Or Oil Well</t>
  </si>
  <si>
    <t>Special - Drilled Water Well Abandoned</t>
  </si>
  <si>
    <t>Underground Storage Tank Removed</t>
  </si>
  <si>
    <t>Regulated Underground Storage Tank Removed</t>
  </si>
  <si>
    <t>Regulated Underground Storage Tank Removed, As Per Plan</t>
  </si>
  <si>
    <t>Special - Fill And Plug Existing Conduit</t>
  </si>
  <si>
    <t>Special - Pipe Cleanout</t>
  </si>
  <si>
    <t>Special - Pipe Cleanout, 24" And Under</t>
  </si>
  <si>
    <t>Special - Pipe Cleanout, 27" To 48"</t>
  </si>
  <si>
    <t>Special - Pipe Cleanout Over 48"</t>
  </si>
  <si>
    <t>Fence Removed</t>
  </si>
  <si>
    <t>Fence Removed, As Per Plan</t>
  </si>
  <si>
    <t>Fence Removed For Storage, As Per Plan</t>
  </si>
  <si>
    <t>Fence Removed For Reuse</t>
  </si>
  <si>
    <t>Fence Removed For Reuse, As Per Plan</t>
  </si>
  <si>
    <t>Gate Removed</t>
  </si>
  <si>
    <t>Gate Removed For Reuse</t>
  </si>
  <si>
    <t>Gate Removed For Reuse, As Per Plan</t>
  </si>
  <si>
    <t>Vandal Protection Fence Removed</t>
  </si>
  <si>
    <t>Vandal Protection Fence Removed, As Per Plan</t>
  </si>
  <si>
    <t>Vandal Protection Fence Removed For Storage, As Per Plan</t>
  </si>
  <si>
    <t>Vandal Protection Fence Removed And Reset</t>
  </si>
  <si>
    <t>Vandal Protection Fence Removed And Reset, As Per Plan</t>
  </si>
  <si>
    <t>Meter Vault Removed</t>
  </si>
  <si>
    <t>Meter Vault Removed, As Per Plan</t>
  </si>
  <si>
    <t>Valve Box Removed</t>
  </si>
  <si>
    <t>Valve Box Removed, As Per Plan</t>
  </si>
  <si>
    <t>Control Center Removed</t>
  </si>
  <si>
    <t>Removal Of Existing Control Center And Foundation</t>
  </si>
  <si>
    <t>Existing Conduit Cleaned, As Per Plan</t>
  </si>
  <si>
    <t>Disconnect Existing Circuit</t>
  </si>
  <si>
    <t>Disconnect Existing Circuit, As Per Plan</t>
  </si>
  <si>
    <t>Removal Misc.:</t>
  </si>
  <si>
    <t>Abandon Misc.:</t>
  </si>
  <si>
    <t>Special - Structure Removed</t>
  </si>
  <si>
    <t>Special - Portions Of Structure Removed</t>
  </si>
  <si>
    <t>Special - Pavement Removed</t>
  </si>
  <si>
    <t>Special - Removal, Misc.:</t>
  </si>
  <si>
    <t>Special - Building Demoliished</t>
  </si>
  <si>
    <t>Special - Soil Sterilant</t>
  </si>
  <si>
    <t>Special - Engineered Fill</t>
  </si>
  <si>
    <t>Special - Pneumatic Piezometer</t>
  </si>
  <si>
    <t>Special - Inclinometer</t>
  </si>
  <si>
    <t>Special - Wick Drain</t>
  </si>
  <si>
    <t>Special - Piezometer</t>
  </si>
  <si>
    <t>Excavation, As Per Plan</t>
  </si>
  <si>
    <t>Embankment, As Per Plan</t>
  </si>
  <si>
    <t>Embankment, Using Natural Soils, 703.16.A</t>
  </si>
  <si>
    <t>Granular Embankment</t>
  </si>
  <si>
    <t>Granular Embankment, As Per Plan</t>
  </si>
  <si>
    <t>Granular Material, Type B</t>
  </si>
  <si>
    <t>Granular Material, Type B, As Per Plan</t>
  </si>
  <si>
    <t>Granular Material, Type C</t>
  </si>
  <si>
    <t>Granular Material, Type C, As Per Plan</t>
  </si>
  <si>
    <t>Granular Material, Type D</t>
  </si>
  <si>
    <t>Granular Material, Type E</t>
  </si>
  <si>
    <t>Granular Material, Type E, As Per Plan</t>
  </si>
  <si>
    <t>Borrow</t>
  </si>
  <si>
    <t>Borrow, As Per Plan</t>
  </si>
  <si>
    <t>Borrow, Using Granular Material, As Per Plan, Including Cost Of Excavation</t>
  </si>
  <si>
    <t>Rock</t>
  </si>
  <si>
    <t>Special - Foundation Test Pit</t>
  </si>
  <si>
    <t>HOUR</t>
  </si>
  <si>
    <t>Special - Foundation Excavation</t>
  </si>
  <si>
    <t>Special - Settlement Platform</t>
  </si>
  <si>
    <t>Special - Bioretention Cell</t>
  </si>
  <si>
    <t>Special - Infiltration Trench</t>
  </si>
  <si>
    <t>Roadway, Misc.:</t>
  </si>
  <si>
    <t>Special - Earthwork</t>
  </si>
  <si>
    <t>Special - Misc.:</t>
  </si>
  <si>
    <t>Subgrade Compaction, As Per Plan</t>
  </si>
  <si>
    <t>Excavation Of Subgrade</t>
  </si>
  <si>
    <t>Excavation Of Subgrade, As Per Plan</t>
  </si>
  <si>
    <t>Granular Material, Type A</t>
  </si>
  <si>
    <t>Granular Material, Type D, As Per Plan</t>
  </si>
  <si>
    <t>Granular Material, Type F</t>
  </si>
  <si>
    <t>Geotextile Fabric</t>
  </si>
  <si>
    <t>Geotextile Fabric, As Per Plan</t>
  </si>
  <si>
    <t>Geotextile Fabric, 712.09, Type A</t>
  </si>
  <si>
    <t>Lime Stabilized Embankment</t>
  </si>
  <si>
    <t>Cement Stabilized Embankment</t>
  </si>
  <si>
    <t>Cement</t>
  </si>
  <si>
    <t xml:space="preserve">TON </t>
  </si>
  <si>
    <t>Mixture Design For Chemically Stabilized Soils</t>
  </si>
  <si>
    <t>Lime Stabilized Subgrade, 12 Inches Deep</t>
  </si>
  <si>
    <t>Lime Stabilized Subgrade, 14 Inches Deep</t>
  </si>
  <si>
    <t>Lime Stabilized Subgrade, 16 Inches Deep</t>
  </si>
  <si>
    <t>Curing Coat</t>
  </si>
  <si>
    <t>Curing Coat, As Per Plan</t>
  </si>
  <si>
    <t>Cement Stabilized Subgrade, As Per Plan</t>
  </si>
  <si>
    <t>Cement Stabilized Subgrade, 12 Inches Deep</t>
  </si>
  <si>
    <t>Cement Stabilized Subgrade, 14 Inches Deep</t>
  </si>
  <si>
    <t>Cement Stabilized Subgrade, 16 Inches Deep</t>
  </si>
  <si>
    <t>Test Rolling</t>
  </si>
  <si>
    <t>Lime Kiln Dust Stabilized Subgrade, 12 Inches Deep</t>
  </si>
  <si>
    <t>Lime Kiln Dust Stabilized Subgrade, 14 Inches Deep</t>
  </si>
  <si>
    <t>Lime Kiln Dust Stabilized Subgrade, 16 Inches Deep</t>
  </si>
  <si>
    <t>Lime Kiln Dust</t>
  </si>
  <si>
    <t>Pre-Blast Condition Survey</t>
  </si>
  <si>
    <t>Blasting Consultant</t>
  </si>
  <si>
    <t>Air Blast And Noise Control</t>
  </si>
  <si>
    <t>Vibration Control And Monitoring</t>
  </si>
  <si>
    <t>Vibration Control And Monitoring, As Per Plan</t>
  </si>
  <si>
    <t>Presplitting</t>
  </si>
  <si>
    <t>Presplitting, As Per Plan</t>
  </si>
  <si>
    <t>Hydrologist</t>
  </si>
  <si>
    <t>Ditch Cleanout, As Per Plan</t>
  </si>
  <si>
    <t>Reshaping Under Guardrail</t>
  </si>
  <si>
    <t>STA</t>
  </si>
  <si>
    <t>Reshaping Under Guardrail, As Per Plan</t>
  </si>
  <si>
    <t>Linear Grading</t>
  </si>
  <si>
    <t>Linear Grading, As Per Plan</t>
  </si>
  <si>
    <t>Special - Shaping</t>
  </si>
  <si>
    <t>Preparing Subgrade For Shoulder Paving</t>
  </si>
  <si>
    <t>Preparing Subgrade For Shoulder Paving, As Per Plan</t>
  </si>
  <si>
    <t>Grading Mailbox Approaches</t>
  </si>
  <si>
    <t>Grading Drive Approaches</t>
  </si>
  <si>
    <t>Linear Grading, Misc.:</t>
  </si>
  <si>
    <t>Partial Depth Pavement Repair</t>
  </si>
  <si>
    <t>Partial Depth Pavement Repair, As Per Plan</t>
  </si>
  <si>
    <t>Partial Depth Repair, Misc.:</t>
  </si>
  <si>
    <t>Full Depth Rigid Pavement Removal And Flexible Replacement</t>
  </si>
  <si>
    <t>Full Depth Rigid Pavement Removal And Flexible Replacement, As Per Plan</t>
  </si>
  <si>
    <t>Pavement Repair, As Per Plan</t>
  </si>
  <si>
    <t>Pavement Repair, Misc.:</t>
  </si>
  <si>
    <t>Pavement Planing, Asphalt Concrete, As Per Plan</t>
  </si>
  <si>
    <t>Pavement Planing, Portland Cement Concrete</t>
  </si>
  <si>
    <t>Pavement Planing, Portland Cement Concrete, As Per Plan</t>
  </si>
  <si>
    <t>Patching Planed Surface</t>
  </si>
  <si>
    <t>Patching Planed Surface, As Per Plan</t>
  </si>
  <si>
    <t>Pavement Planing, Misc.:</t>
  </si>
  <si>
    <t>Full Depth Pavement Removal And Rigid Replacement, Class C, As Per Plan</t>
  </si>
  <si>
    <t>Full Depth Pavement Removal And Rigid Replacement, Class Qc1</t>
  </si>
  <si>
    <t>Full Depth Pavement Removal And Rigid Replacement, Class Qc1, As Per Plan</t>
  </si>
  <si>
    <t>Full Depth Pavement Removal And Rigid Replacement, Class Fs</t>
  </si>
  <si>
    <t>Full Depth Pavement Removal And Rigid Replacement, Class Fs, As Per Plan</t>
  </si>
  <si>
    <t>Full Depth Pavement Removal And Rigid Replacement, Class Qc Fs</t>
  </si>
  <si>
    <t>Full Depth Pavement Removal And Rigid Replacement, Class Qc Fs, As Per Plan</t>
  </si>
  <si>
    <t>Full Depth Pavement Removal And Rigid Replacement, Class Ms</t>
  </si>
  <si>
    <t>Full Depth Pavement Removal And Rigid Replacement, Class Ms, As Per Plan</t>
  </si>
  <si>
    <t>Full Depth Pavement Removal And Rigid Replacement, Class Qc Ms</t>
  </si>
  <si>
    <t>Full Depth Pavement Removal And Rigid Replacement, Class Qc Ms, As Per Plan</t>
  </si>
  <si>
    <t>Full Depth Pavement Removal And Rigid Replacement, Misc.:</t>
  </si>
  <si>
    <t>Full Depth Pavement Removal And Rigid Replacement, Class Rrcm</t>
  </si>
  <si>
    <t>Full Depth Pavement Removal And Rigid Replacement, Class Rrcm, As Per Plan</t>
  </si>
  <si>
    <t>Full Depth Pavement Sawing, As Per Plan</t>
  </si>
  <si>
    <t>Full Depth Repair, Misc.:</t>
  </si>
  <si>
    <t>Bonded Patching Of Portland Cement Concretepavement, Type A</t>
  </si>
  <si>
    <t>Bonded Patching Of Portland Cement Concrete Pavement, Type A, As Per Plan</t>
  </si>
  <si>
    <t>Bonded Patching Of Portland Cement Concretepavement, Type B</t>
  </si>
  <si>
    <t>Diamond Grinding Portland Cement Concrete Pavement</t>
  </si>
  <si>
    <t>Diamond Grinding Portland Cement Concrete Pavement, As Per Plan</t>
  </si>
  <si>
    <t>Retrofit Dowel Bars</t>
  </si>
  <si>
    <t>Retrofit Dowel Bars, As Per Plan</t>
  </si>
  <si>
    <t>Asphalt Concrete Base, Pg64-22</t>
  </si>
  <si>
    <t>Asphalt Concretebase, Pg64-22, As Per Plan</t>
  </si>
  <si>
    <t>Asphalt Concrete Base, Pg64-28</t>
  </si>
  <si>
    <t>Asphalt Concrete Base, Pg64-28, As Per Plan</t>
  </si>
  <si>
    <t>Asphalt Concrete Base, Pg64-22 (Driveways)</t>
  </si>
  <si>
    <t>Aggregate Base, As Per Plan</t>
  </si>
  <si>
    <t>Special - Aggregate Base</t>
  </si>
  <si>
    <t>6" Concrete Base</t>
  </si>
  <si>
    <t>6" Concrete Base, Class Qc1</t>
  </si>
  <si>
    <t>7" Concrete Base</t>
  </si>
  <si>
    <t>7" Concrete Base, Class Qc1, As Per Plan</t>
  </si>
  <si>
    <t>8" Concrete Base</t>
  </si>
  <si>
    <t>8" Concrete Base, Class Qc1</t>
  </si>
  <si>
    <t>8" Concrete Base, Class Qc1, As Per Plan</t>
  </si>
  <si>
    <t>9" Concrete Base</t>
  </si>
  <si>
    <t>9" Concrete Base, As Per Plan</t>
  </si>
  <si>
    <t>9" Concrete Base, Class Qc1</t>
  </si>
  <si>
    <t>9" Concrete Base, Class Qc1 With QA/QC</t>
  </si>
  <si>
    <t>9" Concrete Base, Class Qc1 With QA/QC, As Per Plan</t>
  </si>
  <si>
    <t>10" Concrete Base</t>
  </si>
  <si>
    <t>10" Concrete Base, As Per Plan</t>
  </si>
  <si>
    <t>10" Concrete Base, Class Qc1</t>
  </si>
  <si>
    <t>10" Concrete Base, Class Qc1, As Per Plan</t>
  </si>
  <si>
    <t>12" Concrete Base, Class Qc1</t>
  </si>
  <si>
    <t>13" Concrete Base</t>
  </si>
  <si>
    <t>13" Concrete Base, Class Qc1</t>
  </si>
  <si>
    <t>Concrete Base, Misc.:</t>
  </si>
  <si>
    <t>Special - Concrete Base</t>
  </si>
  <si>
    <t>Tack Coat, As Per Plan</t>
  </si>
  <si>
    <t>Tack Coat, 702.13</t>
  </si>
  <si>
    <t>Tack Coat For Intermediate Course</t>
  </si>
  <si>
    <t>Tack Coat For Intermediate Course, As Per Plan</t>
  </si>
  <si>
    <t>Tack Coat For Intermediate Course, 702.13</t>
  </si>
  <si>
    <t>Special - Tack Coat, Trackless Tack, Intermediate Course</t>
  </si>
  <si>
    <t>Special - Tack Coat, Trackless Tack, Intermediate Course, As Per Plan</t>
  </si>
  <si>
    <t>Special - Tack Coat, Trackless Tack, Surface Course</t>
  </si>
  <si>
    <t>Special - Tack Coat, Trackless Tack, As Per Plan</t>
  </si>
  <si>
    <t xml:space="preserve">GAL </t>
  </si>
  <si>
    <t>Special - Tack Coat, Trackless Tack</t>
  </si>
  <si>
    <t>Special - Tack Coat, Trackless Tack For Intermediatecourse</t>
  </si>
  <si>
    <t>Prime Coat</t>
  </si>
  <si>
    <t>Prime Coat, As Per Plan</t>
  </si>
  <si>
    <t>Sawing And Sealing Asphalt Concrete Pavement Joints</t>
  </si>
  <si>
    <t>Sawing And Sealing Asphalt Concrete Pavement Joints, As Perplan</t>
  </si>
  <si>
    <t>Sealing, Misc:</t>
  </si>
  <si>
    <t>Sealing, Misc.:</t>
  </si>
  <si>
    <t>Traffic Compacted Surface, Type A</t>
  </si>
  <si>
    <t>Traffic Compacted Surface, Type A, As Per Plan</t>
  </si>
  <si>
    <t>Traffic Compacted Surface, Type B</t>
  </si>
  <si>
    <t>Traffic Compacted Surface, Type B, As Per Plan</t>
  </si>
  <si>
    <t>Traffic Compacted Surface, Type A Or B</t>
  </si>
  <si>
    <t>Traffic Compacted Surface, Type A Or B, As Per Plan</t>
  </si>
  <si>
    <t>Traffic Compacted Surface, Type C</t>
  </si>
  <si>
    <t>Traffic Compacted Surface, As Per Plan</t>
  </si>
  <si>
    <t>Stabilized Crushed Aggregate, As Per Plan</t>
  </si>
  <si>
    <t>Microsurfacing, Surface Course</t>
  </si>
  <si>
    <t>Microsurfacing, Surface Course, As Per Plan</t>
  </si>
  <si>
    <t>Microsurfacing, Leveling Course</t>
  </si>
  <si>
    <t>Microsurfacing, Leveling Course, As Per Plan</t>
  </si>
  <si>
    <t>Single Chip Seal</t>
  </si>
  <si>
    <t>Single Chip Seal, As Per Plan</t>
  </si>
  <si>
    <t>Double Chip Seal</t>
  </si>
  <si>
    <t>Double Chip Seal, As Per Plan</t>
  </si>
  <si>
    <t>Crack Sealing, Type I</t>
  </si>
  <si>
    <t>Crack Sealing, Type Ii</t>
  </si>
  <si>
    <t>Crack Sealing, Type Iii</t>
  </si>
  <si>
    <t>Crack Sealing, Type Ii Or Type Iii</t>
  </si>
  <si>
    <t>Crack Sealing, Type Iv</t>
  </si>
  <si>
    <t>Crack Sealing, Misc.:</t>
  </si>
  <si>
    <t>Fine Graded Polymer Asphalt Concrete, Type A</t>
  </si>
  <si>
    <t>Fine Graded Polymer Asphalt Concrete, Type A,As Per Plan</t>
  </si>
  <si>
    <t>Fine Graded Polymer Asphalt Concrete, Type B</t>
  </si>
  <si>
    <t>Fine Graded Polymer Asphalt Concrete, Type B, As Per Plan</t>
  </si>
  <si>
    <t>Special - Flexible Pavement</t>
  </si>
  <si>
    <t>Asphalt Concrete Surface Course, Type 1, (446), Pg64-22</t>
  </si>
  <si>
    <t>Asphalt Concrete Surface Course, Type 1, (446), Pg70-22M</t>
  </si>
  <si>
    <t>Asphalt Concrete Surface Course, Type 1, (446), As Per Plan</t>
  </si>
  <si>
    <t>Asphalt Concrete Intermediate Course, Type 2, (446)</t>
  </si>
  <si>
    <t>Asphalt Concrete Surface Course, Type 1, (448), Pg64-22</t>
  </si>
  <si>
    <t>Asphalt Concrete Surface Course, Type 1, (448), Pg70-22M</t>
  </si>
  <si>
    <t>Asphalt Concrete Surface Course, Type 1, (448), As Per Plan</t>
  </si>
  <si>
    <t>Asphalt Concrete Intermediate Course, Type 1, (448), As Per Plan</t>
  </si>
  <si>
    <t>Asphalt Concrete Intermediate Course, Type 2, (448), As Per Plan</t>
  </si>
  <si>
    <t>Asphalt Concrete Surface Course, Type 1, (448), (Driveways), As Per Plan</t>
  </si>
  <si>
    <t>Asphalt Concrete Intermediate Course, Type 1, (448), (Driveways)</t>
  </si>
  <si>
    <t>Asphalt Concrete Intermediate Course, Type 2, (448), (Driveways)</t>
  </si>
  <si>
    <t>Asphalt Concrete Intermediate Course, Type 1, (448), (Under Guardrail)</t>
  </si>
  <si>
    <t>Asphalt Concrete Intermediate Course, Type 1, (448), (Under Guardrail), As Per Plan</t>
  </si>
  <si>
    <t>Asphalt Concrete, Misc.:</t>
  </si>
  <si>
    <t>Special - (448) Flexible Pavement</t>
  </si>
  <si>
    <t>Asphalt Concrete Surface Course, 9.5 Mm, Type A (446)</t>
  </si>
  <si>
    <t>Asphalt Concrete Surface Course, 9.5 Mm, Type A (446), As Per Plan</t>
  </si>
  <si>
    <t>Asphalt Concrete Surface Course, 9.5 Mm, Type B (446), As Per Plan</t>
  </si>
  <si>
    <t>Asphalt Concrete Surface Course, 12.5Mm, Type A (446)</t>
  </si>
  <si>
    <t>Asphalt Concrete Surface Course, 12.5 Mm, Type A (446), As Per Plan</t>
  </si>
  <si>
    <t>Asphalt Concrete Surface Course, 12.5Mm, Type B (446)</t>
  </si>
  <si>
    <t>Asphalt Concrete Surface Course, 12.5 Mm, Type B (446), As Per Plan</t>
  </si>
  <si>
    <t>Asphalt Concrete Intermediate Course, 19Mm, Type A (446)</t>
  </si>
  <si>
    <t>Asphalt Concrete Intermediate Course, 19 Mm, Type A (446), As Per Plan</t>
  </si>
  <si>
    <t>Asphalt Concrete Intermediate Course, 19Mm, Type B (446)</t>
  </si>
  <si>
    <t>Asphalt Concrete Surface Course, 9.5 Mm, Type A (448)</t>
  </si>
  <si>
    <t>Asphalt Concrete Surface Course, 9.5 Mm, Type A (448), As Per Plan</t>
  </si>
  <si>
    <t>Asphalt Concrete Surface Course, 9.5Mm, Type A (448) (Driveways)</t>
  </si>
  <si>
    <t>Asphalt Concrete Surface Course, 9.5Mm, Type A (448) (Driveways), As Per Plan</t>
  </si>
  <si>
    <t>Asphalt Concrete Surface Course, 12.5Mm, Type A (448)</t>
  </si>
  <si>
    <t>Asphalt Concrete Surface Course, 12.5 Mm, Type A (448), As Per Plan</t>
  </si>
  <si>
    <t>Asphalt Concrete Surface Course, 12.5Mm, Type A (448) (Driveways)</t>
  </si>
  <si>
    <t>Asphalt Concrete Surface Course, 12.5Mm, Type B (448)</t>
  </si>
  <si>
    <t>Asphalt Concrete Surface Course, 12.5 Mm, Type B (448), As Per Plan</t>
  </si>
  <si>
    <t>Asphalt Concrete Intermediate Course, 9.5Mm, Type A (448)</t>
  </si>
  <si>
    <t>Asphalt Concrete Intermediate Course, 9.5 Mm, Type A (448), As Per Plan</t>
  </si>
  <si>
    <t>Asphalt Concrete Intermediate Course, 9.5Mm, Type B (448)</t>
  </si>
  <si>
    <t>Asphalt Concrete Intermediate Course,19Mm, Type A (448)</t>
  </si>
  <si>
    <t>Asphalt Concrete Intermediate Course, 19 Mm, Type A (448), As Per Plan</t>
  </si>
  <si>
    <t>Asphalt Concrete Intermediate Course, 19 Mm, Type A (446) (Driveways)</t>
  </si>
  <si>
    <t>Asphalt Concrete Intermediate Course, 19 Mm, Type A (448) (Driveways)</t>
  </si>
  <si>
    <t>Asphalt Concrete Intermediate Course, 19 Mm, Type A (448) (Driveways), As Per Plan</t>
  </si>
  <si>
    <t>Asphalt Concrete Intermediate Course,19Mm, Type B (448)</t>
  </si>
  <si>
    <t>Stone Matrix Asphalt Concrete, 12.5Mm, Pg76-22M, (446)</t>
  </si>
  <si>
    <t>Stone Matrix Asphalt Concrete, 12.5Mm, Pg76-22M, (446), Asper Plan</t>
  </si>
  <si>
    <t>Asphalt Concrete Intermediate Course, Type 2, Pg64-28</t>
  </si>
  <si>
    <t>Asphalt Concrete Intermediate Course, Type 2, Pg64-22</t>
  </si>
  <si>
    <t>Asphalt Concrete Intermediate Course, Type 2, Pg64-22, Asper Plan</t>
  </si>
  <si>
    <t>Asphalt Concrete Intermediate Course, Type 2, Pg70-22</t>
  </si>
  <si>
    <t>Asphalt Concrete Surface Course, Type 1, Pg64-22</t>
  </si>
  <si>
    <t>Asphalt Concrete Surface Course, Type 1, Pg64-22, As Per Plan</t>
  </si>
  <si>
    <t>Asphalt Concrete Surface Course, Type 1, Pg70-22M</t>
  </si>
  <si>
    <t>Asphalt Concrete Surface Course, Type 1, Pg70-22M, As Per Plan</t>
  </si>
  <si>
    <t>Asphalt Concrete Surface Course, Type 1H</t>
  </si>
  <si>
    <t>Asphalt Concrete Intermediate Course, Type 1, Pg64-28</t>
  </si>
  <si>
    <t>Asphalt Concrete Intermediate Course, Type 1, Pg64-22</t>
  </si>
  <si>
    <t>Asphalt Concrete Intermediate Course, Type 1, Pg64-22, As Per Plan</t>
  </si>
  <si>
    <t>Asphalt Concrete Intermediate Course, Type 2, Pg64-22 (Driveways)</t>
  </si>
  <si>
    <t>Asphalt Concrete Intermediate Course, Type 2, Pg64-28, As Per Plan</t>
  </si>
  <si>
    <t>Asphalt Concrete Intermediate Course, Type 1, Pg64-22 (Driveways)</t>
  </si>
  <si>
    <t>Asphalt Concrete Intermediate Course, Type 2, Pg64-22, As Per Plan</t>
  </si>
  <si>
    <t>Asphalt Concrete Intermediate Course, Type 1, Pg64-22 (Under Guardrail)</t>
  </si>
  <si>
    <t>Asphalt Concrete Intermediate Course, Type 1, Under Guardrail, Pg64-22, As Per Plan</t>
  </si>
  <si>
    <t>Asphalt Concrete Intermediate Course, Type 1, Pg70-22M</t>
  </si>
  <si>
    <t>Asphalt Concrete Intermediate Course, Type 1, Pg70-22M, As Per Plan</t>
  </si>
  <si>
    <t>Asphalt Concrete Intermediate Course, Type 2, Pg70-22M, As Per Plan</t>
  </si>
  <si>
    <t>Asphalt Concrete Surface Course, Type 1, Pg70-22</t>
  </si>
  <si>
    <t>Asphalt Concrete Surface Course, Type 1, Pg70-22, As Per Plan</t>
  </si>
  <si>
    <t>Asphalt Concrete Surface Course, Type 1, Pg70-22M, As Perplan</t>
  </si>
  <si>
    <t>Asphalt Concrete Surface Course, Type 1, Pg76-22M</t>
  </si>
  <si>
    <t>Asphalt Concrete Surface Course, Type 1, Pg64-28</t>
  </si>
  <si>
    <t>Asphalt Concrete Surface Course, Type 2, Pg64-22</t>
  </si>
  <si>
    <t>Asphalt Concrete Surface Course, Type 1, Pg64-22 (Driveways)</t>
  </si>
  <si>
    <t>Asphalt Concrete Surface Course, Type 1, Pg64-22 (Driveways), As Per Plan</t>
  </si>
  <si>
    <t>6" Reinforced Concrete Pavement</t>
  </si>
  <si>
    <t>6" Reinforced Concrete Pavement, As Per Plan</t>
  </si>
  <si>
    <t>6" Reinforced Concrete Pavement, Class Qc1</t>
  </si>
  <si>
    <t>8" Reinforced Concrete Pavement</t>
  </si>
  <si>
    <t>8" Reinforced Concrete Pavement, As Per Plan</t>
  </si>
  <si>
    <t>8" Reinforced Concrete Pavement, Class Qc1</t>
  </si>
  <si>
    <t>8" Reinforced Concrete Pavement, Class Qc1, As Per Plan</t>
  </si>
  <si>
    <t>9" Reinforced Concrete Pavement</t>
  </si>
  <si>
    <t>9" Reinforced Concrete Pavement, As Per Plan</t>
  </si>
  <si>
    <t>9" Reinforced Concrete Pavement, Class Qc1</t>
  </si>
  <si>
    <t>9" Reinforced Concrete Pavement , Class Qc1 With QA/QC</t>
  </si>
  <si>
    <t>10" Reinforced Concrete Pavement</t>
  </si>
  <si>
    <t>10" Reinforced Concrete Pavement, Class Qc1</t>
  </si>
  <si>
    <t>10" Reinforced Concrete Pavement, Class Qc1, As Per Plan</t>
  </si>
  <si>
    <t>10" Reinforced Concrete Pavement , Class Qc1 With QA/QC, As Per Plan</t>
  </si>
  <si>
    <t>11" Reinforced Concrete Pavement, Class Qc1</t>
  </si>
  <si>
    <t>11" Reinforced Concrete Pavement, Class Qc1, As Per Plan</t>
  </si>
  <si>
    <t>11" Reinforced Concrete Pavement</t>
  </si>
  <si>
    <t>12" Reinforced Concrete Pavement</t>
  </si>
  <si>
    <t>12" Reinforced Concrete Pavement, As Per Plan</t>
  </si>
  <si>
    <t>12" Reinforced Concrete Pavement, Class Qc1</t>
  </si>
  <si>
    <t>12" Reinforced Concrete Pavement, Class Qc1, As Per Plan</t>
  </si>
  <si>
    <t>12" Reinforced Concrete Pavement , Class Qc1 With QA/QC, As Per Plan</t>
  </si>
  <si>
    <t>Reinforced Concrete Pavement, Misc.:</t>
  </si>
  <si>
    <t>Special - Pressure Relief Joint, Type A</t>
  </si>
  <si>
    <t>Special - Pressure Relief Joint, Type B</t>
  </si>
  <si>
    <t>Special - Pressure Relief Joint, Type C</t>
  </si>
  <si>
    <t>Special - Reinforced Concrete Pavement</t>
  </si>
  <si>
    <t>Special - Reinforced Concrete Pavement With QA/QC</t>
  </si>
  <si>
    <t>4" Non-Reinforced Concrete Pavement, Class Qc1</t>
  </si>
  <si>
    <t>6" Non-Reinforced Concrete Pavement</t>
  </si>
  <si>
    <t>6" Non-Reinforced Concrete Pavement, As Per Plan</t>
  </si>
  <si>
    <t>6" Non-Reinforced Concrete Pavement, Class Qc1</t>
  </si>
  <si>
    <t>6" Non-Reinforced Concrete Pavement, Class Qc1, As Per Plan</t>
  </si>
  <si>
    <t>6" Non-Reinforced Concrete Pavement, Class Qc Ms</t>
  </si>
  <si>
    <t>6" Non-Reinforced Concrete Pavement, Class Qc Ms, As Per Plan</t>
  </si>
  <si>
    <t>7" Non-Reinforced Concrete Pavement</t>
  </si>
  <si>
    <t>7" Non-Reinforced Concrete Pavement, As Per Plan</t>
  </si>
  <si>
    <t>7" Non-Reinforced Concrete Pavement, Class Qc1</t>
  </si>
  <si>
    <t>7" Non-Reinforced Concrete Pavement, Class Qc1, As Per Plan</t>
  </si>
  <si>
    <t>7" Non-Reinforced Concrete Pavement, Class Qc Fs</t>
  </si>
  <si>
    <t>7" Non-Reinforced Concrete Pavement, Class Qc Ms</t>
  </si>
  <si>
    <t>8" Non-Reinforced Concrete Pavement</t>
  </si>
  <si>
    <t>8" Non-Reinforced Concrete Pavement, As Per Plan</t>
  </si>
  <si>
    <t>8" Non-Reinforced Concrete Pavement, Class Qc1</t>
  </si>
  <si>
    <t>8" Non-Reinforced Concrete Pavement, Class Qc1, As Per Plan</t>
  </si>
  <si>
    <t>8" Non-Reinforced Concrete Pavement, Class Qc1 With QA/QC</t>
  </si>
  <si>
    <t>8" Non-Reinforced Concrete Pavement, Class Qc Ms</t>
  </si>
  <si>
    <t>8" Non-Reinforced Concrete Pavement, Class Qc Ms, As Per Plan</t>
  </si>
  <si>
    <t>9" Non-Reinforced Concrete Pavement</t>
  </si>
  <si>
    <t>9" Non-Reinforced Concrete Pavement, As Per Plan</t>
  </si>
  <si>
    <t>9" Non-Reinforced Concrete Pavement, Class Qc1</t>
  </si>
  <si>
    <t>9" Non-Reinforced Concrete Pavement, Class Qc1, As Per Plan</t>
  </si>
  <si>
    <t>9" Non-Reinforced Concrete Pavement, Class Qc1 With QA/QC</t>
  </si>
  <si>
    <t>9-1/2" Non-Reinforced Concrete Pavement</t>
  </si>
  <si>
    <t>10" Non-Reinforced Concrete Pavement</t>
  </si>
  <si>
    <t>10" Non-Reinforced Concrete Pavement, As Per Plan</t>
  </si>
  <si>
    <t>10" Non-Reinforced Concrete Pavement, Class Qc1</t>
  </si>
  <si>
    <t>10" Non-Reinforced Concrete Pavement, Class Qc1, As Per Plan</t>
  </si>
  <si>
    <t>10" Non-Reinforced Concrete Pavement, Class Qc Fs</t>
  </si>
  <si>
    <t>10" Non-Reinforced Concrete Pavement, Class Qc Ms</t>
  </si>
  <si>
    <t>11" Non-Reinforced Concrete Pavement, As Per Plan</t>
  </si>
  <si>
    <t>11" Non-Reinforced Concrete Pavement, Class Qc1</t>
  </si>
  <si>
    <t>11" Non-Reinforced Concrete Pavement, Class Qc1, As Per Plan</t>
  </si>
  <si>
    <t>11" Non-Reinforced Concrete Pavement, Class Qc1 With QA/QC</t>
  </si>
  <si>
    <t>12" Non-Reinforced Concrete Pavement</t>
  </si>
  <si>
    <t>12" Non-Reinforced Concrete Pavement, As Per Plan</t>
  </si>
  <si>
    <t>12" Non-Reinforced Concrete Pavement, Class Qc1</t>
  </si>
  <si>
    <t>12" Non-Reinforced Concrete Pavement, Class Qc1, As Per Plan</t>
  </si>
  <si>
    <t>12" Non-Reinforced Concrete Pavement, Class Qc1 With QA/QC</t>
  </si>
  <si>
    <t>12" Non-Reinforced Concrete Pavement, Class Qc1 With QA/QC, As Per Plan</t>
  </si>
  <si>
    <t>12" Non-Reinforced Concrete Pavement, Class Qc Ms</t>
  </si>
  <si>
    <t>14.5" Non-Reinforced Concrete Pavement</t>
  </si>
  <si>
    <t>13" Non-Reinforced Concrete Pavement, Class Qc1</t>
  </si>
  <si>
    <t>13" Non-Reinforced Concrete Pavement, Class Qc1, As Per Plan</t>
  </si>
  <si>
    <t>13" Non-Reinforced Concrete Pavement, Class Qc1 With QA/QC</t>
  </si>
  <si>
    <t>13.5" Non-Reinforced Concrete Pavement</t>
  </si>
  <si>
    <t>13.5" Non-Reinforced Concrete Pavement, Class Qc1</t>
  </si>
  <si>
    <t>13.5" Non-Reinforced Concrete Pavement, Class Qc1 With QA/QC</t>
  </si>
  <si>
    <t>14" Non-Reinforced Concrete Pavement, Class Qc1</t>
  </si>
  <si>
    <t>14" Non-Reinforced Concrete Pavement, Class Qc1, As Per Plan</t>
  </si>
  <si>
    <t>14" Non-Reinforced Concrete Pavement, Class Qc1 With QA/QC</t>
  </si>
  <si>
    <t>14.5" Non-Reinforced Concrete Pavement, Class Qc1 With QA/QC</t>
  </si>
  <si>
    <t>Non-Reinforced Concrete Pavement, Misc.:</t>
  </si>
  <si>
    <t>Special - Non-Reinforced Concrete Pavement</t>
  </si>
  <si>
    <t>Special - Non-Reinforced Concrete Pavement With QA/QC</t>
  </si>
  <si>
    <t>Structure For Maintaining Traffic</t>
  </si>
  <si>
    <t>Structure For Maintaining Traffic, As Per Plan</t>
  </si>
  <si>
    <t>Structure For Maintaining Traffic (Pedestrian), As Per Plan</t>
  </si>
  <si>
    <t>Cofferdams And Excavation Bracing</t>
  </si>
  <si>
    <t>Cofferdams And Excavation Bracing, As Per Plan</t>
  </si>
  <si>
    <t>Unclassified Excavation, As Per Plan</t>
  </si>
  <si>
    <t>Unclassified Excavation, Including Shale, As Per Plan</t>
  </si>
  <si>
    <t>Unclassified Excavation, Including Rock</t>
  </si>
  <si>
    <t>Unclassified Excavation, Including Rock, As Per Plan</t>
  </si>
  <si>
    <t>Unclassified Excavation Including Shale</t>
  </si>
  <si>
    <t>Unclassified Excavation Including Shale, As Per Plan</t>
  </si>
  <si>
    <t>Unclassified Excavation Including Rock And/Or Shale</t>
  </si>
  <si>
    <t>Unclassified Excavation, Including Rock And/Or Shale, As Per Plan</t>
  </si>
  <si>
    <t>Rock Excavation</t>
  </si>
  <si>
    <t>Rock Excavation, As Per Plan</t>
  </si>
  <si>
    <t>Shale Excavation</t>
  </si>
  <si>
    <t>Shale Excavation, As Per Plan</t>
  </si>
  <si>
    <t>Structural Excavation, Misc.:</t>
  </si>
  <si>
    <t>Steel Sheet Piling Left In Place</t>
  </si>
  <si>
    <t>Steel Sheet Piling Left In Place, As Per Plan</t>
  </si>
  <si>
    <t>Static Load Test</t>
  </si>
  <si>
    <t>Static Load Test, As Per Plan</t>
  </si>
  <si>
    <t>Steel Piles Hp10X42, Furnished</t>
  </si>
  <si>
    <t>Steel Piles Hp10X42, Furnished, As Per Plan</t>
  </si>
  <si>
    <t>Steel Piles Hp10X42, Driven</t>
  </si>
  <si>
    <t>Steel Piles Hp10X42, Driven, As Per Plan</t>
  </si>
  <si>
    <t>Steel Piles Hp12X53, Furnished</t>
  </si>
  <si>
    <t>Steel Piles Hp12X53, Furnished, As Per Plan</t>
  </si>
  <si>
    <t>Steel Piles Hp12X53, Driven</t>
  </si>
  <si>
    <t>Steel Piles Hp14X73, Furnished</t>
  </si>
  <si>
    <t>Steel Piles Hp14X73, Furnished, As Per Plan</t>
  </si>
  <si>
    <t>Steel Piles Hp14X73, Driven</t>
  </si>
  <si>
    <t>Steel Piles, Hp14X117, Furnished, As Per Plan</t>
  </si>
  <si>
    <t>Steel Piles, Misc.:</t>
  </si>
  <si>
    <t>12" Cast-In-Place Reinforced Concrete Piles, Driven</t>
  </si>
  <si>
    <t>12" Cast-In-Place Reinforced Concrete Piles, Driven, As Per Plan</t>
  </si>
  <si>
    <t>12" Cast-In-Place Reinforced Concrete Piles, Furnished</t>
  </si>
  <si>
    <t>12" Cast-In-Place Reinforced Concrete Piles, Furnished, As Per Plan</t>
  </si>
  <si>
    <t>14" Cast-In-Place Reinforced Concrete Piles, Driven</t>
  </si>
  <si>
    <t>14" Cast-In-Place Reinforced Concrete Piles, Driven, As Per Plan</t>
  </si>
  <si>
    <t>14" Cast-In-Place Reinforced Concrete Piles, Furnished</t>
  </si>
  <si>
    <t>16" Cast-In-Place Reinforced Concrete Piles, Driven</t>
  </si>
  <si>
    <t>16" Cast-In-Place Reinforced Concrete Piles, Driven, As Per Plan</t>
  </si>
  <si>
    <t>16" Cast-In-Place Reinforced Concrete Piles, Furnished</t>
  </si>
  <si>
    <t>16" Cast-In-Place Reinforced Concrete Piles, Furnished, As Per Plan</t>
  </si>
  <si>
    <t>20" Cast-In-Place Reinforced Concrete Piles, Driven</t>
  </si>
  <si>
    <t>20" Cast-In-Place Reinforced Concrete Piles, Furnished</t>
  </si>
  <si>
    <t>Special - Pile Encasement</t>
  </si>
  <si>
    <t>Prebored Holes</t>
  </si>
  <si>
    <t>Prebored Holes, As Per Plan</t>
  </si>
  <si>
    <t>Steel Points Or Shoes</t>
  </si>
  <si>
    <t>Steel Points Or Shoes, As Per Plan</t>
  </si>
  <si>
    <t>Piling, Misc.:</t>
  </si>
  <si>
    <t>Epoxy Coated Reinforcing Steel, As Per Plan</t>
  </si>
  <si>
    <t>Reinforcing Steel, Replacement Of Existing Reinforcing Steel</t>
  </si>
  <si>
    <t>Reinforcing Steel, Replacement Of Existing Reinforcing Steel, As Per Plan</t>
  </si>
  <si>
    <t>Reinforcing Steel</t>
  </si>
  <si>
    <t>Reinforcing Steel, As Per Plan</t>
  </si>
  <si>
    <t>Dowel Holes With Cement Grout</t>
  </si>
  <si>
    <t>Dowel Holes With Cement Grout, As Per Plan</t>
  </si>
  <si>
    <t>Dowel Holes With Nonshrink, Nonmetallic Grout</t>
  </si>
  <si>
    <t>Dowel Holes With Nonshrink, Nonmetallic Grout, As Per Plan</t>
  </si>
  <si>
    <t>Class Qc2 Concrete, Superstructure</t>
  </si>
  <si>
    <t>Class Qc2 Concrete, Superstructure, As Per Plan</t>
  </si>
  <si>
    <t>Class Qc2 Concrete With QA/QC, Superstructure</t>
  </si>
  <si>
    <t>Class Qc2 Concrete With QA/QC, Superstructure, As Per Plan</t>
  </si>
  <si>
    <t>Class S Concrete, Superstructure</t>
  </si>
  <si>
    <t>Class S Concrete, Superstructure, As Per Plan</t>
  </si>
  <si>
    <t>Semi-Integral Diaphragm Guide</t>
  </si>
  <si>
    <t>Semi-Integral Diaphragm Guide, As Per Plan</t>
  </si>
  <si>
    <t>Class S Concrete, Bridge Deck</t>
  </si>
  <si>
    <t>Class S Concrete, Bridge Deck, As Per Plan</t>
  </si>
  <si>
    <t>Class S Concrete, Bridge Deck (Parapet)</t>
  </si>
  <si>
    <t>Class S Concrete, Bridge Deck (Parapet), As Per Plan</t>
  </si>
  <si>
    <t>Class S Concrete, Misc.</t>
  </si>
  <si>
    <t>Class Qc2 Concrete With QA/QC, Bridge Deck, As Per Plan</t>
  </si>
  <si>
    <t>Class Qc2 Concrete, Bridge Deck</t>
  </si>
  <si>
    <t>Class Qc2 Concrete, Bridge Deck, As Per Plan</t>
  </si>
  <si>
    <t>Class Qc2 Concrete With QA/QC, Bridge Deck</t>
  </si>
  <si>
    <t>Class Qc2 Concrete, Bridge Deck (Parapet)</t>
  </si>
  <si>
    <t>Class Qc2 Concrete, Bridge Deck (Parapet), As Per Plan</t>
  </si>
  <si>
    <t>Class Qc2 Concrete With QA/QC, Bridge Deck (Parapet)</t>
  </si>
  <si>
    <t>Class Qc2 Concrete With QA/QC, Bridge Deck (Parapet), As Per Plan</t>
  </si>
  <si>
    <t>Class C Concrete, Beams And Diaphragms</t>
  </si>
  <si>
    <t>Class C Concrete, Pier Above Footings</t>
  </si>
  <si>
    <t>Class Qc1 Concrete, Pier Above Footings</t>
  </si>
  <si>
    <t>Class Qc1 Concrete With QA/QC, Pier Above Footings</t>
  </si>
  <si>
    <t>Class Qc1 Concrete With QA/QC, Pier Above Footings, As Per Plan</t>
  </si>
  <si>
    <t>Class Qc1 Concrete, Pier Above Footings, As Per Plan</t>
  </si>
  <si>
    <t>Class C Concrete, Pier Cap</t>
  </si>
  <si>
    <t>Class Qc1 Concrete, Pier Cap</t>
  </si>
  <si>
    <t>Class Qc1 Concrete, Pier Cap, As Per Plan</t>
  </si>
  <si>
    <t>Class Qc1 Concrete With QA/QC, Pier Cap</t>
  </si>
  <si>
    <t>Class Qc1 Concrete With QA/QC, Pier Cap, As Per Plan</t>
  </si>
  <si>
    <t>Class C Concrete, Pier</t>
  </si>
  <si>
    <t>Class Qc1 Concrete, Pier</t>
  </si>
  <si>
    <t>Class Qc1 Concrete, Pier, As Per Plan</t>
  </si>
  <si>
    <t>Class Qc1 Concrete With QA/QC, Pier</t>
  </si>
  <si>
    <t>Class C Concrete, Pier, As Per Plan</t>
  </si>
  <si>
    <t>Class Qc1 Concrete With QA/QC, Pier, As Per Plan</t>
  </si>
  <si>
    <t>Class S Concrete, Pier Cap</t>
  </si>
  <si>
    <t>Class Qc2 Concrete, Pier Cap</t>
  </si>
  <si>
    <t>Class C Concrete, Abutment Including Footing</t>
  </si>
  <si>
    <t>Class C Concrete, Abutment Including Footing, As Per Plan</t>
  </si>
  <si>
    <t>Class Qc1 Concrete, Abutment Including Footing</t>
  </si>
  <si>
    <t>Class Qc1 Concrete, Abutment Including Footing, As Per Plan</t>
  </si>
  <si>
    <t>Class Qc1 Concrete With QA/QC, Abutment Including Footing</t>
  </si>
  <si>
    <t>Class Qc1 Concrete With QA/QC, Abutment Including Footing, As Per Plan</t>
  </si>
  <si>
    <t>Class C Concrete, Abutment Not Including Footing</t>
  </si>
  <si>
    <t>Class C Concrete, Abutment Not Including Footing, As Per Plan</t>
  </si>
  <si>
    <t>Class Qc1 Concrete, Abutment Not Including Footing</t>
  </si>
  <si>
    <t>Class Qc1 Concrete, Abutment Not Including Footing, As Per Plan</t>
  </si>
  <si>
    <t>Class Qc1 Concrete With QA/QC, Abutment Not Including Footing</t>
  </si>
  <si>
    <t>Class Qc1 Concrete With QA/QC, Abutment Not Including Footing, As Per Plan</t>
  </si>
  <si>
    <t>Class C Concrete, Abutment</t>
  </si>
  <si>
    <t>Class C Concrete, Abutment, As Per Plan</t>
  </si>
  <si>
    <t>Class Qc1 Concrete, Abutment</t>
  </si>
  <si>
    <t>Class Qc1 Concrete, Abutment, As Per Plan</t>
  </si>
  <si>
    <t>Class Qc1 Concrete With QA/QC, Abutment</t>
  </si>
  <si>
    <t>Class Qc4 Mass Concrete, Substructure With QA/QC</t>
  </si>
  <si>
    <t>Class Qc4 Mass Concrete, Substructure With QA/QC, Asper Plan</t>
  </si>
  <si>
    <t>Class Qc4 Mass Concrete, Superstructure With QA/QC</t>
  </si>
  <si>
    <t>Class Qc1 Concrete With QA/QC, Abutment, As Per Plan</t>
  </si>
  <si>
    <t>Class C Concrete</t>
  </si>
  <si>
    <t>Class C Concrete, As Per Plan</t>
  </si>
  <si>
    <t>Class Qc1 Concrete</t>
  </si>
  <si>
    <t>Class Qc1 Concrete, As Per Plan</t>
  </si>
  <si>
    <t>Class Qc1 Concrete With QA/QC</t>
  </si>
  <si>
    <t>Class Qc1 Concrete With QA/QC, As Per Plan</t>
  </si>
  <si>
    <t>Class C Concrete, Footing</t>
  </si>
  <si>
    <t>Class C Concrete, Footing, As Per Plan</t>
  </si>
  <si>
    <t>Class Qc1 Concrete, Footing</t>
  </si>
  <si>
    <t>Class Qc1 Concrete, Footing, As Per Plan</t>
  </si>
  <si>
    <t>Class Qc1 Concrete With QA/QC, Footing</t>
  </si>
  <si>
    <t>Class Qc1 Concrete With QA/QC, Footing, As Per Plan</t>
  </si>
  <si>
    <t>Class C Concrete, Headwall, As Per Plan</t>
  </si>
  <si>
    <t>Class Qc1 Concrete, Headwall</t>
  </si>
  <si>
    <t>Class Qc1 Concrete, Headwall, As Per Plan</t>
  </si>
  <si>
    <t>Class Qc1 Concrete With QA/QC, Headwall</t>
  </si>
  <si>
    <t>Class Qc1 Concrete With QA/QC, Headwall, As Per Plan</t>
  </si>
  <si>
    <t>Class C Concrete, Culvert</t>
  </si>
  <si>
    <t>Class Qc1 Concrete, Culvert</t>
  </si>
  <si>
    <t>Class Hp Concrete, Bridge Deck</t>
  </si>
  <si>
    <t>Class Hp Concrete, Bridge Deck, As Per Plan</t>
  </si>
  <si>
    <t>Class Hp Concrete, Bridge Deck (Parapet)</t>
  </si>
  <si>
    <t>Class Hp Concrete, Bridge Deck (Parapet), As Per Plan</t>
  </si>
  <si>
    <t>Class Hp Concrete, Substructure</t>
  </si>
  <si>
    <t>Class Hp Concrete, Substructure, As Per Plan</t>
  </si>
  <si>
    <t>Class Qc1 Concrete, Substructure</t>
  </si>
  <si>
    <t>Class Qc1 Concrete, Substructure, As Per Plan</t>
  </si>
  <si>
    <t>Class Qc1 Concrete With QA/QC, Substructure</t>
  </si>
  <si>
    <t>Class Qc1 Concrete With QA/QC, Substructure, As Per Plan</t>
  </si>
  <si>
    <t>Class Hp Concrete, Superstructure, As Per Plan</t>
  </si>
  <si>
    <t>Class Hp Concrete, Sidewalk, As Per Plan</t>
  </si>
  <si>
    <t>Class Qc2 Concrete, Sidewalk</t>
  </si>
  <si>
    <t>Class Qc2 Concrete, Sidewalk, As Per Plan</t>
  </si>
  <si>
    <t>Class Qc2 Concrete With QA/QC, Sidewalk</t>
  </si>
  <si>
    <t>Class Qc2 Concrete With QA/QC, Sidewalk, As Per Plan</t>
  </si>
  <si>
    <t>Class Hp Concrete,Test Slab</t>
  </si>
  <si>
    <t>Class Qc Misc. Concrete</t>
  </si>
  <si>
    <t>Class Hp Concrete, Misc.:</t>
  </si>
  <si>
    <t>Class Qc1 Concrete, Misc.:</t>
  </si>
  <si>
    <t>Class Qc2 Concrete, Misc.:</t>
  </si>
  <si>
    <t>Class Qc3 Concrete, Misc.:</t>
  </si>
  <si>
    <t>Class Qc4 Concrete, Misc.:</t>
  </si>
  <si>
    <t>Special - Bridge Deck Grooving</t>
  </si>
  <si>
    <t>Concrete, Misc.:</t>
  </si>
  <si>
    <t>Sealing Of Concrete Surfaces</t>
  </si>
  <si>
    <t>Sealing Of Concrete Surfaces, As Per Plan</t>
  </si>
  <si>
    <t>Sealing Of Concrete Surfaces (Non-Epoxy)</t>
  </si>
  <si>
    <t>Sealing Of Concrete Surfaces (Non-Epoxy), As Per Plan</t>
  </si>
  <si>
    <t>Sealing Of Concrete Surfaces (Epoxy-Urethane)</t>
  </si>
  <si>
    <t>Sealing Of Concrete Surfaces (Epoxy-Urethane), As Per Plan</t>
  </si>
  <si>
    <t>Sealing Concrete Bridge Decks With Hmwm Resin</t>
  </si>
  <si>
    <t>Sealing Concrete Bridge Decks With Hmwm Resin, As Per Plan</t>
  </si>
  <si>
    <t>Treating Of Concrete Bridge Deck With Srs</t>
  </si>
  <si>
    <t>Treating Of Concrete Bridge Deck With Srs, As Per Plan</t>
  </si>
  <si>
    <t>Concrete Repair By Epoxy Injection</t>
  </si>
  <si>
    <t>Concrete Repair By Epoxy Injection, As Per Plan</t>
  </si>
  <si>
    <t>Type 2 Waterproofing, As Per Plan</t>
  </si>
  <si>
    <t>Type 3 Waterproofing</t>
  </si>
  <si>
    <t>Type 3 Waterproofing, As Per Plan</t>
  </si>
  <si>
    <t>Type A Waterproofing</t>
  </si>
  <si>
    <t>Type A Waterproofing, As Per Plan</t>
  </si>
  <si>
    <t>Type B Waterproofing</t>
  </si>
  <si>
    <t>Type B Waterproofing, As Per Plan</t>
  </si>
  <si>
    <t>Type D Waterproofing</t>
  </si>
  <si>
    <t>Type D Waterproofing, As Per Plan</t>
  </si>
  <si>
    <t>Special - Butyl Rubber Membrane Waterproofing</t>
  </si>
  <si>
    <t>Special - Asphaltic Panel</t>
  </si>
  <si>
    <t>Special - Waterproofing, Misc.:</t>
  </si>
  <si>
    <t>Special - Urethane Top Coat Sealer</t>
  </si>
  <si>
    <t>Special - Epoxy Waterproofing Overlay (1/4" Thick)</t>
  </si>
  <si>
    <t>Special - Test Patch</t>
  </si>
  <si>
    <t>Treating Concrete Bridge Decks With Gravity Fed Resin</t>
  </si>
  <si>
    <t>Treating Concrete Bridge Decks With Gravity Fed Resin, As Per Plan</t>
  </si>
  <si>
    <t>Removal Of Existing Coatings From Concrete Surfaces</t>
  </si>
  <si>
    <t>Removal Of Existing Coatings From Concrete Surfaces, As Per Plan</t>
  </si>
  <si>
    <t>Special - Sealing, Misc.:</t>
  </si>
  <si>
    <t>Special - Sealing Of Concrete</t>
  </si>
  <si>
    <t>Structural Steel Members, Level Uf, As Per Plan</t>
  </si>
  <si>
    <t>Structural Steel Members, Level 1</t>
  </si>
  <si>
    <t>Structural Steel Members, Level 1, As Per Plan</t>
  </si>
  <si>
    <t>Structural Steel Members, Level 2</t>
  </si>
  <si>
    <t>Structural Steel Members, Level 4</t>
  </si>
  <si>
    <t>Structural Steel Members, Level Uf</t>
  </si>
  <si>
    <t>Structural Steel Members, Level 1,As Per Plan</t>
  </si>
  <si>
    <t>Structural Steel Members, Level 2, As Per Plan</t>
  </si>
  <si>
    <t>Structural Steel Members, Level 3</t>
  </si>
  <si>
    <t>Structural Steel Members, Level 3, As Per Plan</t>
  </si>
  <si>
    <t>Structural Steel Members, Level 4, As Per Plan</t>
  </si>
  <si>
    <t>Structural Steel Members, Level 5</t>
  </si>
  <si>
    <t>Structural Steel Members, Level 6</t>
  </si>
  <si>
    <t>Structural Steel Members, Level 6, As Per Plan</t>
  </si>
  <si>
    <t>Structural Steel Members, Hybrid Girder, Level Six (6) Fabrication, As Per Plan</t>
  </si>
  <si>
    <t>Structural Steel Members, Specialized Multi Rotational Bearing (Smr), Level Uf, As Per Plan</t>
  </si>
  <si>
    <t>Structural Steel Members, Modular Expansion Joint, Level Uf, As Per Plan</t>
  </si>
  <si>
    <t>Welded Stud Shear Connectors</t>
  </si>
  <si>
    <t>Welded Stud Shear Connectors, As Per Plan</t>
  </si>
  <si>
    <t>Trimming Of Beam End</t>
  </si>
  <si>
    <t>Trimming Of Beam End, As Per Plan</t>
  </si>
  <si>
    <t>Replacement Of Deteriorated End Crossframes</t>
  </si>
  <si>
    <t>Replacement Of Deteriorated End Crossframes, As Per Plan</t>
  </si>
  <si>
    <t>Structural Steel For Rehabilitation, As Per Plan</t>
  </si>
  <si>
    <t>Structural Steel, Misc.:</t>
  </si>
  <si>
    <t>Surface Preparation Of Existing Structural Steel</t>
  </si>
  <si>
    <t>Surface Preparation Of Existing Structural Steel, As Per Plan</t>
  </si>
  <si>
    <t>Field Painting Of Existing Structuralsteel, Prime Coat</t>
  </si>
  <si>
    <t>Field Painting Of Existing Structuralsteel, Prime Coat, As Per Plan</t>
  </si>
  <si>
    <t>Field Painting Structural Steel, Intermediate Coat</t>
  </si>
  <si>
    <t>Field Painting Structural Steel, Intermediate Coat, As Perplan</t>
  </si>
  <si>
    <t>Field Painting Structural Steel, Finish Coat</t>
  </si>
  <si>
    <t>Field Painting Structural Steel, Finish Coat, As Per Plan</t>
  </si>
  <si>
    <t>Field Painting Of Existingstructural Steel, Prime Coat</t>
  </si>
  <si>
    <t>Grinding Fins, Tears, Slivers On Existing Structural Steel</t>
  </si>
  <si>
    <t>MNHR</t>
  </si>
  <si>
    <t>Grinding Fins, Tears, Slivers On Existing Structural Steel,As Per Plan</t>
  </si>
  <si>
    <t>Final Inspection Repair</t>
  </si>
  <si>
    <t>Field Painting Of Damaged Structural Steel, As Per Plan</t>
  </si>
  <si>
    <t>Field Painting, Misc.:</t>
  </si>
  <si>
    <t>Special - Shop Painting And Field Touch-Up Of Structural Steel</t>
  </si>
  <si>
    <t>Special - Shop Painting And Field Touch-Up Of Structuralsteel</t>
  </si>
  <si>
    <t>Special - Shop Painting Of Structural Steel</t>
  </si>
  <si>
    <t>Special - Field Painting Of Structural Steel Crossframes</t>
  </si>
  <si>
    <t>Special - Bridge Painting</t>
  </si>
  <si>
    <t>Prestressed Concrete Non-Composite Box Beam Bridge Members, Level 1, B12-36</t>
  </si>
  <si>
    <t>Prestressed Concrete Non-Composite Box Beam Bridge Members, Level 1, B17-48</t>
  </si>
  <si>
    <t>Prestressed Concrete Non-Composite Box Beam Bridge Members, Level 1, B17-48, As Per Plan</t>
  </si>
  <si>
    <t>Prestressed Concrete Non-Composite Box Beam Bridge Members, Level 1, B21-48</t>
  </si>
  <si>
    <t>Prestressed Concrete Non-Composite Box Beam Bridgemembers, Level 1, B27-48</t>
  </si>
  <si>
    <t>Prestressed Concrete Non-Composite Box Beam Bridge Members, Level 1, B33-48</t>
  </si>
  <si>
    <t>Prestressed Concrete Composite Box Beam Bridge Members, Level 1, Cb17-36</t>
  </si>
  <si>
    <t>Prestressed Concrete Composite Box Beam Bridge Members, Level 1, Cb17-48</t>
  </si>
  <si>
    <t>Prestressed Concrete Composite Box Beam Bridge Members, Level 1, Cb21-36</t>
  </si>
  <si>
    <t>Prestressed Concrete Composite Box Beam Bridge Members, Level 1, Cb21-48</t>
  </si>
  <si>
    <t>Prestressed Concrete Composite Box Beam Bridge Members, Level 1, Cb21-48, As Per Plan</t>
  </si>
  <si>
    <t>Prestressed Concrete Composite Box Beam Bridge Members, Level 1, Cb27-48</t>
  </si>
  <si>
    <t>Prestressed Concrete Composite Box Beam Bridge Members, Level 1, Cb27-48, As Per Plan</t>
  </si>
  <si>
    <t>Prestressed Concrete Composite Box Beam Bridge Members, Level 1, Cb33-36</t>
  </si>
  <si>
    <t>Prestressed Concrete Composite Box Beam Bridge Members, Level 1, Cb33-36, As Per Plan</t>
  </si>
  <si>
    <t>Prestressed Concrete Composite Box Beam Bridge Members, Level 1, Cb33-48</t>
  </si>
  <si>
    <t>Prestressed Concrete Composite Box Beam Bridge Members, Level 1, Cb33-48, As Per Plan</t>
  </si>
  <si>
    <t>Prestressed Concrete Composite Box Beam Bridge Members, Level 1, Cb42-36</t>
  </si>
  <si>
    <t>Prestressed Concrete Composite Box Beam Bridge Members, Level 1, Cb42-48</t>
  </si>
  <si>
    <t>Straight Strand Prestressed Concrete Bridge I-Beam Members, Level 2, Type 3</t>
  </si>
  <si>
    <t>Straight Strand Prestressed Concrete Bridge I-Beam Members, Level 2, Type 4</t>
  </si>
  <si>
    <t>Straight Strand Prestressed Concrete Bridge I-Beam Members, Level 2, Type Wf42-49</t>
  </si>
  <si>
    <t>Straight Strand Prestressed Concrete Bridge I-Beam Members, Level 2, Type Wf54-49</t>
  </si>
  <si>
    <t>Straight Strand Prestressed Concrete Bridge I-Beam Members, Level 2, Type Wf60-49</t>
  </si>
  <si>
    <t>Draped Strand Prestressed Concrete Bridge I-Beam Members, Level 3, Type 2</t>
  </si>
  <si>
    <t>Draped Strand Prestressed Concrete Bridge I-Beam Members, Level 3, Type 3</t>
  </si>
  <si>
    <t>Draped Strand Prestressed Concrete Bridge I-Beam Members, Level 3, Type 3, As Per Plan</t>
  </si>
  <si>
    <t>Draped Strand Prestressed Concrete Bridge I-Beam Members, Level 3, Type 4</t>
  </si>
  <si>
    <t>Draped Strand Prestressed Concrete Bridge I-Beam Members, Level 3, Type 4, As Per Plan</t>
  </si>
  <si>
    <t>Draped Strand Prestressed Concrete Bridge I-Beam Members, Level 3, Type 4 Mod. (60 In.)</t>
  </si>
  <si>
    <t>Draped Strand Prestressed Concrete Bridge I-Beam Members, Level 3, Type 4 Mod. (66")</t>
  </si>
  <si>
    <t>Draped Strand Prestressed Concrete Bridge I-Beam Members, Level 3, Type 4 Mod. (72")</t>
  </si>
  <si>
    <t>Draped Strand Prestressed Concrete Bridge I-Beam Members, Level 3, Type Wf36-49</t>
  </si>
  <si>
    <t>Draped Strand Prestressed Concrete Bridge I-Beam Members, Level 3, Type Wf42-49</t>
  </si>
  <si>
    <t>Draped Strand Prestressed Concrete Bridge I-Beam Members, Level 3, Type Wf48-49</t>
  </si>
  <si>
    <t>Draped Strand Prestressed Concrete Bridge I-Beam Members, Level 3, Type Wf54-49</t>
  </si>
  <si>
    <t>Draped Strand Prestressed Concrete Bridge I-Beam Members, Level 3, Type Wf60-49</t>
  </si>
  <si>
    <t>Intermediate Diaphragms</t>
  </si>
  <si>
    <t>Intermediate Diaphragms, As Per Plan</t>
  </si>
  <si>
    <t>High Early Strength Keyway Grout</t>
  </si>
  <si>
    <t>Elastomeric Strip Seal Without Steel Extrusions, As Per Plan</t>
  </si>
  <si>
    <t>Preformed Elastomeric Compression Joint Seal</t>
  </si>
  <si>
    <t>Preformed Elastomeric Compression Joint Seal, As Per Plan</t>
  </si>
  <si>
    <t>Armorless Preformed Joint Seal</t>
  </si>
  <si>
    <t>Structural Expansion Joint Including Elastomeric Compression Seal</t>
  </si>
  <si>
    <t>Structural Expansion Joint Including Elastomeric Compression Seal, As Per Plan</t>
  </si>
  <si>
    <t>Elastomeric Compression Seal</t>
  </si>
  <si>
    <t>Elastomeric Compression Seal, As Per Plan</t>
  </si>
  <si>
    <t>Structural Expansion Joint Including Elastomeric Strip Seal</t>
  </si>
  <si>
    <t>Structural Expansion Joint Including Elastomeric Strip Seal, As Per Plan</t>
  </si>
  <si>
    <t>Vertical Extension Of Structural Expansion Joint, As Per Plan</t>
  </si>
  <si>
    <t>Horizontal Extension Of Structural Expansion Joint</t>
  </si>
  <si>
    <t>Horizontal Extension Of Structural Expansion Joint, As Per Plan</t>
  </si>
  <si>
    <t>Structural Steel Expansion Joint, As Per Plan</t>
  </si>
  <si>
    <t>Strip Seal Expansion Joint Anchored With Elastomeric Concrete, As Per Plan</t>
  </si>
  <si>
    <t>Special - Modular Expansion Joint</t>
  </si>
  <si>
    <t>1/4" Preformed Expansion Joint Filler</t>
  </si>
  <si>
    <t>1/2" Preformed Expansion Joint Filler</t>
  </si>
  <si>
    <t>1/2" Preformed Expansion Joint Filler, As Per Plan</t>
  </si>
  <si>
    <t>3/4" Preformed Expansion Joint Filler</t>
  </si>
  <si>
    <t>1" Preformed Expansion Joint Filler, As Per Plan</t>
  </si>
  <si>
    <t>1-1/2" Preformed Expansion Joint Filler</t>
  </si>
  <si>
    <t>2" Preformed Expansion Joint Filler</t>
  </si>
  <si>
    <t>2" Preformed Expansion Joint Filler, As Per Plan</t>
  </si>
  <si>
    <t>Preformed Expansion Joint Filler, Misc.:</t>
  </si>
  <si>
    <t>Special - Poured Polyurethane Joint Seal</t>
  </si>
  <si>
    <t>Integral Abutment Expansion Joint Seal</t>
  </si>
  <si>
    <t>Integral Abutment Expansion Joint Seal, As Per Plan</t>
  </si>
  <si>
    <t>Semi-Integral Abutment Expansion Joint Seal</t>
  </si>
  <si>
    <t>Semi-Integral Abutment Expansion Joint Seal, As Per Plan</t>
  </si>
  <si>
    <t>Structural Joint Or Joint Sealer, Misc.:</t>
  </si>
  <si>
    <t>1" Elastomeric Erection Strip</t>
  </si>
  <si>
    <t>Nylon Reinforced Neoprene Sheeting</t>
  </si>
  <si>
    <t>Nylon Reinforced Neoprene Sheeting, As Per Plan</t>
  </si>
  <si>
    <t>Joint Sealer</t>
  </si>
  <si>
    <t>Joint Sealer, As Per Plan</t>
  </si>
  <si>
    <t>2" Deep Joint Sealer</t>
  </si>
  <si>
    <t>2" Deep Joint Sealer, As Per Plan</t>
  </si>
  <si>
    <t>Special - Sawing And Sealing Bituminous Concrete Joints</t>
  </si>
  <si>
    <t>Special - Sawing And Sealing Concrete Joints</t>
  </si>
  <si>
    <t>Special - Polymer Modified Asphalt Expansion Joint System</t>
  </si>
  <si>
    <t>Special - Polymer Modified Asphalt Expansion Joint System, As Per Plan</t>
  </si>
  <si>
    <t>1/8" Preformed Bearing Pad</t>
  </si>
  <si>
    <t>1" Elastomeric Bearing Pad</t>
  </si>
  <si>
    <t>Elastomeric Bearing Pad, Misc.:</t>
  </si>
  <si>
    <t>Elastomeric Bearing With Load Plate, As Per Plan</t>
  </si>
  <si>
    <t>Elastomeric Bearing With Internal Laminates Only (Neoprene)</t>
  </si>
  <si>
    <t>Elastomeric Bearing With Internal Laminates Only (Neoprene), As Per Plan</t>
  </si>
  <si>
    <t>Elastomeric Bearing With Internal Laminates And Load Plate (Neoprene)</t>
  </si>
  <si>
    <t>Elastomeric Bearing With Internal Laminates And Load Plate (Neoprene), As Per Plan</t>
  </si>
  <si>
    <t>Refurbish Bearing Device</t>
  </si>
  <si>
    <t>Refurbish Bearing Device, As Per Plan</t>
  </si>
  <si>
    <t>Bearing Device, Bolster</t>
  </si>
  <si>
    <t>Bearing Device, Bolster, As Per Plan</t>
  </si>
  <si>
    <t>Bearing Device, Rocker</t>
  </si>
  <si>
    <t>Bearing Device, Rocker, As Per Plan</t>
  </si>
  <si>
    <t>Bearing, Ptfe (Teflon)</t>
  </si>
  <si>
    <t>Bearing, Ptfe (Teflon), As Per Plan</t>
  </si>
  <si>
    <t>Reset Bearing</t>
  </si>
  <si>
    <t>Reset Bearing, As Per Plan</t>
  </si>
  <si>
    <t>Special - Refurbish And Reset Bearing</t>
  </si>
  <si>
    <t>Refurbish And Reset Bearing, As Per Plan</t>
  </si>
  <si>
    <t>Bearing Device, Misc.:</t>
  </si>
  <si>
    <t>Jacking And Temporary Support Of Superstructure</t>
  </si>
  <si>
    <t>Jacking And Temporary Support Of Superstructure, As Per Plan</t>
  </si>
  <si>
    <t>Railing (Twin Steel Tube)</t>
  </si>
  <si>
    <t>Railing (Twin Steel Tube), As Per Plan</t>
  </si>
  <si>
    <t>Railing (Concrete Parapet With Double Pipe Rail)</t>
  </si>
  <si>
    <t>Railing (Concrete Parapet With Double Pipe Rail), As Per Plan</t>
  </si>
  <si>
    <t>Railing (Deep Beam Rail With Steel Tubular Backup And Type 1 Steel Posts And Anchor Bolts), As Per Plan</t>
  </si>
  <si>
    <t>Railing (Deep Beam Rail With Steel Tubular Backup And Type 1 Steel Posts), As Per Plan</t>
  </si>
  <si>
    <t>Railing (Deep Beam Rail With Steel Tubular Backup And Type 2 Steel Posts And Anchor Bolts)</t>
  </si>
  <si>
    <t>Railing (Deep Beam Rail With Steel Tubular Backup And Type 2 Steel Posts And Anchor Bolts), As Per Plan</t>
  </si>
  <si>
    <t>Railing (Deep Beam Rail With Steel Tubular Backup And Type 2 Steel Posts)</t>
  </si>
  <si>
    <t>Railing (Deep Beam Rail With Steel Tubular Backup And Type 2 Steel Posts), As Per Plan</t>
  </si>
  <si>
    <t>Railing (Deep Beam Bridge Retrofit Railing)</t>
  </si>
  <si>
    <t>Railing (Thrie Beam Retrofit)</t>
  </si>
  <si>
    <t>Railing (Thrie Beam Retrofit), As Per Plan</t>
  </si>
  <si>
    <t>Railing (Thrie Beam Rail), Misc.:</t>
  </si>
  <si>
    <t>Railing (Deflector Parapet Type)</t>
  </si>
  <si>
    <t>Railing (Deflector Parapet Type), As Per Plan</t>
  </si>
  <si>
    <t>Railing, Pipe</t>
  </si>
  <si>
    <t>Railing, Pipe, As Per Plan</t>
  </si>
  <si>
    <t>Railing, Timber, As Per Plan</t>
  </si>
  <si>
    <t>Railing, Concrete</t>
  </si>
  <si>
    <t>Railing, Concrete, As Per Plan</t>
  </si>
  <si>
    <t>Railing, Aluminum</t>
  </si>
  <si>
    <t>Railing, Aluminum, As Per Plan</t>
  </si>
  <si>
    <t>Railing (Concrete Parapet With Twin Steel Tube Railing)</t>
  </si>
  <si>
    <t>Railing (Concrete Parapet With Twin Steel Tube Railing), As Per Plan</t>
  </si>
  <si>
    <t>Railing (Concrete Parapet With Twin Steel Tube Railing), Using High Performance Concrete</t>
  </si>
  <si>
    <t>Railing (Concrete Parapet With Twin Steel Tube Railing) Using High Performance Concrete, As Per Plan</t>
  </si>
  <si>
    <t>Railing, Concrete Parapet With Chain Link Fence, As Per Plan</t>
  </si>
  <si>
    <t>Railing (Upgrading Existing), As Per Plan</t>
  </si>
  <si>
    <t>Bridge Railing Rebuilt</t>
  </si>
  <si>
    <t>Bridge Railing Rebuilt, As Per Plan</t>
  </si>
  <si>
    <t>Deep Beam Bridge Retrofit Railing</t>
  </si>
  <si>
    <t>Deep Beam Bridge Retrofit Railing, As Per Plan</t>
  </si>
  <si>
    <t>Railing Faced, As Per Plan</t>
  </si>
  <si>
    <t>Railing, Misc.:</t>
  </si>
  <si>
    <t>Scuppers, Including Supports</t>
  </si>
  <si>
    <t>Scuppers, Including Supports, As Per Plan</t>
  </si>
  <si>
    <t>Scupper, Misc.:</t>
  </si>
  <si>
    <t>Scupper, Vertical Extension</t>
  </si>
  <si>
    <t>Scupper, Vertical Extension, As Per Plan</t>
  </si>
  <si>
    <t>Scupper Modification</t>
  </si>
  <si>
    <t>Scupper Modification, As Per Plan</t>
  </si>
  <si>
    <t>Scupper, Lengthening</t>
  </si>
  <si>
    <t>Scupper, Lengthening, As Per Plan</t>
  </si>
  <si>
    <t>Porous Backfill</t>
  </si>
  <si>
    <t>Porous Backfill, As Per Plan</t>
  </si>
  <si>
    <t>Porous Backfill With Filter Fabric</t>
  </si>
  <si>
    <t>Porous Backfill With Filter Fabric, As Per Plan</t>
  </si>
  <si>
    <t>Special - Steel Drip Strip</t>
  </si>
  <si>
    <t>Special - Steel Drip Strip, As Per Plan</t>
  </si>
  <si>
    <t>4" Perforated Corrugated Plastic Pipe</t>
  </si>
  <si>
    <t>4" Non-Perforated Corrugated Plastic Pipe, Including Specials</t>
  </si>
  <si>
    <t>6" Perforated Corrugated Plastic Pipe, As Per Plan</t>
  </si>
  <si>
    <t>6" Non-Perforated Corrugated Plastic Pipe, Including Specials, As Per Plan</t>
  </si>
  <si>
    <t>6" Non-Perforated Corrugated Plastic Pipe</t>
  </si>
  <si>
    <t>6" Perforated Helical Corrugated Steel Pipe, 707.01, As Per Plan</t>
  </si>
  <si>
    <t>6" Non-Perforated Helical Corrugated Steel Pipe, Including Specials, 707.01</t>
  </si>
  <si>
    <t>6" Non-Perforated Helical Corrugated Steel Pipe, Including Specials, 707.01, As Per Plan</t>
  </si>
  <si>
    <t>8" Perforated Corrugated Plastic Pipe</t>
  </si>
  <si>
    <t>8" Non-Perforated Corrugated Plastic Pipe, Including Specials</t>
  </si>
  <si>
    <t>8" Perforated Corrugated Steel Pipe, 707.01, As Per Plan</t>
  </si>
  <si>
    <t>8" Non-Perforated Corrugated Steel Pipe, Including Specials, 707.01</t>
  </si>
  <si>
    <t>8" Non-Perforated Corrugated Steel Pipe, Including Specials, 707.01, As Per Plan</t>
  </si>
  <si>
    <t>6" Perforated Pipe, Including Specials</t>
  </si>
  <si>
    <t>6" Non-Perforated Pipe, Including Specials</t>
  </si>
  <si>
    <t>6" Pipe Downspout, Including Specials, As Per Plan</t>
  </si>
  <si>
    <t>8" Pipe Downspout, Including Specials</t>
  </si>
  <si>
    <t>8" Pipe Downspout, Including Specials, As Per Plan</t>
  </si>
  <si>
    <t>Pipe Downspout, Including Specials</t>
  </si>
  <si>
    <t>Pipe Downspout, Including Specials, As Per Plan</t>
  </si>
  <si>
    <t>Trough Horizontal Conductor, As Per Plan</t>
  </si>
  <si>
    <t>Special - Keyway Drain</t>
  </si>
  <si>
    <t>Structure Drainage, Misc.:</t>
  </si>
  <si>
    <t>Special - Patching Concrete Bridge Deck Overlay With Micro- Silica Modified Concrete</t>
  </si>
  <si>
    <t>Patching Concrete Structure</t>
  </si>
  <si>
    <t>Patching Concrete Structure, As Per Plan</t>
  </si>
  <si>
    <t>Special - Patching Concrete Structure, Misc.:</t>
  </si>
  <si>
    <t>Special - Patching Concrete Structures, Misc.:</t>
  </si>
  <si>
    <t>Special - Patching Concrete Bridge Deck - Type A</t>
  </si>
  <si>
    <t>Special - Patching Concrete Bridge Deck - Type B</t>
  </si>
  <si>
    <t>Special - Patching Concrete Bridge Deck - Type C</t>
  </si>
  <si>
    <t>Special - Patching Concrete Bridge Deck - Type A, B Or C</t>
  </si>
  <si>
    <t>Special - Patching Concrete Bridge Deck</t>
  </si>
  <si>
    <t>Special - Concrete Repair By Epoxy Injection</t>
  </si>
  <si>
    <t>Special - Bridge Deck Surface Preparation, Misc.:</t>
  </si>
  <si>
    <t>Special - Patching Concrete Structure, As Per Conceptual Documents</t>
  </si>
  <si>
    <t>Pneumatically Placed Mortar</t>
  </si>
  <si>
    <t>Pneumatically Placed Mortar, As Per Plan</t>
  </si>
  <si>
    <t>Structural Plate Corrugated Metal Structure</t>
  </si>
  <si>
    <t>Structural Plate Corrugated Metal Structure, As Per Plan</t>
  </si>
  <si>
    <t>Dynamic Load Testing</t>
  </si>
  <si>
    <t>Dynamic Load Testing, As Per Plan</t>
  </si>
  <si>
    <t>Restrike</t>
  </si>
  <si>
    <t>Restrike, As Per Plan</t>
  </si>
  <si>
    <t>Drilled Shafts, 18" Diameter, Above Bedrock</t>
  </si>
  <si>
    <t>Drilled Shafts, 24" Diameter</t>
  </si>
  <si>
    <t>Drilled Shafts, 24" Diameter, As Per Plan</t>
  </si>
  <si>
    <t>Drilled Shafts, 24" Diameter, Above Bedrock</t>
  </si>
  <si>
    <t>Drilled Shafts, 24" Diameter, Above Bedrock, As Per Plan</t>
  </si>
  <si>
    <t>Drilled Shafts, 24" Diameter, Into Bedrock</t>
  </si>
  <si>
    <t>Drilled Shafts, 24" Diameter, Into Bedrock, As Per Plan</t>
  </si>
  <si>
    <t>Drilled Shafts, 30" Diameter</t>
  </si>
  <si>
    <t>Drilled Shafts, 30" Diameter, As Per Plan</t>
  </si>
  <si>
    <t>Drilled Shafts, 30" Diameter, Above Bedrock, As Per Plan</t>
  </si>
  <si>
    <t>Drilled Shafts, 30" Diameter, Into Bedrock</t>
  </si>
  <si>
    <t>Drilled Shafts, 30" Diameter Into Bedrock, As Per Plan</t>
  </si>
  <si>
    <t>Drilled Shafts, 36" Diameter</t>
  </si>
  <si>
    <t>Drilled Shafts, 36" Diameter, Above Bedrock</t>
  </si>
  <si>
    <t>Drilled Shafts, 36" Diameter, Above Bedrock, As Per Plan</t>
  </si>
  <si>
    <t>Drilled Shafts, 36" Diameter, Into Bedrock</t>
  </si>
  <si>
    <t>Drilled Shafts, 36" Diameter, Into Bedrock, As Per Plan</t>
  </si>
  <si>
    <t>Drilled Shafts, 42" Diameter</t>
  </si>
  <si>
    <t>Drilled Shafts, 42" Diameter, As Per Lan</t>
  </si>
  <si>
    <t>Drilled Shafts, 42" Diameter, Above Bedrock</t>
  </si>
  <si>
    <t>Drilled Shafts, 42" Diameter, Above Bedrock, As Per Plan</t>
  </si>
  <si>
    <t>Drilled Shafts, 42" Diameter, Into Bedrock</t>
  </si>
  <si>
    <t>Drilled Shafts, 42" Diameter, Into Bedrock, As Per Plan</t>
  </si>
  <si>
    <t>Drilled Shafts, 48" Diameter</t>
  </si>
  <si>
    <t>Drilled Shafts, 48" Diameter, As Per Plan</t>
  </si>
  <si>
    <t>Drilled Shafts, 48" Diameter, Above Bedrock</t>
  </si>
  <si>
    <t>Drilled Shafts, 48" Diameter Above Bedrock, As Per Plan</t>
  </si>
  <si>
    <t>Drilled Shafts, 48" Diameter, Into Bedrock</t>
  </si>
  <si>
    <t>Drilled Shafts, 48" Diameter, Into Bedrock, As Per Plan</t>
  </si>
  <si>
    <t>Drilled Shafts, 54" Diameter, Above Bedrock</t>
  </si>
  <si>
    <t>Drilled Shafts, 54" Diameter, Above Bedrock, As Per Plan</t>
  </si>
  <si>
    <t>Drilled Shafts, 54" Diameter, Into Bedrock</t>
  </si>
  <si>
    <t>Drilled Shafts, 54" Diameter, Into Bedrock, As Per Plan</t>
  </si>
  <si>
    <t>Drilled Shafts, 60" Diameter, Above Bedrock</t>
  </si>
  <si>
    <t>Drilled Shafts, 60" Diameter, Above Bedrock,As Per Plan</t>
  </si>
  <si>
    <t>Drilled Shafts, 60" Diameter, Into Bedrock</t>
  </si>
  <si>
    <t>Drilled Shafts, 66" Diameter, Above Bedrock</t>
  </si>
  <si>
    <t>Drilled Shafts, 66" Diameter, Above Bedrock, As Per Plan</t>
  </si>
  <si>
    <t>Drilled Shafts, 66" Diameter, Into Bedrock</t>
  </si>
  <si>
    <t>Drilled Shafts, 72" Diameter, Above Bedrock</t>
  </si>
  <si>
    <t>Drilled Shafts, 84" Diameter, Into Bedrock, As Per Plan</t>
  </si>
  <si>
    <t>Drilled Shafts, Misc.:</t>
  </si>
  <si>
    <t>Drilled Shafts, Misc.</t>
  </si>
  <si>
    <t>Reinforced Concrete Approach Slabs (T=12")</t>
  </si>
  <si>
    <t>Reinforced Concrete Approach Slabs (T=12"), As Per Plan</t>
  </si>
  <si>
    <t>Reinforced Concrete Approach Slabs With QA/QC (T=12")</t>
  </si>
  <si>
    <t>Reinforced Concrete Approach Slabs With QA/QC (T=12"), As Per Plan</t>
  </si>
  <si>
    <t>Reinforced Concrete Approach Slabs (T=13")</t>
  </si>
  <si>
    <t>Reinforced Concrete Approach Slabs (T=13"), As Per Plan</t>
  </si>
  <si>
    <t>Reinforced Concrete Approach Slabs With QA/QC (T=13")</t>
  </si>
  <si>
    <t>Reinforced Concrete Approach Slabs With QA/QC (T=13"), As Per Plan</t>
  </si>
  <si>
    <t>Reinforced Concrete Approach Slabs (T=15")</t>
  </si>
  <si>
    <t>Reinforced Concrete Approach Slabs (T=15"), As Per Plan</t>
  </si>
  <si>
    <t>Reinforced Concrete Approach Slabs With QA/QC (T=15")</t>
  </si>
  <si>
    <t>Reinforced Concrete Approach Slabs With QA/QC (T=15"), As Per Plan</t>
  </si>
  <si>
    <t>Reinforced Concrete Approach Slabs (T=17")</t>
  </si>
  <si>
    <t>Reinforced Concrete Approach Slabs (T=17"), As Per Plan</t>
  </si>
  <si>
    <t>Reinforced Concrete Approach Slabs With QA/QC (T=17"), As Per Plan</t>
  </si>
  <si>
    <t>Reinforced Concrete Approach Slabs (Variable Thickness), As Per Plan</t>
  </si>
  <si>
    <t>Type A Installation</t>
  </si>
  <si>
    <t>Type A Installation, As Per Plan</t>
  </si>
  <si>
    <t>Type C Installation</t>
  </si>
  <si>
    <t>Approach Slabs, Misc.:</t>
  </si>
  <si>
    <t>Special - Reinforced Concrete Approach Slabs, As Per Conceptual Documents</t>
  </si>
  <si>
    <t>Special - Structure, Misc.:</t>
  </si>
  <si>
    <t>Special - Structural Survey And Monitoring Of Vibration</t>
  </si>
  <si>
    <t>Special - Structure Foundation</t>
  </si>
  <si>
    <t>Special - Substructure</t>
  </si>
  <si>
    <t>Special - Superstructure</t>
  </si>
  <si>
    <t>Special - Structure Rehabilitation</t>
  </si>
  <si>
    <t>Special - Structures</t>
  </si>
  <si>
    <t>Special - Retaining Wall</t>
  </si>
  <si>
    <t>Special - Structures Misc.:</t>
  </si>
  <si>
    <t>Riprap</t>
  </si>
  <si>
    <t>Riprap, As Per Plan</t>
  </si>
  <si>
    <t>Riprap Using 6" Reinforced Concrete Slab</t>
  </si>
  <si>
    <t>Riprap Using 6" Reinforced Concrete Slab, As Per Plan</t>
  </si>
  <si>
    <t>Riprap, With Grout</t>
  </si>
  <si>
    <t>Riprap, With Grout, As Per Plan</t>
  </si>
  <si>
    <t>Riprap, Using Concrete In Bags</t>
  </si>
  <si>
    <t>Crushed Aggregate Slope Protection, As Per Plan</t>
  </si>
  <si>
    <t>Concrete Slope Protection</t>
  </si>
  <si>
    <t>Concrete Slope Protection, As Per Plan</t>
  </si>
  <si>
    <t>Tied Concrete Block Mat, Type 1</t>
  </si>
  <si>
    <t>Tied Concrete Block Mat, Type 1, As Per Plan</t>
  </si>
  <si>
    <t>Tied Concrete Block Mat, Type 2</t>
  </si>
  <si>
    <t>Tied Concrete Block Mat, Type 2, As Per Plan</t>
  </si>
  <si>
    <t>Tied Concrete Block Mat, Type 3</t>
  </si>
  <si>
    <t>Slope Protection, Misc.:</t>
  </si>
  <si>
    <t>Interlock Concrete Blocks</t>
  </si>
  <si>
    <t>Articulating Concrete Block Revetment System, Type 1</t>
  </si>
  <si>
    <t>Articulating Concrete Block Revetment System, Type 2, As Per Plan</t>
  </si>
  <si>
    <t>Articulating Concrete Block Revetment System, Type 3</t>
  </si>
  <si>
    <t>Articulating Concrete Block Revetment System, Type 3, As Per Plan</t>
  </si>
  <si>
    <t>Dumped Rock Fill, Type A</t>
  </si>
  <si>
    <t>Dumped Rock Fill, Type A, As Per Plan</t>
  </si>
  <si>
    <t>Dumped Rock Fill, Type B</t>
  </si>
  <si>
    <t>Dumped Rock Fill, Type B, As Per Plan</t>
  </si>
  <si>
    <t>Dumped Rock Fill, Type C</t>
  </si>
  <si>
    <t>Dumped Rock Fill, Type C, As Per Plan</t>
  </si>
  <si>
    <t>Dumped Rock Fill, Type D</t>
  </si>
  <si>
    <t>Dumped Rock Fill, Type D, As Per Plan</t>
  </si>
  <si>
    <t>Dumped Rock Fill</t>
  </si>
  <si>
    <t>Dumped Rock Fill, As Per Plan</t>
  </si>
  <si>
    <t>Dumped Rock Fill, Misc.:</t>
  </si>
  <si>
    <t>Rock Channel Protection, Type A With Filter</t>
  </si>
  <si>
    <t>Rock Channel Protection, Type A With Filter, As Per Plan</t>
  </si>
  <si>
    <t>Rock Channel Protection, Type A With Fabric Filter</t>
  </si>
  <si>
    <t>Rock Channel Protection, Type A With Aggregate Filter</t>
  </si>
  <si>
    <t>Rock Channel Protection, Type B With Filter</t>
  </si>
  <si>
    <t>Rock Channel Protection, Type B With Filter, As Per Plan</t>
  </si>
  <si>
    <t>Rock Channel Protection, Type B With Fabric Filter</t>
  </si>
  <si>
    <t>Rock Channel Protection, Type B With Aggregate Filter</t>
  </si>
  <si>
    <t>Rock Channel Protection, Type C With Filter</t>
  </si>
  <si>
    <t>Rock Channel Protection, Type C With Filter, As Per Plan</t>
  </si>
  <si>
    <t>Rock Channel Protection, Type C With Fabric Filter</t>
  </si>
  <si>
    <t>Rock Channel Protection, Type C With Fabric Filter, As Per Plan</t>
  </si>
  <si>
    <t>Rock Channel Protection, Type C With Aggregate Filter</t>
  </si>
  <si>
    <t>Rock Channel Protection, Type C With Aggregate Filter, Asper Plan</t>
  </si>
  <si>
    <t>Rock Channel Protection, Type D With Filter</t>
  </si>
  <si>
    <t>Rock Channel Protection, Type D With Fabric Filter</t>
  </si>
  <si>
    <t>Rock Channel Protection, Type D With Aggregate Filter</t>
  </si>
  <si>
    <t>Rock Channel Protection, Type A Without Filter</t>
  </si>
  <si>
    <t>Rock Channel Protection, Type B Without Filter</t>
  </si>
  <si>
    <t>Rock Channel Protection, Type B Without Filter, As Per Plan</t>
  </si>
  <si>
    <t>Rock Channel Protection, Type C Without Filter</t>
  </si>
  <si>
    <t>Rock Channel Protection, Type C Without Filter, As Per Plan</t>
  </si>
  <si>
    <t>Rock Channel Protection, Type D Without Filter</t>
  </si>
  <si>
    <t>Rock Channel Protection, With Grout</t>
  </si>
  <si>
    <t>Rock Channel Protection, With Grout,As Per Plan</t>
  </si>
  <si>
    <t>Rock Channel Protection, Misc.:</t>
  </si>
  <si>
    <t>Paved Gutter, Type 1-2</t>
  </si>
  <si>
    <t>Paved Gutter, Type 1-2, As Per Plan</t>
  </si>
  <si>
    <t>Paved Gutter, Type 1-4</t>
  </si>
  <si>
    <t>Paved Gutter, Type 1-4, As Per Plan</t>
  </si>
  <si>
    <t>Paved Gutter, Type 1-6</t>
  </si>
  <si>
    <t>Paved Gutter, Type 1-6, As Per Plan</t>
  </si>
  <si>
    <t>Paved Gutter, Type 2</t>
  </si>
  <si>
    <t>Paved Gutter, Type 3</t>
  </si>
  <si>
    <t>Paved Gutter, Type 3, As Per Plan</t>
  </si>
  <si>
    <t>Paved Gutter, Type 4</t>
  </si>
  <si>
    <t>Paved Gutter, Type 5</t>
  </si>
  <si>
    <t>Paved Gutter, Type 5, As Per Plan</t>
  </si>
  <si>
    <t>Paved Gutter, Misc.:</t>
  </si>
  <si>
    <t>Infiltration Basin Aggregate</t>
  </si>
  <si>
    <t>Detention Basin Aggregate</t>
  </si>
  <si>
    <t>Channel Protection, Misc.:</t>
  </si>
  <si>
    <t>Brick Masonry</t>
  </si>
  <si>
    <t>Brick Masonry, As Per Plan</t>
  </si>
  <si>
    <t>Block Masonry, As Per Plan</t>
  </si>
  <si>
    <t>Concrete Masonry, As Per Plan</t>
  </si>
  <si>
    <t>Masonry, Misc.:</t>
  </si>
  <si>
    <t>4" Conduit, Type B</t>
  </si>
  <si>
    <t>4" Conduit, Type B, As Per Plan</t>
  </si>
  <si>
    <t>4" Conduit, Type C</t>
  </si>
  <si>
    <t>4" Conduit, Type C, As Per Plan</t>
  </si>
  <si>
    <t>4" Conduit, Type D</t>
  </si>
  <si>
    <t>4" Conduit, Type E</t>
  </si>
  <si>
    <t>4" Conduit, Type E, As Per Plan</t>
  </si>
  <si>
    <t>4" Conduit, Type F</t>
  </si>
  <si>
    <t>4" Conduit, Type F For Underdrain Outlet</t>
  </si>
  <si>
    <t>6" Conduit, Type F For Underdrain Outlets</t>
  </si>
  <si>
    <t>6" Conduit, Type B</t>
  </si>
  <si>
    <t>6" Conduit, Type B, As Per Plan</t>
  </si>
  <si>
    <t>6" Conduit, Type B, Ductile Iron Pipe Ansi Class 52, Mechanical Joints And Fittings</t>
  </si>
  <si>
    <t>6" Conduit, Type C</t>
  </si>
  <si>
    <t>6" Conduit, Type C, As Per Plan</t>
  </si>
  <si>
    <t>6" Conduit, Type D</t>
  </si>
  <si>
    <t>6" Conduit, Type E</t>
  </si>
  <si>
    <t>6" Conduit, Type F</t>
  </si>
  <si>
    <t>6" Conduit, Type F, As Per Plan</t>
  </si>
  <si>
    <t>8" Conduit, Type B</t>
  </si>
  <si>
    <t>8" Conduit, Type B, As Per Plan</t>
  </si>
  <si>
    <t>8" Conduit, Type B, Ductile Iron Pipe Ansi Class 52, Mechanical Joints And Fittings</t>
  </si>
  <si>
    <t>8" Conduit, Type C</t>
  </si>
  <si>
    <t>8" Conduit, Type C, As Per Plan</t>
  </si>
  <si>
    <t>8" Conduit, Type E</t>
  </si>
  <si>
    <t>8" Conduit, Type F</t>
  </si>
  <si>
    <t>8" Conduit, Type F, As Per Plan</t>
  </si>
  <si>
    <t>10" Conduit, Type B</t>
  </si>
  <si>
    <t>10" Conduit, Type C</t>
  </si>
  <si>
    <t>10" Conduit, Type C, As Per Plan</t>
  </si>
  <si>
    <t>10" Conduit, Type E, As Per Plan</t>
  </si>
  <si>
    <t>10" Conduit, Type F</t>
  </si>
  <si>
    <t>12" Conduit, Type B, As Per Plan</t>
  </si>
  <si>
    <t>12" Conduit, Type B, Ductile Iron Pipe Ansi Class 53, Push-On Joints And Fittings, As Per Plan</t>
  </si>
  <si>
    <t>12" Conduit, Type C</t>
  </si>
  <si>
    <t>12" Conduit, Type C, As Per Plan</t>
  </si>
  <si>
    <t>12" Conduit, Type D, As Per Plan</t>
  </si>
  <si>
    <t>12" Conduit, Type E</t>
  </si>
  <si>
    <t>12" Conduit, Type F</t>
  </si>
  <si>
    <t>15" Conduit, Type A</t>
  </si>
  <si>
    <t>15" Conduit, Type A, As Per Plan</t>
  </si>
  <si>
    <t>15" Conduit, Type B</t>
  </si>
  <si>
    <t>15" Conduit, Type B, As Per Plan</t>
  </si>
  <si>
    <t>15" Conduit, Type C</t>
  </si>
  <si>
    <t>15" Conduit, Type C, As Per Plan</t>
  </si>
  <si>
    <t>15" Conduit, Type D</t>
  </si>
  <si>
    <t>15" Conduit, Type D, As Per Plan</t>
  </si>
  <si>
    <t>15" Conduit, Type F</t>
  </si>
  <si>
    <t>18" Conduit, Type A</t>
  </si>
  <si>
    <t>18" Conduit, Type A, As Per Plan</t>
  </si>
  <si>
    <t>18" Conduit, Type B</t>
  </si>
  <si>
    <t>18" Conduit, Type B, As Per Plan</t>
  </si>
  <si>
    <t>18" Conduit, Type C</t>
  </si>
  <si>
    <t>18" Conduit, Type D</t>
  </si>
  <si>
    <t>18" Conduit, Type F</t>
  </si>
  <si>
    <t>21" Conduit, Type A</t>
  </si>
  <si>
    <t>21" Conduit, Type A, As Per Plan</t>
  </si>
  <si>
    <t>21" Conduit, Type B</t>
  </si>
  <si>
    <t>21" Conduit, Type B, As Per Plan</t>
  </si>
  <si>
    <t>21" Conduit, Type C</t>
  </si>
  <si>
    <t>21" Conduit, Type D</t>
  </si>
  <si>
    <t>21" Conduit, Type F</t>
  </si>
  <si>
    <t>24" Conduit, Type A, As Per Plan</t>
  </si>
  <si>
    <t>24" Conduit, Type B</t>
  </si>
  <si>
    <t>24" Conduit, Type B, As Per Plan</t>
  </si>
  <si>
    <t>24" Conduit, Type C</t>
  </si>
  <si>
    <t>24" Conduit, Type C, As Per Plan</t>
  </si>
  <si>
    <t>24" Conduit, Type D</t>
  </si>
  <si>
    <t>24" Conduit, Type F</t>
  </si>
  <si>
    <t>27" Conduit, Type A</t>
  </si>
  <si>
    <t>27" Conduit, Type B</t>
  </si>
  <si>
    <t>27" Conduit, Type C</t>
  </si>
  <si>
    <t>30" Conduit, Type A</t>
  </si>
  <si>
    <t>30" Conduit, Type B</t>
  </si>
  <si>
    <t>30" Conduit, Type B, As Per Plan</t>
  </si>
  <si>
    <t>30" Conduit, Type C</t>
  </si>
  <si>
    <t>33" Conduit, Type A</t>
  </si>
  <si>
    <t>33" Conduit, Type B</t>
  </si>
  <si>
    <t>33" Conduit, Type B, As Per Plan</t>
  </si>
  <si>
    <t>33" Conduit, Type C</t>
  </si>
  <si>
    <t>36" Conduit, Type A</t>
  </si>
  <si>
    <t>36" Conduit, Type A, As Per Plan</t>
  </si>
  <si>
    <t>36" Conduit, Type B</t>
  </si>
  <si>
    <t>36" Conduit, Type C</t>
  </si>
  <si>
    <t>42" Conduit, Type A</t>
  </si>
  <si>
    <t>42" Conduit, Type B</t>
  </si>
  <si>
    <t>42" Conduit, Type C</t>
  </si>
  <si>
    <t>48" Conduit, Type A</t>
  </si>
  <si>
    <t>48" Conduit, Type A, As Per Plan</t>
  </si>
  <si>
    <t>48" Conduit, Type B</t>
  </si>
  <si>
    <t>48" Conduit, Type C</t>
  </si>
  <si>
    <t>54" Conduit, Type A</t>
  </si>
  <si>
    <t>54" Conduit, Type B</t>
  </si>
  <si>
    <t>54" Conduit, Type C</t>
  </si>
  <si>
    <t>54" Conduit, Type C, As Per Plan</t>
  </si>
  <si>
    <t>60" Conduit, Type A</t>
  </si>
  <si>
    <t>60" Conduit, Type A, As Per Plan</t>
  </si>
  <si>
    <t>60" Conduit, Type B</t>
  </si>
  <si>
    <t>60" Conduit, Type B, As Per Plan</t>
  </si>
  <si>
    <t>60" Conduit, Type C</t>
  </si>
  <si>
    <t>66" Conduit, Type A</t>
  </si>
  <si>
    <t>66" Conduit, Type A, As Per Plan</t>
  </si>
  <si>
    <t>66" Conduit, Type D</t>
  </si>
  <si>
    <t>72" Conduit, Type A</t>
  </si>
  <si>
    <t>72" Conduit, Type A, As Per Plan</t>
  </si>
  <si>
    <t>78" Conduit, Type D</t>
  </si>
  <si>
    <t>84" Conduit, Type A</t>
  </si>
  <si>
    <t>84" Conduit, Type C, As Per Plan</t>
  </si>
  <si>
    <t>108" Conduit, Type A</t>
  </si>
  <si>
    <t>144" Conduit, Type A</t>
  </si>
  <si>
    <t>168" Conduit, Type A, As Per Plan</t>
  </si>
  <si>
    <t>14" X 23" Conduit, Type A, 706.04</t>
  </si>
  <si>
    <t>19" X 30" Conduit, Type A, 706.04</t>
  </si>
  <si>
    <t>19" X 30" Conduit, Type D, 706.04</t>
  </si>
  <si>
    <t>22" X 34" Conduit, Type A, 706.04</t>
  </si>
  <si>
    <t>24" X 38" Conduit, Type A, 706.04</t>
  </si>
  <si>
    <t>29" X 45" Conduit, Type A, 706.04</t>
  </si>
  <si>
    <t>29" X 45" Conduit, Type C, 706.04</t>
  </si>
  <si>
    <t>34" X 53" Conduit, Type A, 706.04</t>
  </si>
  <si>
    <t>34" X 53" Conduit, Type B, 706.04</t>
  </si>
  <si>
    <t>34" X 53" Conduit, Type C, 706.04</t>
  </si>
  <si>
    <t>38" X 60" Conduit, Type A, 706.04</t>
  </si>
  <si>
    <t>38" X 60" Conduit, Type C, 706.04</t>
  </si>
  <si>
    <t>43" X 68" Conduit, Type A, 706.04</t>
  </si>
  <si>
    <t>53" X 83" Conduit, Type A, 706.04</t>
  </si>
  <si>
    <t>58" X 91" Conduit, Type A, 706.04</t>
  </si>
  <si>
    <t>42" X 29" Conduit, Type B</t>
  </si>
  <si>
    <t>95" X 67" Conduit, Type A</t>
  </si>
  <si>
    <t>Conduit, Type A, Precast Reinforced Concrete Threesided Flat Topped Culvert, As Per Plan</t>
  </si>
  <si>
    <t>Conduit, Type A, Precast Reinforced Concrete Arch Sections</t>
  </si>
  <si>
    <t>Conduit, Type A, Precast Reinforced Concrete Arch Sections, As Per Plan</t>
  </si>
  <si>
    <t>4' X 4' Conduit, Type A, 706.05</t>
  </si>
  <si>
    <t>6' X 4' Conduit, Type A, 706.05</t>
  </si>
  <si>
    <t>6' X 6' Conduit, Type A, 706.05</t>
  </si>
  <si>
    <t>8' X 4' Conduit, Type A, 706.05</t>
  </si>
  <si>
    <t>8' X 5' Conduit, Type A, 706.05</t>
  </si>
  <si>
    <t>8' X 6' Conduit, Type A, 706.05</t>
  </si>
  <si>
    <t>8' X 6' Conduit, Type A, 706.05, As Per Plan</t>
  </si>
  <si>
    <t>8' X 7' Conduit, Type A, 706.05</t>
  </si>
  <si>
    <t>8' X 7' Conduit, Type A, 706.05, As Per Plan</t>
  </si>
  <si>
    <t>10' X 5' Conduit, Type A, 706.05</t>
  </si>
  <si>
    <t>10' X 5' Conduit, Type A, 706.05, As Per Plan</t>
  </si>
  <si>
    <t>10' X 7' Conduit, Type A, 706.05</t>
  </si>
  <si>
    <t>10' X 7' Conduit, Type A, 706.05, As Per Plan</t>
  </si>
  <si>
    <t>10' X 8' Conduit, Type A, 706.05</t>
  </si>
  <si>
    <t>10' X 8' Conduit, Type A, 706.05, As Per Plan</t>
  </si>
  <si>
    <t>10' X 9' Conduit, Type A, 706.05, As Per Plan</t>
  </si>
  <si>
    <t>12' X 4' Conduit, Type A, 706.05</t>
  </si>
  <si>
    <t>12' X 6' Conduit, Type A, 706.05</t>
  </si>
  <si>
    <t>12' X 6' Conduit, Type A, 706.05, As Per Plan</t>
  </si>
  <si>
    <t>12' X 8' Conduit, Type A, 706.05</t>
  </si>
  <si>
    <t>12' X 9' Conduit, Type A, 706.05</t>
  </si>
  <si>
    <t>12' X 10' Conduit, Type A, 706.05</t>
  </si>
  <si>
    <t>14' X 10' Conduit, Type A, 706.05, As Per Plan</t>
  </si>
  <si>
    <t>16' X 5' Conduit, Type A, 706.05, As Per Plan</t>
  </si>
  <si>
    <t>16' X 6' Conduit, Type A, 706.05, As Per Plan</t>
  </si>
  <si>
    <t>16' X 7' Conduit, Type A, 706.05</t>
  </si>
  <si>
    <t>16' X 8' Conduit, Type A, 706.05, As Per Plan</t>
  </si>
  <si>
    <t>18' X 7' Conduit, Type A, 706.05, As Per Plan</t>
  </si>
  <si>
    <t>18' X 5' Conduit, Type A, 706.05, As Per Plan</t>
  </si>
  <si>
    <t>18' X 8' Conduit, Type A, 706.05, As Per Plan</t>
  </si>
  <si>
    <t>18' X 10' Conduit, Type A, 706.05, As Per Plan</t>
  </si>
  <si>
    <t>20'X7' Conduit, Type A, 706.05, As Per Plan</t>
  </si>
  <si>
    <t>20' X 6' Conduit, Type A, 706.05, As Per Plan</t>
  </si>
  <si>
    <t>20' X 8' Conduit, Type A, 706.05, As Per Plan</t>
  </si>
  <si>
    <t>Field Paving Of Existing Pipe</t>
  </si>
  <si>
    <t>Field Paving Of Existing Pipe, As Per Plan</t>
  </si>
  <si>
    <t>Conduit, Bored Or Jacked:</t>
  </si>
  <si>
    <t>Conduit, Bored Or Jacked, As Per Plan</t>
  </si>
  <si>
    <t>Special - Grouting Voids Around Corrugated Metal Pipes</t>
  </si>
  <si>
    <t>Slotted Drain, Type 2</t>
  </si>
  <si>
    <t>Slotted Drain, Type 2, As Per Plan</t>
  </si>
  <si>
    <t>Conduit, Misc.:</t>
  </si>
  <si>
    <t>Special - Drainage</t>
  </si>
  <si>
    <t>Catch Basin, City Of Cleveland No. 1</t>
  </si>
  <si>
    <t>Catch Basin, City Of Cleveland No. 1, As Per Plan</t>
  </si>
  <si>
    <t>Catch Basin, No. 3</t>
  </si>
  <si>
    <t>Catch Basin, No. 3, As Per Plan</t>
  </si>
  <si>
    <t>Catch Basin, No. 3A</t>
  </si>
  <si>
    <t>Catch Basin, No. 3A, As Per Plan</t>
  </si>
  <si>
    <t>Catch Basin, No. 3A With Sump</t>
  </si>
  <si>
    <t>Catch Basin, No. 4</t>
  </si>
  <si>
    <t>Catch Basin, No. 4 Without Apron</t>
  </si>
  <si>
    <t>Catch Basin, No. 4A With E Grate, As Per Plan</t>
  </si>
  <si>
    <t>Catch Basin, No. 5</t>
  </si>
  <si>
    <t>Catch Basin, No. 5 Without Apron, As Per Plan</t>
  </si>
  <si>
    <t>Catch Basin, No. 5A With B Grate, As Per Plan</t>
  </si>
  <si>
    <t>Catch Basin, No. 6</t>
  </si>
  <si>
    <t>Catch Basin, No. 6, As Per Plan</t>
  </si>
  <si>
    <t>Catch Basin, No. 7</t>
  </si>
  <si>
    <t>Catch Basin, No. 7, As Per Plan</t>
  </si>
  <si>
    <t>Catch Basin, No. 8</t>
  </si>
  <si>
    <t>Catch Basin, No. 8, As Per Plan</t>
  </si>
  <si>
    <t>Catch Basin, No. 8 Without Apron</t>
  </si>
  <si>
    <t>Catch Basin, No. 8A</t>
  </si>
  <si>
    <t>Catch Basin, No. 2-2A</t>
  </si>
  <si>
    <t>Catch Basin, No. 2-2A, As Per Plan</t>
  </si>
  <si>
    <t>Catch Basin, No. 2-2B</t>
  </si>
  <si>
    <t>Catch Basin, No. 2-2B, As Per Plan</t>
  </si>
  <si>
    <t>Catch Basin, No. 2-2B With Sump</t>
  </si>
  <si>
    <t>Catch Basin, No. 2-3</t>
  </si>
  <si>
    <t>Catch Basin, No. 2-3, As Per Plan</t>
  </si>
  <si>
    <t>Catch Basin, No. 2-3 With Sump</t>
  </si>
  <si>
    <t>Catch Basin, No. 2-4</t>
  </si>
  <si>
    <t>Catch Basin, No. 2-5</t>
  </si>
  <si>
    <t>Catch Basin, No. 2-5, As Per Plan</t>
  </si>
  <si>
    <t>Catch Basin, No. 2-6</t>
  </si>
  <si>
    <t>Catch Basin, No. 2-6, As Per Plan</t>
  </si>
  <si>
    <t>Catch Basin, No. 2-6 With Bicycle Safe Grate</t>
  </si>
  <si>
    <t>Catch Basin, Misc.:</t>
  </si>
  <si>
    <t>Catch Basin Adjusted To Grade</t>
  </si>
  <si>
    <t>Catch Basin Adjusted To Grade, As Per Plan</t>
  </si>
  <si>
    <t>Catch Basin Reconstructed To Grade</t>
  </si>
  <si>
    <t>Catch Basin Reconstructed To Grade, As Per Plan</t>
  </si>
  <si>
    <t>Catch Basin Frame And Grate, As Per Plan</t>
  </si>
  <si>
    <t>Inlet, Side Ditch</t>
  </si>
  <si>
    <t>Inlet, Side Ditch, As Per Plan</t>
  </si>
  <si>
    <t>Inlet, No. 2-6</t>
  </si>
  <si>
    <t>Inlet, No. 2-8</t>
  </si>
  <si>
    <t>Inlet, No. 2-10, As Per Plan</t>
  </si>
  <si>
    <t>Inlet, No. 3A</t>
  </si>
  <si>
    <t>Inlet, No. 2-A-6</t>
  </si>
  <si>
    <t>Inlet, No. 2-A-6, As Per Plan</t>
  </si>
  <si>
    <t>Inlet, No. 2-A-10</t>
  </si>
  <si>
    <t>Inlet, No. 2-A-10, As Per Plan</t>
  </si>
  <si>
    <t>Inlet, No. 2-A-12</t>
  </si>
  <si>
    <t>Inlet, No. 3 For Single Slope Barrier, Type B</t>
  </si>
  <si>
    <t>Inlet, No. 3 For Single Slope Barrier, Type B, As Per Plan</t>
  </si>
  <si>
    <t>Inlet, No. 3 For Single Slope Barrier, Type B1</t>
  </si>
  <si>
    <t>Inlet, No. 3 For Single Slope Barrier, Type C, As Per Plan</t>
  </si>
  <si>
    <t>Inlet, No. 3 For Single Slope Barrier, Type C1</t>
  </si>
  <si>
    <t>Inlet, No. 3 For Single Slope Barrier, Type D</t>
  </si>
  <si>
    <t>Inlet, No. 3 For Single Slope Barrier, Type D, As Per Plan</t>
  </si>
  <si>
    <t>Inlet Adjusted To Grade</t>
  </si>
  <si>
    <t>Inlet Adjusted To Grade, As Per Plan</t>
  </si>
  <si>
    <t>Inlet Reconstructed To Grade</t>
  </si>
  <si>
    <t>Inlet Reconstructed To Grade, As Per Plan</t>
  </si>
  <si>
    <t>Inlet Frame And Grate</t>
  </si>
  <si>
    <t>Inlet, Misc.:</t>
  </si>
  <si>
    <t>Manhole, No. 1</t>
  </si>
  <si>
    <t>Manhole, No. 3</t>
  </si>
  <si>
    <t>Manhole, No. 3, As Per Plan</t>
  </si>
  <si>
    <t>Manhole, No. 3 With 84" Base I.D. And 6" Weir</t>
  </si>
  <si>
    <t>Manhole, No. 3 With 90" Base I.D. And 8" Weir</t>
  </si>
  <si>
    <t>Manhole, No. 5</t>
  </si>
  <si>
    <t>Manhole, Misc.:</t>
  </si>
  <si>
    <t>Manhole Frame</t>
  </si>
  <si>
    <t>Manhole Cover</t>
  </si>
  <si>
    <t>Manhole Frame And Cover, As Per Plan</t>
  </si>
  <si>
    <t>Manhole Adjusted To Grade</t>
  </si>
  <si>
    <t>Manhole Adjusted To Grade, As Per Plan</t>
  </si>
  <si>
    <t>Manhole Reconstructed To Grade</t>
  </si>
  <si>
    <t>Manhole Reconstructed To Grade, As Per Plan</t>
  </si>
  <si>
    <t>Gas Valve Box Adjusted To Grade</t>
  </si>
  <si>
    <t>Inspection Well</t>
  </si>
  <si>
    <t>Junction Chamber, As Per Plan</t>
  </si>
  <si>
    <t>Monument Assembly</t>
  </si>
  <si>
    <t>Monument Assembly, As Per Plan</t>
  </si>
  <si>
    <t>Monument Box Adjusted To Grade</t>
  </si>
  <si>
    <t>Monument Box Adjusted To Grade, As Per Plan</t>
  </si>
  <si>
    <t>Monument Box Reconstructed To Grade</t>
  </si>
  <si>
    <t>Reference Monument</t>
  </si>
  <si>
    <t>Right-Of-Way Monument</t>
  </si>
  <si>
    <t>Right-Of-Way Monument, As Per Plan</t>
  </si>
  <si>
    <t>Monument, Misc.:</t>
  </si>
  <si>
    <t>Flap Gate, 12"</t>
  </si>
  <si>
    <t>Special - Miscellaneous Metal</t>
  </si>
  <si>
    <t>Special - Trench Drain</t>
  </si>
  <si>
    <t>Water Quality Basin, Detention</t>
  </si>
  <si>
    <t>Drainage Structure, Misc.:</t>
  </si>
  <si>
    <t>4" Shallow Pipe Underdrains</t>
  </si>
  <si>
    <t>4" Shallow Pipe Underdrains With Fabric Wrap</t>
  </si>
  <si>
    <t>4" Deep Pipe Underdrains, As Per Plan</t>
  </si>
  <si>
    <t>4" Unclassified Pipe Underdrains</t>
  </si>
  <si>
    <t>4" Unclassified Pipe Underdrains, As Per Plan</t>
  </si>
  <si>
    <t>4" Unclassified Pipe Underdrain With Fabric Wrap</t>
  </si>
  <si>
    <t>4" Unclassified Pipe Underdrains, With Fabric Wrap, As Per Plan</t>
  </si>
  <si>
    <t>4" Rock Cut Underdrains</t>
  </si>
  <si>
    <t>4" Base Pipe Underdrains</t>
  </si>
  <si>
    <t>4" Base Pipe Underdrains, As Per Plan</t>
  </si>
  <si>
    <t>4" Base Pipe Underdrains With Fabric Wrap</t>
  </si>
  <si>
    <t>6" Constructionunderdrains</t>
  </si>
  <si>
    <t>6" Shallow Pipe Underdrains</t>
  </si>
  <si>
    <t>6" Shallow Pipe Underdrains, As Per Plan</t>
  </si>
  <si>
    <t>6" Shallow Pipe Underdrains With Fabric Wrap</t>
  </si>
  <si>
    <t>6" Shallow Pipe Underdrains With Fabric Wrap, As Per Plan</t>
  </si>
  <si>
    <t>6" Deep Pipe Underdrains</t>
  </si>
  <si>
    <t>6" Deep Pipe Underdrains, As Per Plan</t>
  </si>
  <si>
    <t>6" Deep Pipe Underdrains With Fabric Wrap</t>
  </si>
  <si>
    <t>6" Deep Pipe Underdrains With Fabric Wrap, As Per Plan</t>
  </si>
  <si>
    <t>6" Unclassified Pipe Underdrains</t>
  </si>
  <si>
    <t>6" Unclassified Pipe Underdrains, As Per Plan</t>
  </si>
  <si>
    <t>6" Unclassified Pipe Underdrains For Springs</t>
  </si>
  <si>
    <t>6" Unclassified Pipe Underdrains With Fabric Wrap</t>
  </si>
  <si>
    <t>6" Unclassified Pipe Underdrains With Fabric Wrap, As Per Plan</t>
  </si>
  <si>
    <t>6" Rock Cut Underdrains</t>
  </si>
  <si>
    <t>6" Rock Cut Underdrains, As Per Plan</t>
  </si>
  <si>
    <t>6" Rock Cut Underdrains With Fabric Wrap</t>
  </si>
  <si>
    <t>6" Base Pipe Underdrains</t>
  </si>
  <si>
    <t>6" Base Pipe Underdrains, As Per Plan</t>
  </si>
  <si>
    <t>6" Base Pipe Underdrains With Fabric Wrap</t>
  </si>
  <si>
    <t>18 " Prefabricated Edge Underdrains</t>
  </si>
  <si>
    <t>Aggregate Drains</t>
  </si>
  <si>
    <t>Aggregate Drains, As Per Plan</t>
  </si>
  <si>
    <t>Aggregate Drains For Springs</t>
  </si>
  <si>
    <t>Underdrains, Misc.:</t>
  </si>
  <si>
    <t>Special - Underdrains</t>
  </si>
  <si>
    <t>Special - Noise Barrier (Reflective), 10' Height And Under</t>
  </si>
  <si>
    <t>Special - Noise Barrier (Reflective), 10' Height And Under, As Per Plan</t>
  </si>
  <si>
    <t>Special - Noise Barrier (Reflective), Over 10' To 14' Height</t>
  </si>
  <si>
    <t>Special - Noise Barrier (Reflective), Over 10' To 14' Height, As Per Plan</t>
  </si>
  <si>
    <t>Special - Noise Barrier (Reflective), Over 14' To 20' Height</t>
  </si>
  <si>
    <t>Special - Noise Barrier (Reflective), Over 14' To 20' Height, As Per Plan</t>
  </si>
  <si>
    <t>Special - Noise Barrier (Reflective), Over 20' To 25' Height</t>
  </si>
  <si>
    <t>Special - Noise Barrier (Reflective), Over 20' To 25' Height, As Per Plan</t>
  </si>
  <si>
    <t>Special - Noise Barrier (Absorptive), 10' Height And Under</t>
  </si>
  <si>
    <t>Special - Noise Barrier (Absorptive), 10' Height And Under, As Per Plan</t>
  </si>
  <si>
    <t>Special - Noise Barrier (Absorptive), Over 10' To 14' Height</t>
  </si>
  <si>
    <t>Special - Noise Barrier (Absorptive), Over 10' To 14' Height, As Per Plan</t>
  </si>
  <si>
    <t>Special - Noise Barrier (Absorptive), Over 14' To 20' Height, As Per Plan</t>
  </si>
  <si>
    <t>Noise Barrier Panel Removal And Replacement</t>
  </si>
  <si>
    <t>Special - Noise Barrier, Misc.:</t>
  </si>
  <si>
    <t>Guardrail, Thrie Beam Rail And Transition Section</t>
  </si>
  <si>
    <t>Guardrail, Thrie Beam Rail And Transition Section, As Perplan</t>
  </si>
  <si>
    <t>Guardrail, Type 5Mr</t>
  </si>
  <si>
    <t>Guardrail, Type 5</t>
  </si>
  <si>
    <t>Guardrail, Type 5, As Per Plan</t>
  </si>
  <si>
    <t>Guardrail, Type 5 With Tubular Backup</t>
  </si>
  <si>
    <t>Guardrail, Type 5 With Tubular Backup, As Per Plan</t>
  </si>
  <si>
    <t>Guardrail, Type 5 With Double Rails</t>
  </si>
  <si>
    <t>Guardrail, Type 5, Using 9 Foot Posts</t>
  </si>
  <si>
    <t>Guardrail, Type 5, Using 9 Foot Posts, As Per Plan</t>
  </si>
  <si>
    <t>Guardrail, Nested Type 5With Tubular Backup</t>
  </si>
  <si>
    <t>Guardrail, Type 5A</t>
  </si>
  <si>
    <t>Guardrail, Type 5A, As Per Plan</t>
  </si>
  <si>
    <t>Guardrail, Type 8</t>
  </si>
  <si>
    <t>Guardrail, Type Mgs</t>
  </si>
  <si>
    <t>Guardrail, Type Mgs, As Per Plan</t>
  </si>
  <si>
    <t>Guardrail, Type Mgs With Long Posts</t>
  </si>
  <si>
    <t>Guardrail, Type Mgs With Long Posts, As Per Plan</t>
  </si>
  <si>
    <t>Guardrail, Type Mgs Half Post Spacing</t>
  </si>
  <si>
    <t>Guardrail, Type Mgs Half Post Spacing, As Per Plan</t>
  </si>
  <si>
    <t>Guardrail, Type Mgs Half Post Spacing With Long Posts</t>
  </si>
  <si>
    <t>Guardrail, Type Mgs Half Post Spacing With Long Posts, As Per Plan</t>
  </si>
  <si>
    <t>Guardrail, Type Mgs Quarter Post Spacing</t>
  </si>
  <si>
    <t>Guardrail, Type Mgs Quarter Post Spacing With Long Posts</t>
  </si>
  <si>
    <t>Guardrail, Type Mgs With Socketed Posts</t>
  </si>
  <si>
    <t>Mgs Guardrail, Type 8</t>
  </si>
  <si>
    <t>Guardrail, Barrier Design, Type 5</t>
  </si>
  <si>
    <t>Guardrail, Barrier Design, Type 5, As Per Plan</t>
  </si>
  <si>
    <t>Guardrail, Barrier Design, Type Mgs</t>
  </si>
  <si>
    <t>Guardrail Rebuilt</t>
  </si>
  <si>
    <t>Guardrail Rebuilt, As Per Plan</t>
  </si>
  <si>
    <t>Guardrail Rebuilt, Type Mgs</t>
  </si>
  <si>
    <t>Guardrail Rebuilt, Type Mgs, As Per Plan</t>
  </si>
  <si>
    <t>Guardrail Rebuilt, Type 5Mr, As Per Plan</t>
  </si>
  <si>
    <t>Guardrail Rebuilt, Type 5</t>
  </si>
  <si>
    <t>Guardrail Rebuilt, Type 5, As Per Plan</t>
  </si>
  <si>
    <t>Guardrail Rebuilt, Type 5, Using 9 Foot Posts</t>
  </si>
  <si>
    <t>Guardrail Rebuilt, Type 5, Using 9 Foot Posts,As Per Plan</t>
  </si>
  <si>
    <t>Guardrail Rebuilt, Type Mgs With Long Posts</t>
  </si>
  <si>
    <t>Guardrail Rebuilt, Type Mgs With Long Posts, As Per Plan</t>
  </si>
  <si>
    <t>Guardrail Rebuilt, Barrier Design, Type 5</t>
  </si>
  <si>
    <t>Guardrail Rebuilt, Barrier Design, Type 5, As Per Plan</t>
  </si>
  <si>
    <t>Guardrail Rebuilt, Barrier Design, Type Mgs</t>
  </si>
  <si>
    <t>Guardrail Rebuilt, Barrier Design, Type Mgs, As Per Plan</t>
  </si>
  <si>
    <t>Guardrail Rebuilt, Type 5A</t>
  </si>
  <si>
    <t>Guardrail Rebuilt, Type 5A, As Per Plan</t>
  </si>
  <si>
    <t>Guardrail Rebuilt, Type Mgs Half Post Spacing</t>
  </si>
  <si>
    <t>Guardrail Rebuilt, Type Mgs Half Post Spacing With Long Posts</t>
  </si>
  <si>
    <t>Guardrail Rebuilt, Type Mgs Quarter Post Spacing</t>
  </si>
  <si>
    <t>Guardrail Rebuilt, Type Mgs Quarter Post Spacing With Long Posts</t>
  </si>
  <si>
    <t>Raising Type 5 Guardrail</t>
  </si>
  <si>
    <t>Raising Type 5 Guardrail, As Per Plan</t>
  </si>
  <si>
    <t>Guardrail, Type 5, Long-Span</t>
  </si>
  <si>
    <t>Guardrail, Type 5, Long-Span, As Per Plan</t>
  </si>
  <si>
    <t>Guardrail, Type 5, 25' Long-Span</t>
  </si>
  <si>
    <t>Guardrail, Type 5, 25' Long-Span, As Per Plan</t>
  </si>
  <si>
    <t>Guardrail, Type Mgs, 25' Long-Span</t>
  </si>
  <si>
    <t>Guardrail, Type Mgs, 25' Long-Span, As Per Plan</t>
  </si>
  <si>
    <t>Guardrail, Type Mgs, Long-Span</t>
  </si>
  <si>
    <t>Post End Anchor (Or Concrete Block End Anchor)</t>
  </si>
  <si>
    <t>Replace Existing Guardrail Blockout</t>
  </si>
  <si>
    <t>Replace Existing Guardrail Blockout, Type Mgs</t>
  </si>
  <si>
    <t>Guardrail Post</t>
  </si>
  <si>
    <t>Guardrail Post, As Per Plan</t>
  </si>
  <si>
    <t>Guardrail Post, 9 Feet</t>
  </si>
  <si>
    <t>Guardrail Post, 9 Feet, As Per Plan</t>
  </si>
  <si>
    <t>Guardrail Post, Steel, As Per Plan</t>
  </si>
  <si>
    <t>Guardrail Post, Mgs Long Post</t>
  </si>
  <si>
    <t>Guardrail Post, Mgs Long Post, As Per Plan</t>
  </si>
  <si>
    <t>Flared End Section</t>
  </si>
  <si>
    <t>Rounded End Section</t>
  </si>
  <si>
    <t>Anchor Assembly, Type E-98</t>
  </si>
  <si>
    <t>Anchor Assembly, Type A</t>
  </si>
  <si>
    <t>Anchor Assembly, Type A, As Per Plan</t>
  </si>
  <si>
    <t>Anchor Assembly, Barrier Design, Type A</t>
  </si>
  <si>
    <t>Anchor Assembly, Mgs Type A</t>
  </si>
  <si>
    <t>Anchor Assembly, Barrier Design, Mgs Type A</t>
  </si>
  <si>
    <t>Anchor Assembly, Type B</t>
  </si>
  <si>
    <t>Anchor Assembly, Mgs Type B</t>
  </si>
  <si>
    <t>Anchor Assembly, Type E</t>
  </si>
  <si>
    <t>Anchor Assembly, Type E, As Per Plan</t>
  </si>
  <si>
    <t>Anchor Assembly, Mgs Type E</t>
  </si>
  <si>
    <t>Anchor Assembly, Type T</t>
  </si>
  <si>
    <t>Anchor Assembly, Type T, As Per Plan</t>
  </si>
  <si>
    <t>Anchor Assembly, Mgs Type T</t>
  </si>
  <si>
    <t>Anchor Assembly, Mgs Type T, As Per Plan</t>
  </si>
  <si>
    <t>Anchor Assembly Rebuilt, Type A</t>
  </si>
  <si>
    <t>Anchor Assembly Rebuilt, Type A, As Per Plan</t>
  </si>
  <si>
    <t>Anchor Assembly Rebuilt, Mgs Type A</t>
  </si>
  <si>
    <t>Anchor Assembly Rebuilt, Type B, As Per Plan</t>
  </si>
  <si>
    <t>Anchor Assembly Rebuilt, Mgs Type B, As Per Plan</t>
  </si>
  <si>
    <t>Anchor Assembly Rebuilt, Type E</t>
  </si>
  <si>
    <t>Anchor Assembly Rebuilt, Type E, As Per Plan</t>
  </si>
  <si>
    <t>Anchor Assembly Rebuilt, Mgs Type E, As Per Plan</t>
  </si>
  <si>
    <t>Anchor Assembly Rebuilt, Type T</t>
  </si>
  <si>
    <t>Anchor Assembly Rebuilt, Type T, As Per Plan</t>
  </si>
  <si>
    <t>Anchor Assembly Rebuilt, Mgs Type T, As Per Plan</t>
  </si>
  <si>
    <t>Anchor Assembly Rebuilt, Type E-98</t>
  </si>
  <si>
    <t>Bridge Terminal Assembly, Type C</t>
  </si>
  <si>
    <t>Bridge Terminal Assembly Rebuilt, Type C</t>
  </si>
  <si>
    <t>Bridge Terminal Assembly Rebuilt, Type C, As Per Plan</t>
  </si>
  <si>
    <t>Bridge Terminal Assembly, Type D</t>
  </si>
  <si>
    <t>Bridge Terminal Assembly, Type D, As Per Plan</t>
  </si>
  <si>
    <t>Bridge Terminal Assembly Rebuilt, Type D</t>
  </si>
  <si>
    <t>Bridge Terminal Assembly Rebuilt, Type D, As Per Plan</t>
  </si>
  <si>
    <t>Bridge Terminal Assembly, Type E</t>
  </si>
  <si>
    <t>Bridge Terminal Assembly Rebuilt, Type E</t>
  </si>
  <si>
    <t>Bridge Terminal Assembly Rebuilt, Type E, As Per Plan</t>
  </si>
  <si>
    <t>Bridge Terminal Assembly, Type Tst</t>
  </si>
  <si>
    <t>Bridge Terminal Assembly, Type Tst, As Per Plan</t>
  </si>
  <si>
    <t>Bridge Terminal Assembly Rebuilt, Type Tst, As Per Plan</t>
  </si>
  <si>
    <t>Bridge Terminal Assembly, Type F</t>
  </si>
  <si>
    <t>Bridge Terminal Assembly Rebuilt, Type F</t>
  </si>
  <si>
    <t>Bridge Terminal Assembly Rebuilt, Type F, As Per Plan</t>
  </si>
  <si>
    <t>Bridge Terminal Assembly Rebuilt, Type G</t>
  </si>
  <si>
    <t>Bridge Terminal Assembly Rebuilt, Type G, As Per Plan</t>
  </si>
  <si>
    <t>Bridge Terminal Assembly Rebuilt, Type H</t>
  </si>
  <si>
    <t>Bridge Terminal Assembly Rebuilt, Type H, As Per Plan</t>
  </si>
  <si>
    <t>Bridge Terminal Assembly Rebuilt, Type J</t>
  </si>
  <si>
    <t>Bridge Terminal Assembly Rebuilt, Type J, As Per Plan</t>
  </si>
  <si>
    <t>Bridge Terminal Assembly, Type 1</t>
  </si>
  <si>
    <t>Bridge Terminal Assembly, Type 1, As Per Plan</t>
  </si>
  <si>
    <t>Mgs Bridge Terminal Assembly, Type 1</t>
  </si>
  <si>
    <t>Mgs Bridge Terminal Assembly, Type 1, As Per Plan</t>
  </si>
  <si>
    <t>Bridge Terminal Assembly, Type 1, Barrier Design</t>
  </si>
  <si>
    <t>Mgs Bridge Terminal Assembly, Type 1, Barrier Design</t>
  </si>
  <si>
    <t>Mgs Bridge Terminal Assembly Rebuilt, Type 1, Barrier Design, As Per Plan</t>
  </si>
  <si>
    <t>Bridge Terminal Assembly Rebuilt, Type 1</t>
  </si>
  <si>
    <t>Bridge Terminal Assembly Rebuilt, Type 1, As Per Plan</t>
  </si>
  <si>
    <t>Mgs Bridge Terminal Assembly Rebuilt, Type 1, As Per Plan</t>
  </si>
  <si>
    <t>Bridge Terminal Assembly, Type 2</t>
  </si>
  <si>
    <t>Bridge Terminal Assembly, Type 2, As Per Plan</t>
  </si>
  <si>
    <t>Mgs Bridge Terminal Assembly, Type 2</t>
  </si>
  <si>
    <t>Mgs Bridge Terminal Assembly, Type 2, As Per Plan</t>
  </si>
  <si>
    <t>Bridge Terminal Assembly Rebuilt, Type 2</t>
  </si>
  <si>
    <t>Bridge Terminal Assembly Rebuilt, Type 2, As Per Plan</t>
  </si>
  <si>
    <t>Mgs Bridge Terminal Assembly Rebuilt, Type 2, As Per Plan</t>
  </si>
  <si>
    <t>Bridge Terminal Assembly, Type 3</t>
  </si>
  <si>
    <t>Bridge Terminal Assembly, Type 3, As Per Plan</t>
  </si>
  <si>
    <t>Bridge Terminal Assembly Rebuilt, Type 3</t>
  </si>
  <si>
    <t>Bridge Terminal Assembly Rebuilt, Type 3, As Per Plan</t>
  </si>
  <si>
    <t>Bridge Terminal Assembly, Type 4</t>
  </si>
  <si>
    <t>Bridge Terminal Assembly, Type 4, As Per Plan</t>
  </si>
  <si>
    <t>Bridge Terminal Assembly Rebuilt, Type 4</t>
  </si>
  <si>
    <t>Bridge Terminal Assembly Rebuilt, Type 4, As Per Plan</t>
  </si>
  <si>
    <t>Bridge Terminal Assembly, Type Br-1</t>
  </si>
  <si>
    <t>Bridge Terminal Assembly, Type Br-1, As Per Plan</t>
  </si>
  <si>
    <t>Bridge Terminal Assembly Rebuilt, Type Br-1, As Per Plan</t>
  </si>
  <si>
    <t>Mgs Bridge Terminal Assembly Rebuilt, Type 1</t>
  </si>
  <si>
    <t>Mgs Bridge Terminal Assembly Rebuilt, Type 2</t>
  </si>
  <si>
    <t>36" Concrete Anchor Removed And Replaced, As Per Plan</t>
  </si>
  <si>
    <t>Special - 36" Concrete Anchor</t>
  </si>
  <si>
    <t>Special - Reshaping Berm</t>
  </si>
  <si>
    <t>Impact Attenuator, Type 1 (Unidirectional)</t>
  </si>
  <si>
    <t>Impact Attenuator, Type 1 (Bidirectional)</t>
  </si>
  <si>
    <t>Impact Attenuator, Type 2 (Unidirectional)</t>
  </si>
  <si>
    <t>Impact Attenuator, Type 2 (Unidirectional), As Per Plan</t>
  </si>
  <si>
    <t>Impact Attenuator, Type 2 (Bidirectional)</t>
  </si>
  <si>
    <t>Impact Attenuator, Type 2 (Bidirectional), As Per Plan</t>
  </si>
  <si>
    <t>Impact Attenuator, Type 3</t>
  </si>
  <si>
    <t>Impact Attenuator, Type 3, As Per Plan</t>
  </si>
  <si>
    <t>Impact Attenuator, Type 3 Unidirectional</t>
  </si>
  <si>
    <t>Impact Attenuator, Type 3 Unidirectional, As Per Plan</t>
  </si>
  <si>
    <t>Impact Attenuator, Type 3 (Bidirectional)</t>
  </si>
  <si>
    <t>Impact Attenuator Rebuilt, Type 1 (Unidirectional), As Per Plan</t>
  </si>
  <si>
    <t>Impact Attenuator Rebuilt, Type 1 (Bidirectional), As Per Plan</t>
  </si>
  <si>
    <t>Impact Attenuator, Misc.:</t>
  </si>
  <si>
    <t>Thrie Beam Bullnose</t>
  </si>
  <si>
    <t>Thrie Beam Guardrail</t>
  </si>
  <si>
    <t>Guardrail, Misc.:</t>
  </si>
  <si>
    <t>Special - Guardrail</t>
  </si>
  <si>
    <t>Special - Impact Attenuator</t>
  </si>
  <si>
    <t>Anchor Assembly, Misc.:</t>
  </si>
  <si>
    <t>Special - Noise Barriers</t>
  </si>
  <si>
    <t>Fence, Type 47</t>
  </si>
  <si>
    <t>Fence, Type 47, As Per Plan</t>
  </si>
  <si>
    <t>Fence, Type 47Ra</t>
  </si>
  <si>
    <t>Fence Rebuilt, Type 47</t>
  </si>
  <si>
    <t>Fence Rebuilt, Type 47, As Per Plan</t>
  </si>
  <si>
    <t>Fence, Type Cl</t>
  </si>
  <si>
    <t>Fence, Type Cl, As Per Plan</t>
  </si>
  <si>
    <t>Fence, Type Cl, Misc.:</t>
  </si>
  <si>
    <t>Fence Rebuilt, Type Cl</t>
  </si>
  <si>
    <t>Fence Rebuilt, Type Cl, As Per Plan</t>
  </si>
  <si>
    <t>Fence, Type Clt</t>
  </si>
  <si>
    <t>Fence, Type Clt, As Per Plan</t>
  </si>
  <si>
    <t>Fence Rebuilt, Type Clt</t>
  </si>
  <si>
    <t>Fence Rebuilt</t>
  </si>
  <si>
    <t>Fence Rebuilt, As Per Plan</t>
  </si>
  <si>
    <t>Fence, Snow</t>
  </si>
  <si>
    <t>Fence, Snow, As Per Plan</t>
  </si>
  <si>
    <t>Fence Removed And Rebuilt</t>
  </si>
  <si>
    <t>Fence Removed And Rebuilt, As Per Plan</t>
  </si>
  <si>
    <t>Vandal Protection Fence, 6' Straight, Coated Fabric</t>
  </si>
  <si>
    <t>Vandal Protection Fence, 6' Straight, Coated Fabric, As Per Plan</t>
  </si>
  <si>
    <t>Vandal Protection Fence, 8' Straight, Coated Fabric</t>
  </si>
  <si>
    <t>Vandal Protection Fence, 8' Straight, Coated Fabric, As Per Plan</t>
  </si>
  <si>
    <t>Vandal Protection Fence, 10' Curved, Coated Fabric</t>
  </si>
  <si>
    <t>Vandal Protection Fence, 12' Curved, Coated Fabric</t>
  </si>
  <si>
    <t>Vandal Protection Fence, 12' Curved, Coated Fabric, As Per Plan</t>
  </si>
  <si>
    <t>Special - Vandal Protection Fence</t>
  </si>
  <si>
    <t>Special - Vandal Protection Fence Removed And Rebuilt</t>
  </si>
  <si>
    <t>Gate, Type 47</t>
  </si>
  <si>
    <t>Gate, Type Cl</t>
  </si>
  <si>
    <t>Gate, Type Cl, As Per Plan</t>
  </si>
  <si>
    <t>Gate, Type Cl (Misc. Ht.)</t>
  </si>
  <si>
    <t>Gate Rebuilt, Type Cl</t>
  </si>
  <si>
    <t>Gate Rebuilt, Type Cl, As Per Plan</t>
  </si>
  <si>
    <t>Gate Rebuilt, As Per Plan</t>
  </si>
  <si>
    <t>Gate, Type Clt</t>
  </si>
  <si>
    <t>Gate, Type Clt, As Per Plan</t>
  </si>
  <si>
    <t>Fenceline Seeding And Mulching</t>
  </si>
  <si>
    <t>Fence, Misc.:</t>
  </si>
  <si>
    <t>Special - Fence</t>
  </si>
  <si>
    <t>4" Concrete Walk, As Per Plan</t>
  </si>
  <si>
    <t>4-1/2" Concrete Walk, As Per Plan</t>
  </si>
  <si>
    <t>5" Concrete Walk</t>
  </si>
  <si>
    <t>5" Concrete Walk, As Per Plan</t>
  </si>
  <si>
    <t>6" Concrete Walk</t>
  </si>
  <si>
    <t>6" Concrete Walk, As Per Plan</t>
  </si>
  <si>
    <t>7" Concrete Walk</t>
  </si>
  <si>
    <t>7" Concrete Walk, As Per Plan</t>
  </si>
  <si>
    <t>8" Concrete Walk</t>
  </si>
  <si>
    <t>8" Concrete Walk, As Per Plan</t>
  </si>
  <si>
    <t>2" Asphalt Concrete Walk</t>
  </si>
  <si>
    <t>2" Asphalt Concrete Walk, As Per Plan</t>
  </si>
  <si>
    <t>3" Asphalt Concrete Walk</t>
  </si>
  <si>
    <t>3" Asphalt Concrete Walk, As Per Plan</t>
  </si>
  <si>
    <t>4" Asphalt Concrete Walk</t>
  </si>
  <si>
    <t>Temporary Asphalt Concrete Walk</t>
  </si>
  <si>
    <t>Temporary Asphalt Concrete Walk, As Per Plan</t>
  </si>
  <si>
    <t>Aggregate Walk</t>
  </si>
  <si>
    <t>Concrete Steps, Type A</t>
  </si>
  <si>
    <t>Concrete Steps, Type A, As Per Plan</t>
  </si>
  <si>
    <t>Concrete Steps, Type B</t>
  </si>
  <si>
    <t>Concrete Steps, Type B, As Per Plan</t>
  </si>
  <si>
    <t>Concrete Steps, Misc.:</t>
  </si>
  <si>
    <t>Curb Ramp</t>
  </si>
  <si>
    <t>Curb Ramp, As Per Plan</t>
  </si>
  <si>
    <t>Curb Ramp, Type A1</t>
  </si>
  <si>
    <t>Curb Ramp, Type A1, As Per Plan</t>
  </si>
  <si>
    <t>Curb Ramp, Type A2</t>
  </si>
  <si>
    <t>Curb Ramp, Type A2, As Per Plan</t>
  </si>
  <si>
    <t>Curb Ramp, Type B1</t>
  </si>
  <si>
    <t>Curb Ramp, Type B1, As Per Plan</t>
  </si>
  <si>
    <t>Curb Ramp, Type B2</t>
  </si>
  <si>
    <t>Curb Ramp, Type B2, App</t>
  </si>
  <si>
    <t>Curb Ramp, Type B3</t>
  </si>
  <si>
    <t>Curb Ramp, Type B3, As Per Plan</t>
  </si>
  <si>
    <t>Curb Ramp, Type C1</t>
  </si>
  <si>
    <t>Curb Ramp, Type C1, As Per Plan</t>
  </si>
  <si>
    <t>Curb Ramp, Type C2</t>
  </si>
  <si>
    <t>Curb Ramp, Type C2, As Per Plan</t>
  </si>
  <si>
    <t>Curb Ramp, Type D</t>
  </si>
  <si>
    <t>Curb Ramp, Type D, As Per Plan</t>
  </si>
  <si>
    <t>Truncated Domes</t>
  </si>
  <si>
    <t>Truncated Domes, As Per Plan</t>
  </si>
  <si>
    <t>Truncated Dome</t>
  </si>
  <si>
    <t>Detectable Warning</t>
  </si>
  <si>
    <t>Detectable Warning, As Per Plan</t>
  </si>
  <si>
    <t>Curb Ramp, Misc.:</t>
  </si>
  <si>
    <t>Walkway, Misc.:</t>
  </si>
  <si>
    <t>Asphalt Concrete Curb, Type 1</t>
  </si>
  <si>
    <t>Asphalt Concrete Curb, Type 1, As Per Plan</t>
  </si>
  <si>
    <t>Combination Curb And Gutter, Type 2</t>
  </si>
  <si>
    <t>Combination Curb And Gutter, Type 2, As Per Plan</t>
  </si>
  <si>
    <t>Curb, Type 2-A</t>
  </si>
  <si>
    <t>Curb, Type 2-A, As Per Plan</t>
  </si>
  <si>
    <t>Curb, Type 2-B</t>
  </si>
  <si>
    <t>Curb, Type 2-B, As Per Plan</t>
  </si>
  <si>
    <t>Combination Curb And Gutter, Type 3</t>
  </si>
  <si>
    <t>Combination Curb And Gutter, Type 3, As Per Plan</t>
  </si>
  <si>
    <t>Curb, Type 3-A</t>
  </si>
  <si>
    <t>Curb, Type 3-B, As Per Plan</t>
  </si>
  <si>
    <t>Combination Curb And Gutter, Type 4</t>
  </si>
  <si>
    <t>Combination Curb And Gutter, Type 4, As Per Plan</t>
  </si>
  <si>
    <t>Curb, Type 4-A</t>
  </si>
  <si>
    <t>Curb, Type 4-A, As Per Plan</t>
  </si>
  <si>
    <t>Curb, Type 4-B</t>
  </si>
  <si>
    <t>Curb, Type 4-C</t>
  </si>
  <si>
    <t>Curb, Type 4-C, As Per Plan</t>
  </si>
  <si>
    <t>Curb, Type 6</t>
  </si>
  <si>
    <t>Curb, Type 6, As Per Plan</t>
  </si>
  <si>
    <t>Curb, Type 7</t>
  </si>
  <si>
    <t>Curb, Type 7, As Per Plan</t>
  </si>
  <si>
    <t>Curb, Type 8</t>
  </si>
  <si>
    <t>Curb, Type 8, As Per Plan</t>
  </si>
  <si>
    <t>4" Concrete Traffic Island</t>
  </si>
  <si>
    <t>4" Concrete Traffic Island, As Per Plan</t>
  </si>
  <si>
    <t>6" Concrete Traffic Island</t>
  </si>
  <si>
    <t>6" Concrete Traffic Island, As Per Plan</t>
  </si>
  <si>
    <t>8" Concrete Traffic Island</t>
  </si>
  <si>
    <t>9" Concrete Traffic Island</t>
  </si>
  <si>
    <t>9" Concrete Traffic Island, As Per Plan</t>
  </si>
  <si>
    <t>4" Concrete Median</t>
  </si>
  <si>
    <t>Concrete Median</t>
  </si>
  <si>
    <t>Concrete Median, As Per Plan</t>
  </si>
  <si>
    <t>Median, Misc.:</t>
  </si>
  <si>
    <t>Curb, Misc.:</t>
  </si>
  <si>
    <t>Cellular Retaining Wall (Concrete), As Per Plan</t>
  </si>
  <si>
    <t>Cellular Retaining Wall (Metal)</t>
  </si>
  <si>
    <t>Cellular Retaining Wall</t>
  </si>
  <si>
    <t>Cellular Retaining Wall, As Per Plan</t>
  </si>
  <si>
    <t>Special - Retained Earth Wall System</t>
  </si>
  <si>
    <t>Special - Retaining Wall, Misc.:</t>
  </si>
  <si>
    <t>4" Conduit, Type F, As Per Plan</t>
  </si>
  <si>
    <t>4" Conduit, Type F For Underdrain Outlet, As Per Plan</t>
  </si>
  <si>
    <t>6" Conduit, Type F For Underdrain Outlets, As Per Plan</t>
  </si>
  <si>
    <t>6" Conduit, Type E, As Per Plan</t>
  </si>
  <si>
    <t>8" Conduit, Type B, Ductile Iron Pipe Ansi Class 52, Push-On Joints And Fittings</t>
  </si>
  <si>
    <t>8" Conduit, Type B, Ductile Iron Pipe Ansi Class 52, Mechanical Joints And Fittings, As Per Plan</t>
  </si>
  <si>
    <t>8" Conduit, Type D</t>
  </si>
  <si>
    <t>10" Conduit, Type B, As Per Plan</t>
  </si>
  <si>
    <t>10" Conduit, Type B, Ductile Iron Pipe Ansi Class 53, Push-On Joints And Fittings, As Per Plan</t>
  </si>
  <si>
    <t>10" Conduit, Type E</t>
  </si>
  <si>
    <t>12" Conduit, Type A, As Per Plan</t>
  </si>
  <si>
    <t>12" Conduit, Type B, Ductile Iron Pipe Ansi Class 53, Push-On Joints And Fittings</t>
  </si>
  <si>
    <t>12" Conduit, Type F, As Per Plan</t>
  </si>
  <si>
    <t>15" Conduit, Type E</t>
  </si>
  <si>
    <t>16" Conduit, Type B, Ductile Iron Pipe Ansi Class 55, Push-On Joints And Fittings</t>
  </si>
  <si>
    <t>18" Conduit, Type C, As Per Plan</t>
  </si>
  <si>
    <t>18" Conduit, Type E</t>
  </si>
  <si>
    <t>21" Conduit, Type C, As Per Plan</t>
  </si>
  <si>
    <t>24" Conduit, Type D, As Per Plan</t>
  </si>
  <si>
    <t>24" Conduit, Type E</t>
  </si>
  <si>
    <t>27" Conduit, Type B, As Per Plan</t>
  </si>
  <si>
    <t>27" Conduit, Type C, As Per Plan</t>
  </si>
  <si>
    <t>27" Conduit, Type F</t>
  </si>
  <si>
    <t>27" Conduit, Type F, As Per Plan</t>
  </si>
  <si>
    <t>30" Conduit, Type A, As Per Plan</t>
  </si>
  <si>
    <t>30" Conduit, Type C, As Per Plan</t>
  </si>
  <si>
    <t>30" Conduit, Type D</t>
  </si>
  <si>
    <t>36" Conduit, Type B, As Per Plan</t>
  </si>
  <si>
    <t>36" Conduit, Type C, As Per Plan</t>
  </si>
  <si>
    <t>36" Conduit, Type D</t>
  </si>
  <si>
    <t>36" Conduit, Type D, As Per Plan</t>
  </si>
  <si>
    <t>36" Conduit, Type F</t>
  </si>
  <si>
    <t>42" Conduit, Type B, As Per Plan</t>
  </si>
  <si>
    <t>42" Conduit, Type C, As Per Plan</t>
  </si>
  <si>
    <t>42" Conduit, Type F</t>
  </si>
  <si>
    <t>48" Conduit, Type B, As Per Plan</t>
  </si>
  <si>
    <t>48" Conduit, Type C, As Per Plan</t>
  </si>
  <si>
    <t>48" Conduit, Type D</t>
  </si>
  <si>
    <t>54" Conduit, Type D</t>
  </si>
  <si>
    <t>66" Conduit, Type B</t>
  </si>
  <si>
    <t>72" Conduit, Type B, As Per Plan</t>
  </si>
  <si>
    <t>72" Conduit, Type C</t>
  </si>
  <si>
    <t>78" Conduit, Type A</t>
  </si>
  <si>
    <t>90" Conduit, Type A</t>
  </si>
  <si>
    <t>96" Conduit, Type A</t>
  </si>
  <si>
    <t>120" Conduit, Type A</t>
  </si>
  <si>
    <t>150" Conduit, Type A</t>
  </si>
  <si>
    <t>204" Conduit, Type A</t>
  </si>
  <si>
    <t>19" X 30" Conduit, Type B, 706.04</t>
  </si>
  <si>
    <t>19" X 30" Conduit, Type C, 706.04</t>
  </si>
  <si>
    <t>22" X 34" Conduit, Type C, 706.04</t>
  </si>
  <si>
    <t>24" X 38" Conduit, Type B, 706.04</t>
  </si>
  <si>
    <t>24" X 38" Conduit, Type C, 706.04</t>
  </si>
  <si>
    <t>24" X 38" Conduit, Type D, 706.04</t>
  </si>
  <si>
    <t>27" X 42" Conduit, Type A, 706.04</t>
  </si>
  <si>
    <t>29" X 45" Conduit, Type B, 706.04</t>
  </si>
  <si>
    <t>29" X 45" Conduit, Type D, 706.04</t>
  </si>
  <si>
    <t>38" X 60" Conduit, Type B, 706.04</t>
  </si>
  <si>
    <t>43" X 68" Conduit, Type B, 706.04</t>
  </si>
  <si>
    <t>48" X 76" Conduit, Type A, 706.04</t>
  </si>
  <si>
    <t>48" X 76" Conduit, Type D, 706.04</t>
  </si>
  <si>
    <t>58" X 91" Conduit, Type C, 706.04</t>
  </si>
  <si>
    <t>63" X 98" Conduit, Type A, 706.04</t>
  </si>
  <si>
    <t>68" X 106" Conduit, Type A, 706.04</t>
  </si>
  <si>
    <t>72" X 113" Conduit, Type A, 706.04</t>
  </si>
  <si>
    <t>77" X 121" Conduit, Type A, 706.04</t>
  </si>
  <si>
    <t>82"X128" Conduit, Type A, 706.04, As Per Plan</t>
  </si>
  <si>
    <t>28" X 20" Conduit, Type A</t>
  </si>
  <si>
    <t>71" X 47" Conduit, Type A</t>
  </si>
  <si>
    <t>83" X 57" Conduit, Type A</t>
  </si>
  <si>
    <t>73" X 55" Conduit, Type A</t>
  </si>
  <si>
    <t>Conduit, Type A, Precast Reinforced Concrete Three Sided Flat Topped Culvert</t>
  </si>
  <si>
    <t>Type A, Precast Reinforced Concrete Round Sections</t>
  </si>
  <si>
    <t>4' X 2' Conduit, Type A, 706.05</t>
  </si>
  <si>
    <t>4' X 4' Conduit, Type A, 706.05, As Per Plan</t>
  </si>
  <si>
    <t>5' X 3' Conduit, Type A, 706.05, As Per Plan</t>
  </si>
  <si>
    <t>5' X 4' Conduit, Type A, 706.05, As Per Plan</t>
  </si>
  <si>
    <t>6' X 3' Conduit, Type A, 706.05</t>
  </si>
  <si>
    <t>6' X 4' Conduit, Type A, 706.05, As Per Plan</t>
  </si>
  <si>
    <t>6' X 5' Conduit, Type A, 706.05, As Per Plan</t>
  </si>
  <si>
    <t>8' X 4' Conduit, Type A, 706.05, As Per Plan</t>
  </si>
  <si>
    <t>8' X 5' Conduit, Type A, 706.05, As Per Plan</t>
  </si>
  <si>
    <t>10' X 4' Conduit, Type A, 706.05</t>
  </si>
  <si>
    <t>10' X 6' Conduit, Type A, 706.05</t>
  </si>
  <si>
    <t>10' X 6' Conduit, Type A, 706.05, As Per Plan</t>
  </si>
  <si>
    <t>12' X 5' Conduit, Type A, 706.05</t>
  </si>
  <si>
    <t>12' X 5' Conduit, Type A, 706.05, As Per Plan</t>
  </si>
  <si>
    <t>12' X 8' Conduit, Type A, 706.05, As Per Plan</t>
  </si>
  <si>
    <t>12' X 10' Conduit, Type A, 706.05, As Per Plan</t>
  </si>
  <si>
    <t>14' X 4' Conduit, Type A, 706.05</t>
  </si>
  <si>
    <t>14' X 5' Conduit, Type A, 706.05</t>
  </si>
  <si>
    <t>14' X 5' Conduit, Type A, 706.05, As Per Plan</t>
  </si>
  <si>
    <t>14' X 6' Conduit, Type A, 706.05</t>
  </si>
  <si>
    <t>14' X 6' Conduit, Type A, 706.05, As Per Plan</t>
  </si>
  <si>
    <t>14' X 7' Conduit, Type A, 706.05, As Per Plan</t>
  </si>
  <si>
    <t>14' X 8' Conduit, Type A, 706.05</t>
  </si>
  <si>
    <t>14' X 8' Conduit, Type A, 706.05, As Per Plan</t>
  </si>
  <si>
    <t>14' X 10' Conduit, Type A, 706.05</t>
  </si>
  <si>
    <t>16' X 4' Conduit, Type A, 706.05, As Per Plan</t>
  </si>
  <si>
    <t>16' X 5' Conduit, Type A, 706.05</t>
  </si>
  <si>
    <t>16' X 6' Conduit, Type A, 706.05</t>
  </si>
  <si>
    <t>16'X9' Conduit, Type A, 706.05</t>
  </si>
  <si>
    <t>16'X9' Conduit, Type A, 706.05, As Per Plan</t>
  </si>
  <si>
    <t>20' X 10' Conduit, Type A, 706.05</t>
  </si>
  <si>
    <t>20' X 10' Conduit, Type A, 706.05, As Per Plan</t>
  </si>
  <si>
    <t>18' X 6' Conduit, Type A, 706.05, As Per Plan</t>
  </si>
  <si>
    <t>18' X 4' Conduit, Type A, 706.05, As Per Plan</t>
  </si>
  <si>
    <t>18' X 6' Conduit, Type A, 706.05</t>
  </si>
  <si>
    <t>20' X 5' Conduit, Type A, 706.05, As Per Plan</t>
  </si>
  <si>
    <t>20' X 9' Conduit, Type A, 706.05, As Per Plan</t>
  </si>
  <si>
    <t>Conduit Reconstructed:</t>
  </si>
  <si>
    <t>Conduit, Field Paving Of Pipe</t>
  </si>
  <si>
    <t>Slotted Drain, Type 1</t>
  </si>
  <si>
    <t>Special - Sanitary Sewer</t>
  </si>
  <si>
    <t>Catch Basin, No. 4, As Per Plan</t>
  </si>
  <si>
    <t>Catch Basin, No. 4 With E Grate</t>
  </si>
  <si>
    <t>Catch Basin, No. 4A</t>
  </si>
  <si>
    <t>Catch Basin, No. 4A, As Per Plan</t>
  </si>
  <si>
    <t>Catch Basin, No. 5, As Per Plan</t>
  </si>
  <si>
    <t>Catch Basin, No. 5 Without Apron</t>
  </si>
  <si>
    <t>Catch Basin, No. 5A</t>
  </si>
  <si>
    <t>Catch Basin, No. 5A, As Per Plan</t>
  </si>
  <si>
    <t>Catch Basin, No. 5A Without Apron</t>
  </si>
  <si>
    <t>Catch Basin, No. 8A Without Apron</t>
  </si>
  <si>
    <t>Catch Basin, No. 2-2B With Bicycle Safe Grate</t>
  </si>
  <si>
    <t>Catch Basin, No. 2-3 With Bicycle Safe Grate</t>
  </si>
  <si>
    <t>Catch Basin, No. 2-4, As Per Plan</t>
  </si>
  <si>
    <t>Catch Basin Grate</t>
  </si>
  <si>
    <t>Catch Basin Grate, As Per Plan</t>
  </si>
  <si>
    <t>Catch Basin Frame And Grate</t>
  </si>
  <si>
    <t>Inlet, No. 2-6, As Per Plan</t>
  </si>
  <si>
    <t>Inlet, No. 3B</t>
  </si>
  <si>
    <t>Inlet, No. 3B, As Per Plan</t>
  </si>
  <si>
    <t>Inlet, No. 3B50</t>
  </si>
  <si>
    <t>Inlet, No. 3C, As Per Plan</t>
  </si>
  <si>
    <t>Inlet, No. 3D</t>
  </si>
  <si>
    <t>Inlet, No. 3D, As Per Plan</t>
  </si>
  <si>
    <t>Inlet, No. 2-A-8</t>
  </si>
  <si>
    <t>Inlet, No. 2-A-8, As Per Plan</t>
  </si>
  <si>
    <t>Inlet, No. 2-A-18</t>
  </si>
  <si>
    <t>Barrier Median Inlet, Single Slope, Type 915B1</t>
  </si>
  <si>
    <t>Inlet, No. 3 For Single Slope Barrier, Type B1, As Per Plan</t>
  </si>
  <si>
    <t>Inlet, No. 3 For Single Slope Barrier, Type C</t>
  </si>
  <si>
    <t>Inlet, No. 3 For Single Slope Barrier, Type C1, As Per Plan</t>
  </si>
  <si>
    <t>Inlet, No. 4 For Single Slope Barrier, Type B</t>
  </si>
  <si>
    <t>Inlet, No. 4 For Single Slope Barrier, Type B, As Per Plan</t>
  </si>
  <si>
    <t>Inlet Frame And Grate, As Per Plan</t>
  </si>
  <si>
    <t>Manhole, No. 1, As Per Plan</t>
  </si>
  <si>
    <t>Manhole, No. 3 With 96" Base I.D. And 9" Weir</t>
  </si>
  <si>
    <t>Manhole, No. 3 W/108" Base I.D. &amp; 12" Weir</t>
  </si>
  <si>
    <t>Manhole, Type A (Dayton 830)</t>
  </si>
  <si>
    <t>Manhole, No. 5, As Per Plan</t>
  </si>
  <si>
    <t>Manhole Frame, As Per Plan</t>
  </si>
  <si>
    <t>Manhole Cover, As Per Plan</t>
  </si>
  <si>
    <t>Manhole Frame And Cover</t>
  </si>
  <si>
    <t>Precast Reinforced Concrete Outlet, As Per Plan</t>
  </si>
  <si>
    <t>Inspection Well, As Per Plan</t>
  </si>
  <si>
    <t>Junction Chamber</t>
  </si>
  <si>
    <t>Water Quality Basin, Retention, As Per Plan</t>
  </si>
  <si>
    <t>Water Quality Basin, Detention, As Per Plan</t>
  </si>
  <si>
    <t>Observation Well</t>
  </si>
  <si>
    <t>Low Strength Mortar Backfill</t>
  </si>
  <si>
    <t>Low Strength Mortar Backfill, As Per Plan</t>
  </si>
  <si>
    <t>Low Strength Mortar Backfill (Type 1)</t>
  </si>
  <si>
    <t>Low Strength Mortar Backfill (Type 1), As Per Plan</t>
  </si>
  <si>
    <t>Low Strength Mortar Backfill (Type 2)</t>
  </si>
  <si>
    <t>Low Strength Mortar Backfill (Type 2), As Per Plan</t>
  </si>
  <si>
    <t>Low Strength Mortar Backfill (Type 3)</t>
  </si>
  <si>
    <t>Law Enforcement Officer With Patrol Car For Assistance</t>
  </si>
  <si>
    <t>Law Enforcement Officer With Patrol Car For Assistance, As Per Plan</t>
  </si>
  <si>
    <t>Law Enforcement Officer With Patrol Car For Enforcement</t>
  </si>
  <si>
    <t>Law Enforcement Officer For Assistance</t>
  </si>
  <si>
    <t>Special - Work Zone Traffic Signal</t>
  </si>
  <si>
    <t>Worksite Traffic Supervisor</t>
  </si>
  <si>
    <t>MNTH</t>
  </si>
  <si>
    <t>Worksite Traffic Supervisor, As Per Plan</t>
  </si>
  <si>
    <t>Linear Delineation</t>
  </si>
  <si>
    <t>Linear Delineation, As Per Plan</t>
  </si>
  <si>
    <t>Increased Barrier Delineation</t>
  </si>
  <si>
    <t>Increased Barrier Delineation, As Per Plan</t>
  </si>
  <si>
    <t>Special - Work Zone Guardrail</t>
  </si>
  <si>
    <t>Work Zone Impact Attenuator (Unidirectional)</t>
  </si>
  <si>
    <t>Work Zone Impact Attenuator (Unidirectional), As Per Plan</t>
  </si>
  <si>
    <t>Work Zone Impact Attenuator (Bidirectional)</t>
  </si>
  <si>
    <t>Work Zone Impact Attenuator (Bidirectional), As Per Plan</t>
  </si>
  <si>
    <t>Work Zone Impact Attenuator</t>
  </si>
  <si>
    <t>Work Zone Impact Attenuator, Misc.:</t>
  </si>
  <si>
    <t>Speed Zone Ahead Symbol Sign</t>
  </si>
  <si>
    <t>Detour Signing</t>
  </si>
  <si>
    <t>Detour Signing, As Per Plan</t>
  </si>
  <si>
    <t>Work Zone Sign Support</t>
  </si>
  <si>
    <t>Work Zone Marking Sign</t>
  </si>
  <si>
    <t>Work Zone Marking Sign, As Per Plan</t>
  </si>
  <si>
    <t>Work Zone Speed Limit Sign</t>
  </si>
  <si>
    <t>Work Zone Increased Penalties Sign</t>
  </si>
  <si>
    <t>Resume Legal Speed Sign</t>
  </si>
  <si>
    <t>Replacement Sign</t>
  </si>
  <si>
    <t>Replacement Drum</t>
  </si>
  <si>
    <t>Special - Reboundable Tubular Pylon</t>
  </si>
  <si>
    <t>Work Zone Lighting System</t>
  </si>
  <si>
    <t>Work Zone Lighting System, As Per Plan</t>
  </si>
  <si>
    <t>Work Zone Crossover Lighting System</t>
  </si>
  <si>
    <t>Work Zone Crossover Lighting System, As Per Plan</t>
  </si>
  <si>
    <t>Special - Flashing Arrow Panel</t>
  </si>
  <si>
    <t>Work Zone Raised Pavement Marker</t>
  </si>
  <si>
    <t>Work Zone Raised Pavement Marker, As Per Plan</t>
  </si>
  <si>
    <t>Asphalt Concrete For Maintaining Traffic</t>
  </si>
  <si>
    <t>Asphalt Concrete For Maintaining Traffic, As Per Plan</t>
  </si>
  <si>
    <t>Barrier Reflector</t>
  </si>
  <si>
    <t>Barrier Reflector, Type A</t>
  </si>
  <si>
    <t>Barrier Reflector, Type A2</t>
  </si>
  <si>
    <t>Barrier Reflector, Type B</t>
  </si>
  <si>
    <t>Barrier Reflector, Type B2</t>
  </si>
  <si>
    <t>Barrier Reflector, Type B2, As Per Plan</t>
  </si>
  <si>
    <t>Object Marker, One Way</t>
  </si>
  <si>
    <t>Object Marker, One Way, As Per Plan</t>
  </si>
  <si>
    <t>Object Marker, Two Way</t>
  </si>
  <si>
    <t>Maintenance Of Traffic - One Lane Closure On A Two Lane Highway</t>
  </si>
  <si>
    <t>Maintenance Of Traffic, One Lane Closure On A Four Lane Undivided Highway</t>
  </si>
  <si>
    <t>Maintenance Of Traffic, One Lane Closure On A 4 Lane Or Greater Divided Highway</t>
  </si>
  <si>
    <t>Maintenance Of Traffic For Shoulder Closure</t>
  </si>
  <si>
    <t>Special - Calendar Days Of Contract Time For Opening To Traffic (Unit Price Field Should Reflect Number Of Days Bid)</t>
  </si>
  <si>
    <t>Maintaining Traffic, Misc.:</t>
  </si>
  <si>
    <t>Portable Changeable Message Sign</t>
  </si>
  <si>
    <t>DAY</t>
  </si>
  <si>
    <t>Portable Changeable Message Sign, As Per Plan</t>
  </si>
  <si>
    <t>Digital Speed Limit (Dsl) Sign Assembly</t>
  </si>
  <si>
    <t>SNMT</t>
  </si>
  <si>
    <t>Digital Speed Limit (Dsl) Sign Assembly With Alternate Warning Signs</t>
  </si>
  <si>
    <t>Work Zone Lane Line, Class I</t>
  </si>
  <si>
    <t>MILE</t>
  </si>
  <si>
    <t>Work Zone Lane Line, Class I, As Per Plan</t>
  </si>
  <si>
    <t>Work Zone Lane Line, Class I, 642 Paint</t>
  </si>
  <si>
    <t>Work Zone Lane Line, Class I, 642 Paint, As Per Plan</t>
  </si>
  <si>
    <t>Work Zone Lane Line, Class I, 740.06, Type I</t>
  </si>
  <si>
    <t>Work Zone Lane Line, Class I, 740.06, Type Ii</t>
  </si>
  <si>
    <t>Work Zone Lane Line, Class Ii</t>
  </si>
  <si>
    <t>Work Zone Lane Line, Class Ii, 642 Paint</t>
  </si>
  <si>
    <t>Work Zone Lane Line, Class Iii, 642 Paint</t>
  </si>
  <si>
    <t>Work Zone Lane Line, Class Ii, 740.06, Type I</t>
  </si>
  <si>
    <t>Work Zone Center Line, Class I</t>
  </si>
  <si>
    <t>Work Zone Center Line, Class I, As Per Plan</t>
  </si>
  <si>
    <t>Work Zone Center Line, Class I, 642 Paint</t>
  </si>
  <si>
    <t>Work Zone Center Line, Class I, 642 Paint, As Per Plan</t>
  </si>
  <si>
    <t>Work Zone Center Line, Class I, 740.06, Type I</t>
  </si>
  <si>
    <t>Work Zone Center Line, Class I, 740.06, Type Ii</t>
  </si>
  <si>
    <t>Work Zone Center Line, Class Ii</t>
  </si>
  <si>
    <t>Work Zone Center Line, Class Ii, 642 Paint</t>
  </si>
  <si>
    <t>Work Zone Center Line, Class Iii, 642 Paint</t>
  </si>
  <si>
    <t>Work Zone Center Line, Class Ii, 740.06, Type I</t>
  </si>
  <si>
    <t>Work Zone Edge Line, Class I</t>
  </si>
  <si>
    <t>Work Zone Edge Line, Class I, As Per Plan</t>
  </si>
  <si>
    <t>Work Zone Edge Line, Class I, 642 Paint</t>
  </si>
  <si>
    <t>Work Zone Edge Line, Class I, 642 Paint, As Per Plan</t>
  </si>
  <si>
    <t>Work Zone Edge Line, Class I, 740.06, Type I</t>
  </si>
  <si>
    <t>Work Zone Edge Line, Class I, 740.06, Type I, As Per Plan</t>
  </si>
  <si>
    <t>Work Zone Edge Line, Class I, 740.06, Type Ii</t>
  </si>
  <si>
    <t>Work Zone Edge Line, Class Ii</t>
  </si>
  <si>
    <t>Work Zone Edge Line, Class Iii, 642 Paint</t>
  </si>
  <si>
    <t>Work Zone Channelizing Line, Class I</t>
  </si>
  <si>
    <t>Work Zone Channelizing Line, Class I, As Per Plan</t>
  </si>
  <si>
    <t>Work Zone Channelizing Line, Class I, 642 Paint</t>
  </si>
  <si>
    <t>Work Zone Channelizing Line, Class I, 642 Paint, As Per Plan</t>
  </si>
  <si>
    <t>Work Zone Channelizing Line, Class I, 740.06, Type I</t>
  </si>
  <si>
    <t>Work Zone Channelizing Line, Class I, 740.06, Type I, As Per Plan</t>
  </si>
  <si>
    <t>Work Zone Channelizing Line, Class I, 740.06, Type Ii</t>
  </si>
  <si>
    <t>Work Zone Channelizing Line, Class Ii</t>
  </si>
  <si>
    <t>Work Zone Channelizing Line, Class Ii, 642 Paint</t>
  </si>
  <si>
    <t>Work Zone Channelizing Line, Class Iii, 642 Paint</t>
  </si>
  <si>
    <t>Work Zone Dotted Line, Class I</t>
  </si>
  <si>
    <t>Work Zone Dotted Line, Class I, As Per Plan</t>
  </si>
  <si>
    <t>Work Zone Dotted Line, Class I, 642 Paint</t>
  </si>
  <si>
    <t>Work Zone Dotted Line, Class I, 642 Paint, As Per Plan</t>
  </si>
  <si>
    <t>Work Zone Dotted Line, Class I, 740.06, Type I</t>
  </si>
  <si>
    <t>Work Zone Dotted Line, Class I, 740.06, Type I, As Per Plan</t>
  </si>
  <si>
    <t>Work Zone Dotted Line, Class I, 740.06, Type Ii</t>
  </si>
  <si>
    <t>Work Zone Dotted Line, Class Iii, 642 Paint</t>
  </si>
  <si>
    <t>Work Zone Transverse/Diagonal Line, Class I</t>
  </si>
  <si>
    <t>Work Zone Transverse/Diagonal Line, Class I, 642 Paint</t>
  </si>
  <si>
    <t>Work Zone Transverse/Diagonal Line, Class Ii, 642 Paint</t>
  </si>
  <si>
    <t>Work Zone Transverse/Diagonal Line, Class I, 740.06, Type I</t>
  </si>
  <si>
    <t>Work Zone Transverse/Diagonal Line, Class Iii, 642 Paint</t>
  </si>
  <si>
    <t>Work Zone Stop Line, Class I</t>
  </si>
  <si>
    <t>Work Zone Stop Line, Class I, As Per Plan</t>
  </si>
  <si>
    <t>Work Zone Stop Line, Class I, 642 Paint</t>
  </si>
  <si>
    <t>Work Zone Stop Line, Class I, 642 Paint, As Per Plan</t>
  </si>
  <si>
    <t>Work Zone Stop Line, Class I, 740.06, Type I</t>
  </si>
  <si>
    <t>Work Zone Stop Line, Class I, 740.06, Type Ii</t>
  </si>
  <si>
    <t>Work Zone Stop Line, Class Iii, 642 Paint</t>
  </si>
  <si>
    <t>Work Zone Stop Line, Class Iii, 642 Paint, As Per Plan</t>
  </si>
  <si>
    <t>Work Zone Crosswalk Line, Class I</t>
  </si>
  <si>
    <t>Work Zone Crosswalk Line, Class I, As Per Plan</t>
  </si>
  <si>
    <t>Work Zone Crosswalk Line, Class I, 642 Paint</t>
  </si>
  <si>
    <t>Work Zone Crosswalk Line, Class I, 740.06, Type I</t>
  </si>
  <si>
    <t>Work Zone Crosswalk Line, Class Iii, 642 Paint</t>
  </si>
  <si>
    <t>Work Zone Crosswalk Line, Class Iii, 642 Paint, As Per Plan</t>
  </si>
  <si>
    <t>Work Zone Gore Marking, Class Ii</t>
  </si>
  <si>
    <t>Work Zone Gore Marking, Class Ii, 642 Paint</t>
  </si>
  <si>
    <t>Work Zone Gore Marking, Class Ii, 740.06, Type I</t>
  </si>
  <si>
    <t>Work Zone Arrow, Class I</t>
  </si>
  <si>
    <t>Work Zone Arrow, Class I, 642 Paint</t>
  </si>
  <si>
    <t>Work Zone Arrow, Class I, 740.06, Type I</t>
  </si>
  <si>
    <t>Work Zone Arrow, Class Iii, 642 Paint</t>
  </si>
  <si>
    <t>Work Zone Word On Pavement, 72", Class I</t>
  </si>
  <si>
    <t>Work Zone Word On Pavement, 72", Class I, 642 Paint</t>
  </si>
  <si>
    <t>Work Zone Word On Pavement, 72", Class I, 740.06, Type I</t>
  </si>
  <si>
    <t>Work Zone Word On Pavement, 72", Class Iii, 642 Paint</t>
  </si>
  <si>
    <t>Work Zone Word On Pavement, 96", Class I</t>
  </si>
  <si>
    <t>Work Zone Word On Pavement, 96", Class I, 642 Paint</t>
  </si>
  <si>
    <t>Work Zone Word On Pavement, 96", Class Iii, 642 Paint</t>
  </si>
  <si>
    <t>Work Zone School Symbol Marking, 72", Class I</t>
  </si>
  <si>
    <t>Work Zone School Symbol Marking, 72", Class I, 642 Paint</t>
  </si>
  <si>
    <t>Work Zone School Symbol Marking, 72", Class Iii, 642 Paint</t>
  </si>
  <si>
    <t>Work Zone School Symbol Marking, 96", Class I</t>
  </si>
  <si>
    <t>Work Zone School Symbol Marking, 96", Class I, 642 Paint</t>
  </si>
  <si>
    <t>Work Zone School Symbol Marking, 96", Class Iii, 642 Paint</t>
  </si>
  <si>
    <t>Work Zone Railroad Symbol Marking, Class I</t>
  </si>
  <si>
    <t>Work Zone Railroad Symbol Marking, Class Iii, 642 Paint</t>
  </si>
  <si>
    <t>Work Zone Island Marking, Class I</t>
  </si>
  <si>
    <t>Work Zone Island Marking, Class Iii, 642 Paint</t>
  </si>
  <si>
    <t>Longitudinal Channelizer</t>
  </si>
  <si>
    <t>Business Entrance Sign</t>
  </si>
  <si>
    <t>Business Entrance Sign, As Per Plan</t>
  </si>
  <si>
    <t>Work Zone Pavement Marking, Misc.:</t>
  </si>
  <si>
    <t>Special - Maintaining Traffic</t>
  </si>
  <si>
    <t>Roads For Maintaining Traffic</t>
  </si>
  <si>
    <t>Roads For Maintaining Traffic, As Per Plan</t>
  </si>
  <si>
    <t>Special - Temporary Railroad Run-A-Round</t>
  </si>
  <si>
    <t>Pavement For Maintaining Traffic, Class A</t>
  </si>
  <si>
    <t>Pavement For Maintaining Traffic, Class A, As Per Plan</t>
  </si>
  <si>
    <t>Pavement For Maintaining Traffic, Class B</t>
  </si>
  <si>
    <t>Pavement For Maintaining Traffic, Class B, As Per Plan</t>
  </si>
  <si>
    <t>Pavement For Maintaining Traffic, As Per Plan</t>
  </si>
  <si>
    <t>Special - Temporary Roads And Pavements</t>
  </si>
  <si>
    <t>Water, As Per Plan</t>
  </si>
  <si>
    <t>Calcium Chloride</t>
  </si>
  <si>
    <t>Special - Dust Control</t>
  </si>
  <si>
    <t>Compacted Aggregate</t>
  </si>
  <si>
    <t>Compacted Aggregate, As Per Plan</t>
  </si>
  <si>
    <t>Shoulder Preparation</t>
  </si>
  <si>
    <t>Shoulder Reconditioning, Misc.:</t>
  </si>
  <si>
    <t>Special - Compacted Aggregate</t>
  </si>
  <si>
    <t>Rumble Strips, (Asphalt Concrete)</t>
  </si>
  <si>
    <t>Rumble Strips, (Asphalt Concrete), As Per Plan</t>
  </si>
  <si>
    <t>Rumble Strips, (Concrete)</t>
  </si>
  <si>
    <t>Edge Line, Rumble Stripe (Asphalt Concrete)</t>
  </si>
  <si>
    <t>Edge Line, Rumble Stripe (Concrete)</t>
  </si>
  <si>
    <t>Center Line, Rumble Stripe (Asphalt Concrete)</t>
  </si>
  <si>
    <t>Field Office, Type A</t>
  </si>
  <si>
    <t>Field Office, Type A, As Per Plan</t>
  </si>
  <si>
    <t>Field Office, Type B</t>
  </si>
  <si>
    <t>Field Office, Type B, As Per Plan</t>
  </si>
  <si>
    <t>Field Office, Type C</t>
  </si>
  <si>
    <t>Field Office, Type C, As Per Plan</t>
  </si>
  <si>
    <t>Special - Field Office</t>
  </si>
  <si>
    <t>Delineator, Post Mounted</t>
  </si>
  <si>
    <t>Delineator, Post Mounted, As Per Plan</t>
  </si>
  <si>
    <t>Delineator,Bracket Mounted</t>
  </si>
  <si>
    <t>Removal Of Delineator</t>
  </si>
  <si>
    <t>Delineator Removed And Reerected, As Per Plan</t>
  </si>
  <si>
    <t>Reflector</t>
  </si>
  <si>
    <t>Reboundable Tubular Pylon</t>
  </si>
  <si>
    <t>Removal Of Reboundable Tubular Pylon</t>
  </si>
  <si>
    <t>Delineator, Misc.:</t>
  </si>
  <si>
    <t>Rpm</t>
  </si>
  <si>
    <t>Rpm, As Per Plan</t>
  </si>
  <si>
    <t>Rpm Reflector</t>
  </si>
  <si>
    <t>Rpm Reflector, As Per Plan</t>
  </si>
  <si>
    <t>Rpm, Low Profile, Yellow/Yellow</t>
  </si>
  <si>
    <t>Rpm, Low Profile, White</t>
  </si>
  <si>
    <t>Rpm, Low Profile White/Red</t>
  </si>
  <si>
    <t>Rpm, Low Profile Yellow/Red</t>
  </si>
  <si>
    <t>Raised Pavement Marker Removed</t>
  </si>
  <si>
    <t>Raised Pavement Marker Removed, As Per Plan</t>
  </si>
  <si>
    <t>Rpm, Misc.:</t>
  </si>
  <si>
    <t>Special - Raised Pavement Markers</t>
  </si>
  <si>
    <t>Concrete Barrier, Single Slope, Type A1</t>
  </si>
  <si>
    <t>Concrete Barrier, Single Slope, Type B</t>
  </si>
  <si>
    <t>Concrete Barrier, Single Slope, Type B, As Per Plan</t>
  </si>
  <si>
    <t>Concrete Barrier, Single Slope, Type B1</t>
  </si>
  <si>
    <t>Concrete Barrier, Single Slope, Type B1, As Per Plan</t>
  </si>
  <si>
    <t>Concrete Barrier, Single Slope, Type C</t>
  </si>
  <si>
    <t>Concrete Barrier, Single Slope, Type C, As Per Plan</t>
  </si>
  <si>
    <t>Concrete Barrier, Single Slope, Type C1</t>
  </si>
  <si>
    <t>Concrete Barrier, Single Slope, Type C1, As Per Plan</t>
  </si>
  <si>
    <t>Concrete Barrier, Single Slope, Type D</t>
  </si>
  <si>
    <t>Concrete Barrier, Single Slope, Type D, As Per Plan</t>
  </si>
  <si>
    <t>Barrier Transition</t>
  </si>
  <si>
    <t>Barrier Transition, As Per Plan</t>
  </si>
  <si>
    <t>Concrete Barrier, Type A</t>
  </si>
  <si>
    <t>Concrete Barrier, Type A, As Per Plan</t>
  </si>
  <si>
    <t>Concrete Barrier, Type A, Reinforced</t>
  </si>
  <si>
    <t>Concrete Barrier, Type A, Reinforced, As Per Plan</t>
  </si>
  <si>
    <t>Concrete Barrier, Type A1</t>
  </si>
  <si>
    <t>Concrete Barrier, Type B</t>
  </si>
  <si>
    <t>Concrete Barrier, Type B, As Per Plan</t>
  </si>
  <si>
    <t>Concrete Barrier, Type B1</t>
  </si>
  <si>
    <t>Concrete Barrier, Type B1, As Per Plan</t>
  </si>
  <si>
    <t>Concrete Barrier, Type C, As Per Plan</t>
  </si>
  <si>
    <t>Concrete Barrier, Type C1</t>
  </si>
  <si>
    <t>Concrete Barrier, Type C1, As Per Plan</t>
  </si>
  <si>
    <t>Concrete Barrier, Type D</t>
  </si>
  <si>
    <t>Concrete Barrier, Type D, As Per Plan</t>
  </si>
  <si>
    <t>Concrete Barrier End Section, Type B</t>
  </si>
  <si>
    <t>Concrete Barrier End Section, Type B, As Per Plan</t>
  </si>
  <si>
    <t>Concrete Barrier End Section, Type B1</t>
  </si>
  <si>
    <t>Concrete Barrier End Section, Type C1</t>
  </si>
  <si>
    <t>Concrete Barrier End Section, Type D</t>
  </si>
  <si>
    <t>Concrete Barrier End Section, Type D, As Per Plan</t>
  </si>
  <si>
    <t>Concrete Barrier, End Anchorage, Reinforced, Type B</t>
  </si>
  <si>
    <t>Concrete Barrier, End Anchorage, Reinforced, Type B, As Per Plan</t>
  </si>
  <si>
    <t>Concrete Barrier, End Anchorage, Reinforced, Type B1</t>
  </si>
  <si>
    <t>Concrete Barrier, End Anchorage, Reinforced, Type B1, As Per Plan</t>
  </si>
  <si>
    <t>Concrete Barrier, End Anchorage, Reinforced, Type C</t>
  </si>
  <si>
    <t>Concrete Barrier, End Anchorage, Reinforced, Type C, As Per Plan</t>
  </si>
  <si>
    <t>Concrete Barrier End Section, Type D, Reinforced</t>
  </si>
  <si>
    <t>Concrete Barrier End Section, Type D, Reinforced, As Per Plan</t>
  </si>
  <si>
    <t>Concrete Barrier, End Anchorage, Reinforced, Type C1</t>
  </si>
  <si>
    <t>Concrete Barrier, End Anchorage, Reinforced, Type C1, As Per Plan</t>
  </si>
  <si>
    <t>Concrete Barrier, End Anchorage, Reinforced</t>
  </si>
  <si>
    <t>Concrete Barrier, End Anchorage, Reinforced, Type D</t>
  </si>
  <si>
    <t>Concrete Barrier, End Anchorage, Reinforced, Type D, As Per Plan</t>
  </si>
  <si>
    <t>Portable Concrete Barrier, 32"</t>
  </si>
  <si>
    <t>Portable Concrete Barrier, 32", As Per Plan</t>
  </si>
  <si>
    <t>Portable Concrete Barrier, 50"</t>
  </si>
  <si>
    <t>Portable Concrete Barrier, 50", As Per Plan</t>
  </si>
  <si>
    <t>Portable Concrete Barrier, 32", Bridge Mounted</t>
  </si>
  <si>
    <t>Portable Concrete Barrier, 32", Bridge Mounted, As Per Plan</t>
  </si>
  <si>
    <t>Portable Concrete Barrier, 50", Bridge Mounted</t>
  </si>
  <si>
    <t>Portable Concrete Barrier, 50", Bridge Mounted,As Per Plan</t>
  </si>
  <si>
    <t>Portable Concrete Barrier, "Y" Connector</t>
  </si>
  <si>
    <t>Portable Barrier, 32"</t>
  </si>
  <si>
    <t>Portable Barrier, 32", As Per Plan</t>
  </si>
  <si>
    <t>Portable Barrier, 50"</t>
  </si>
  <si>
    <t>Portable Barrier, 50", As Per Plan</t>
  </si>
  <si>
    <t>Portable Barrier, 32", Bridge Mounted</t>
  </si>
  <si>
    <t>Portable Barrier, 32", Bridge Mounted, As Per Plan</t>
  </si>
  <si>
    <t>Portable Barrier, 50", Bridge Mounted</t>
  </si>
  <si>
    <t>Portable Barrier, 50", Bridge Mounted, As Per Plan</t>
  </si>
  <si>
    <t>Portable Barrier, "Y" Connector</t>
  </si>
  <si>
    <t>Glare Screen</t>
  </si>
  <si>
    <t>Glare Screen, As Per Plan</t>
  </si>
  <si>
    <t>Barrier, Misc.:</t>
  </si>
  <si>
    <t>Special - Concrete Barrier</t>
  </si>
  <si>
    <t>Construction Layout Stakes, As Per Plan</t>
  </si>
  <si>
    <t>Providing Electronic Instrumentation</t>
  </si>
  <si>
    <t>Technical Assistance</t>
  </si>
  <si>
    <t>Primary Project Control Monument, Type A</t>
  </si>
  <si>
    <t>Monument Assembly Removed And Reset</t>
  </si>
  <si>
    <t>Monument Assembly Removed And Reset, As Per Plan</t>
  </si>
  <si>
    <t>Reference Monument, As Per Plan</t>
  </si>
  <si>
    <t>Mobilization, As Per Plan</t>
  </si>
  <si>
    <t>Special - Mobilization</t>
  </si>
  <si>
    <t>Connection, Fused Pull Apart</t>
  </si>
  <si>
    <t>Connection, Fused Pull Apart, As Per Plan</t>
  </si>
  <si>
    <t>Connection, Unfused Pull Apart</t>
  </si>
  <si>
    <t>Connection, Unfused Bolted</t>
  </si>
  <si>
    <t>Connection, Unfused Permanent</t>
  </si>
  <si>
    <t>Connection, Unfused Permanent, As Per Plan</t>
  </si>
  <si>
    <t>Connector Kit, Type I</t>
  </si>
  <si>
    <t>Connector Kit, Type Ii</t>
  </si>
  <si>
    <t>Connector Kit, Type Ii, As Per Plan</t>
  </si>
  <si>
    <t>Connector Kit, Type Iii</t>
  </si>
  <si>
    <t>Connector Kit, Type Iv</t>
  </si>
  <si>
    <t>Connector Kit, Type Vi</t>
  </si>
  <si>
    <t>Connector Kit, Type Vii</t>
  </si>
  <si>
    <t>Transformer Base, Type At-A</t>
  </si>
  <si>
    <t>Transformer Base, Type At-A, As Per Plan</t>
  </si>
  <si>
    <t>Transformer Base, Type At-C</t>
  </si>
  <si>
    <t>Transformer Base, Type At-C, As Per Plan</t>
  </si>
  <si>
    <t>Transformer Base, Type At-X</t>
  </si>
  <si>
    <t>Transformer Base, Type At-X, As Per Plan</t>
  </si>
  <si>
    <t>Transformer Base, Steel</t>
  </si>
  <si>
    <t>Transformer Base, Misc.:</t>
  </si>
  <si>
    <t>Light Pole, Decorative</t>
  </si>
  <si>
    <t>Light Pole, Decorative, As Per Plan</t>
  </si>
  <si>
    <t>Light Pole, Conventional</t>
  </si>
  <si>
    <t>Light Pole, Conventional, As Per Plan</t>
  </si>
  <si>
    <t>Light Pole, Low Mast</t>
  </si>
  <si>
    <t>Light Pole, Low Mast, As Per Plan</t>
  </si>
  <si>
    <t>Light Pole, Misc.:</t>
  </si>
  <si>
    <t>Light Pole (Installation Only), As Per Plan</t>
  </si>
  <si>
    <t>Erecting Reusable Downed Light Pole</t>
  </si>
  <si>
    <t>Erecting Reusable Downed Light Pole, As Per Plan</t>
  </si>
  <si>
    <t>Light Pole Anchor L-Bolts</t>
  </si>
  <si>
    <t>Light Pole Anchor L-Bolts, As Per Plan</t>
  </si>
  <si>
    <t>Light Pole Anchor U-Bolts, As Per Plan</t>
  </si>
  <si>
    <t>Light Pole Anchor Bolts On Structure</t>
  </si>
  <si>
    <t>Light Pole Anchor Bolts On Structure, As Per Plan</t>
  </si>
  <si>
    <t>Light Pole Anchor Bolts, Misc.:</t>
  </si>
  <si>
    <t>Light Tower, Bb70</t>
  </si>
  <si>
    <t>Light Tower, Bb90</t>
  </si>
  <si>
    <t>Light Tower, Bb100</t>
  </si>
  <si>
    <t>Light Tower, Bb110</t>
  </si>
  <si>
    <t>Light Tower, Bb120</t>
  </si>
  <si>
    <t>Light Tower, Bbb100</t>
  </si>
  <si>
    <t>Light Tower, Bbb110</t>
  </si>
  <si>
    <t>Light Tower, Bbbb80</t>
  </si>
  <si>
    <t>Light Tower, Bbbb90</t>
  </si>
  <si>
    <t>Light Tower, Bbbb100</t>
  </si>
  <si>
    <t>Light Tower, Bbbb100, As Per Plan</t>
  </si>
  <si>
    <t>Light Tower, Bbbb110</t>
  </si>
  <si>
    <t>Light Tower, Bbbb110, As Per Plan</t>
  </si>
  <si>
    <t>Light Tower, Bbbb120</t>
  </si>
  <si>
    <t>Light Tower, Bbbbb100</t>
  </si>
  <si>
    <t>Light Tower, Bbbbbb80</t>
  </si>
  <si>
    <t>Light Tower, Bbbbbb100</t>
  </si>
  <si>
    <t>Light Tower, Bbbbbb100, As Per Plan</t>
  </si>
  <si>
    <t>Light Tower, Bbbbbb110</t>
  </si>
  <si>
    <t>Light Tower, Bbbbbb110, As Per Plan</t>
  </si>
  <si>
    <t>Light Tower, Bbbbbb120</t>
  </si>
  <si>
    <t>Light Tower, Bbbbbbbb100</t>
  </si>
  <si>
    <t>Light Tower, Bbbbbbbb120</t>
  </si>
  <si>
    <t>Light Tower, Misc.:</t>
  </si>
  <si>
    <t>Light Pole Foundation, 24" X 6' Deep</t>
  </si>
  <si>
    <t>Light Pole Foundation, 24" X 6' Deep, As Per Plan</t>
  </si>
  <si>
    <t>Light Pole Foundation, 24" X 8' Deep</t>
  </si>
  <si>
    <t>Light Pole Foundation, 24" X 8' Deep, As Per Plan</t>
  </si>
  <si>
    <t>Light Pole Foundation, 24" X 10' Deep</t>
  </si>
  <si>
    <t>Light Pole Foundation, 24" X 10' Deep, As Per Plan</t>
  </si>
  <si>
    <t>Median Light Pole Foundation, 8' Deep</t>
  </si>
  <si>
    <t>Median Light Pole Foundation, 8' Deep, As Per Plan</t>
  </si>
  <si>
    <t>Median Light Pole Foundation, 10' Deep</t>
  </si>
  <si>
    <t>Median Light Pole Foundation, 10' Deep, As Per Plan</t>
  </si>
  <si>
    <t>Light Pole Foundation Repair</t>
  </si>
  <si>
    <t>Light Pole Foundation Repair, As Per Plan</t>
  </si>
  <si>
    <t>Light Pole Foundation</t>
  </si>
  <si>
    <t>Light Pole Foundation, As Per Plan</t>
  </si>
  <si>
    <t>Light Pole Foundation, Misc.:</t>
  </si>
  <si>
    <t>Light Tower Foundation, 36" X 15' Deep</t>
  </si>
  <si>
    <t>Light Tower Foundation, 36" X 20' Deep</t>
  </si>
  <si>
    <t>Light Tower Foundation, 36" X 25' Deep</t>
  </si>
  <si>
    <t>Light Tower Foundation, 36" X 25' Deep, As Per Plan</t>
  </si>
  <si>
    <t>Light Tower Foundation, 36" X 30' Deep</t>
  </si>
  <si>
    <t>Light Tower Foundation, 36" X 30' Deep, As Per Plan</t>
  </si>
  <si>
    <t>Light Tower Foundation, 42" X 30' Deep</t>
  </si>
  <si>
    <t>Light Tower Foundation, Misc.:</t>
  </si>
  <si>
    <t>Bracket Arm</t>
  </si>
  <si>
    <t>Bracket Arm, As Per Plan</t>
  </si>
  <si>
    <t>Bracket Arm, 6', As Per Plan</t>
  </si>
  <si>
    <t>Bracket Arm, 8'</t>
  </si>
  <si>
    <t>Bracket Arm, 8', As Per Plan</t>
  </si>
  <si>
    <t>Bracket Arm, 10'</t>
  </si>
  <si>
    <t>Bracket Arm, 10', As Per Plan</t>
  </si>
  <si>
    <t>Bracket Arm, 12'</t>
  </si>
  <si>
    <t>Bracket Arm, 12', As Per Plan</t>
  </si>
  <si>
    <t>Bracket Arm, 15'</t>
  </si>
  <si>
    <t>Bracket Arm, 15', As Per Plan</t>
  </si>
  <si>
    <t>Bracket Arm, 16'</t>
  </si>
  <si>
    <t>Bracket Arm, 18'</t>
  </si>
  <si>
    <t>Bracket Arm, 18', As Per Plan</t>
  </si>
  <si>
    <t>Bracket Arm, 20'</t>
  </si>
  <si>
    <t>Bracket Arm, 20', As Per Plan</t>
  </si>
  <si>
    <t>Bracket Arm, 25'</t>
  </si>
  <si>
    <t>Bracket Arm, 25', As Per Plan</t>
  </si>
  <si>
    <t>Bracket Arm, 30'</t>
  </si>
  <si>
    <t>Bracket Arm, 30', As Per Plan</t>
  </si>
  <si>
    <t>Bracket Arm, Misc.:</t>
  </si>
  <si>
    <t>Ballast For Tower Light Fixture, As Per Plan</t>
  </si>
  <si>
    <t>Portable Winch Drive Power Unit</t>
  </si>
  <si>
    <t>Light Tower Maintenance Platform, Type A</t>
  </si>
  <si>
    <t>Light Tower Maintenance Platform, Type C</t>
  </si>
  <si>
    <t>Light Tower Maintenance Platform, Type D</t>
  </si>
  <si>
    <t>No. 1/0 Awg 5000 Volt Distribution Cable</t>
  </si>
  <si>
    <t>No. 2/0 Awg 5000 Volt Distribution Cable</t>
  </si>
  <si>
    <t>No. 6 Awg 600 Volt Distribution Cable</t>
  </si>
  <si>
    <t>No. 4 Awg 600 Volt Distribution Cable</t>
  </si>
  <si>
    <t>No. 4 Awg 600 Volt Distribution Cable, As Per Plan</t>
  </si>
  <si>
    <t>No. 2 Awg 600 Volt Distribution Cable</t>
  </si>
  <si>
    <t>No. 4 Awg 5000 Volt Distribution Cable</t>
  </si>
  <si>
    <t>No. 4 Awg 5000 Volt Distribution Cable, As Per Plan</t>
  </si>
  <si>
    <t>No. 2 Awg 5000 Volt Distribution Cable</t>
  </si>
  <si>
    <t>No. 2 Awg 5000 Volt Distribution Cable, As Per Plan</t>
  </si>
  <si>
    <t>No. 6 Awg 5000 Volt Distribution Cable</t>
  </si>
  <si>
    <t>No. 8 Awg 600 Volt Distribution Cable</t>
  </si>
  <si>
    <t>No. 8 Awg 600 Volt Distribution Cable, As Per Plan</t>
  </si>
  <si>
    <t>No. 10 Awg 600 Volt Distribution Cable</t>
  </si>
  <si>
    <t>Distribution Cable, Misc.:</t>
  </si>
  <si>
    <t>No. 14 Awg 600 Volt Distribution Cable</t>
  </si>
  <si>
    <t>No. 10 Awg Pole And Bracket Cable</t>
  </si>
  <si>
    <t>No. 10 Awg Pole And Bracket Cable, As Per Plan</t>
  </si>
  <si>
    <t>No. 12 Awg Pole And Bracket Cable</t>
  </si>
  <si>
    <t>1-1/2" Duct Cable With Two No. 4 Awg 600 Volt Cables</t>
  </si>
  <si>
    <t>1-1/2" Duct Cable With Two No. 4 Awg 5000 Volt Cables</t>
  </si>
  <si>
    <t>1-1/2" Duct Cable With Two No. 4 Awg 5000 Volt Cables, As Per Plan</t>
  </si>
  <si>
    <t>1-1/2" Duct Cable With Two No. 2 Awg 5000 Volt Cables</t>
  </si>
  <si>
    <t>1-1/2" Duct Cable With Two No. 2 Awg 5000 Volt Cables, As Per Plan</t>
  </si>
  <si>
    <t>1-1/2" Duct Cable With Three No. 1/0 Awg 5000 Volt Cables</t>
  </si>
  <si>
    <t>1-1/2" Duct Cable With Three No. 4 Awg 5000 Volt Cables</t>
  </si>
  <si>
    <t>1-1/2" Duct Cable With Three No. 4 Awg 5000 Volt Cables, As Per Plan</t>
  </si>
  <si>
    <t>1-1/2" Duct Cable With Three No. 2 Awg 5000 Volt Cables</t>
  </si>
  <si>
    <t>1-1/2" Duct Cable With Three No. 2 Awg 5000 Volt Cables, As Per Plan</t>
  </si>
  <si>
    <t>1-1/2" Duct Cable With Four No. 4 Awg 5000 Volt Cables</t>
  </si>
  <si>
    <t>Duct Cable, Misc.:</t>
  </si>
  <si>
    <t>Conduit, 3/4", 725.04</t>
  </si>
  <si>
    <t>Conduit, 3/4", 725.04, As Per Plan</t>
  </si>
  <si>
    <t>Conduit, 3/4", 725.051</t>
  </si>
  <si>
    <t>Conduit, 1", 725.04</t>
  </si>
  <si>
    <t>Conduit, 1", 725.04, As Per Plan</t>
  </si>
  <si>
    <t>Conduit, 1", 725.05</t>
  </si>
  <si>
    <t>Conduit, 1", 725.051</t>
  </si>
  <si>
    <t>Conduit, 1-1/4", 725.04</t>
  </si>
  <si>
    <t>Conduit, 1-1/4", 725.04, As Per Plan</t>
  </si>
  <si>
    <t>Conduit, 1-1/4", 725.05</t>
  </si>
  <si>
    <t>Conduit, 1-1/4", 725.051</t>
  </si>
  <si>
    <t>Conduit, 1-1/2", 725.04</t>
  </si>
  <si>
    <t>Conduit, 1-1/2", 725.04, As Per Plan</t>
  </si>
  <si>
    <t>Conduit, 1-1/2", 725.05</t>
  </si>
  <si>
    <t>Conduit, 1-1/2", 725.05, As Per Plan</t>
  </si>
  <si>
    <t>Conduit, 1-1/2", 725.051</t>
  </si>
  <si>
    <t>Conduit, 1-1/2", 725.052, As Per Plan</t>
  </si>
  <si>
    <t>Conduit, 2", 725.04</t>
  </si>
  <si>
    <t>Conduit, 2", 725.04, As Per Plan</t>
  </si>
  <si>
    <t>Conduit, 2", 725.05</t>
  </si>
  <si>
    <t>Conduit, 2", 725.05, As Per Plan</t>
  </si>
  <si>
    <t>Conduit, 2-1/2", 725.04</t>
  </si>
  <si>
    <t>Conduit, 2-1/2", 725.04, As Per Plan</t>
  </si>
  <si>
    <t>Conduit, 2", 725.051</t>
  </si>
  <si>
    <t>Conduit, 2", 725.051, As Per Plan</t>
  </si>
  <si>
    <t>Conduit, 2", 725.052</t>
  </si>
  <si>
    <t>Conduit, 2", 725.052, App</t>
  </si>
  <si>
    <t>Conduit, 2-1/2", 725.051</t>
  </si>
  <si>
    <t>Conduit, 3", 725.04</t>
  </si>
  <si>
    <t>Conduit, 3", 725.04, As Per Plan</t>
  </si>
  <si>
    <t>Conduit, 3", 725.05</t>
  </si>
  <si>
    <t>Conduit, 3", 725.05, As Per Plan</t>
  </si>
  <si>
    <t>Conduit, 3", 725.051</t>
  </si>
  <si>
    <t>Conduit, 3", 725.051, As Per Plan</t>
  </si>
  <si>
    <t>Conduit, 3", 725.052</t>
  </si>
  <si>
    <t>Conduit, 3", 725.052, As Per Plan</t>
  </si>
  <si>
    <t>Conduit, 3-1/2", 725.04</t>
  </si>
  <si>
    <t>Conduit, 4", 725.04</t>
  </si>
  <si>
    <t>Conduit, 4", 725.04, As Per Plan</t>
  </si>
  <si>
    <t>Conduit, 4", 725.05</t>
  </si>
  <si>
    <t>Conduit, 4", 725.05, As Per Plan</t>
  </si>
  <si>
    <t>Conduit, 4", 725.051</t>
  </si>
  <si>
    <t>Conduit, 4", 725.051, As Per Plan</t>
  </si>
  <si>
    <t>Conduit, 4", 725.052</t>
  </si>
  <si>
    <t>Conduit, 4", 725.052, As Per Plan</t>
  </si>
  <si>
    <t>Conduit, 6", 725.05, As Per Plan</t>
  </si>
  <si>
    <t>Conduit, As Per Plan</t>
  </si>
  <si>
    <t>Conduit, Multicell</t>
  </si>
  <si>
    <t>Conduit, 4", Multicell, 725.20 , Epc-40</t>
  </si>
  <si>
    <t>Conduit, 4", Multicell, 725.20 , Epc-80</t>
  </si>
  <si>
    <t>Conduit, Concrete Encased</t>
  </si>
  <si>
    <t>Conduit, Concrete Encased, As Per Plan</t>
  </si>
  <si>
    <t>Conduit, Jacked Or Drilled</t>
  </si>
  <si>
    <t>Conduit, Jacked Or Drilled, As Per Plan</t>
  </si>
  <si>
    <t>Conduit, Jacked Or Drilled, 725.04</t>
  </si>
  <si>
    <t>Conduit, Jacked Or Drilled, 725.04, As Per Plan</t>
  </si>
  <si>
    <t>Conduit, Jacked Or Drilled, 725.05</t>
  </si>
  <si>
    <t>Conduit, Jacked Or Drilled, 725.051</t>
  </si>
  <si>
    <t>Conduit, Jacked Or Drilled, 725.051, As Per Plan</t>
  </si>
  <si>
    <t>Conduit, Jacked Or Drilled, 725.052</t>
  </si>
  <si>
    <t>Conduit, Jacked Or Drilled, 725.052, As Per Plan</t>
  </si>
  <si>
    <t>Conduit Cleaned And Cables Removed</t>
  </si>
  <si>
    <t>Conduit Cleaned And Cables Removed, As Per Plan</t>
  </si>
  <si>
    <t>Luminaire, Conventional</t>
  </si>
  <si>
    <t>Luminaire, Conventional, As Per Plan</t>
  </si>
  <si>
    <t>Luminaire, Conventional, Solid State (Led), As Per Plan</t>
  </si>
  <si>
    <t>Luminaire, High Mast</t>
  </si>
  <si>
    <t>Luminaire, High Mast, As Per Plan</t>
  </si>
  <si>
    <t>Luminaire, Low Mast</t>
  </si>
  <si>
    <t>Luminaire, Low Mast, As Per Plan</t>
  </si>
  <si>
    <t>Luminaire, Post Top</t>
  </si>
  <si>
    <t>Luminaire, Post Top, As Per Plan</t>
  </si>
  <si>
    <t>Luminaire, Underpass</t>
  </si>
  <si>
    <t>Luminaire, Underpass, As Per Plan</t>
  </si>
  <si>
    <t>Removal Of Luminaire And Reerection</t>
  </si>
  <si>
    <t>Removal Of Luminaire And Reerection, As Per Plan</t>
  </si>
  <si>
    <t>Luminaire, Decorative</t>
  </si>
  <si>
    <t>Luminaire, Decorative, As Per Plan</t>
  </si>
  <si>
    <t>Luminaire, Installation Only, As Per Plan</t>
  </si>
  <si>
    <t>Luminaire, Misc.:</t>
  </si>
  <si>
    <t>Luminaire, Solid-State (Led), Misc.:</t>
  </si>
  <si>
    <t>Ballast, Misc.:</t>
  </si>
  <si>
    <t>Glare Shield</t>
  </si>
  <si>
    <t>Glare Shield, As Per Plan</t>
  </si>
  <si>
    <t>Trench</t>
  </si>
  <si>
    <t>Trench, As Per Plan</t>
  </si>
  <si>
    <t>Trench, 24" Deep</t>
  </si>
  <si>
    <t>Trench, 24" Deep, As Per Plan</t>
  </si>
  <si>
    <t>Trench, 30" Deep</t>
  </si>
  <si>
    <t>Trench, 36" Deep</t>
  </si>
  <si>
    <t>Trench, 36" Deep, As Per Plan</t>
  </si>
  <si>
    <t>Trench, 48" Deep</t>
  </si>
  <si>
    <t>Trench In Paved Area</t>
  </si>
  <si>
    <t>Trench In Paved Areas, As Per Plan</t>
  </si>
  <si>
    <t>Trench In Paved Area, Type A</t>
  </si>
  <si>
    <t>Trench In Paved Area, Type A, As Per Plan</t>
  </si>
  <si>
    <t>Trench In Paved Area, Type B</t>
  </si>
  <si>
    <t>Trench In Paved Area, Type B, As Per Plan</t>
  </si>
  <si>
    <t>Trench, Misc.:</t>
  </si>
  <si>
    <t>Junction Box</t>
  </si>
  <si>
    <t>Junction Box, As Per Plan</t>
  </si>
  <si>
    <t>Transition Junction Box</t>
  </si>
  <si>
    <t>Transition Junction Box, As Per Plan</t>
  </si>
  <si>
    <t>Structure Junction Box</t>
  </si>
  <si>
    <t>Structure Junction Box, As Per Plan</t>
  </si>
  <si>
    <t>Median Junction Box</t>
  </si>
  <si>
    <t>Median Junction Box, As Per Plan</t>
  </si>
  <si>
    <t>Barrier Junction Box</t>
  </si>
  <si>
    <t>Barrier Junction Box, As Per Plan</t>
  </si>
  <si>
    <t>Pull Box, 725.08, 18"</t>
  </si>
  <si>
    <t>Pull Box, 725.08, 18", As Per Plan</t>
  </si>
  <si>
    <t>Pull Box, 725.06, 18"</t>
  </si>
  <si>
    <t>Pull Box, 725.08, 24"</t>
  </si>
  <si>
    <t>Pull Box, 725.08, 24", As Per Plan</t>
  </si>
  <si>
    <t>Pull Box, 725.06, 24"</t>
  </si>
  <si>
    <t>Pull Box, 725.08, 32"</t>
  </si>
  <si>
    <t>Pull Box, 725.08, 32", As Per Plan</t>
  </si>
  <si>
    <t>Pull Box, 725.08, 36"</t>
  </si>
  <si>
    <t>Pull Box, 725.08, 36", As Per Plan</t>
  </si>
  <si>
    <t>Pull Box, 725.07, 6"X6"</t>
  </si>
  <si>
    <t>Pull Box, 725.07, 13"X18"</t>
  </si>
  <si>
    <t>Pull Box, 725.07, 18"X18"</t>
  </si>
  <si>
    <t>Pull Box, 725.06, 13"X24"</t>
  </si>
  <si>
    <t>Pull Box, 725.06, 13"X24", As Per Plan</t>
  </si>
  <si>
    <t>Pull Box, 725.06, 17"X30"</t>
  </si>
  <si>
    <t>Pull Box, 725.06, 17"X30", As Per Plan</t>
  </si>
  <si>
    <t>Pull Box, 725.06, 24"X36"</t>
  </si>
  <si>
    <t>Pull Box, 725.06, 24"X36", As Per Plan</t>
  </si>
  <si>
    <t>Pull Box, As Per Plan</t>
  </si>
  <si>
    <t>Median Pull Box</t>
  </si>
  <si>
    <t>Pull Box Removed And Replaced</t>
  </si>
  <si>
    <t>Pull Box Removed And Replaced, As Per Plan</t>
  </si>
  <si>
    <t>Pull Box Removed</t>
  </si>
  <si>
    <t>Pull Box Removed, As Per Plan</t>
  </si>
  <si>
    <t>Pull Box, Misc.:</t>
  </si>
  <si>
    <t>Ground Rod</t>
  </si>
  <si>
    <t>Ground Rod, As Per Plan</t>
  </si>
  <si>
    <t>Structure Grounding System</t>
  </si>
  <si>
    <t>Structure Grounding System, As Per Plan</t>
  </si>
  <si>
    <t>Circuit Breaker, Tower Lighting</t>
  </si>
  <si>
    <t>Circuit Breaker, Tower Lighting, As Per Plan</t>
  </si>
  <si>
    <t>Power Service</t>
  </si>
  <si>
    <t>Power Service, As Per Plan</t>
  </si>
  <si>
    <t>Power Service Refurbished, As Per Plan</t>
  </si>
  <si>
    <t>Transformer Pad, Concrete, As Per Plan</t>
  </si>
  <si>
    <t>Control Center Cabinet, Complete</t>
  </si>
  <si>
    <t>Control Center Cabinet, Complete, As Per Plan</t>
  </si>
  <si>
    <t>Control Center Maintenance Item, As Per Plan</t>
  </si>
  <si>
    <t>Reerect Existing Light Pole</t>
  </si>
  <si>
    <t>Reerect Existing Light Pole, As Per Plan</t>
  </si>
  <si>
    <t>Remove And Reerect Existing Light Pole</t>
  </si>
  <si>
    <t>Remove And Reerect Existing Light Pole, As Per Plan</t>
  </si>
  <si>
    <t>Re-Erect Existing Light Tower</t>
  </si>
  <si>
    <t>Re-Erect Existing Light Tower, As Per Plan</t>
  </si>
  <si>
    <t>Reerect Existing Luminaire</t>
  </si>
  <si>
    <t>Reerect Existing Luminaire, As Per Plan</t>
  </si>
  <si>
    <t>Remove And Reerect Bracket Arm</t>
  </si>
  <si>
    <t>Remove And Reerect Bracket Arm, As Per Plan</t>
  </si>
  <si>
    <t>Plastic Caution Tape</t>
  </si>
  <si>
    <t>Plastic Caution Tape, As Per Plan</t>
  </si>
  <si>
    <t>Power Cable For Light Tower, As Per Plan</t>
  </si>
  <si>
    <t>Service To Underpass Lighting, As Per Plan</t>
  </si>
  <si>
    <t>Service To Underpass Lighting</t>
  </si>
  <si>
    <t>Lighting, Minimal Maintenance, As Per Plan</t>
  </si>
  <si>
    <t>FXMT</t>
  </si>
  <si>
    <t>High Voltage Test</t>
  </si>
  <si>
    <t>Temporary Lighting</t>
  </si>
  <si>
    <t>Pull Box Cleaned</t>
  </si>
  <si>
    <t>Special - Maintain Existing Lighting</t>
  </si>
  <si>
    <t>Special - Replacement Of Existing Lighting Unit</t>
  </si>
  <si>
    <t>Repairing Underground Break Of Cable In Duct Or Conduit</t>
  </si>
  <si>
    <t>Repairing Underground Break Of Cable In Duct Or Conduit, As Per Plan</t>
  </si>
  <si>
    <t>Troubleshooting Underground And Above Ground Circuitry Problem</t>
  </si>
  <si>
    <t>Frangible Base, As Per Plan</t>
  </si>
  <si>
    <t>Repair Integral Luminaire Lowering Mechanism Of Tower Lighting Fixture</t>
  </si>
  <si>
    <t>Repair Integral Luminaire Lowering Mechanism Of Tower Lighting Fixture, As Per Plan</t>
  </si>
  <si>
    <t>Secondary Surge Protector, As Per Plan</t>
  </si>
  <si>
    <t>Special - Emergency Response-Knockdown, Roadway Hazard And/Or Live Exposed Wire</t>
  </si>
  <si>
    <t>Light Pole Removed For Reerection</t>
  </si>
  <si>
    <t>Lighting Contactor, As Per Plan</t>
  </si>
  <si>
    <t>Light Tower Removed</t>
  </si>
  <si>
    <t>Light Tower Removed, As Per Plan</t>
  </si>
  <si>
    <t>Light Tower Removed For Storage</t>
  </si>
  <si>
    <t>Light Tower Removed For Storage, As Per Plan</t>
  </si>
  <si>
    <t>Light Pole Removed</t>
  </si>
  <si>
    <t>Light Pole Removed, As Per Plan</t>
  </si>
  <si>
    <t>Light Pole Removed For Storage</t>
  </si>
  <si>
    <t>Light Pole Removed For Storage, As Per Plan</t>
  </si>
  <si>
    <t>Light Pole Removed For Reuse</t>
  </si>
  <si>
    <t>Light Pole Removed For Reuse, As Per Plan</t>
  </si>
  <si>
    <t>Light Pole Foundation Removed</t>
  </si>
  <si>
    <t>Light Pole Foundation Removed, As Per Plan</t>
  </si>
  <si>
    <t>Portion Of Light Pole Foundation Removed</t>
  </si>
  <si>
    <t>Portion Of Light Pole Foundation Removed, As Per Plan</t>
  </si>
  <si>
    <t>Luminaire Removed For Storage</t>
  </si>
  <si>
    <t>Luminaire Removed For Storage, As Per Plan</t>
  </si>
  <si>
    <t>Luminaire Removed</t>
  </si>
  <si>
    <t>Luminaire Removed, As Per Plan</t>
  </si>
  <si>
    <t>Luminaire Removed For Reuse</t>
  </si>
  <si>
    <t>Power Service Removed</t>
  </si>
  <si>
    <t>Power Service Removed, As Per Plan</t>
  </si>
  <si>
    <t>Luminaire Support Removed</t>
  </si>
  <si>
    <t>Luminaire Support Removed, As Per Plan</t>
  </si>
  <si>
    <t>Luminaire Support Foundation Removed</t>
  </si>
  <si>
    <t>Light Tower Foundation Removed</t>
  </si>
  <si>
    <t>Light Tower Foundation Removed, As Per Plan</t>
  </si>
  <si>
    <t>Distribution Cable Removed</t>
  </si>
  <si>
    <t>Distribution Cable Removed, As Per Plan</t>
  </si>
  <si>
    <t>Disconnect Circuit</t>
  </si>
  <si>
    <t>Disconnect Circuit, As Per Plan</t>
  </si>
  <si>
    <t>Lighting, Misc.:</t>
  </si>
  <si>
    <t>Special - Lighting</t>
  </si>
  <si>
    <t>Barrier Reflector, As Per Plan</t>
  </si>
  <si>
    <t>Special - Barrier Reflectors</t>
  </si>
  <si>
    <t>Ground Mounted Support, No. 1 Post</t>
  </si>
  <si>
    <t>Ground Mounted Support, No. 1 Post, As Per Plan</t>
  </si>
  <si>
    <t>Ground Mounted Support, No. 2 Post</t>
  </si>
  <si>
    <t>Ground Mounted Support, No. 2 Post, As Per Plan</t>
  </si>
  <si>
    <t>Ground Mounted Support, No. 3 Post, As Per Plan</t>
  </si>
  <si>
    <t>Ground Mounted Support, No. 4 Post</t>
  </si>
  <si>
    <t>Ground Mounted Support, No. 4 Post, As Per Plan</t>
  </si>
  <si>
    <t>Ground Mounted Support, No. 6 Post</t>
  </si>
  <si>
    <t>Ground Mounted Support, No. 6 Post, As Per Plan</t>
  </si>
  <si>
    <t>Ground Mounted Structural Beam Support, S4X7.7</t>
  </si>
  <si>
    <t>Ground Mounted Structural Beam Support, S4X7.7, As Per Plan</t>
  </si>
  <si>
    <t>Ground Mounted Structural Beam Support, W6X9</t>
  </si>
  <si>
    <t>Ground Mounted Structural Beam Support, W6X9, As Perplan</t>
  </si>
  <si>
    <t>Ground Mounted Structural Beam Support, W8X18</t>
  </si>
  <si>
    <t>Ground Mounted Structural Beam Support, W10X22</t>
  </si>
  <si>
    <t>Ground Mounted Structural Beam Support, W10X12</t>
  </si>
  <si>
    <t>Ground Mounted Structural Beam Support, W12X30</t>
  </si>
  <si>
    <t>One Way Support, No. 2 Post</t>
  </si>
  <si>
    <t>One Way Support, No. 3 Post</t>
  </si>
  <si>
    <t>One Way Support, No. 3 Post, As Per Plan</t>
  </si>
  <si>
    <t>One Way Support, No. 4 Post</t>
  </si>
  <si>
    <t>Ground Mounted Support, Pipe</t>
  </si>
  <si>
    <t>Ground Mounted Wooden Box Beam Support, Type L Beam</t>
  </si>
  <si>
    <t>Ground Mounted Wooden Box Beam Support, Type M Beam</t>
  </si>
  <si>
    <t>Street Name Sign Support, As Per Plan</t>
  </si>
  <si>
    <t>Street Name Sign Support, No. 2 Post</t>
  </si>
  <si>
    <t>Street Name Sign Support, No. 2 Post, As Per Plan</t>
  </si>
  <si>
    <t>Street Name Sign Support, No. 3 Post</t>
  </si>
  <si>
    <t>Street Name Sign Support, No. 3 Post, As Per Plan</t>
  </si>
  <si>
    <t>Street Name Sign Support, No. 4 Post</t>
  </si>
  <si>
    <t>Sign Post Reflector</t>
  </si>
  <si>
    <t>Sign Post Reflector, As Per Plan</t>
  </si>
  <si>
    <t>Breakaway Structural Beam Connection</t>
  </si>
  <si>
    <t>Breakaway Structural Beam Connection, As Per Plan</t>
  </si>
  <si>
    <t>Triangular Slip Base Connection</t>
  </si>
  <si>
    <t>Triangular Slip Base Connection, As Per Plan</t>
  </si>
  <si>
    <t>Surface Preparation, Existing Support Section</t>
  </si>
  <si>
    <t>Surface Preparation, New Support Section</t>
  </si>
  <si>
    <t>Surface Preparation, New Support Section, As Per Plan</t>
  </si>
  <si>
    <t>Coating, Epoxy Prime Coat, Support Section</t>
  </si>
  <si>
    <t>Coating, Epoxy Prime Coat, Support Section, As Per Plan</t>
  </si>
  <si>
    <t>Coating, Epoxy Intermediate Coat, Support Section</t>
  </si>
  <si>
    <t>Coating, Epoxy Intermediate Coat, Support Section, As Per Plan</t>
  </si>
  <si>
    <t>Coating, Urethane Top Coat, Support Section</t>
  </si>
  <si>
    <t>Coating, Urethane Top Coat, Support Section, As Per Plan</t>
  </si>
  <si>
    <t>Coating, Organic Zinc Prime Coat, Support Section</t>
  </si>
  <si>
    <t>Coating, Organic Zinc Prime Coat, Support Section, As Per Plan</t>
  </si>
  <si>
    <t>Overhead Sign Support, Type Tc-16.21, Design 5</t>
  </si>
  <si>
    <t>Overhead Sign Support, Type Tc-16.21, Design 5, As Per Plan</t>
  </si>
  <si>
    <t>Overhead Sign Support, Type Tc-16.21, Design 6</t>
  </si>
  <si>
    <t>Overhead Sign Support, Type Tc-16.21, Design 6, As Per Plan</t>
  </si>
  <si>
    <t>Overhead Sign Support, Type Tc-16.21, Design 7</t>
  </si>
  <si>
    <t>Overhead Sign Support, Type Tc-16.21, Design 7, As Per Plan</t>
  </si>
  <si>
    <t>Overhead Sign Support, Type Tc-16.21, Design 8</t>
  </si>
  <si>
    <t>Overhead Sign Support, Type Tc-16.21, Design 8, As Per Plan</t>
  </si>
  <si>
    <t>Overhead Sign Support, Type Tc-16.21, Design 9</t>
  </si>
  <si>
    <t>Overhead Sign Support, Type Tc-16.21, Design 9, As Per Plan</t>
  </si>
  <si>
    <t>Overhead Sign Support, Type Tc-16.21, Design 10</t>
  </si>
  <si>
    <t>Overhead Sign Support, Type Tc-16.21, Design 10, As Per Plan</t>
  </si>
  <si>
    <t>Overhead Sign Support, Type Tc-16.21, Design 11</t>
  </si>
  <si>
    <t>Overhead Sign Support, Type Tc-16.21, Design 11, As Per Plan</t>
  </si>
  <si>
    <t>Overhead Sign Support, Type Tc-16.21, Design 12</t>
  </si>
  <si>
    <t>Overhead Sign Support, Type Tc-16.21, Design 12, As Per Plan</t>
  </si>
  <si>
    <t>Overhead Sign Support, Type Tc-16.21, Design 13</t>
  </si>
  <si>
    <t>Overhead Sign Support, Type Tc-16.21, Design 13, As Per Plan</t>
  </si>
  <si>
    <t>Overhead Sign Support, Type Tc-16.21, Design 14</t>
  </si>
  <si>
    <t>Overhead Sign Support, Type Tc-16.21, Design 14, As Per Plan</t>
  </si>
  <si>
    <t>Combination Overhead Sign Support, Type Tc-16.21, Design 13</t>
  </si>
  <si>
    <t>Overhead Sign Support, Type Tc-12.30, Design 2</t>
  </si>
  <si>
    <t>Overhead Sign Support, Type Tc-12.30, Design 3</t>
  </si>
  <si>
    <t>Overhead Sign Support, Type Tc-12.30, Design 3, As Per Plan</t>
  </si>
  <si>
    <t>Overhead Sign Support, Type Tc-12.30, Design 4</t>
  </si>
  <si>
    <t>Overhead Sign Support, Type Tc-12.30, Design 4, As Per Plan</t>
  </si>
  <si>
    <t>Overhead Sign Support, Type Tc-12.30, Design 5</t>
  </si>
  <si>
    <t>Overhead Sign Support, Type Tc-12.30, Design 6</t>
  </si>
  <si>
    <t>Overhead Sign Support, Type Tc-12.30, Design 6, As Per Plan</t>
  </si>
  <si>
    <t>Overhead Sign Support, Type Tc-12.30, Design 7</t>
  </si>
  <si>
    <t>Overhead Sign Support, Type Tc-12.30, Design 7, As Per Plan</t>
  </si>
  <si>
    <t>Overhead Sign Support, Type Tc-12.30, Design 8</t>
  </si>
  <si>
    <t>Overhead Sign Support, Type Tc-12.30, Design 9</t>
  </si>
  <si>
    <t>Overhead Sign Support, Type Tc-12.30, Design 10</t>
  </si>
  <si>
    <t>Overhead Sign Support, Type Tc-12.30, Design 10, As Per Plan</t>
  </si>
  <si>
    <t>Overhead Sign Support, Type Tc-12.30, Design 11</t>
  </si>
  <si>
    <t>Overhead Sign Support, Type Tc-12.30, Design 12</t>
  </si>
  <si>
    <t>Overhead Sign Support, Type Tc-12.30, Design 12, As Per Plan</t>
  </si>
  <si>
    <t>Overhead Sign Support, Type Tc-9.30, Design 3</t>
  </si>
  <si>
    <t>Overhead Sign Support, Type Tc-9.30, Design 4</t>
  </si>
  <si>
    <t>Combination Overhead Sign Support, Type Tc-9.30, Design 4</t>
  </si>
  <si>
    <t>Overhead Sign Support, Type Tc-9.10, Design 1, As Per Plan</t>
  </si>
  <si>
    <t>Overhead Sign Support, Type Tc-7.65, Design 6</t>
  </si>
  <si>
    <t>Overhead Sign Support, Type Tc-7.65, Design 6, As Per Plan</t>
  </si>
  <si>
    <t>Overhead Sign Support, Type Tc-7.65, Design 8</t>
  </si>
  <si>
    <t>Overhead Sign Support, Type Tc-7.65, Design 8, As Per Plan</t>
  </si>
  <si>
    <t>Concrete Barrier Median Overhead Sign Support Foundation, Tc-7.65</t>
  </si>
  <si>
    <t>Concrete Barrier Median Overhead Sign Support Foundation, Tc-7.65, As Per Plan</t>
  </si>
  <si>
    <t>Overhead Sign Support, Type Tc-15.115</t>
  </si>
  <si>
    <t>Overhead Sign Support, Type Tc-15.115, As Per Plan</t>
  </si>
  <si>
    <t>Overhead Sign Support, Dms Truss, 115', As Per Plan</t>
  </si>
  <si>
    <t>Catwalk, Dms Truss, As Per Plan</t>
  </si>
  <si>
    <t>Catwalk, Dms Pedestal,As Per Plan</t>
  </si>
  <si>
    <t>Concrete Barrier Median Overhead Sign Support Foundation, Dms Truss</t>
  </si>
  <si>
    <t>Overhead Sign Support Foundation, Dms Truss</t>
  </si>
  <si>
    <t>Overhead Sign Support, Misc.:</t>
  </si>
  <si>
    <t>Overhead Sign Support, Installation Only, As Per Plan</t>
  </si>
  <si>
    <t>Overhead Sign Support Modification, As Per Plan</t>
  </si>
  <si>
    <t>Sign Attachment Assembly</t>
  </si>
  <si>
    <t>Sign Attachment Assembly, As Per Plan</t>
  </si>
  <si>
    <t>Span Wire Sign Support, Type Tc-17.10, Design 4</t>
  </si>
  <si>
    <t>Span Wire Sign Support, Type Tc-17.10, Design 5, As Per Plan</t>
  </si>
  <si>
    <t>Span Wire Sign Support, Type Tc-17.10, Design 6</t>
  </si>
  <si>
    <t>Span Wire Sign Support, Type Tc-17.10, Design 7</t>
  </si>
  <si>
    <t>Span Wire Sign Support, Type Tc-17.10, Design 7, As Per Plan</t>
  </si>
  <si>
    <t>Span Wire Sign Support, Type Tc-17.10, Design 8</t>
  </si>
  <si>
    <t>Span Wire Sign Support, Type Tc-17.10, Design 9</t>
  </si>
  <si>
    <t>Span Wire Sign Support, Type Tc-17.10, Design 10</t>
  </si>
  <si>
    <t>Overpass Structure Mounted Sign Support, Type Tc-18.24</t>
  </si>
  <si>
    <t>Overpass Structure Mounted Sign Support, Type Tc-18.26, Design 2</t>
  </si>
  <si>
    <t>Overpass Structure Mounted Sign Support, Type Tc-18.26, Design 3, As Per Plan</t>
  </si>
  <si>
    <t>Sign Hanger Assembly, Span Wire</t>
  </si>
  <si>
    <t>Sign Hanger Assembly, Span Wire, As Per Plan</t>
  </si>
  <si>
    <t>Sign Hanger Assembly, Mast Arm</t>
  </si>
  <si>
    <t>Sign Hanger Assembly, Mast Arm, As Per Plan</t>
  </si>
  <si>
    <t>Sign Support Assembly, Pole Mounted</t>
  </si>
  <si>
    <t>Sign Support Assembly, Pole Mounted, As Per Plan</t>
  </si>
  <si>
    <t>Sign Support Assembly, Bridge Mounted, Type 1</t>
  </si>
  <si>
    <t>Sign Support Assembly, Bridge Mounted, Type 2</t>
  </si>
  <si>
    <t>Sign Support Assembly, Bridge Mounted, Type 2, As Per Plan</t>
  </si>
  <si>
    <t>Sign Support Assembly, Barrier Mounted</t>
  </si>
  <si>
    <t>Sign Support Assembly, Barrier Mounted, As Per Plan</t>
  </si>
  <si>
    <t>Sign, Flat Sheet, As Per Plan</t>
  </si>
  <si>
    <t>Sign, Ground Mounted Extrusheet</t>
  </si>
  <si>
    <t>Sign, Ground Mounted Extrusheet, As Per Plan</t>
  </si>
  <si>
    <t>Sign, Overhead Extrusheet</t>
  </si>
  <si>
    <t>Sign, Overhead Extrusheet, As Per Plan</t>
  </si>
  <si>
    <t>Sign, Temporary Overlay</t>
  </si>
  <si>
    <t>Sign, Temporary Overlay, As Per Plan</t>
  </si>
  <si>
    <t>Sign, Permanent Overlay</t>
  </si>
  <si>
    <t>Sign, Permanent Overlay, As Per Plan</t>
  </si>
  <si>
    <t>Sign, Double Faced, Street Name</t>
  </si>
  <si>
    <t>Sign, Double Faced, Street Name, As Per Plan</t>
  </si>
  <si>
    <t>Sign, Street Name</t>
  </si>
  <si>
    <t>Sign, Street Name, As Per Plan</t>
  </si>
  <si>
    <t>Sign, Double Faced, Mile Marker</t>
  </si>
  <si>
    <t>Mainline Reference Marker</t>
  </si>
  <si>
    <t>Ramp Reference Marker</t>
  </si>
  <si>
    <t>Concrete Median Barrier Sign Bracket</t>
  </si>
  <si>
    <t>Sign Erected, Flat Sheet</t>
  </si>
  <si>
    <t>Sign Erected, Flat Sheet, As Per Plan</t>
  </si>
  <si>
    <t>Sign Erected, Extrusheet</t>
  </si>
  <si>
    <t>Sign Erected, Extrusheet, As Per Plan</t>
  </si>
  <si>
    <t>Sign Erected, Permanent Overlay</t>
  </si>
  <si>
    <t>Sign Erected, Temporary Overlay</t>
  </si>
  <si>
    <t>Sign Backing Assembly</t>
  </si>
  <si>
    <t>Covering Of Sign</t>
  </si>
  <si>
    <t>Concrete Barrier Median Overhead Sign Support Foundation, Type Tc-21.40</t>
  </si>
  <si>
    <t>Concrete Barrier Median Overhead Sign Support Foundation, Type Tc-21.50</t>
  </si>
  <si>
    <t>Ground Mounted Structural Beam Support Foundation</t>
  </si>
  <si>
    <t>Rigid Overhead Sign Support Foundation</t>
  </si>
  <si>
    <t>Rigid Overhead Sign Support Foundation, As Per Plan</t>
  </si>
  <si>
    <t>Span Wire Sign Support Foundation</t>
  </si>
  <si>
    <t>Ground Mounted Pipe Support Foundation</t>
  </si>
  <si>
    <t>Removal Of Ground Mounted Sign And Disposal</t>
  </si>
  <si>
    <t>Removal Of Ground Mounted Sign And Disposal, As Per Plan</t>
  </si>
  <si>
    <t>Removal Of Ground Mounted Sign And Storage</t>
  </si>
  <si>
    <t>Removal Of Ground Mounted Sign And Storage, As Per Plan</t>
  </si>
  <si>
    <t>Removal Of Ground Mounted Sign And Reerection</t>
  </si>
  <si>
    <t>Removal Of Ground Mounted Sign And Reerection, As Per Plan</t>
  </si>
  <si>
    <t>Removal Of Ground Mounted Sign And Delivery</t>
  </si>
  <si>
    <t>Removal Of Ground Mounted Sign And Delivery, As Per Plan</t>
  </si>
  <si>
    <t>Removal Of Ground Mounted Major Sign And Disposal</t>
  </si>
  <si>
    <t>Removal Of Ground Mounted Major Sign And Disposal, As Per Plan</t>
  </si>
  <si>
    <t>Removal Of Ground Mounted Major Sign And Storage</t>
  </si>
  <si>
    <t>Removal Of Ground Mounted Major Sign And Reerection</t>
  </si>
  <si>
    <t>Removal Of Ground Mounted Major Sign And Reerection, As Per Plan</t>
  </si>
  <si>
    <t>Removal Of Ground Mounted Post Support And Disposal</t>
  </si>
  <si>
    <t>Removal Of Ground Mounted Post Support And Disposal, As Per Plan</t>
  </si>
  <si>
    <t>Removal Of Ground Mounted Post Support And Storage</t>
  </si>
  <si>
    <t>Removal Of Ground Mounted Post Support And Storage, As Per Plan</t>
  </si>
  <si>
    <t>Removal Of Ground Mounted Post Support And Reerection</t>
  </si>
  <si>
    <t>Removal Of Ground Mounted Post Support And Reerection, As Per Plan</t>
  </si>
  <si>
    <t>Removal Of Ground Mounted Post Support And Delivery</t>
  </si>
  <si>
    <t>Removal Of Ground Mounted Structural Beam Support And Disposal</t>
  </si>
  <si>
    <t>Removal Of Ground Mounted Structural Beam Support And Disposal, As Per Plan</t>
  </si>
  <si>
    <t>Removal Of Ground Mounted Structural Beam Support And Reerection</t>
  </si>
  <si>
    <t>Removal Of Ground Mounted Pipe Support And Disposal</t>
  </si>
  <si>
    <t>Removal Of Ground Mounted Pipe Support And Reerection</t>
  </si>
  <si>
    <t>Removal Of Ground Mounted Wooden Box Beam Supportand Disposal</t>
  </si>
  <si>
    <t>Removal Of Ground Mounted Wooden Box Beam Support And Disposal, As Per Plan</t>
  </si>
  <si>
    <t>Removal Of Structure Mounted Sign And Disposal</t>
  </si>
  <si>
    <t>Removal Of Structure Mounted Sign And Disposal, As Per Plan</t>
  </si>
  <si>
    <t>Removal Of Structure Mounted Sign And Reerection</t>
  </si>
  <si>
    <t>Removal Of Structure Mounted Sign And Reerection, As Perplan</t>
  </si>
  <si>
    <t>Removal Of Overhead Mounted Sign And Storage</t>
  </si>
  <si>
    <t>Removal Of Overhead Mounted Sign And Storage, As Per Plan</t>
  </si>
  <si>
    <t>Removal Of Overhead Mounted Sign And Reerection</t>
  </si>
  <si>
    <t>Removal Of Overhead Mounted Sign And Reerection, As Per Plan</t>
  </si>
  <si>
    <t>Removal Of Overhead Mounted Sign And Disposal</t>
  </si>
  <si>
    <t>Removal Of Overhead Mounted Sign And Disposal, As Per Plan</t>
  </si>
  <si>
    <t>Removal Of Pole Mounted Sign And Disposal</t>
  </si>
  <si>
    <t>Removal Of Pole Mounted Sign And Disposal, As Per Plan</t>
  </si>
  <si>
    <t>Removal Of Pole Mounted Sign And Storage</t>
  </si>
  <si>
    <t>Removal Of Pole Mounted Sign And Storage, As Per Plan</t>
  </si>
  <si>
    <t>Removal Of Pole Mounted Sign And Reerection</t>
  </si>
  <si>
    <t>Removal Of Pole Mounted Sign And Reerection, As Per Plan</t>
  </si>
  <si>
    <t>Removal Of Pole Mounted Sign And Delivery</t>
  </si>
  <si>
    <t>Removal Of Overhead Sign Support And Storage, Type Tc-16.21</t>
  </si>
  <si>
    <t>Removal Of Overhead Sign Support And Storage, Type Tc-9.10</t>
  </si>
  <si>
    <t>Removal Of Overhead Sign Support And Storage, Type Tc-17.10</t>
  </si>
  <si>
    <t>Removal Of Overhead Sign Support And Storage</t>
  </si>
  <si>
    <t>Removal Of Overhead Sign Support And Reerection, As Per Plan</t>
  </si>
  <si>
    <t>Removal Of Overhead Sign Support And Reerection, Type Tc-16.21</t>
  </si>
  <si>
    <t>Removal Of Overhead Sign Support And Reerection, Type Tc-12.30</t>
  </si>
  <si>
    <t>Removal Of Overhead Sign Support And Reerection, Type Tc-12.30, As Per Plan</t>
  </si>
  <si>
    <t>Removal Of Overhead Sign Support And Reerection, Type Tc-7.65</t>
  </si>
  <si>
    <t>Removal Of Overhead Sign Support And Disposal</t>
  </si>
  <si>
    <t>Removal Of Overhead Sign Support And Disposal, As Per Plan</t>
  </si>
  <si>
    <t>Removal Of Overhead Sign Support And Disposal, Type Tc-16.20</t>
  </si>
  <si>
    <t>Removal Of Overhead Sign Support And Disposal, Type Tc-12.30</t>
  </si>
  <si>
    <t>Removal Of Overhead Sign Support And Disposal, Type Tc-12.30, As Per Plan</t>
  </si>
  <si>
    <t>Removal Of Overhead Sign Support And Disposal, Type Tc-9.30</t>
  </si>
  <si>
    <t>Removal Of Overhead Sign Support And Disposal, Type Tc-9.10</t>
  </si>
  <si>
    <t>Removal Of Overhead Sign Support And Disposal, Type Tc-7.65</t>
  </si>
  <si>
    <t>Removal Of Overhead Sign Support And Disposal, Type Tc-7.65 As Per Plan</t>
  </si>
  <si>
    <t>Removal Of Overhead Sign Support And Disposal, Type Tc-15.115</t>
  </si>
  <si>
    <t>Removal Of Overhead Sign Support And Disposal, Type Tc-18.24</t>
  </si>
  <si>
    <t>Removal Of Overhead Sign Support And Disposal, Type Tc-18.26</t>
  </si>
  <si>
    <t>Removal Of Overhead Sign Support And Disposal, Type Tc-17.10</t>
  </si>
  <si>
    <t>Removal Of Overhead Sign Support And Disposal, Type Tc-17.10 , As Per Plan</t>
  </si>
  <si>
    <t>Removal Of Wood Pole And Disposal</t>
  </si>
  <si>
    <t>Removal Of Overhead Sign Support And Delivery</t>
  </si>
  <si>
    <t>Removal Of Overhead Sign Support And Delivery, Type Tc-12.30</t>
  </si>
  <si>
    <t>Removal Of Overhead Sign Support And Delivery, Type Tc-12.30 , As Per Plan</t>
  </si>
  <si>
    <t>Removal Of Temporary Overlay Sign And Disposal</t>
  </si>
  <si>
    <t>Removal Of Temporary Overlay Sign And Storage</t>
  </si>
  <si>
    <t>Removal Of Overlay Sign</t>
  </si>
  <si>
    <t>Removal Of Miscellaneous Traffic Control Item</t>
  </si>
  <si>
    <t>Signing, Misc.:</t>
  </si>
  <si>
    <t>Special - Signs And Supports</t>
  </si>
  <si>
    <t>Sign Service</t>
  </si>
  <si>
    <t>Sign Wired</t>
  </si>
  <si>
    <t>Sign Wired, As Per Plan</t>
  </si>
  <si>
    <t>Disconnect Switch, 30 Amp</t>
  </si>
  <si>
    <t>Disconnect Switch, 60 Amp</t>
  </si>
  <si>
    <t>Disconnect Switch, 100 Amp</t>
  </si>
  <si>
    <t>Disconnect Switch With Enclosure, Type X</t>
  </si>
  <si>
    <t>Disconnect Switch With Enclosure, Type X, As Per Plan</t>
  </si>
  <si>
    <t>Disconnect Switch With Enclosure, 30 Amp</t>
  </si>
  <si>
    <t>Disconnect Switch With Enclosure, 15 Amp</t>
  </si>
  <si>
    <t>Switch Enclosure Mounting Bracket Assembly</t>
  </si>
  <si>
    <t>Ballast, Type Cmri-100-480</t>
  </si>
  <si>
    <t>Photoelectric Control</t>
  </si>
  <si>
    <t>Changeable Message Sign, Unlimited Message, As Per Plan</t>
  </si>
  <si>
    <t>Internally Illuminated Fixed Message Sign</t>
  </si>
  <si>
    <t>Internally Illuminated Fixed Message Sign, As Per Plan</t>
  </si>
  <si>
    <t>Sign Flasher Assembly</t>
  </si>
  <si>
    <t>Sign Flasher Assembly, As Per Plan</t>
  </si>
  <si>
    <t>School Speed Limit Sign Assembly, 24" X 36"</t>
  </si>
  <si>
    <t>School Speed Limit Sign Assembly, 24" X 36", As Per Plan</t>
  </si>
  <si>
    <t>School Speed Limit Sign Assembly, 24" X 48"</t>
  </si>
  <si>
    <t>School Speed Limit Sign Assembly, 36" X 48"</t>
  </si>
  <si>
    <t>School Speed Limit Sign Assembly, 36" X 75"</t>
  </si>
  <si>
    <t>School Speed Limit Sign Assembly, 36"X72", As Per Plan</t>
  </si>
  <si>
    <t>School Speed Limit Sign Assembly,As Per Plan</t>
  </si>
  <si>
    <t>School Speed Limit Sign Assembly, Solar-Powered</t>
  </si>
  <si>
    <t>School Speed Limit Sign Assembly, Solar-Powered, As Per Plan</t>
  </si>
  <si>
    <t>School Speed Limit Sign Assembly, Misc.:</t>
  </si>
  <si>
    <t>Timer With Enclosure</t>
  </si>
  <si>
    <t>Removal Of Luminaire And Storage</t>
  </si>
  <si>
    <t>Removal Of Luminaire And Disposal</t>
  </si>
  <si>
    <t>Removal Of Luminaire</t>
  </si>
  <si>
    <t>Removal Of Luminaire, As Per Plan</t>
  </si>
  <si>
    <t>Removal Of Disconnect Switch And Storage</t>
  </si>
  <si>
    <t>Removal Of Disconnect Switch And Disposal</t>
  </si>
  <si>
    <t>Removal Of Disconnect Switch</t>
  </si>
  <si>
    <t>Removal Of Ballast And Storage</t>
  </si>
  <si>
    <t>Removal Of Signs Wired</t>
  </si>
  <si>
    <t>Removal Of Sign Wiring And Disposal</t>
  </si>
  <si>
    <t>Removal Of Sign Service And Disposal</t>
  </si>
  <si>
    <t>Removal Of Sign Service And Disposal, As Per Plan</t>
  </si>
  <si>
    <t>Removal Of Ballast</t>
  </si>
  <si>
    <t>Removal Of Sign Service</t>
  </si>
  <si>
    <t>Removal Of Photoelectric Control</t>
  </si>
  <si>
    <t>Removal, Misc.:</t>
  </si>
  <si>
    <t>Sign Lighting Misc.:</t>
  </si>
  <si>
    <t>Sign Lighting, Misc.:</t>
  </si>
  <si>
    <t>Vehicular Signal Head, 1 Section, 12" Lens, 1-Way</t>
  </si>
  <si>
    <t>Vehicular Signal Head, 3 Section, 12" Lens, 1-Way</t>
  </si>
  <si>
    <t>Vehicular Signal Head, 3 Section, 12" Lens, 1-Way, As Per Plan</t>
  </si>
  <si>
    <t>Vehicular Signal Head, 3 Section,12" Lens, 1-Way, Polycarbonate</t>
  </si>
  <si>
    <t>Vehicular Signal Head, 3 Section, 12" Lens, 1-Way, Polycarbonate, As Per Plan</t>
  </si>
  <si>
    <t>Vehicular Signal Head, 4 Section, 12" Lens, 1-Way, As Per Plan</t>
  </si>
  <si>
    <t>Vehicular Signal Head, 5 Section, 12" Lens, 1-Way</t>
  </si>
  <si>
    <t>Vehicular Signal Head, 5 Section, 12" Lens, 1-Way, As Per Plan</t>
  </si>
  <si>
    <t>Vehicular Signal Head, 5 Section, 12" Lens, 1-Way, Polycarbonate, As Per Plan</t>
  </si>
  <si>
    <t>Vehicular Signal Head, 1 Section, 12" Lens, 2-Way</t>
  </si>
  <si>
    <t>Vehicular Signal Head, 3 Section, 8" Lens, 4 Way</t>
  </si>
  <si>
    <t>Vehicular Signal Head, Optically Programmed, 3 Section, 12" Lens, 1-Way</t>
  </si>
  <si>
    <t>Vehicular Signal Head, Optically Programmed, 3-Section, 12" Lens, 1-Way, As Per Plan</t>
  </si>
  <si>
    <t>Vehicular Signal Head, Optically Programmed, 5 Section, 12" Lens, 1-Way</t>
  </si>
  <si>
    <t>Vehicular Signal Head, Optically Programmed, 5 Section, 12" Lens, 1-Way, As Per Plan</t>
  </si>
  <si>
    <t>Vehicular Signal Head, Misc.:</t>
  </si>
  <si>
    <t>Vehicular Signal Head, (Led), 1 Section, 12" Lens, 1-Way</t>
  </si>
  <si>
    <t>Vehicular Signal Head, (Led), 1 Section, 12" Lens, 1-Way, As Per Plan</t>
  </si>
  <si>
    <t>Vehicular Signal Head, (Led), 1 Section, 12" Lens, 1-Way, Polycarbonate</t>
  </si>
  <si>
    <t>Vehicular Signal Head, (Led), 1 Section, 12" Lens, 1-Way, Polycarbonate, As Per Plan</t>
  </si>
  <si>
    <t>Vehicular Signal Head, (Led), 1 Section, 12" Lens, 2-Way, As Per Plan</t>
  </si>
  <si>
    <t>Vehicular Signal Head, (Led), 1 Section, 12" Lens, 3-Way, As Per Plan</t>
  </si>
  <si>
    <t>Vehicular Signal Head, (Led), 1 Section, 12" Lens, 4-Way</t>
  </si>
  <si>
    <t>Vehicular Signal Head, (Led), Black, 3-Section, 12" Lens, 1-Way, With Backplate</t>
  </si>
  <si>
    <t>Vehicular Signal Head, (Led) Black, 3-Section, 12" Lens, 1-Way, With Backplate, As Per Plan</t>
  </si>
  <si>
    <t>Vehicular Signal Head, (Led) Yellow, 3-Section, 12" Lens, 1-Way, With Backplate</t>
  </si>
  <si>
    <t>Vehicular Signal Head, (Led) Yellow, 3-Section, 12" Lens, 1-Way, With Backplate, As Per Plan</t>
  </si>
  <si>
    <t>Vehicular Signal Head, (Led) Black, 3-Section, 12" Lens, 2-Way, With Backplate, As Per Plan</t>
  </si>
  <si>
    <t>Vehicular Signal Head, (Led) Black, 5-Section, 12" Lens, 1-Way, With Backplate</t>
  </si>
  <si>
    <t>Vehicular Signal Head, (Led) Black, 5-Section, 12" Lens, 1-Way, With Backplate, As Per Plan</t>
  </si>
  <si>
    <t>Vehicular Signal Head, (Led) Yellow, 5-Section, 12" Lens, 1-Way, With Backplate</t>
  </si>
  <si>
    <t>Vehicular Signal Head, (Led) Yellow, 5-Section, 12" Lens, 1-Way, With Backplate, As Per Plan</t>
  </si>
  <si>
    <t>Vehicular Signal Head, (Led) Black, 4-Section, 12" Lens, 1-Way, With Backplate, As Per Plan</t>
  </si>
  <si>
    <t>Vehicular Signal Head, (Led), 3-Section, 12" Lens, 1-Way</t>
  </si>
  <si>
    <t>Vehicular Signal Head, (Led), 3-Section, 12" Lens, 1-Way,As Per Plan</t>
  </si>
  <si>
    <t>Vehicular Signal Head, (Led), 3-Section, 12" Lens, 1-Way, Polycarbonate, As Per Plan</t>
  </si>
  <si>
    <t>Vehicular Signal Head, (Led), Black, 3-Section, 12" Lens, 1-Way, Polycarbonate With Backplate</t>
  </si>
  <si>
    <t>Vehicular Signal Head, (Led), Black, 3-Section, 12" Lens, 1-Way, Polycarbonate, With Backplate,As Per Plan</t>
  </si>
  <si>
    <t>Vehicular Signal Head, (Led) 3 Section 12"Lens, 2-Way, Polycarbonate, As Per Plan</t>
  </si>
  <si>
    <t>Vehicular Signal Head, (Led), 3-Section, 12" Lens, 2-Way,As Per Plan</t>
  </si>
  <si>
    <t>Vehicular Signal Head, (Led), 3-Section, 12" Lens, 3-Way,As Per Plan</t>
  </si>
  <si>
    <t>Vehicular Signal Head, (Led), 4-Section, 12" Lens, 1-Way,As Per Plan</t>
  </si>
  <si>
    <t>Vehicular Signal Head, (Led), 4-Section, 12" Lens, 1-Way, Polycarbonate, As Per Plan</t>
  </si>
  <si>
    <t>Vehicular Signal Head, (Led), Black, 4-Section, 12" Lens, 1-Way, Polycarbonate, With Backplate,As Per Plan</t>
  </si>
  <si>
    <t>Vehicular Signal Head, (Led), 5-Section, 12" Lens, 1-Way</t>
  </si>
  <si>
    <t>Vehicular Signal Head, (Led), 5-Section, 12" Lens, 1-Way,As Per Plan</t>
  </si>
  <si>
    <t>Vehicular Signal Head, (Led), 5-Section, 12" Lens, 1-Way, Polycarbonate, As Per Plan</t>
  </si>
  <si>
    <t>Vehicular Signal Head, (Led), Black, 5-Section, 12" Lens, 1-Way, Polycarbonate With Backplate</t>
  </si>
  <si>
    <t>Vehicular Signal Head, (Led), Black, 5-Section, 12" Lens, 1-Way, Polycarbonate, With Backplate,As Per Plan</t>
  </si>
  <si>
    <t>Vehicular Signal Head, (Led), Black, 3 Section, 12"Lens, 2-Way, Polycarbonate, With 2-Way Backplate, As Per Plan</t>
  </si>
  <si>
    <t>Vehicular Signal Head, (Led), Black, 5 Section, 12"Lens, 2-Way, Polycarbonate, With 2-Way Backplate, As Per Plan</t>
  </si>
  <si>
    <t>Vehicular Signal Head, (Led), Black, 3 Section, 12"Lens, 1-Way, Polycarbonate, As Per Plan</t>
  </si>
  <si>
    <t>Vehicular Signal Head, (Led), Black, 3 Section, 12"Lens, 2-Way, Polycarbonate, As Per Plan</t>
  </si>
  <si>
    <t>Vehicular Signal Head, (Led), Black, 5 Section, 12"Lens, 1-Way, Polycarbonate, As Per Plan</t>
  </si>
  <si>
    <t>Relamp Existing Signal Section With Led Lamp Unit, Circular Red, As Per Plan</t>
  </si>
  <si>
    <t>Relamp Existing Signal Section With Led Lamp Unit, Circular Yellow, As Per Plan</t>
  </si>
  <si>
    <t>Relamp Existing Signal Section With Led Lamp Unit, Circular Green, As Per Plan</t>
  </si>
  <si>
    <t>Relamp Existing Signal Section With Led Lamp Unit, Circular Yellow Arrow</t>
  </si>
  <si>
    <t>Relamp Existing Signal Section With Led Lamp Unit, Circular Yellow Arrow, As Per Plan</t>
  </si>
  <si>
    <t>Relamp Existing Signal Section With Led Lamp Unit, Circular Red Arrow</t>
  </si>
  <si>
    <t>Relamp Existing Signal Section With Led Lamp Unit, Circular Red Arrow, As Per Plan</t>
  </si>
  <si>
    <t>Relamp Existing Signal Section With Led Lamp Unit, Circular Green Arrow</t>
  </si>
  <si>
    <t>Relamp Existing Signal Section With Led Lamp Unit, Circular Green Arrow, As Per Plan</t>
  </si>
  <si>
    <t>Relamp Existing Signal Section With Led Lamp Unit, Walking Person Symbol, As Per Plan</t>
  </si>
  <si>
    <t>Relamp Existing Signal Section With Led Lamp Unit, Upraised Hand Symbol, As Per Plan</t>
  </si>
  <si>
    <t>Pedestrian Signal Head, Type A2, As Per Plan</t>
  </si>
  <si>
    <t>Pedestrian Signal Head (Led) , Type A2</t>
  </si>
  <si>
    <t>Pedestrian Signal Head (Led) , Type A2, As Per Plan</t>
  </si>
  <si>
    <t>Pedestrian Signal Head, Type D2</t>
  </si>
  <si>
    <t>Pedestrian Signal Head, Type D2, As Per Plan</t>
  </si>
  <si>
    <t>Pedestrian Signal Head (Led) , Type D2</t>
  </si>
  <si>
    <t>Pedestrian Signal Head (Led) , Type D2, As Per Plan</t>
  </si>
  <si>
    <t>Pedestrian Signal Head (Led) , (Countdown), Type D2</t>
  </si>
  <si>
    <t>Pedestrian Signal Head (Led) , (Countdown), Type D2, As Per Plan</t>
  </si>
  <si>
    <t>Pedestrian Signal Head (Led) , Type D2, Countdown, Audible</t>
  </si>
  <si>
    <t>Pedestrian Signal Head (Led) , Type D2, Countdown, Audible, As Per Plan</t>
  </si>
  <si>
    <t>Accessible Pedestrian Pushbutton</t>
  </si>
  <si>
    <t>Covering Of Vehicular Signal Head</t>
  </si>
  <si>
    <t>Covering Of Vehicular Signal Head, As Per Plan</t>
  </si>
  <si>
    <t>Covering Of Pedestrian Signal Head</t>
  </si>
  <si>
    <t>Covering Of Pedestrian Signal Head, As Per Plan</t>
  </si>
  <si>
    <t>Pedestrian Pushbutton</t>
  </si>
  <si>
    <t>Pedestrian Pushbutton, As Per Plan</t>
  </si>
  <si>
    <t>Detector Loop</t>
  </si>
  <si>
    <t>Detector Loop, As Per Plan</t>
  </si>
  <si>
    <t>Loop Detector Unit</t>
  </si>
  <si>
    <t>Loop Detector Unit, As Per Plan</t>
  </si>
  <si>
    <t>Loop Detector Unit, Delay And Extension Type</t>
  </si>
  <si>
    <t>Loop Detector Unit, Delay And Extension Type, As Per Plan</t>
  </si>
  <si>
    <t>Loop Detector Unit, 2 Channel</t>
  </si>
  <si>
    <t>Loop Detector Unit, 2 Channel, As Per Plan</t>
  </si>
  <si>
    <t>Loop Detector Unit, 2 Channel, Delay And Extension Type</t>
  </si>
  <si>
    <t>Loop Detector Unit, 2 Channel, Delay And Extension Type, As Per Plan</t>
  </si>
  <si>
    <t>Loop Detector Tie In</t>
  </si>
  <si>
    <t>Loop Detector Tie In, As Per Plan</t>
  </si>
  <si>
    <t>Disconnect Switch With Enclosure</t>
  </si>
  <si>
    <t>Disconnect Switch With Enclosure, As Per Plan</t>
  </si>
  <si>
    <t>Messenger Wire, 7 Strand, 1/4" Diameter With Accessories</t>
  </si>
  <si>
    <t>Messenger Wire, 7 Strand, 1/4" Diameter With Accessories, As Per Plan</t>
  </si>
  <si>
    <t>Messenger Wire, 3 Strand, 1/4" Diameter With Accessories</t>
  </si>
  <si>
    <t>Messenger Wire, 7 Strand, 5/16" Diameter With Accessories</t>
  </si>
  <si>
    <t>Messenger Wire, 7 Strand, 3/8" Diameter With Accessories</t>
  </si>
  <si>
    <t>Messenger Wire, 7 Strand, 3/8" Diameter With Accessories, As Per Plan</t>
  </si>
  <si>
    <t>Messenger Wire, 7 Strand, 7/16" Diameter With Accessories</t>
  </si>
  <si>
    <t>Messenger Wire, 7 Strand, 7/16" Diameter With Accessories, As Per Plan</t>
  </si>
  <si>
    <t>Messenger Wire, 7 Strand, 1/2" Diameter With Accessories</t>
  </si>
  <si>
    <t>Messenger Wire, Misc.:</t>
  </si>
  <si>
    <t>Tether Wire, With Accessories</t>
  </si>
  <si>
    <t>Tether Wire, With Accessories, As Per Plan</t>
  </si>
  <si>
    <t>Signal Cable, 3 Conductor, No. 10 Awg</t>
  </si>
  <si>
    <t>Signal Cable, 4 Conductor, No. 10 Awg</t>
  </si>
  <si>
    <t>Signal Cable, 2 Conductor, No. 14 Awg</t>
  </si>
  <si>
    <t>Signal Cable, 2 Conductor, No. 14 Awg, As Per Plan</t>
  </si>
  <si>
    <t>Signal Cable, 3 Conductor, No. 14 Awg</t>
  </si>
  <si>
    <t>Signal Cable, 3 Conductor, No. 14 Awg, As Per Plan</t>
  </si>
  <si>
    <t>Signal Cable, 4 Conductor, No. 14 Awg</t>
  </si>
  <si>
    <t>Signal Cable, 5 Conductor, No. 14 Awg</t>
  </si>
  <si>
    <t>Signal Cable, 5 Conductor, No. 14 Awg, As Per Plan</t>
  </si>
  <si>
    <t>Signal Cable, 7 Conductor, No. 14 Awg</t>
  </si>
  <si>
    <t>Signal Cable, 7 Conductor, No. 14 Awg, As Per Plan</t>
  </si>
  <si>
    <t>Signal Cable, 9 Conductor, No. 14 Awg</t>
  </si>
  <si>
    <t>Signal Cable, 9 Conductor, No. 14 Awg, As Per Plan</t>
  </si>
  <si>
    <t>Signal Cable, 10 Conductor, No. 14 Awg</t>
  </si>
  <si>
    <t>Signal Cable, 2 Conductor, No. 12 Awg</t>
  </si>
  <si>
    <t>Signal Cable, 2 Conductor, No. 12 Awg, As Per Plan</t>
  </si>
  <si>
    <t>Signal Cable, 3 Conductor, No. 12 Awg</t>
  </si>
  <si>
    <t>Signal Cable, 4 Conductor, No. 12 Awg</t>
  </si>
  <si>
    <t>Signal Cable, 5 Conductor, No. 12 Awg</t>
  </si>
  <si>
    <t>Signal Cable, 5 Conductor, No. 12 Awg, As Per Plan</t>
  </si>
  <si>
    <t>Signal Cable, 7 Conductor, No. 12 Awg</t>
  </si>
  <si>
    <t>Signal Cable, 7 Conductor, No. 12 Awg, As Per Plan</t>
  </si>
  <si>
    <t>Signal Cable, 9 Conductor, No. 12 Awg</t>
  </si>
  <si>
    <t>Signal Cable, 12 Conductor, No. 12 Awg, As Per Plan</t>
  </si>
  <si>
    <t>Signal Cable, Misc.:</t>
  </si>
  <si>
    <t>Interconnect Cable, 6 Conductor, No. 14 Awg</t>
  </si>
  <si>
    <t>Interconnect Cable, 5 Conductor, No. 12 Awg</t>
  </si>
  <si>
    <t>Interconnect Cable, 6 Pair, No. 19 Awg, Solid, Rea (Pe-39)</t>
  </si>
  <si>
    <t>Interconnect Cable, 6 Pair, No. 19 Awg, Solid, Rea (Pe-39), As Per Plan</t>
  </si>
  <si>
    <t>Interconnect Cable, 6 Pair, No. 19 Awg, Solid, Rea (Pe-38)</t>
  </si>
  <si>
    <t>Interconnect Cable, Integral Messenger Wire Type, 5 Conductor, No. 14 Awg, As Per Plan</t>
  </si>
  <si>
    <t>Interconnect Cable, Integral Messenger Wire Type, 6 Pair, No. 19 Awg, Solid, Rea (Pe-38)</t>
  </si>
  <si>
    <t>Interconnect Cable, Integral Messenger Wire Type, 6 Pair, No. 19 Awg, Solid, Rea (Pe-38), As Per Plan</t>
  </si>
  <si>
    <t>Interconnect Cable, Integral Messenger Wire Type, 6 Pair, No. 19 Awg, Solid, Rea (Pe-39), As Per Plan</t>
  </si>
  <si>
    <t>Interconnect Cable, Misc.:</t>
  </si>
  <si>
    <t>Interconnect, Misc.:</t>
  </si>
  <si>
    <t>Phone Drop</t>
  </si>
  <si>
    <t>Strain Pole Foundation</t>
  </si>
  <si>
    <t>Strain Pole Foundation, As Per Plan</t>
  </si>
  <si>
    <t>Signal Support Foundation</t>
  </si>
  <si>
    <t>Signal Support Foundation, As Per Plan</t>
  </si>
  <si>
    <t>Pedestal Foundation</t>
  </si>
  <si>
    <t>Pedestal Foundation, As Per Plan</t>
  </si>
  <si>
    <t>Loop Detector Lead-In Cable</t>
  </si>
  <si>
    <t>Loop Detector Lead-In Cable, As Per Plan</t>
  </si>
  <si>
    <t>Loop Detector Lead-In Cable, Integral Messenger Wire Type, No. 14 Awg</t>
  </si>
  <si>
    <t>Loop Detector Lead-In Cable, Integral Messenger Wire Type, No. 14 Awg, As Per Plan</t>
  </si>
  <si>
    <t>Loop Detector Lead-In Cable, 2 Conductor, No. 14 Awg</t>
  </si>
  <si>
    <t>Loop Detector Lead-In Cable, 2 Conductor, No. 14 Awg, As Per Plan</t>
  </si>
  <si>
    <t>Power Cable, 1 Conductor, No. 10 Awg, As Per Plan</t>
  </si>
  <si>
    <t>Power Cable, 2 Conductor, No. 10 Awg</t>
  </si>
  <si>
    <t>Power Cable, 3 Conductor, No. 10 Awg</t>
  </si>
  <si>
    <t>Power Cable, 1 Conductor, No. 8 Awg</t>
  </si>
  <si>
    <t>Power Cable, 1 Conductor, No. 8 Awg, As Per Plan</t>
  </si>
  <si>
    <t>Power Cable, 2 Conductor, No. 8 Awg</t>
  </si>
  <si>
    <t>Power Cable, 2 Conductor, No. 8 Awg, As Per Plan</t>
  </si>
  <si>
    <t>Power Cable, 3 Conductor, No. 8 Awg</t>
  </si>
  <si>
    <t>Power Cable, 3 Conductor, No. 8 Awg, As Per Plan</t>
  </si>
  <si>
    <t>Power Cable, 1 Conductor, No. 6 Awg</t>
  </si>
  <si>
    <t>Power Cable, 2 Conductor, No. 6 Awg</t>
  </si>
  <si>
    <t>Power Cable, 2 Conductor, No. 6 Awg, As Per Plan</t>
  </si>
  <si>
    <t>Power Cable, 3 Conductor, No. 6 Awg</t>
  </si>
  <si>
    <t>Power Cable, 3 Conductor, No. 6 Awg, As Per Plan</t>
  </si>
  <si>
    <t>Power Cable, 4 Conductor, No. 6 Awg</t>
  </si>
  <si>
    <t>Power Cable, 1 Conductor, No. 4 Awg</t>
  </si>
  <si>
    <t>Power Cable, 2 Conductor, No. 4 Awg</t>
  </si>
  <si>
    <t>Power Cable, 2 Conductor, No. 4 Awg, As Per Plan</t>
  </si>
  <si>
    <t>Power Cable, 3 Conductor, No. 4 Awg</t>
  </si>
  <si>
    <t>Power Cable, 1 Conductor, No. 2 Awg, As Per Plan</t>
  </si>
  <si>
    <t>Power Cable, 3 Conductor, No. 2 Awg</t>
  </si>
  <si>
    <t>Power Cable, Misc.:</t>
  </si>
  <si>
    <t>Service Cable, 2 Conductor, No. 8 Awg</t>
  </si>
  <si>
    <t>Service Cable, 2 Conductor, No. 6 Awg</t>
  </si>
  <si>
    <t>Service Cable, 3 Conductor, No. 8 Awg</t>
  </si>
  <si>
    <t>Service Cable, 3 Conductor, No. 6 Awg</t>
  </si>
  <si>
    <t>Service Cable, 3 Conductor, No. 6 Awg, As Per Plan</t>
  </si>
  <si>
    <t>Service Cable, 3 Conductor, With Ground, No. 6 Awg, As Per Plan</t>
  </si>
  <si>
    <t>Service Cable, 3 Conductor, No. 4 Awg</t>
  </si>
  <si>
    <t>Service Cable, Misc.:</t>
  </si>
  <si>
    <t>Conduit Riser, 1" Diameter</t>
  </si>
  <si>
    <t>Conduit Riser, 1" Diameter, As Per Plan</t>
  </si>
  <si>
    <t>Conduit Riser, 1-1/2" Diameter</t>
  </si>
  <si>
    <t>Conduit Riser, 1-1/2" Diameter, As Per Plan</t>
  </si>
  <si>
    <t>Conduit Riser, 2" Diameter</t>
  </si>
  <si>
    <t>Conduit Riser, 2" Diameter, As Per Plan</t>
  </si>
  <si>
    <t>Conduit Riser, 3" Diameter</t>
  </si>
  <si>
    <t>Conduit Riser, 3" Diameter, As Per Plan</t>
  </si>
  <si>
    <t>Signal Support, Type Tc-81.21 Design 3 Pole, With Mast Arms Tc-81.21 Design 1 And Design 1, As Per Plan</t>
  </si>
  <si>
    <t>Signal Support, Type Tc-81.21 Design 3 Pole, With Mast Arms Tc-81.21 Design 2 And Design 1, As Per Plan</t>
  </si>
  <si>
    <t>Signal Support, Type Tc-81.21 Design 4 Pole, With Mast Arms Tc-81.21 Design 2 And Design 2</t>
  </si>
  <si>
    <t>Signal Support, Type Tc-81.21 Design 4 Pole, With Mast Arms Tc-81.21 Design 2 And Design 2, As Per Plan</t>
  </si>
  <si>
    <t>Signal Support, Type Tc-81.21 Design 4 Pole, With Mast Arms Tc-81.21 Design 3 And Design 1</t>
  </si>
  <si>
    <t>Signal Support, Type Tc-81.21 Design 4 Pole, With Mast Arms Tc-81.21 Design 3 And Design 2</t>
  </si>
  <si>
    <t>Signal Support, Type Tc-81.21 Design 4 Pole, With Mast Arms Tc-81.21 Design 3 And Design 3</t>
  </si>
  <si>
    <t>Signal Support, Type Tc-81.21 Design 4 Pole, With Mast Arms Tc-81.21 Design 3 And Design 3, As Per Plan</t>
  </si>
  <si>
    <t>Signal Support, Type Tc-81.21 Design 11 Pole, With Mast Arms Tc-81.21 Design 4 And Design 1, As Per Plan</t>
  </si>
  <si>
    <t>Signal Support, Type Tc-81.21 Design 11 Pole, With Mast Arms Tc-81.21 Design 4 And Design 2, As Per Plan</t>
  </si>
  <si>
    <t>Signal Support, Type Tc-81.21 Design 12 Pole, With Mast Arms Tc-81.21 Design 4 And Design 1</t>
  </si>
  <si>
    <t>Signal Support, Type Tc-81.21 Design 12 Pole, With Mast Arms Tc-81.21 Design 11 And Design 2, As Per Plan</t>
  </si>
  <si>
    <t>Signal Support, Type Tc-81.21 Design 12 Pole, With Mast Arms Tc-81.21 Design 11 And Design 3</t>
  </si>
  <si>
    <t>Signal Support, Type Tc-81.21 Design 12 Pole, With Mast Arms Tc-81.21 Design 11 And Design 3, As Per Plan</t>
  </si>
  <si>
    <t>Signal Support, Type Tc-12.30 Design 5 Pole, With Mast Arms Tc-81.21 Design 4 And Design 4, As Per Plan</t>
  </si>
  <si>
    <t>Signal Support, Type Tc-12.30 Design 5 Pole, With Mast Arms Tc-81.21 Design 11 And Design 4</t>
  </si>
  <si>
    <t>Signal Support, Type Tc-12.30 Design 5 Pole, With Mast Arms Tc-81.21 Design 11 And Design 4, As Per Plan</t>
  </si>
  <si>
    <t>Signal Support, Type Tc-12.30 Design 5 Pole, With Mast Arms Tc-81.21 Design 12 And Design 1, As Per Plan</t>
  </si>
  <si>
    <t>Signal Support, Type Tc-12.30 Design 5 Pole, With Mast Arms Tc-81.21 Design 12 And Design 2</t>
  </si>
  <si>
    <t>Signal Support, Type Tc-12.30 Design 5 Pole, With Mast Arms Tc-81.21 Design 12 And Design 3</t>
  </si>
  <si>
    <t>Signal Support, Type Tc-12.30 Design 5 Pole, With Mast Arms Tc-81.21 Design 12 And Design 3, As Per Plan</t>
  </si>
  <si>
    <t>Signal Support, Type Tc-12.30 Design 6 Pole, With Mast Arms Tc-81.21 Design 11 And Design 11</t>
  </si>
  <si>
    <t>Signal Support, Type Tc-12.30 Design 6 Pole, With Mast Arms Tc-81.21 Design 11 And Design 11, As Per Plan</t>
  </si>
  <si>
    <t>Signal Support, Type Tc-12.30 Design 6 Pole, With Mast Arms Tc-81.21 Design 12 And Design 11</t>
  </si>
  <si>
    <t>Signal Support, Type Tc-12.30 Design 6 Pole, With Mast Arms Tc-81.21 Design 12 And Design 11, As Per Plan</t>
  </si>
  <si>
    <t>Signal Support, Type Tc-12.30 Design 7 Pole, With Mast Arms Tc-81.21 Design 12 And Design 12</t>
  </si>
  <si>
    <t>Signal Support, Type Tc-12.30 Design 7 Pole, With Mast Arms Tc-81.21 Design 13 And Design 1</t>
  </si>
  <si>
    <t>Signal Support, Type Tc-12.30 Design 7 Pole, With Mast Arms Tc-81.21 Design 13 And Design 2</t>
  </si>
  <si>
    <t>Signal Support, Type Tc-12.30 Design 7 Pole, With Mast Arms Tc-81.21 Design 13 And Design 2, As Per Plan</t>
  </si>
  <si>
    <t>Signal Support, Type Tc-12.30 Design 7 Pole, With Mast Arms Tc-81.21 Design 13 And Design 3</t>
  </si>
  <si>
    <t>Signal Support, Type Tc-12.30 Design 7 Pole, With Mast Arms Tc-81.21 Design 13 And Design 3, As Per Plan</t>
  </si>
  <si>
    <t>Signal Support, Type Tc-12.30 Design 8 Pole, With Mast Arms Tc-81.21 Design 13 And Design 11</t>
  </si>
  <si>
    <t>Signal Support, Type Tc-12.30 Design 8 Pole, With Mast Arms Tc-81.21 Design 13 And Design 11, As Per Plan</t>
  </si>
  <si>
    <t>Signal Support, Type Tc-12.30 Design 9 Pole, With Mast Arms Tc-81.21 Design 13 And Design 12</t>
  </si>
  <si>
    <t>Signal Support, Type Tc-12.30 Design 9 Pole, With Mast Arms Tc-81.21 Design 13 And Design 13</t>
  </si>
  <si>
    <t>Signal Support, Type Tc-12.30 Design 9 Pole, With Mast Arms Tc-81.21 Design 14 And Design 3</t>
  </si>
  <si>
    <t>Signal Support, Type Tc-12.30 Design 9 Pole, With Mast Arms Tc-81.21 Design 14 And Design 4, As Per Plan</t>
  </si>
  <si>
    <t>Signal Support, Type Tc-12.30 Design 10 Pole, With Mast Arms Tc-81.21 Design 14 And Design 11</t>
  </si>
  <si>
    <t>Signal Support, Type Tc-12.30 Design 10 Pole, With Mast Arms Tc-81.21 Design 14 And Design 11, As Per Plan</t>
  </si>
  <si>
    <t>Signal Support, Type Tc-12.30 Design 10 Pole, With Mast Arms Tc-81.21 Design 14 And Design 12</t>
  </si>
  <si>
    <t>Signal Support, Type Tc-12.30 Design 10 Pole, With Mast Arms Tc-81.21 Design 14 And Design 12, As Per Plan</t>
  </si>
  <si>
    <t>Combination Signal Support, Type Tc-12.30 Design 7 Pole, With Mast Arms Tc-81.21 Design 13 And Design 2</t>
  </si>
  <si>
    <t>Combination Signal Support, Type Tc-12.30 Design 7 Pole, With Mast Arms Tc-81.21 Design 13 And Design 2, As Per Plan</t>
  </si>
  <si>
    <t>Combination Signal Support, Type Tc-12.30 Design 7 Pole, With Mast Arms Tc-81.21 Design 13 And Tc-81.21 Design 3, App</t>
  </si>
  <si>
    <t>Combination Signal Support, Type Tc-12.30 Design 8 Pole, With Mast Arms Tc-81.21 Design 13 And Design 4, As Per Plan</t>
  </si>
  <si>
    <t>Combination Signal Support, Type Tc-12.30 Design 8 Pole, With Mast Arms Tc-81.21 Design 13 And Design 11, As Per Plan</t>
  </si>
  <si>
    <t>Combination Signal Support, Type Tc-12.30 Design 9 Pole, With Mast Arms Tc-81.21 Design 13 And Design 13</t>
  </si>
  <si>
    <t>Combination Signal Support, Type Tc-12.30 Design 10 Pole, With Mast Arms Tc-81.21 Design 14 And Design 11</t>
  </si>
  <si>
    <t>Combination Signal Support, Type Tc-81.21 Design 4 Pole, With Mast Arms Tc-81.21 Design 2 And Design 2, As Per Plan</t>
  </si>
  <si>
    <t>Combination Signal Support, Type Tc-81.21 Design 4 Pole, With Mast Arms Tc-81.21 Design 3 And Design 2</t>
  </si>
  <si>
    <t>Combination Signal Support, Tc-81.21, Design 4 Pole, With Mast Arms Tc-81.21 Design 3 And Design 2, As Per Plan</t>
  </si>
  <si>
    <t>Combination Signal Support, Type Tc-81.21 Design 11 Pole, With Mast Arms Tc-81.21 Design 4 And Design 1, As Per Plan</t>
  </si>
  <si>
    <t>Combination Signal Support, Type Tc-81.21 Design 12 Pole, With Mast Arms Tc-81.21 Design 4 And Design 3, As Per Plan</t>
  </si>
  <si>
    <t>Combination Signal Support, Type Tc-81.21 Design 12 Pole, With Mast Arms Tc-81.21 Design 11 And Design 1, As Per Plan</t>
  </si>
  <si>
    <t>Combination Signal Support, Type Tc-81.21 Design 12 Pole, With Mast Arms Tc-81.21 Design 11 And Design 3</t>
  </si>
  <si>
    <t>Combination Signal Support, Type Tc-81.21 Design 12 Pole, With Mast Arms Tc-81.21 Design 11 And Design 3, As Per Plan</t>
  </si>
  <si>
    <t>Combination Signal Support, Type Tc-12.30 Design 7 Pole, With Mast Arms Tc-81.21 Design 11 And Design 12</t>
  </si>
  <si>
    <t>Combination Signal Support, Type Tc-12.30 Design 7 Pole, With Mast Arms Tc-81.21 Design 12 And Design 12, As Per Plan</t>
  </si>
  <si>
    <t>Combination Signal Support, Type Tc-12.30 Design 11 Pole, With Mast Arms Tc-81.21 Design 14 And Design 13</t>
  </si>
  <si>
    <t>Combination Signal Support, Type Tc-12.30 Design 12 Pole, With Mast Arms Tc-81.21 Design 14 And Design 14</t>
  </si>
  <si>
    <t>Combination Signal Support, Type Tc-12.30 Design 12 Pole, With Mast Arms Tc-81.21 Design 14 And Design 14, As Per Plan</t>
  </si>
  <si>
    <t>Signal Support, Mechanical Damper For Tc-81.21 Mast Arm (Greater Than 59' In Length)</t>
  </si>
  <si>
    <t>Signal Support, Mechanical Damper For Tc-81.21 Mast Arm (Greater Than 59' In Length), As Per Plan</t>
  </si>
  <si>
    <t>Signal Support, Type Tc-81.21, Design 1</t>
  </si>
  <si>
    <t>Signal Support, Type Tc-81.21, Design 1, As Per Plan</t>
  </si>
  <si>
    <t>Signal Support, Type Tc-81.21, Design 2</t>
  </si>
  <si>
    <t>Signal Support, Type Tc-81.21, Design 2, As Per Plan</t>
  </si>
  <si>
    <t>Signal Support, Type Tc-81.21, Design 3</t>
  </si>
  <si>
    <t>Signal Support, Type Tc-81.21, Design 3, As Per Plan</t>
  </si>
  <si>
    <t>Signal Support, Type Tc-81.21, Design 4</t>
  </si>
  <si>
    <t>Signal Support, Type Tc-81.21, Design 4, As Per Plan</t>
  </si>
  <si>
    <t>Signal Support, Type Tc-81.21, Design 11</t>
  </si>
  <si>
    <t>Signal Support, Type Tc-81.21, Design 11, As Per Plan</t>
  </si>
  <si>
    <t>Signal Support, Type Tc-81.21, Design 12</t>
  </si>
  <si>
    <t>Signal Support, Type Tc-81.21, Design 12, As Per Plan</t>
  </si>
  <si>
    <t>Signal Support, Type Tc-81.21, Design 13</t>
  </si>
  <si>
    <t>Signal Support, Type Tc-81.21, Design 13, As Per Plan</t>
  </si>
  <si>
    <t>Signal Support, Type Tc-81.21, Design 14</t>
  </si>
  <si>
    <t>Signal Support, Type Tc-81.21, Design 14, As Per Plan</t>
  </si>
  <si>
    <t>Signal Support, Misc.:</t>
  </si>
  <si>
    <t>Combination Signal Support, Type Tc-81.21, Design 1</t>
  </si>
  <si>
    <t>Combination Signal Support, Type Tc-81.21, Design 1, As Per Plan</t>
  </si>
  <si>
    <t>Combination Signal Support, Type Tc-81.21, Design 2</t>
  </si>
  <si>
    <t>Combination Signal Support, Type Tc-81.21, Design 2, As Per Plan</t>
  </si>
  <si>
    <t>Combination Signal Support, Type Tc-81.21, Design 3</t>
  </si>
  <si>
    <t>Combination Signal Support, Type Tc-81.21, Design 3, As Per Plan</t>
  </si>
  <si>
    <t>Combination Signal Support, Type Tc-81.21, Design 4</t>
  </si>
  <si>
    <t>Combination Signal Support, Type Tc-81.21, Design 4, As Per Plan</t>
  </si>
  <si>
    <t>Combination Signal Support, Type Tc-81.21, Design 11</t>
  </si>
  <si>
    <t>Combination Signal Support, Type Tc-81.21, Design 11, As Per Plan</t>
  </si>
  <si>
    <t>Combination Signal Support, Type Tc-81.21, Design 12</t>
  </si>
  <si>
    <t>Combination Signal Support, Type Tc-81.21, Design 12, As Per Plan</t>
  </si>
  <si>
    <t>Combination Signal Support, Type Tc-81.21, Design 13</t>
  </si>
  <si>
    <t>Combination Signal Support, Type Tc-81.21, Design 13, As Per Plan</t>
  </si>
  <si>
    <t>Combination Signal Support, Type Tc-81.21, Design 14</t>
  </si>
  <si>
    <t>Combination Signal Support, Type Tc-81.21, Design 14, As Per Plan</t>
  </si>
  <si>
    <t>Combination Signal Support, Misc.:</t>
  </si>
  <si>
    <t>Strain Pole, Type Tc-81.10, Design 1</t>
  </si>
  <si>
    <t>Strain Pole, Type Tc-81.10, Design 1, As Per Plan</t>
  </si>
  <si>
    <t>Strain Pole, Type Tc-81.10, Design 2, As Per Plan</t>
  </si>
  <si>
    <t>Strain Pole, Type Tc-81.10, Design 3</t>
  </si>
  <si>
    <t>Strain Pole, Type Tc-81.10, Design 5</t>
  </si>
  <si>
    <t>Strain Pole, Type Tc-81.10, Design 5, As Per Plan</t>
  </si>
  <si>
    <t>Strain Pole, Type Tc-81.10, Design 6</t>
  </si>
  <si>
    <t>Strain Pole, Type Tc-81.10, Design 6, As Per Plan</t>
  </si>
  <si>
    <t>Strain Pole, Type Tc-81.10, Design 7</t>
  </si>
  <si>
    <t>Strain Pole, Type Tc-81.10, Design 7, As Per Plan</t>
  </si>
  <si>
    <t>Strain Pole, Type Tc-81.10, Design 8, As Per Plan</t>
  </si>
  <si>
    <t>Strain Pole, Type Tc-81.10, Design 9</t>
  </si>
  <si>
    <t>Strain Pole, Type Tc-81.10, Design 9, As Per Plan</t>
  </si>
  <si>
    <t>Strain Pole, Type Tc-81.10, Design 10</t>
  </si>
  <si>
    <t>Strain Pole, Type Tc-81.10, Design 10, As Per Plan</t>
  </si>
  <si>
    <t>Strain Pole, Type Tc-81.10, Design 11</t>
  </si>
  <si>
    <t>Strain Pole, Type Tc-81.10, Design 11, As Per Plan</t>
  </si>
  <si>
    <t>Strain Pole, Type Tc-81.10, Design 12</t>
  </si>
  <si>
    <t>Strain Pole, Type Tc-81.10, Design 12, As Per Plan</t>
  </si>
  <si>
    <t>Strain Pole, Type Tc-81.10, Design 13</t>
  </si>
  <si>
    <t>Strain Pole, Type Tc-81.10, Design 13, As Per Plan</t>
  </si>
  <si>
    <t>Strain Pole, Type Tc-81.10, Design 14, As Per Plan</t>
  </si>
  <si>
    <t>Strain Pole, Type Tc-81.10, Design 10, Installation Only, As Per Plan</t>
  </si>
  <si>
    <t>Strain Pole, Misc.:</t>
  </si>
  <si>
    <t>Combination Strain Pole, Type Tc-81.10, Design 5</t>
  </si>
  <si>
    <t>Combination Strain Pole, Type Tc-81.10, Design 7</t>
  </si>
  <si>
    <t>Combination Strain Pole, Type Tc-81.10, Design 10</t>
  </si>
  <si>
    <t>Combination Strain Pole, Type Tc-81.10, Design 10, As Per Plan</t>
  </si>
  <si>
    <t>Combination Strain Pole, Type Tc-81.10, Design 11</t>
  </si>
  <si>
    <t>Combination Strain Pole, Type Tc-81.10, Design 12</t>
  </si>
  <si>
    <t>Combination Strain Pole, Type Tc-81.10, Design 13</t>
  </si>
  <si>
    <t>Combination Strain Pole, Type Tc-81.10, Design 13, As Per Plan</t>
  </si>
  <si>
    <t>Combination Strain Pole, Type Tc-81.10, Design 14, As Per Plan</t>
  </si>
  <si>
    <t>Pole Entrance Fitting</t>
  </si>
  <si>
    <t>Pole Entrance Fitting, As Per Plan</t>
  </si>
  <si>
    <t>Wood Pole</t>
  </si>
  <si>
    <t>Wood Pole, As Per Plan</t>
  </si>
  <si>
    <t>Down Guy</t>
  </si>
  <si>
    <t>Down Guy, As Per Plan</t>
  </si>
  <si>
    <t>Pedestal, 3'</t>
  </si>
  <si>
    <t>Pedestal, 8'</t>
  </si>
  <si>
    <t>Pedestal, 8', As Per Plan</t>
  </si>
  <si>
    <t>Pedestal, 9'</t>
  </si>
  <si>
    <t>Pedestal, 11'</t>
  </si>
  <si>
    <t>Pedestal, 11', As Per Plan</t>
  </si>
  <si>
    <t>Pedestal, 3', Transformer Base</t>
  </si>
  <si>
    <t>Pedestal, 5', Transformer Base</t>
  </si>
  <si>
    <t>Pedestal, 5', Transformer Base, As Per Plan</t>
  </si>
  <si>
    <t>Pedestal, 7', Transformer Base</t>
  </si>
  <si>
    <t>Pedestal, 7', Transformer Base, As Per Plan</t>
  </si>
  <si>
    <t>Pedestal, 6', Transformer Base</t>
  </si>
  <si>
    <t>Pedestal, 6', Transformer Base, As Per Plan</t>
  </si>
  <si>
    <t>Pedestal, 8', Transformer Base</t>
  </si>
  <si>
    <t>Pedestal, 8', Transformer Base, As Per Plan</t>
  </si>
  <si>
    <t>Pedestal, 10', Transformer Base</t>
  </si>
  <si>
    <t>Pedestal, 10', Transformer Base, As Per Plan</t>
  </si>
  <si>
    <t>Pedestal, 11', Transformer Base</t>
  </si>
  <si>
    <t>Pedestal, 11', Transformer Base, As Per Plan</t>
  </si>
  <si>
    <t>Pedestal, Misc.:</t>
  </si>
  <si>
    <t>Removal Of Miscellaneous Traffic Signal Item</t>
  </si>
  <si>
    <t>Removal Of Traffic Signal Installation</t>
  </si>
  <si>
    <t>Removal Of Traffic Signal Installation, As Per Plan</t>
  </si>
  <si>
    <t>Removal Of Traffic Signal Installation For Storage</t>
  </si>
  <si>
    <t>Removal Of Traffic Signal Installation For Storage, As Per Plan</t>
  </si>
  <si>
    <t>Reuse Of Traffic Control Item</t>
  </si>
  <si>
    <t>Reuse Of Vehicular Signal Head</t>
  </si>
  <si>
    <t>Reuse Of Vehicular Signal Head, As Per Plan</t>
  </si>
  <si>
    <t>Reuse Of Pedestrian Signal Head</t>
  </si>
  <si>
    <t>Reuse Of Pedestrian Signal Head, As Per Plan</t>
  </si>
  <si>
    <t>Reuse Of Loop Detector Unit</t>
  </si>
  <si>
    <t>Reuse Of Signal Support</t>
  </si>
  <si>
    <t>Reuse Of Signal Support, As Per Plan</t>
  </si>
  <si>
    <t>Reuse Of Pedestrian Pushbutton</t>
  </si>
  <si>
    <t>Reuse Of Pedestrian Pushbutton, As Per Plan</t>
  </si>
  <si>
    <t>Reuse Of Controller</t>
  </si>
  <si>
    <t>Reuse Of Controller, As Per Plan</t>
  </si>
  <si>
    <t>Signalization, Misc.:</t>
  </si>
  <si>
    <t>Special - Traffic Signals</t>
  </si>
  <si>
    <t>Controller Unit, Type Ts2/A1, With Cabinet, Type Ts2, As Per Plan</t>
  </si>
  <si>
    <t>Controller Unit, Type Ts2/A2, As Per Plan</t>
  </si>
  <si>
    <t>Controller Unit, Type Ts2/A2, With Cabinet, Type Ts2</t>
  </si>
  <si>
    <t>Controller Unit, Type Ts2/A2, With Cabinet, Type Ts2, As Per Plan</t>
  </si>
  <si>
    <t>Controller Unit, Type Ts2/A2, With Cabinet, Type A1, As Perplan</t>
  </si>
  <si>
    <t>Controller Unit, Type Ts2/A2, With Cabinet, Type Ts1</t>
  </si>
  <si>
    <t>Controller Unit, Type Ts2/A2, With Cabinet, Type Ts1, As Per Plan</t>
  </si>
  <si>
    <t>Controller Unit, Type 170E, With Cabinet, Type 332, As Per Plan</t>
  </si>
  <si>
    <t>Controller Unit, Type 2070E, With Cabinet, Type 332</t>
  </si>
  <si>
    <t>Controller Unit, Type 2070E, With Cabinet, Type 332, As Perplan</t>
  </si>
  <si>
    <t>Controller Unit, Type 2070E, With Cabinet, Type 336, As Per Plan</t>
  </si>
  <si>
    <t>Controller Unit, Type 2070L, With Cabinet, Type 332</t>
  </si>
  <si>
    <t>Controller Unit, Type 2070L, With Cabinet, Type 332, As Per Plan</t>
  </si>
  <si>
    <t>Controller Unit, Type 2070E, With Cabinet, Type 332L</t>
  </si>
  <si>
    <t>Controller Unit, Type 2070E, With Cabinet, Type 332L, As Per Plan</t>
  </si>
  <si>
    <t>Controller Unit, Type 2070L, As Per Plan</t>
  </si>
  <si>
    <t>Controller Unit, Type 2070L, With Cabinet, Type 336, As Per Plan</t>
  </si>
  <si>
    <t>Controller Unit, Type Ts2/A2, Furnish Only, As Per Plan</t>
  </si>
  <si>
    <t>Controller, Master, Traffic Responsive</t>
  </si>
  <si>
    <t>Controller, Master, Traffic Responsive, As Per Plan</t>
  </si>
  <si>
    <t>Gps (Global Positioning System) Clock Assembly</t>
  </si>
  <si>
    <t>Cabinet Without Controller, As Per Plan</t>
  </si>
  <si>
    <t>Cabinet, Type Ts-1</t>
  </si>
  <si>
    <t>Cabinet, Type Ts-1, As Per Plan</t>
  </si>
  <si>
    <t>Cabinet, Type Ts-2</t>
  </si>
  <si>
    <t>Cabinet, Type 332</t>
  </si>
  <si>
    <t>Cabinet Riser</t>
  </si>
  <si>
    <t>Cabinet Riser, As Per Plan</t>
  </si>
  <si>
    <t>Cabinet Foundation</t>
  </si>
  <si>
    <t>Cabinet Foundation, As Per Plan</t>
  </si>
  <si>
    <t>Controller Work Pad</t>
  </si>
  <si>
    <t>Controller Work Pad, As Per Plan</t>
  </si>
  <si>
    <t>Preemption</t>
  </si>
  <si>
    <t>Preemption, As Per Plan</t>
  </si>
  <si>
    <t>Preemption Receiving Unit</t>
  </si>
  <si>
    <t>Preemption Receiving Unit, As Per Plan</t>
  </si>
  <si>
    <t>Preemption Detector Cable</t>
  </si>
  <si>
    <t>Preemption Detector Cable, As Per Plan</t>
  </si>
  <si>
    <t>Preemption Phase Selector</t>
  </si>
  <si>
    <t>Preemption Phase Selector, As Per Plan</t>
  </si>
  <si>
    <t>Preemption Confirmation Light</t>
  </si>
  <si>
    <t>Preemption Confirmation Light, As Per Plan</t>
  </si>
  <si>
    <t>Uninterruptible Power Supply (Ups), Batteryreplacement</t>
  </si>
  <si>
    <t>Uninterruptible Power Supply (Ups), Battery Replacement, As Per Plan</t>
  </si>
  <si>
    <t>Remote Monitoring Station</t>
  </si>
  <si>
    <t>Remote Monitoring Station, As Per Plan</t>
  </si>
  <si>
    <t>Telephone Service, As Per Plan</t>
  </si>
  <si>
    <t>Communications</t>
  </si>
  <si>
    <t>Advance/Dilemma Zone Detection System</t>
  </si>
  <si>
    <t>Stop Bar Detection Radar</t>
  </si>
  <si>
    <t>Stop Bar Detection Radar, As Per Plan</t>
  </si>
  <si>
    <t>Dilemma Zone Radar Unit</t>
  </si>
  <si>
    <t>Flasher Controller</t>
  </si>
  <si>
    <t>Training</t>
  </si>
  <si>
    <t>System Analysis</t>
  </si>
  <si>
    <t>System Analysis, As Per Plan</t>
  </si>
  <si>
    <t>Uninterruptible Power Supply (Ups)</t>
  </si>
  <si>
    <t>Uninterruptible Power Supply (Ups), As Per Plan</t>
  </si>
  <si>
    <t>Uninterruptible Power Supply (Ups), 1000 Watt</t>
  </si>
  <si>
    <t>Uninterruptible Power Supply (Ups), 1000 Watt, As Per Plan</t>
  </si>
  <si>
    <t>Controller Item, Misc.:</t>
  </si>
  <si>
    <t>3" Water Main Ductile Iron Pipe Ansi Class 52, Boltless-Restrainedjoints And Fittings</t>
  </si>
  <si>
    <t>4" Water Main Ductile Iron Pipe Ansi Class 52, Push-On Joints And Fittings</t>
  </si>
  <si>
    <t>4" Water Main Ductile Iron Pipe Ansi Class 53, Push-On Joints And Fittings, As Per Plan</t>
  </si>
  <si>
    <t>4" Water Main Ductile Iron Pipe Ansi Class 52, Mechanical Joints And Fittings</t>
  </si>
  <si>
    <t>4" Water Main Ductile Iron Pipe Ansi Class 53, Mechanical Joints And Fittings</t>
  </si>
  <si>
    <t>4" Water Main Ductile Iron Pipe Ansi Class 52, Boltless-Restrained Joints And Fittings, As Per Plan</t>
  </si>
  <si>
    <t>4" Water Main Polyvinyl Chloride Pipe Fittings</t>
  </si>
  <si>
    <t>4" Water Main Polyvinyl Chloride Pipe And Fittings, Astm Sdr 21</t>
  </si>
  <si>
    <t>4" Water Main Polyvinyl Chloride Pipe And Fittings, Awwa Class 150, As Per Plan</t>
  </si>
  <si>
    <t>6" Water Main Ductile Iron Pipe Ansi Class 52, Push-On Joints And Fittings</t>
  </si>
  <si>
    <t>6" Water Main Ductile Iron Pipe Ansi Class 52, Push-On Joints And Fittings, As Per Plan</t>
  </si>
  <si>
    <t>6" Water Main Ductile Iron Pipe Ansi Class 53, Push-On Joints And Fittings</t>
  </si>
  <si>
    <t>6" Water Main Ductile Iron Pipe Ansi Class 53, Push-On Joints And Fittings, As Per Plan</t>
  </si>
  <si>
    <t>6" Water Main Ductile Iron Pipe Ansi Class 52, Mechanical Joints And Fittings</t>
  </si>
  <si>
    <t>6" Water Main Ductile Iron Pipe Ansi Class 52, Mechanical Joints And Fittings, As Per Plan</t>
  </si>
  <si>
    <t>6" Water Main Ductile Iron Pipe Ansi Class 53, Mechanical Joints And Fittings</t>
  </si>
  <si>
    <t>6" Water Main Ductile Iron Pipe Ansi Class 52, Boltless-Restrained Joints And Fittings</t>
  </si>
  <si>
    <t>6" Water Main Ductile Iron Pipe Ansi Class 52, Boltless-Restrained Joints And Fittings, As Per Plan</t>
  </si>
  <si>
    <t>6" Water Main Ductile Iron Pipe Ansi Class 53, Boltless-Restrained Joints And Fittings</t>
  </si>
  <si>
    <t>6" Water Main Ductile Iron Pipe Ansi Class 53, Boltless-Restrained Joints And Fittings, As Per Plan</t>
  </si>
  <si>
    <t>6" Water Main Ductile Iron Anchoring Pipe And Fittings</t>
  </si>
  <si>
    <t>6" Water Main Polyvinyl Chloride Pipe And Fittings, Awwa Class 100</t>
  </si>
  <si>
    <t>6" Water Main Polyvinyl Chloride Pipe And Fittings, Awwa Class 150</t>
  </si>
  <si>
    <t>6" Water Main Polyvinyl Chloride Pipe And Fittings, Awwa Class 150, As Per Plan</t>
  </si>
  <si>
    <t>6" Water Main Polyvinyl Chloride Pipe And Fittings, Awwa C900, Dr14</t>
  </si>
  <si>
    <t>8" Water Main Ductile Iron Pipe Ansi Class 52, Push-On Joints And Fittings</t>
  </si>
  <si>
    <t>8" Water Main Ductile Iron Pipe Ansi Class 52, Push-On Joints And Fittings, As Per Plan</t>
  </si>
  <si>
    <t>8" Water Main Ductile Iron Pipe Ansi Class 53, Push-On Joints And Fittings</t>
  </si>
  <si>
    <t>8" Water Main Ductile Iron Pipe Ansi Class 52, Mechanical Joints And Fittings</t>
  </si>
  <si>
    <t>8" Water Main Ductile Iron Pipe Ansi Class 52, Mechanical Joints And Fittings, As Per Plan</t>
  </si>
  <si>
    <t>8" Water Main Ductile Iron Pipe Ansi Class 53, Mechanical Joints And Fittings</t>
  </si>
  <si>
    <t>8" Water Main Ductile Iron Pipe Ansi Class 52, Boltless-Restrained Joints And Fittings</t>
  </si>
  <si>
    <t>8" Water Main Polyvinyl Chloride Pipe And Fittings, Awwa Class 150</t>
  </si>
  <si>
    <t>8" Water Main Polyvinyl Chloride Pipe And Fittings, Awwa Class 150, As Per Plan</t>
  </si>
  <si>
    <t>10" Water Main Ductile Iron Pipe Ansi Class 52, Push-On Joints And Fittings</t>
  </si>
  <si>
    <t>10" Water Main Ductile Iron Pipe Ansi Class 52, Push-On Joints And Fittings, As Per Plan</t>
  </si>
  <si>
    <t>10" Water Main Ductile Iron Pipe Ansi Class 53, Push-On Joints And Fittings, As Per Plan</t>
  </si>
  <si>
    <t>10" Water Main Ductile Iron Pipe Ansi Class 52, Mechanical Joints And Fittings</t>
  </si>
  <si>
    <t>10" Water Main Ductile Iron Pipe Ansi Class 53, Mechanical Joints And Fittings</t>
  </si>
  <si>
    <t>10" Water Main Ductile Iron Pipe Ansi Class 52, Boltless-Restrained Joints And Fittings</t>
  </si>
  <si>
    <t>10" Water Main Ductile Iron Pipe Ansi Class 52, Boltless-Restrained Joints And Fittings, As Per Plan</t>
  </si>
  <si>
    <t>10" Water Main Ductile Iron Pipe Ansi Class 53, Boltless-Restrained Joints And Fittings</t>
  </si>
  <si>
    <t>10" Water Main Ductile Iron Pipe Ansi Class 53, Boltless - Restrained Joints And Fittings, As Per Plan</t>
  </si>
  <si>
    <t>12" Water Main Ductile Iron Pipe Ansi Class 52, Push-On Joints And Fittings</t>
  </si>
  <si>
    <t>12" Watermain Ductile Iron Pipe Ansi Class 52, Push-On Joints And Fittings, As Per Plan</t>
  </si>
  <si>
    <t>12" Water Main Ductile Iron Pipe Ansi Class 53, Push-On Joints And Fittings</t>
  </si>
  <si>
    <t>12" Water Main Ductile Iron Pipe Ansi Class 53, Push-On Joints And Fittings, As Per Plan</t>
  </si>
  <si>
    <t>12" Water Main Ductile Iron Pipe Ansi Class 52, Mechanical Joints And Fittings</t>
  </si>
  <si>
    <t>12" Water Main Ductile Iron Pipe Ansi Class 52, Mechanical Joints And Fittings, As Per Plan</t>
  </si>
  <si>
    <t>12" Water Main Ductile Iron Pipe Ansi Class 53, Mechanical Joints And Fittings</t>
  </si>
  <si>
    <t>12" Water Main Ductile Iron Pipe Ansi Class 52, Boltless-Restrained Joints And Fittings</t>
  </si>
  <si>
    <t>12" Water Main Ductile Iron Pipe Ansi Class 52, Boltless-Restrained Joints And Fittings, As Per Plan</t>
  </si>
  <si>
    <t>12" Water Main Ductile Iron Pipe Ansi Class 53, Boltless-Restrained Joints And Fittings</t>
  </si>
  <si>
    <t>12" Water Main Ductile Iron Pipe Ansi Class 55, Ball And Socket Joints And Fittings, As Per Plan</t>
  </si>
  <si>
    <t>12" Water Main, Polyvinyl Chloride Pipe And Fittings, Awwa C900-97, Dr-14</t>
  </si>
  <si>
    <t>12" Water Main Polyvinyl Chloride Pipe And Fittings, Awwa Class 150, As Per Plan</t>
  </si>
  <si>
    <t>16" Water Main Ductile Iron Pipe Ansi Class 52, Push-On Joints And Fittings, As Per Plan</t>
  </si>
  <si>
    <t>16" Water Main Ductile Iron Pipe Ansi Class 53, Push-On Joints And Fittings</t>
  </si>
  <si>
    <t>16" Water Main Ductile Iron Pipe Ansi Class 52, Mechanical Joints And Fittings</t>
  </si>
  <si>
    <t>16" Water Main Ductile Iron Pipe Ansi Class 53, Mechanical Joints And Fittings</t>
  </si>
  <si>
    <t>16" Water Main Ductile Iron Pipe Ansi Class 53, Boltless-Restrained Joints And Fittings</t>
  </si>
  <si>
    <t>20" Water Main Ductile Iron Pipe Ansi Class 53, Mechanical Joints And Fittings</t>
  </si>
  <si>
    <t>3/4" Copper Service Branch</t>
  </si>
  <si>
    <t>3/4" Copper Service Branch, As Per Plan</t>
  </si>
  <si>
    <t>1" Copper Service Branch</t>
  </si>
  <si>
    <t>1" Copper Service Branch, As Per Plan</t>
  </si>
  <si>
    <t>1-1/4" Copper Service Branch, As Per Plan</t>
  </si>
  <si>
    <t>1-1/2" Copper Service Branch</t>
  </si>
  <si>
    <t>1-1/2" Copper Service Branch, As Per Plan</t>
  </si>
  <si>
    <t>2" Copper Service Branch</t>
  </si>
  <si>
    <t>2" Copper Service Branch, As Per Plan</t>
  </si>
  <si>
    <t>2-1/2" Copper Service Branch</t>
  </si>
  <si>
    <t>3/4" Polyethylene Service Branch</t>
  </si>
  <si>
    <t>1" Polyethylene Service Branch</t>
  </si>
  <si>
    <t>1" Polyethylene Service Branch, As Per Plan</t>
  </si>
  <si>
    <t>1-1/2" Polyethylene Service Branch, As Per Plan</t>
  </si>
  <si>
    <t>Polyethylene Encasement</t>
  </si>
  <si>
    <t>8" Steel Pipe Encasement, Open Cut</t>
  </si>
  <si>
    <t>14" Steel Pipe Encasement, Open Cut</t>
  </si>
  <si>
    <t>16" Steel Pipe Encasement, Open Cut</t>
  </si>
  <si>
    <t>16" Steel Pipe Encasement, Open Cut,As Per Plan</t>
  </si>
  <si>
    <t>18" Steel Pipe Encasement, Open Cut, As Per Plan</t>
  </si>
  <si>
    <t>20" Steel Pipe Encasement, Open Cut</t>
  </si>
  <si>
    <t>24" Steel Pipe Encasement, Open Cut</t>
  </si>
  <si>
    <t>30" Steel Pipe Encasement, Open Cut</t>
  </si>
  <si>
    <t>12" Steel Pipe Encasement, Bored Or Jacked</t>
  </si>
  <si>
    <t>14" Steel Pipe Encasement, Bored Or Jacked, As Per Plan</t>
  </si>
  <si>
    <t>16" Steel Pipe Encasement, Bored Or Jacked</t>
  </si>
  <si>
    <t>16" Steel Pipe Encasement, Bored Or Jacked, As Per Plan</t>
  </si>
  <si>
    <t>18" Steel Pipe Encasement, Bored Or Jacked</t>
  </si>
  <si>
    <t>18" Steel Pipe Encasement, Bored Or Jacked, As Per Plan</t>
  </si>
  <si>
    <t>20" Steel Pipe Encasement, Bored Or Jacked, As Per Plan</t>
  </si>
  <si>
    <t>24" Steel Pipe Encasement, Bored Or Jacked</t>
  </si>
  <si>
    <t>24" Steel Pipe Encasement, Bored Or Jacked, As Per Plan</t>
  </si>
  <si>
    <t>30" Steel Pipe Encasement, Bored Or Jacked, As Per Plan</t>
  </si>
  <si>
    <t>10" Gate Valve, As Per Plan</t>
  </si>
  <si>
    <t>6" Gate Valve</t>
  </si>
  <si>
    <t>6" Gate Valve, As Per Plan</t>
  </si>
  <si>
    <t>8" Gate Valve</t>
  </si>
  <si>
    <t>8" Gate Valve, As Per Plan</t>
  </si>
  <si>
    <t>12" Gate Valve</t>
  </si>
  <si>
    <t>Valve Box</t>
  </si>
  <si>
    <t>Valve Box, As Per Plan</t>
  </si>
  <si>
    <t>2" Gate Valve And Valve Box</t>
  </si>
  <si>
    <t>2" Gate Valve And Valve Box, As Per Plan</t>
  </si>
  <si>
    <t>4" Gate Valve And Valve Box</t>
  </si>
  <si>
    <t>4" Gate Valve And Valve Box, As Per Plan</t>
  </si>
  <si>
    <t>6" Gate Valve And Valve Box</t>
  </si>
  <si>
    <t>6" Gate Valve And Valve Box, As Per Plan</t>
  </si>
  <si>
    <t>8" Gate Valve And Valve Box</t>
  </si>
  <si>
    <t>8" Gate Valve And Valve Box, As Per Plan</t>
  </si>
  <si>
    <t>10" Gate Valve And Valve Box</t>
  </si>
  <si>
    <t>10" Gate Valve And Valve Box, As Per Plan</t>
  </si>
  <si>
    <t>12" Gate Valve And Valve Box</t>
  </si>
  <si>
    <t>12" Gate Valve And Valve Box, As Per Plan</t>
  </si>
  <si>
    <t>16" Gate Valve And Valve Box</t>
  </si>
  <si>
    <t>12" Butterfly Valve And Valve Box</t>
  </si>
  <si>
    <t>4" Inserting Valve And Valve Box</t>
  </si>
  <si>
    <t>6" Inserting Valve And Valve Box</t>
  </si>
  <si>
    <t>8" Inserting Valve And Valve Box</t>
  </si>
  <si>
    <t>12" Inserting Valve And Valve Box</t>
  </si>
  <si>
    <t>12" Inserting Valve And Valve Box, As Per Plan</t>
  </si>
  <si>
    <t>16" Inserting Valve And Valve Box</t>
  </si>
  <si>
    <t>6" Cutting-In Sleeve</t>
  </si>
  <si>
    <t>8" Cutting-In Sleeve</t>
  </si>
  <si>
    <t>10" Cutting-In Sleeve</t>
  </si>
  <si>
    <t>12" Cutting-In Sleeve</t>
  </si>
  <si>
    <t>16" Cutting-In Sleeve</t>
  </si>
  <si>
    <t>4" Cutting-In Sleeve, Valve And Valve Box, As Per Plan</t>
  </si>
  <si>
    <t>6" Cutting-In Sleeve, Valve And Valve Box, As Per Plan</t>
  </si>
  <si>
    <t>10" Cutting-In Sleeve, Valve And Valve Box</t>
  </si>
  <si>
    <t>12" Cutting-In Sleeve, Valve And Valve Box</t>
  </si>
  <si>
    <t>12" Cutting-In Sleeve, Valve And Valve Box, As Per Plan</t>
  </si>
  <si>
    <t>4" X 4" Tapping Sleeve, Valve And Valve Box</t>
  </si>
  <si>
    <t>4" X 4" Tapping Sleeve, Valve And Valve Box, As Per Plan</t>
  </si>
  <si>
    <t>6" X 6" Tapping Sleeve, Valve And Valve Box</t>
  </si>
  <si>
    <t>6" X 6" Tapping Sleeve, Valve And Valve Box, As Per Plan</t>
  </si>
  <si>
    <t>8" X 6" Tapping Sleeve, Valve And Valve Box</t>
  </si>
  <si>
    <t>8" X 8" Tapping Sleeve, Valve And Valve Box</t>
  </si>
  <si>
    <t>8" X 8" Tapping Sleeve, Valve And Valve Box, As Per Plan</t>
  </si>
  <si>
    <t>10" X 4" Tapping Sleeve, Valve And Valve Box</t>
  </si>
  <si>
    <t>10" X 6" Tapping Sleeve, Valve And Valve Box</t>
  </si>
  <si>
    <t>10" X 8" Tapping Sleeve, Valve And Valve Box</t>
  </si>
  <si>
    <t>10" X 10" Tapping Sleeve, Valve And Valve Box, As Per Plan</t>
  </si>
  <si>
    <t>12" X 6" Tapping Sleeve, Valve And Valve Box</t>
  </si>
  <si>
    <t>12" X 8" Tapping Sleeve, Valve And Valve Box</t>
  </si>
  <si>
    <t>12" X 8" Tapping Sleeve, Valve And Valve Box, As Per Plan</t>
  </si>
  <si>
    <t>12" X 12" Tapping Sleeve, Valve And Valve Box</t>
  </si>
  <si>
    <t>12" X 12" Tapping Sleeve, Valve And Valve Box, As Per Plan</t>
  </si>
  <si>
    <t>16 "X 16" Tapping Sleeve, Valve And Valve Box</t>
  </si>
  <si>
    <t>20" X 20" Tapping Sleeve, Valve And Valve Box</t>
  </si>
  <si>
    <t>4" Fire Hydrant, As Per Plan</t>
  </si>
  <si>
    <t>6" Fire Hydrant</t>
  </si>
  <si>
    <t>6" Fire Hydrant, As Per Plan</t>
  </si>
  <si>
    <t>Fire Hydrant Extended And Adjusted To Grade</t>
  </si>
  <si>
    <t>Fire Hydrant Extended And Adjusted To Grade, As Per Plan</t>
  </si>
  <si>
    <t>Fire Hydrant Adjusted To Grade</t>
  </si>
  <si>
    <t>Fire Hydrant Adjusted To Grade, As Per Plan</t>
  </si>
  <si>
    <t>Fire Hydrant Removed</t>
  </si>
  <si>
    <t>Fire Hydrant Removed, As Per Plan</t>
  </si>
  <si>
    <t>Fire Hydrant Removed And Reset</t>
  </si>
  <si>
    <t>Fire Hydrant Removed And Reset, As Per Plan</t>
  </si>
  <si>
    <t>Fire Hydrant And Gate Valve Removed And Reset</t>
  </si>
  <si>
    <t>Fire Hydrant And Gate Valve Removed And Reset, As Per Plan</t>
  </si>
  <si>
    <t>Fire Hydrant Removed And Disposed Of</t>
  </si>
  <si>
    <t>Fire Hydrant Removed And Disposed Of, As Per Plan</t>
  </si>
  <si>
    <t>Valve Box Adjusted To Grade</t>
  </si>
  <si>
    <t>Valve Box Adjusted To Grade, As Per Plan</t>
  </si>
  <si>
    <t>Service Box Adjusted To Grade</t>
  </si>
  <si>
    <t>Service Box Adjusted To Grade, As Per Plan</t>
  </si>
  <si>
    <t>Meter And Chamber Removed And Reset</t>
  </si>
  <si>
    <t>Meter And Chamber Removed And Reset, As Per Plan</t>
  </si>
  <si>
    <t>Meter And Vault Removed And Reset, As Per Plan</t>
  </si>
  <si>
    <t>Meter, Setting, Stop And Chamber</t>
  </si>
  <si>
    <t>Meter, Setting, Stop And Chamber, As Per Plan</t>
  </si>
  <si>
    <t>1" Air Release Valve, As Per Plan</t>
  </si>
  <si>
    <t>2" Air Release Valve</t>
  </si>
  <si>
    <t>Sheeting And Bracing Ordered Left In Place</t>
  </si>
  <si>
    <t>MBF</t>
  </si>
  <si>
    <t>Special - 6" Water Main Ductile Iron Pipe With Push-On Joints And Retained Mechanical Joint Fittings, Ansi Class 52</t>
  </si>
  <si>
    <t>Special - 6" Water Main Ductile Iron Pipe With Boltless Restrained Joints And Fittings, Ansi Class 52</t>
  </si>
  <si>
    <t>Special - 8" Water Main Ductile Iron Pipe With Push-On Joints And Retained Mechanical Joint Fittings, Ansi Class 52</t>
  </si>
  <si>
    <t>Special - 8" Water Main Ductile Iron Pipe With Boltless Restrained Joints And Fittings, Ansi Class 52</t>
  </si>
  <si>
    <t>Special - 10" Water Main Ductile Iron Pipe With Push-On Joints And Retained Mechanical Joint Fittings, Ansi Class 52</t>
  </si>
  <si>
    <t>Special - 12" Water Main Ductile Iron Pipe With Push-On Joints And Fittings, Ansi Class 52</t>
  </si>
  <si>
    <t>Special - 12" Water Main Ductile Iron Pipe With Push-On Joints And Retained Mechanical Joint Fittings, Ansi Class 52</t>
  </si>
  <si>
    <t>Special - 12" Water Main Ductile Iron Pipe With Boltless Restrained Joints And Fittings, Ansi Class 52</t>
  </si>
  <si>
    <t>Special - 12" Water Main Ductile Iron Pipe With Boltless Restrained Joints And Fittings, Ansi Class 56</t>
  </si>
  <si>
    <t>Special - 16" Water Main Ductile Iron Pipe With Push-On Joints And Retained Mechanical Joint Fittings, Ansi Class 52</t>
  </si>
  <si>
    <t>Special - 36" Water Main Ductile Iron Pipe With Push-On Joints And Restrained Mechanical Joints &amp;Fittings, Ansi Class 52</t>
  </si>
  <si>
    <t>Special - 12" Water Main Galvanized Steel Pipe Astm A53, Grade B</t>
  </si>
  <si>
    <t>Special - Temporary By-Pass Connection, Complete With Pipe And Fittings</t>
  </si>
  <si>
    <t>Special - 16" Steel Casing Pipe</t>
  </si>
  <si>
    <t>Special - 20" Steel Casing Pipe</t>
  </si>
  <si>
    <t>Special - 24" Steel Casing Pipe</t>
  </si>
  <si>
    <t>Special - 4" Gate Valve With Valve Box, Complete</t>
  </si>
  <si>
    <t>Special - 6" Gate Valve With Valve Box, Complete</t>
  </si>
  <si>
    <t>Special - 8" Gate Valve With Valve Box, Complete</t>
  </si>
  <si>
    <t>Special - 12" Gate Valve With Valve Box, Complete</t>
  </si>
  <si>
    <t>Special - 16" Gate Valve With Valve Box, Complete</t>
  </si>
  <si>
    <t>Special - 4" Cutting-In Valve With Valve Box, Complete</t>
  </si>
  <si>
    <t>Special - 6" Cutting-In Valve With Valve Box, Complete</t>
  </si>
  <si>
    <t>Special - 8" Cutting-In Valve With Valve Box, Complete</t>
  </si>
  <si>
    <t>Special - 10" Cutting-In Valve With Valve Box, Complete</t>
  </si>
  <si>
    <t>Special - 12" Cutting-In Valve With Valve Box, Complete</t>
  </si>
  <si>
    <t>Special - 16" Cutting-In Valve With Valve Box, Complete</t>
  </si>
  <si>
    <t>Special - 30" Cutting-In Valve With Valve Box, Complete</t>
  </si>
  <si>
    <t>Special - 12" X 4" Tapping Sleeve, Valve With Valve Box, Complete</t>
  </si>
  <si>
    <t>Special - 2" Air Relief Valve With Valve Box, Complete</t>
  </si>
  <si>
    <t>Special - Furnishing And Setting 6" Hydrant, Complete</t>
  </si>
  <si>
    <t>Special - Extend And Adjust Hydrant To Grade, Type A</t>
  </si>
  <si>
    <t>Special - Extend And Adjust Hydrant To Grade, Type B</t>
  </si>
  <si>
    <t>Special - 6" Hydrant Relocated</t>
  </si>
  <si>
    <t>Special - Hydrant Removed And Reset</t>
  </si>
  <si>
    <t>Special - Hydrant Adjusted To Grade</t>
  </si>
  <si>
    <t>Special - Miscellaneous Metal Work</t>
  </si>
  <si>
    <t>Special - Install 5/8" Meter Setting, Complete</t>
  </si>
  <si>
    <t>Special - Install 3/4" Meter Setting, Complete</t>
  </si>
  <si>
    <t>Special - Install 1" Meter Setting, Complete</t>
  </si>
  <si>
    <t>Special - Install 2" Meter Setting, Complete</t>
  </si>
  <si>
    <t>Special - Install 3" Meter Setting, Complete</t>
  </si>
  <si>
    <t>Special - Install 4" Meter Setting, Complete</t>
  </si>
  <si>
    <t>Special - 5/8" Meter Vault</t>
  </si>
  <si>
    <t>Special - 3/4" Meter Vault</t>
  </si>
  <si>
    <t>Special - 1" Meter Vault</t>
  </si>
  <si>
    <t>Special - 2" Meter Vault</t>
  </si>
  <si>
    <t>Special - 3" Meter Vault</t>
  </si>
  <si>
    <t>Special - 4" Meter Vault</t>
  </si>
  <si>
    <t>Special - Meter And Chamber Removed And Reset</t>
  </si>
  <si>
    <t>Special - 6" Drain, Complete</t>
  </si>
  <si>
    <t>Special - Retap And Reconnect 1" Water Service Connection, Long Side Complete</t>
  </si>
  <si>
    <t>Special - Retap And Reconnect 1-1/2" Water Service Connection, Long Side Complete</t>
  </si>
  <si>
    <t>Special - Retap And Reconnect 2" Water Service Connection, Long Side Complete</t>
  </si>
  <si>
    <t>Special - Retap, Reconnect And Extend 1" Water Service Connection, Short Side Complete</t>
  </si>
  <si>
    <t>Special - Retap, Reconnect And Extend 1" Water Service Connection, Long Side Complete</t>
  </si>
  <si>
    <t>Special - Lower 3/4" Water Service Connection, Long Side Complete</t>
  </si>
  <si>
    <t>Special - Extend 5/8" Water Service Connection, Complete</t>
  </si>
  <si>
    <t>Special - Extend 1" Water Service Connection, Complete</t>
  </si>
  <si>
    <t>Special - Install 3/4" Water Service Connection, Long Side Complete</t>
  </si>
  <si>
    <t>Special - Install 1" Water Service Connection, Long Side Complete</t>
  </si>
  <si>
    <t>Special - Install 2" Water Service Connection, Long Side Complete</t>
  </si>
  <si>
    <t>Special - Install 3/4" Water Service Connection, Short Side Complete</t>
  </si>
  <si>
    <t>Special - Install 1" Water Service Connection, Short Side Complete</t>
  </si>
  <si>
    <t>Special - Install 2" Water Service Connection, Short Side Complete</t>
  </si>
  <si>
    <t>Special - Temporary Service Connection</t>
  </si>
  <si>
    <t>Special - Maintenance Of Water Service</t>
  </si>
  <si>
    <t>Special - Plugging Existing Service Connection</t>
  </si>
  <si>
    <t>Special - Plugging Existing Water Main And Branches</t>
  </si>
  <si>
    <t>Special - Sheeting Left In Place</t>
  </si>
  <si>
    <t>Special - 6" Hydrant Assembly, Type A</t>
  </si>
  <si>
    <t>Special - 6" Hydrant Assembly, Type B</t>
  </si>
  <si>
    <t>Special - Valve Box Adjusted To Grade</t>
  </si>
  <si>
    <t>Special - Valve Chamber Adjusted To Grade</t>
  </si>
  <si>
    <t>Special - 6" Water Main Ductile Iron Pipe Ansi Class 53, Push-On Joints And Mechanical Joint Fittings</t>
  </si>
  <si>
    <t>Special - 8" Water Main Ductile Iron Pipe Ansi Class 53, Push-On Joints And Mechanical Joint Fittings</t>
  </si>
  <si>
    <t>Special - 10" Water Main Ductile Iron Pipe Ansi Class 53, Push-On Joints And Mechanical Joint Fittings</t>
  </si>
  <si>
    <t>Special - 12" Water Main Ductile Iron Pipe Ansi Class 53, Push-On Joints And Mechanical Joint Fittings</t>
  </si>
  <si>
    <t>Special - 16" Water Main Ductile Iron Pipe Ansi Class 53, Push-On Joints And Mechanical Joint Fittings</t>
  </si>
  <si>
    <t>Special - 24" Water Main Ductile Iron Pipe Ansi Class 53, Push-On Joints And Mechanical Joint Fittings</t>
  </si>
  <si>
    <t>Special - 30" Water Main Ductile Iron Pipe Ansi Class 53, Push-On Joints And Mechanical Joint Fittings</t>
  </si>
  <si>
    <t>Special - 16" Butterfly Valve With Valve Box, Complete</t>
  </si>
  <si>
    <t>Special - 24" Butterfly Valve With Valve Box, Complete</t>
  </si>
  <si>
    <t>Special - 1" Air Release Outlet, Complete</t>
  </si>
  <si>
    <t>Special - Cutting And Plugging Existing Water Main And Branches</t>
  </si>
  <si>
    <t>Special - 4" Ductile Iron Water Pipe And Fittings (Col. 801)</t>
  </si>
  <si>
    <t>Special - 6" Ductile Iron Water Pipe And Fittings (Col. 801)</t>
  </si>
  <si>
    <t>Special - 8" Ductile Iron Water Pipe And Fittings (Col. 801)</t>
  </si>
  <si>
    <t>Special - 12" Ductile Iron Water Pipe And Fittings (Col.801)</t>
  </si>
  <si>
    <t>Special - 16" Ductile Iron Water Pipe And Fittings (Col.801)</t>
  </si>
  <si>
    <t>Special - Concrete Blocking, Class C (Col. 801)</t>
  </si>
  <si>
    <t>Special - Concrete Blocking, Class Qc (Col. 801)</t>
  </si>
  <si>
    <t>Special - Concrete Blocking, Class C, Increase Ordecrease (Col. 801)</t>
  </si>
  <si>
    <t>Special - Concrete Blocking, Class Qc, Increase Ordecrease (Col. 801)</t>
  </si>
  <si>
    <t>Special - Fittings, Increase Or Decrease (Col. 801)</t>
  </si>
  <si>
    <t>Special - 4" Valve And Appurtenances (Col. 802)</t>
  </si>
  <si>
    <t>Special - 6" Valve And Appurtenances (Col. 802)</t>
  </si>
  <si>
    <t>Special - 8" Valve And Appurtenances (Col. 802)</t>
  </si>
  <si>
    <t>Special - 12" Valve And Appurtenances (Col. 802)</t>
  </si>
  <si>
    <t>Special - 16" Valve And Appurtenances (Col. 802)</t>
  </si>
  <si>
    <t>Special - 8" X 8" Tapping Sleeve, Valve And Appurtenances (Col. 803)</t>
  </si>
  <si>
    <t>Special - 12" X 12" Tapping Sleeve, Valve And Appurtenances (Col. 803)</t>
  </si>
  <si>
    <t>Special - 16" X 6" Tapping Sleeve, Valve And Appurtenances (Col. 803)</t>
  </si>
  <si>
    <t>Special - Iron Casting (Col. 804)</t>
  </si>
  <si>
    <t>Special - 3/4" Water Service Tap, Complete (Col. 805)</t>
  </si>
  <si>
    <t>Special - 1" Water Service Tap, Complete (Col. 805)</t>
  </si>
  <si>
    <t>Special - 3/4" Type K Copper Water Service (Col. 805)</t>
  </si>
  <si>
    <t>Special - 2" Type K Copper Water Service (Col. 805)</t>
  </si>
  <si>
    <t>Special - 3/4" Water Service Tap, Transferred (Col. 805)</t>
  </si>
  <si>
    <t>Special - 3/4" Water Service Tap, Transferred (Col. 805), As Per Plan</t>
  </si>
  <si>
    <t>Special - 1" Water Service Tap, Transferred (Col. 805)</t>
  </si>
  <si>
    <t>Special - 1-1/2" Water Service Tap, Transferred (Col. 805)</t>
  </si>
  <si>
    <t>Special - 3" Water Service Tap, Transferred (Col. 805), As Per Plan</t>
  </si>
  <si>
    <t>Special - 4" Water Service Tap, Transferred (Col. 805)</t>
  </si>
  <si>
    <t>Special - 6" Water Service Tap, Transferred (Col. 805)</t>
  </si>
  <si>
    <t>Special - 16" Casing Pipe, Open Cut (Col. 806)</t>
  </si>
  <si>
    <t>Special - 24" Casing Pipe, Open Cut (Col. 806)</t>
  </si>
  <si>
    <t>Special - 30" Casing Pipe, Open Cut (Col. 806)</t>
  </si>
  <si>
    <t>Special - 24" Casing Pipe, Bored Or Jacked (Col. 806)</t>
  </si>
  <si>
    <t>Special - Valve Box Adjusted To Grade (Col. 807)</t>
  </si>
  <si>
    <t>Special - Heavy Duty Valve Box Adjusted To Grade (Col. 807)</t>
  </si>
  <si>
    <t>Special - Service Box Adjusted To Grade (Col. 807)</t>
  </si>
  <si>
    <t>Special - Service Box Removed And Reset (Col. 807)</t>
  </si>
  <si>
    <t>Special - Columbus Standard Heavy Duty Valve Box (Col. 807)</t>
  </si>
  <si>
    <t>Special - C.I. Ferrule Valve Box And Cover (Col. 807)</t>
  </si>
  <si>
    <t>Special - Cut And Plug 6" Water Line (Col. 808)</t>
  </si>
  <si>
    <t>Special - Cut And Plug 8" Water Line (Col. 808)</t>
  </si>
  <si>
    <t>Special - Cut And Plug 10" Water Line (Col. 808)</t>
  </si>
  <si>
    <t>Special - Cut And Plug 12" Water Line (Col. 808)</t>
  </si>
  <si>
    <t>Special - Cut And Plug 16" Water Line (Col. 808)</t>
  </si>
  <si>
    <t>Special - Relocate6" Water Line (Col. 808)</t>
  </si>
  <si>
    <t>Special - Relocate 8" Water Line (Col. 808)</t>
  </si>
  <si>
    <t>Special - Relocate 12" Water Line (Col. 808)</t>
  </si>
  <si>
    <t>Special - Relocate 16" Water Line (Col. 808)</t>
  </si>
  <si>
    <t>Special - Fire Hydrant (Col. 809)</t>
  </si>
  <si>
    <t>Special - Fire Hydrant, Type A (Col. 809)</t>
  </si>
  <si>
    <t>Special - Fire Hydrant, Type B (Col. 809)</t>
  </si>
  <si>
    <t>Special - Fire Hydrant, Type A, Modified (Col. 809)</t>
  </si>
  <si>
    <t>Special - Fire Hydrant, Relocated (Col. 809)</t>
  </si>
  <si>
    <t>Special - Fire Hydrant Removed And Disposed Of (Col. 809)</t>
  </si>
  <si>
    <t>Special - 6" Hydrant Extension (Col. 810)</t>
  </si>
  <si>
    <t>Special - 12" Hydrant Extension (Col. 810)</t>
  </si>
  <si>
    <t>Special - 24" Hydrant Extension (Col. 810)</t>
  </si>
  <si>
    <t>Special - Increase Or Decrease In Excavation (Col. 811)</t>
  </si>
  <si>
    <t>Special - Air Release Outlet Relocated (Col. 812)</t>
  </si>
  <si>
    <t>Special - New Curb Box (Col. 816)</t>
  </si>
  <si>
    <t>Special - Furnishing And Laying 4" Ductile Iron Pipe And Fittings (Cin. 1101)</t>
  </si>
  <si>
    <t>Special - Furnishing And Laying 6" Ductile Iron Pipe And Fittings (Cin. 1101)</t>
  </si>
  <si>
    <t>Special - Furnishing And Laying 8" Ductile Iron Pipe And Fittings (Cin. 1101)</t>
  </si>
  <si>
    <t>Special - Furnishing And Laying 10" Ductile Iron Pipe And Fittings (Cin. 1101)</t>
  </si>
  <si>
    <t>Special - Furnishing And Laying 12" Ductile Iron Pipe And Fittings (Cin. 1101)</t>
  </si>
  <si>
    <t>Special - Furnishing And Laying 16" Ductile Iron Pipe And Fittings (Cin. 1101)</t>
  </si>
  <si>
    <t>Special - Furnishing And Laying 20" Ductile Iron Pipe And Fittings (Cin. 1101)</t>
  </si>
  <si>
    <t>Special - Hauling Water Work Material (Cin. 1102)</t>
  </si>
  <si>
    <t>Special - Furnishing And Installing 24" Steel Casing (Cin. 1108)</t>
  </si>
  <si>
    <t>Special - Furnishing And Installing 30" Steel Casing (Cin. 1108)</t>
  </si>
  <si>
    <t>Special - Concrete, Class C (Cin. 1110)</t>
  </si>
  <si>
    <t>Special - Concrete, Class Qc-Misc. (Cin. 1110)</t>
  </si>
  <si>
    <t>Special - Concrete, Class C, High-Early Strength (Cin. 1110)</t>
  </si>
  <si>
    <t>Special - Furnishing And Installing Fire Hydrant (Cin. 1112)</t>
  </si>
  <si>
    <t>Special - Relocating Existing Fire Hydrant (Cin. 1113)</t>
  </si>
  <si>
    <t>Special - Removing Fire Hydrant (Cin. 1114)</t>
  </si>
  <si>
    <t>Special - Furnishing And Installing Fire Hydrant Extension (Cin. 1115)</t>
  </si>
  <si>
    <t>Special - Installing Valve Box, Complete (Cin. 1116)</t>
  </si>
  <si>
    <t>Special - Furnishing And Installing Valve Box, Complete (Cin. 1116)</t>
  </si>
  <si>
    <t>Special - Additional Excavation (Cin. 1119)</t>
  </si>
  <si>
    <t>Special - Exploratory Excavation (Cin. 1120)</t>
  </si>
  <si>
    <t>Special - Removing Existing Manhole Curb And Cover (Cin. 1122)</t>
  </si>
  <si>
    <t>Special - Removing Existing Valve Box (Cin. 1122)</t>
  </si>
  <si>
    <t>Special - Changing 8" And Under Pipe Sewer (Cin. 1123)</t>
  </si>
  <si>
    <t>Special - Changing 10" Thru 24" Pipe Sewer (Cin. 1123)</t>
  </si>
  <si>
    <t>Special - Resetting Existing Valve Box, Complete (Cin. 1125)</t>
  </si>
  <si>
    <t>Special - Furnishing, Installing And Connecting 3/4" Copper Service Pipe (Cin. 1126)</t>
  </si>
  <si>
    <t>Special - Furnishing, Installing And Connecting 1" Copper Service Pipe (Cin. 1126)</t>
  </si>
  <si>
    <t>Special - Furnishing, Installing And Connecting 2" Copper Service Pipe (Cin. 1126)</t>
  </si>
  <si>
    <t>Special - Reconnecting Existing Service Branch (Cin. 1128)</t>
  </si>
  <si>
    <t>Special - Disconnecting Existing Service Branch (Cin. 1130)</t>
  </si>
  <si>
    <t>Special - Furnishing And Installing Curb And Roadway Box (Cin. 1131)</t>
  </si>
  <si>
    <t>Special - Resetting Existing Curb And Roadway Box (Cin. 1132)</t>
  </si>
  <si>
    <t>Special - Relocating Existing 5/8" Frost-Proof Meter Setting (Cin. 1134)</t>
  </si>
  <si>
    <t>Special - Relocating Existing 3/4" Frost-Proof Meter Setting (Cin. 1134)</t>
  </si>
  <si>
    <t>Special - Relocating Existing 1" Frost-Proof Meter Setting (Cin. 1134)</t>
  </si>
  <si>
    <t>Special - Resetting Existing 5/8" Frost Proof Meter Setting (Cin. 1135)</t>
  </si>
  <si>
    <t>Special - Resetting Existing 3/4" Frost-Proof Meter Setting (Cin. 1135)</t>
  </si>
  <si>
    <t>Special - Resetting Existing 1" Frost-Proof Meter Setting (Cin. 1135)</t>
  </si>
  <si>
    <t>Special - Removing Curb And Roadway Box (Cin. 1138)</t>
  </si>
  <si>
    <t>Water Work, Misc.:</t>
  </si>
  <si>
    <t>Special - Water Works</t>
  </si>
  <si>
    <t>Special - Pavement Marking</t>
  </si>
  <si>
    <t>Edge Line, 4"</t>
  </si>
  <si>
    <t>Edge Line, 6"</t>
  </si>
  <si>
    <t>Edge Line, 4", Type 1</t>
  </si>
  <si>
    <t>Edge Line, 4", Type 1, As Per Plan</t>
  </si>
  <si>
    <t>Edge Line, 6", Type 1</t>
  </si>
  <si>
    <t>Edge Line, 6", Type 1, As Per Plan</t>
  </si>
  <si>
    <t>Lane Line, 4"</t>
  </si>
  <si>
    <t>Lane Line, 6"</t>
  </si>
  <si>
    <t>Lane Line, 4", Type 1</t>
  </si>
  <si>
    <t>Lane Line, 4", Type 1, As Per Plan</t>
  </si>
  <si>
    <t>Lane Line, 6", Type 1</t>
  </si>
  <si>
    <t>Lane Line, 6", Type 1, As Per Plan</t>
  </si>
  <si>
    <t>Lane Line, 6", Type 1A</t>
  </si>
  <si>
    <t>Center Line</t>
  </si>
  <si>
    <t>Center Line, Type 1</t>
  </si>
  <si>
    <t>Center Line, Type 1, As Per Plan</t>
  </si>
  <si>
    <t>Channelizing Line, 8"</t>
  </si>
  <si>
    <t>Channelizing Line, 8",As Per Plan</t>
  </si>
  <si>
    <t>Channelizing Line, 12"</t>
  </si>
  <si>
    <t>Channelizing Line, 8", Type 1</t>
  </si>
  <si>
    <t>Channelizing Line, 8", Type 1, As Per Plan</t>
  </si>
  <si>
    <t>Channelizing Line, 12", Type 1</t>
  </si>
  <si>
    <t>Channelizing Line, 12", Type 1, As Per Plan</t>
  </si>
  <si>
    <t>Stop Line</t>
  </si>
  <si>
    <t>Stop Line, As Per Plan</t>
  </si>
  <si>
    <t>Stop Line, Type 1</t>
  </si>
  <si>
    <t>Stop Line, Type 1, As Per Plan</t>
  </si>
  <si>
    <t>Crosswalk Line</t>
  </si>
  <si>
    <t>Crosswalk Line, As Per Plan</t>
  </si>
  <si>
    <t>Crosswalk Line, Type 1, As Per Plan</t>
  </si>
  <si>
    <t>Transverse/Diagonal Line</t>
  </si>
  <si>
    <t>Transverse/Diagonal Line, As Per Plan</t>
  </si>
  <si>
    <t>Transverse/Diagonal Line, Type 1</t>
  </si>
  <si>
    <t>Transverse/Diagonal Line, Type 1A</t>
  </si>
  <si>
    <t>Chevron Marking, Type 1</t>
  </si>
  <si>
    <t>Curb Marking</t>
  </si>
  <si>
    <t>Curb Marking, Type 1</t>
  </si>
  <si>
    <t>Island Marking, Type 1</t>
  </si>
  <si>
    <t>Island Marking</t>
  </si>
  <si>
    <t>Railroad Symbol Marking</t>
  </si>
  <si>
    <t>Railroad Symbol Marking, Type 1</t>
  </si>
  <si>
    <t>Railroad Symbol Marking, Type 1, As Per Plan</t>
  </si>
  <si>
    <t>School Symbol Marking, 72"</t>
  </si>
  <si>
    <t>School Symbol Marking, 72", Type 1</t>
  </si>
  <si>
    <t>School Symbol Marking, 96"</t>
  </si>
  <si>
    <t>School Symbol Marking, 96", Type 1</t>
  </si>
  <si>
    <t>School Symbol Marking, 96", Type 1, As Per Plan</t>
  </si>
  <si>
    <t>School Symbol Marking, 120"</t>
  </si>
  <si>
    <t>School Symbol Marking, 120", Type 1</t>
  </si>
  <si>
    <t>Parking Lot Stall Marking</t>
  </si>
  <si>
    <t>Parking Lot Stall Marking, As Per Plan</t>
  </si>
  <si>
    <t>Parking Lot Stall Marking, Type 1, As Per Plan</t>
  </si>
  <si>
    <t>Lane Arrow</t>
  </si>
  <si>
    <t>Lane Arrow, Type 1</t>
  </si>
  <si>
    <t>Lane Arrow, Type 1, As Per Plan</t>
  </si>
  <si>
    <t>Word On Pavement, 48"</t>
  </si>
  <si>
    <t>Word On Pavement, 72"</t>
  </si>
  <si>
    <t>Word On Pavement, 72", Type 1</t>
  </si>
  <si>
    <t>Word On Pavement, 96"</t>
  </si>
  <si>
    <t>Word On Pavement, 96", Type 1</t>
  </si>
  <si>
    <t>Dotted Line, 4"</t>
  </si>
  <si>
    <t>Dotted Line, 4", Type 1</t>
  </si>
  <si>
    <t>Dotted Line, 6"</t>
  </si>
  <si>
    <t>Dotted Line, 6", As Per Plan</t>
  </si>
  <si>
    <t>Dotted Line, 6", Type 1</t>
  </si>
  <si>
    <t>Dotted Line, 8"</t>
  </si>
  <si>
    <t>Dotted Line, 8", Type 1</t>
  </si>
  <si>
    <t>Dotted Line, 12"</t>
  </si>
  <si>
    <t>Dotted Line, 12", Type 1</t>
  </si>
  <si>
    <t>Bike Lane Symbol Marking</t>
  </si>
  <si>
    <t>Bike Lane Symbol Marking, Type 1</t>
  </si>
  <si>
    <t>Bike Lane Arrow, Type 1</t>
  </si>
  <si>
    <t>Handicap Symbol Marking</t>
  </si>
  <si>
    <t>Handicap Symbol Marking, As Per Plan</t>
  </si>
  <si>
    <t>Handicap Symbol Marking, Type 1, As Per Plan</t>
  </si>
  <si>
    <t>Shared Lane Marking, Type 1A</t>
  </si>
  <si>
    <t>Two-Way Radio Equipment</t>
  </si>
  <si>
    <t>Yield Line</t>
  </si>
  <si>
    <t>Yield Line, Type 1</t>
  </si>
  <si>
    <t>Removal Of Pavement Marking</t>
  </si>
  <si>
    <t>Removal Of Pavement Marking, As Per Plan</t>
  </si>
  <si>
    <t>Special - Air Speed Zone Marking</t>
  </si>
  <si>
    <t>Pavement Marking, Misc.:</t>
  </si>
  <si>
    <t>Edge Line, 4", As Per Plan</t>
  </si>
  <si>
    <t>Edge Line, 6", As Per Plan</t>
  </si>
  <si>
    <t>Lane Line, 4", As Per Plan</t>
  </si>
  <si>
    <t>Lane Line, 6", As Per Plan</t>
  </si>
  <si>
    <t>Center Line, As Per Plan</t>
  </si>
  <si>
    <t>Channelizing Line, 8", As Per Plan</t>
  </si>
  <si>
    <t>Channelizing Line, 12", As Per Plan</t>
  </si>
  <si>
    <t>Dotted Line, 12", As Per Plan</t>
  </si>
  <si>
    <t>Chevron Marking</t>
  </si>
  <si>
    <t>Chevron Marking, As Per Plan</t>
  </si>
  <si>
    <t>School Symbol Marking, 120", As Per Plan</t>
  </si>
  <si>
    <t>Lane Arrow, As Per Plan</t>
  </si>
  <si>
    <t>Lane Reduction Arrow</t>
  </si>
  <si>
    <t>Wrong Way Arrow, As Per Plan</t>
  </si>
  <si>
    <t>Word On Pavement, 48", As Per Plan</t>
  </si>
  <si>
    <t>Dotted Line, 4", As Per Plan</t>
  </si>
  <si>
    <t>Dotted Line, 5"</t>
  </si>
  <si>
    <t>Bike Crossing Symbol</t>
  </si>
  <si>
    <t>Preferential Lane Marking</t>
  </si>
  <si>
    <t>Shared Lane Marking</t>
  </si>
  <si>
    <t>Yield Line, As Per Plan</t>
  </si>
  <si>
    <t>Edge Line, 4", Type A, As Per Plan</t>
  </si>
  <si>
    <t>Edge Line, 4", Type A1</t>
  </si>
  <si>
    <t>Edge Line, 4", Type A3</t>
  </si>
  <si>
    <t>Edge Line, 4", Type A3, As Per Plan</t>
  </si>
  <si>
    <t>Edge Line, 6", Type A3</t>
  </si>
  <si>
    <t>Lane Line, 4", Type A, As Per Plan</t>
  </si>
  <si>
    <t>Lane Line, 4", Type A3</t>
  </si>
  <si>
    <t>Lane Line, 4", Type A3, As Per Plan</t>
  </si>
  <si>
    <t>Lane Line, 6", Type A3</t>
  </si>
  <si>
    <t>Center Line, Type A3</t>
  </si>
  <si>
    <t>Center Line, Type A3, As Per Plan</t>
  </si>
  <si>
    <t>Channelizing Line, 8", Type A3</t>
  </si>
  <si>
    <t>Channelizing Line, 8", Type A3, As Per Plan</t>
  </si>
  <si>
    <t>Stop Line, Type A3</t>
  </si>
  <si>
    <t>Crosswalk Line, Type A3</t>
  </si>
  <si>
    <t>Transverse/Diagonal Line, Type A1, As Per Plan</t>
  </si>
  <si>
    <t>Transverse/Diagonal Line, Type A3</t>
  </si>
  <si>
    <t>Lane Arrow, Type A1</t>
  </si>
  <si>
    <t>Lane Arrow, Type A3</t>
  </si>
  <si>
    <t>Word On Pavement, 72", Type A1</t>
  </si>
  <si>
    <t>Word On Pavement, 72", Type A3</t>
  </si>
  <si>
    <t>Dotted Line, 4", Type A3</t>
  </si>
  <si>
    <t>Removal Of Pavement Markings</t>
  </si>
  <si>
    <t>Pavement Marking, Misc.</t>
  </si>
  <si>
    <t>Dotted Line</t>
  </si>
  <si>
    <t>Dotted Line, As Per Plan</t>
  </si>
  <si>
    <t>Special - Air Speed Zone Marking, As Per Plan</t>
  </si>
  <si>
    <t>Channelizing Line, 8", Type B90</t>
  </si>
  <si>
    <t>Channelizing Line, 8", Type B125</t>
  </si>
  <si>
    <t>Channelizing Line, 8", Type B125, As Per Plan</t>
  </si>
  <si>
    <t>Channelizing Line, 12", Type B90</t>
  </si>
  <si>
    <t>Channelizing Line, 12", Type B125</t>
  </si>
  <si>
    <t>Stop Line, Type A125</t>
  </si>
  <si>
    <t>Stop Line, Type B90</t>
  </si>
  <si>
    <t>Stop Line, Type B125</t>
  </si>
  <si>
    <t>Crosswalk Line, Type B90, As Per Plan</t>
  </si>
  <si>
    <t>Crosswalk Line, Type B125</t>
  </si>
  <si>
    <t>Crosswalk Line, Type B125, As Per Plan</t>
  </si>
  <si>
    <t>Transverse/Diagonal Line, Type B90</t>
  </si>
  <si>
    <t>Transverse/Diagonal Line, Type B125</t>
  </si>
  <si>
    <t>Handicap Symbol Marking, Type A125</t>
  </si>
  <si>
    <t>Railroad Symbol Marking, Type A125</t>
  </si>
  <si>
    <t>Railroad Symbol Marking, Type B90</t>
  </si>
  <si>
    <t>Railroad Symbol Marking, Type B125</t>
  </si>
  <si>
    <t>School Symbol Marking, 72", Type B125</t>
  </si>
  <si>
    <t>School Symbol Marking, 96", Type B90</t>
  </si>
  <si>
    <t>Parking Lot Stall Marking, Type B125</t>
  </si>
  <si>
    <t>Lane Arrow, Type A125</t>
  </si>
  <si>
    <t>Lane Arrow, Type B90</t>
  </si>
  <si>
    <t>Lane Arrow, Type B125</t>
  </si>
  <si>
    <t>Word On Pavement, 72", Type A125</t>
  </si>
  <si>
    <t>Word On Pavement, 72", Type B90</t>
  </si>
  <si>
    <t>Word On Pavement, 72", Type B125</t>
  </si>
  <si>
    <t>Word On Pavement, 96", Type B90</t>
  </si>
  <si>
    <t>Dotted Line, 4", Type B90</t>
  </si>
  <si>
    <t>Dotted Line, 4", Type B125</t>
  </si>
  <si>
    <t>Dotted Line, 12", Type B90</t>
  </si>
  <si>
    <t>Bike Lane Symbol Marking, Type B90</t>
  </si>
  <si>
    <t>Shared Lane Marking, Type A90</t>
  </si>
  <si>
    <t>Shared Lane Marking, Type B90</t>
  </si>
  <si>
    <t>Yield Line, Type B90</t>
  </si>
  <si>
    <t>Green Colored Pavement For Bike Lanes,Type B90</t>
  </si>
  <si>
    <t>Two - Way Radio Equipment</t>
  </si>
  <si>
    <t>Topsoil Stockpiled, As Per Plan</t>
  </si>
  <si>
    <t>Placing Stockpiled Topsoil, As Per Plan</t>
  </si>
  <si>
    <t>Topsoil Furnished And Placed</t>
  </si>
  <si>
    <t>Topsoil Furnished And Placed, As Per Plan</t>
  </si>
  <si>
    <t>Renovating Existing Soil</t>
  </si>
  <si>
    <t>MSF</t>
  </si>
  <si>
    <t>Roadside Cleanup</t>
  </si>
  <si>
    <t>Riprap For Tree Protection, As Per Plan</t>
  </si>
  <si>
    <t>Topsoil</t>
  </si>
  <si>
    <t>Topsoil, As Per Plan</t>
  </si>
  <si>
    <t>Seeding And Mulching, Class 1</t>
  </si>
  <si>
    <t>Seeding And Mulching, Class 1, As Per Plan</t>
  </si>
  <si>
    <t>Seeding And Mulching, Class 2</t>
  </si>
  <si>
    <t>Seeding And Mulching, Class 2, As Per Plan</t>
  </si>
  <si>
    <t>Seeding And Mulching, Class 3A</t>
  </si>
  <si>
    <t>Seeding And Mulching, Class 3B</t>
  </si>
  <si>
    <t>Seeding And Mulching, Class 3B, As Per Plan</t>
  </si>
  <si>
    <t>Seeding And Mulching, Class 3C</t>
  </si>
  <si>
    <t>Seeding And Mulching, Class 4A</t>
  </si>
  <si>
    <t>Seeding And Mulching, Class 4A, As Per Plan</t>
  </si>
  <si>
    <t>Seeding And Mulching, Class 4B</t>
  </si>
  <si>
    <t>Seeding And Mulching, Class 5A</t>
  </si>
  <si>
    <t>Seeding And Mulching, Class 5B</t>
  </si>
  <si>
    <t>Seeding And Mulching, Class 5B, As Per Plan</t>
  </si>
  <si>
    <t>Seeding And Mulching, Class 6</t>
  </si>
  <si>
    <t>Seeding And Mulching</t>
  </si>
  <si>
    <t>Seeding And Mulching, As Per Plan</t>
  </si>
  <si>
    <t>Seeding And Mulching For Vegetated Filter Strip</t>
  </si>
  <si>
    <t>Repair Seeding And Mulching</t>
  </si>
  <si>
    <t>Repair Seeding And Mulching, As Per Plan</t>
  </si>
  <si>
    <t>Inter-Seeding</t>
  </si>
  <si>
    <t>Inter-Seeding, As Per Plan</t>
  </si>
  <si>
    <t>Commercial Fertilizer, As Per Plan</t>
  </si>
  <si>
    <t>Lime, As Per Plan</t>
  </si>
  <si>
    <t>Mowing</t>
  </si>
  <si>
    <t>Mowing, As Per Plan</t>
  </si>
  <si>
    <t xml:space="preserve">MSF </t>
  </si>
  <si>
    <t>Seeding, Misc.:</t>
  </si>
  <si>
    <t>Special - Permanent Erosion Control</t>
  </si>
  <si>
    <t>Sodding Reinforced</t>
  </si>
  <si>
    <t>Sodding Staked</t>
  </si>
  <si>
    <t>Sodding Staked, As Per Plan</t>
  </si>
  <si>
    <t>Sodding Unstaked</t>
  </si>
  <si>
    <t>Tree Seedling, As Per Plan</t>
  </si>
  <si>
    <t>Mulch</t>
  </si>
  <si>
    <t>Mulch, As Per Plan</t>
  </si>
  <si>
    <t>Groundcover And Vines, 1 Year, Potted</t>
  </si>
  <si>
    <t>Groundcover And Vines, 2 Year, Clump</t>
  </si>
  <si>
    <t>Perennials</t>
  </si>
  <si>
    <t>Perennials, As Per Plan</t>
  </si>
  <si>
    <t>Deciduous Shrub, 12" Height</t>
  </si>
  <si>
    <t>Deciduous Shrub, 15" Height</t>
  </si>
  <si>
    <t>Deciduous Shrub, 18" Height</t>
  </si>
  <si>
    <t>Deciduous Shrub, 18" Height, As Per Plan</t>
  </si>
  <si>
    <t>Deciduous Shrub, 2' Height</t>
  </si>
  <si>
    <t>Deciduous Shrub, 2' Height, As Per Plan</t>
  </si>
  <si>
    <t>Deciduous Shrub, 3' Height</t>
  </si>
  <si>
    <t>Deciduous Shrub, 3' Height, As Per Plan</t>
  </si>
  <si>
    <t>Deciduous Shrub, 30" Height</t>
  </si>
  <si>
    <t>Deciduous Shrub, 30" Height, As Per Plan</t>
  </si>
  <si>
    <t>Deciduous Shrub, 4' Height</t>
  </si>
  <si>
    <t>Evergreen Shrub, 12" Height</t>
  </si>
  <si>
    <t>Evergreen Shrub, 12" Height, As Per Plan</t>
  </si>
  <si>
    <t>Evergreen Shrub, 15" Height</t>
  </si>
  <si>
    <t>Evergreen Shrub, 18" Height</t>
  </si>
  <si>
    <t>Evergreen Shrub, 18" Height, As Per Plan</t>
  </si>
  <si>
    <t>Evergreen Shrub, 2' Height</t>
  </si>
  <si>
    <t>Evergreen Shrub, 2' Height, As Per Plan</t>
  </si>
  <si>
    <t>Evergreen Shrub, 5' Height</t>
  </si>
  <si>
    <t>Landscape Watering</t>
  </si>
  <si>
    <t>Deciduous Tree, 5' Height, As Per Plan</t>
  </si>
  <si>
    <t>Deciduous Tree, 6' Height</t>
  </si>
  <si>
    <t>Deciduous Tree, 6' Height, As Per Plan</t>
  </si>
  <si>
    <t>Deciduous Tree, 1" Caliper</t>
  </si>
  <si>
    <t>Deciduous Tree, 1" Caliper, As Per Plan</t>
  </si>
  <si>
    <t>Deciduous Tree, 1-1/2" Caliper</t>
  </si>
  <si>
    <t>Deciduous Tree, 2" Caliper</t>
  </si>
  <si>
    <t>Deciduous Tree, 2" Caliper, As Per Plan</t>
  </si>
  <si>
    <t>Deciduous Tree, 2-1/2" Caliper</t>
  </si>
  <si>
    <t>Deciduous Tree, 2-1/2" Caliper, As Per Plan</t>
  </si>
  <si>
    <t>Deciduous Tree, 3" Caliper</t>
  </si>
  <si>
    <t>Deciduous Tree, 3" Caliper, As Per Plan</t>
  </si>
  <si>
    <t>Deciduous Tree, 4 " Caliper</t>
  </si>
  <si>
    <t>Deciduous Tree, 4 " Caliper, As Per Plan</t>
  </si>
  <si>
    <t>Deciduous Tree, 5" Caliper</t>
  </si>
  <si>
    <t>Evergreen Tree, 2' Height</t>
  </si>
  <si>
    <t>Evergreen Tree, 4' Height</t>
  </si>
  <si>
    <t>Evergreen Tree, 5' Height</t>
  </si>
  <si>
    <t>Evergreen Tree, 6' Height</t>
  </si>
  <si>
    <t>Evergreen Tree, 6' Height, As Per Plan</t>
  </si>
  <si>
    <t>Evergreen Tree, 7' Height, As Per Plan</t>
  </si>
  <si>
    <t>Evergreen Tree, 8' Height</t>
  </si>
  <si>
    <t>Evergreen Tree, 8' Height, As Per Plan</t>
  </si>
  <si>
    <t>Evergreen Tree, 10' Height</t>
  </si>
  <si>
    <t>Special - Landscaping</t>
  </si>
  <si>
    <t>Landscaping, Misc.:</t>
  </si>
  <si>
    <t>Planting, Misc.:</t>
  </si>
  <si>
    <t>Landscape Watering, As Per Plan</t>
  </si>
  <si>
    <t>Landscape Watering, Misc.:</t>
  </si>
  <si>
    <t>Pruning Existing Tree, 3 To 8-Inch Diameter, As Per Plan</t>
  </si>
  <si>
    <t>Pruning Existing Tree, 8 To 16-Inch Diameter</t>
  </si>
  <si>
    <t>Pruning Existing Tree, 8 To 16-Inch Diameter, As Per Plan</t>
  </si>
  <si>
    <t>Pruning Existing Tree, 16 To 24-Inch Diameter</t>
  </si>
  <si>
    <t>Pruning Existing Tree, 16 To 24-Inch Diameter, As Per Plan</t>
  </si>
  <si>
    <t>Pruning Existing Tree, 24 To 36-Inch Diameter</t>
  </si>
  <si>
    <t>Pruning Existing Tree, 24 To 36-Inch Diameter, As Per Plan</t>
  </si>
  <si>
    <t>Pruning Existing Tree, 36 Inch Diameter And Over</t>
  </si>
  <si>
    <t>Pruning Existing Tree, 36 Inches And Over, As Per Plan</t>
  </si>
  <si>
    <t>Vegetated Swale Erosion Protection</t>
  </si>
  <si>
    <t>Slope Erosion Protection</t>
  </si>
  <si>
    <t>Slope Erosion Protection, As Per Plan</t>
  </si>
  <si>
    <t>Slope Erosion Protection Mat, Type A</t>
  </si>
  <si>
    <t>Slope Erosion Protection Mat, Type B</t>
  </si>
  <si>
    <t>Slope Erosion Protection Mat, Type E</t>
  </si>
  <si>
    <t>Slope Erosion Protection Mat, Type F</t>
  </si>
  <si>
    <t>Ditch Erosion Protection</t>
  </si>
  <si>
    <t>Ditch Erosion Protection, As Per Plan</t>
  </si>
  <si>
    <t>Ditch Erosion Protection Mat, Type A</t>
  </si>
  <si>
    <t>Ditch Erosion Protection Mat, Type C</t>
  </si>
  <si>
    <t>Ditch Erosion Protection Mat, Type E</t>
  </si>
  <si>
    <t>Ditch Erosion Protection Mat, Type F</t>
  </si>
  <si>
    <t>Vegetated Swale Erosion Protection Mat, Type B</t>
  </si>
  <si>
    <t>Erosion Control Mat</t>
  </si>
  <si>
    <t>Erosion Control Mat, Type A</t>
  </si>
  <si>
    <t>Erosion Control Mat, Type B</t>
  </si>
  <si>
    <t>Erosion Control Mat, Type C</t>
  </si>
  <si>
    <t>Erosion Control Mat, Type E</t>
  </si>
  <si>
    <t>Erosion Control Mat, Type G</t>
  </si>
  <si>
    <t>Erosion Control Mat, Type I</t>
  </si>
  <si>
    <t>Special - Snow Fence - Tree Protection</t>
  </si>
  <si>
    <t>Special - Trash Receptacle</t>
  </si>
  <si>
    <t>Special - 6' Wood Bench</t>
  </si>
  <si>
    <t>Special - Complete Irrigation System</t>
  </si>
  <si>
    <t>Special - 4" Force Main</t>
  </si>
  <si>
    <t>Special - Filter Fabric</t>
  </si>
  <si>
    <t>Special - Geotextile Fabric</t>
  </si>
  <si>
    <t>Special - Geogrid</t>
  </si>
  <si>
    <t>Special - Pavement Reinforcing Fabric</t>
  </si>
  <si>
    <t>Special - Pavement Crack And Joint Reinforcing Fabric</t>
  </si>
  <si>
    <t>Special - Reinforced Mesh For Transverse And/Or Longitudinal Joints And Cracks</t>
  </si>
  <si>
    <t>Special - Pavement Overlay Fabric Composite</t>
  </si>
  <si>
    <t>Special - Asphalt Rejuvenating Agent</t>
  </si>
  <si>
    <t>Special - Testing</t>
  </si>
  <si>
    <t>Special - Paving Mat</t>
  </si>
  <si>
    <t>Special - Rumble Strips</t>
  </si>
  <si>
    <t>Special - As-Built Construction Plans</t>
  </si>
  <si>
    <t>Special - Field Surveys</t>
  </si>
  <si>
    <t>Special - Utility Relocation</t>
  </si>
  <si>
    <t>Special - Preliminary Design</t>
  </si>
  <si>
    <t>Special - Final Design</t>
  </si>
  <si>
    <t>Special - Final Plan Submission</t>
  </si>
  <si>
    <t>Special - Subsurface Investigations</t>
  </si>
  <si>
    <t>Special - Preliminary Plans For Design-Build</t>
  </si>
  <si>
    <t>Special - Final Plans For Design-Build</t>
  </si>
  <si>
    <t>Special - Construction Plans</t>
  </si>
  <si>
    <t>Special - Roadway</t>
  </si>
  <si>
    <t>Special - Misc. Pavement:</t>
  </si>
  <si>
    <t>Special - Mailbox Support</t>
  </si>
  <si>
    <t>Special - Mailbox Support System, Single</t>
  </si>
  <si>
    <t>Special - Mailbox Support System, Double</t>
  </si>
  <si>
    <t>Special - Mailbox Support System, Multiple</t>
  </si>
  <si>
    <t>Special - Mailboxremoved And Reset</t>
  </si>
  <si>
    <t>Special - Concrete Parking Block</t>
  </si>
  <si>
    <t>Special - Bicycle Rack</t>
  </si>
  <si>
    <t>Special - Bollard</t>
  </si>
  <si>
    <t>Special - Bollard, Hinged</t>
  </si>
  <si>
    <t>Special - Work Involving Non-Regulated Materials</t>
  </si>
  <si>
    <t>Special - Work Involving Hazardous Waste</t>
  </si>
  <si>
    <t>Special - Work Involving Solid Waste</t>
  </si>
  <si>
    <t>Special - Work Involving Petroleum Contaminated Soil</t>
  </si>
  <si>
    <t>Special - Work Involving Water</t>
  </si>
  <si>
    <t>Special - Work Involving Non-Regulated Water</t>
  </si>
  <si>
    <t>Special - Work Involving Regulated Water</t>
  </si>
  <si>
    <t>Special - Ground Water Monitoring Well Abandonment</t>
  </si>
  <si>
    <t>Special - Ground Water Monitoring Well Reconstruction</t>
  </si>
  <si>
    <t>Special - Oil Spill Kit</t>
  </si>
  <si>
    <t>Scaling</t>
  </si>
  <si>
    <t>CRHR</t>
  </si>
  <si>
    <t>Special - Environmental, Misc.:</t>
  </si>
  <si>
    <t>Special - Environmental, Misc.</t>
  </si>
  <si>
    <t>Special - Asbestos Abatement</t>
  </si>
  <si>
    <t>Special - Asbestos Inspection</t>
  </si>
  <si>
    <t>Special - Asbestos Notification</t>
  </si>
  <si>
    <t>Special - 12" Compost Filter Sock For Perimeter Control</t>
  </si>
  <si>
    <t>Special - 12" Compost Filter Sock For Ditch Checks</t>
  </si>
  <si>
    <t>Special - 12" Compost Filter Sock For Inlet Protection</t>
  </si>
  <si>
    <t>Special - 12" Compost Filter Sock For Runoff Diversion Dike</t>
  </si>
  <si>
    <t>Special - Herbicidal Spraying, Weed And Brush Control From Road</t>
  </si>
  <si>
    <t>Special - Herbicidal Spraying, Weed And Brush Control Off Road</t>
  </si>
  <si>
    <t>Special - Herbicidal Spraying</t>
  </si>
  <si>
    <t>Special - Herbicidal Spraying, Guardrail</t>
  </si>
  <si>
    <t>Special - Herbicidal Spraying, Delineator, Signpost, Lightpole And/Or Their Foundations</t>
  </si>
  <si>
    <t>Special - Herbicidal Spraying, Right-Of-Way Fence</t>
  </si>
  <si>
    <t>Special - Herbicidal Spraying, Misc.:</t>
  </si>
  <si>
    <t>QT</t>
  </si>
  <si>
    <t>Special - First Mowing</t>
  </si>
  <si>
    <t>Special - Second Mowing</t>
  </si>
  <si>
    <t>Special - Third Mowing</t>
  </si>
  <si>
    <t>Special - Fourth Mowing</t>
  </si>
  <si>
    <t>Special - Fifth Mowing</t>
  </si>
  <si>
    <t>Special - Sixth Mowing</t>
  </si>
  <si>
    <t>Special - Seventh Mowing</t>
  </si>
  <si>
    <t>Special - Eighth Mowing</t>
  </si>
  <si>
    <t>Special - Mowback</t>
  </si>
  <si>
    <t>Fiber Optic Cable, 24 Fiber</t>
  </si>
  <si>
    <t>Fiber Optic Cable, 72 Fiber</t>
  </si>
  <si>
    <t>Fiber Optic Cable, 288 Fiber</t>
  </si>
  <si>
    <t>Fiber Optic Cable, Hybrid, Sm / Mm</t>
  </si>
  <si>
    <t>Fiber Optic Cable, Armored, 12 Fiber</t>
  </si>
  <si>
    <t>Fiber Optic Cable, 18 Fiber</t>
  </si>
  <si>
    <t>Fiber Optic Cable, 72 Fiber, As Per Plan</t>
  </si>
  <si>
    <t>Fiber Optic Cable, Armored, 18 Fiber</t>
  </si>
  <si>
    <t>Fiber Optic Cable, Armored, 18 Fiber, As Per Plan</t>
  </si>
  <si>
    <t>Fiber Optic Cable, Armored, 24 Fiber</t>
  </si>
  <si>
    <t>Fiber Optic Cable, Armored, 48 Fiber</t>
  </si>
  <si>
    <t>Fiber Optic Cable, Armored, Integral Messenger, 24 Fiber</t>
  </si>
  <si>
    <t>Fan-Out Kit, 6 Fiber</t>
  </si>
  <si>
    <t>Fan-Out Kit, 6 Fiber, As Per Plan</t>
  </si>
  <si>
    <t>Fan-Out Kit, 12 Fiber</t>
  </si>
  <si>
    <t>Fan-Out Kit, 12 Fiber, As Per Plan</t>
  </si>
  <si>
    <t>Drop Cable, 6 Fiber</t>
  </si>
  <si>
    <t>Drop Cable, 6 Fiber, As Per Plan</t>
  </si>
  <si>
    <t>Drop Cable, 12 Fiber</t>
  </si>
  <si>
    <t>Drop Cable, 12 Fiber, As Per Plan</t>
  </si>
  <si>
    <t>Drop Cable, 24 Fiber</t>
  </si>
  <si>
    <t>Fiber Optic Patch Cord, 4 Fiber</t>
  </si>
  <si>
    <t>Fiber Optic Patch Cord, 4 Fiber, As Per Plan</t>
  </si>
  <si>
    <t>Fiber Optic Patch Cord, 1 Fiber</t>
  </si>
  <si>
    <t>Fiber Optic Patch Cord, 1 Fiber, As Per Plan</t>
  </si>
  <si>
    <t>Termination Panel, 6 Fiber</t>
  </si>
  <si>
    <t>Termination Panel, 6 Fiber, As Per Plan</t>
  </si>
  <si>
    <t>Termination Panel, 12 Fiber</t>
  </si>
  <si>
    <t>Termination Panel, 12 Fiber, As Per Plan</t>
  </si>
  <si>
    <t>Termination Panel, 24 Fiber</t>
  </si>
  <si>
    <t>Termination Panel, 24 Fiber, As Per Plan</t>
  </si>
  <si>
    <t>Termination Panel, 72 Fiber</t>
  </si>
  <si>
    <t>Fusion Splice</t>
  </si>
  <si>
    <t>Fusion Splice, As Per Plan</t>
  </si>
  <si>
    <t>Slack Installation</t>
  </si>
  <si>
    <t>Slack Installation, As Per Plan</t>
  </si>
  <si>
    <t>Splice Enclosure</t>
  </si>
  <si>
    <t>Splice Enclosure, As Per Plan</t>
  </si>
  <si>
    <t>Fiber Optic Connector</t>
  </si>
  <si>
    <t>Fiber Optic Connector, As Per Plan</t>
  </si>
  <si>
    <t>Fiber Optic Cable Testing</t>
  </si>
  <si>
    <t>Fiber Optic Cable Testing, As Per Plan</t>
  </si>
  <si>
    <t>Fiber Optic Training</t>
  </si>
  <si>
    <t>Fiber Optic Cable Modem</t>
  </si>
  <si>
    <t>Fiber Optic Cable Media Converter, Ethernet</t>
  </si>
  <si>
    <t>Fiber Optic Cable, Misc.:</t>
  </si>
  <si>
    <t>Global Positioning System Clock Assembly</t>
  </si>
  <si>
    <t>Global Positioning System Clock Assembly, As Perplan</t>
  </si>
  <si>
    <t>Asphalt Concrete Surface Course, 12.5Mm, Type A</t>
  </si>
  <si>
    <t>Cctv Ip-Camera System, Dome-Type</t>
  </si>
  <si>
    <t>Cctv Ip-Camera System, Type Hd, Wall/Tunnel</t>
  </si>
  <si>
    <t>Cctv Concrete Pole With Lowering Unit, 70 Feet</t>
  </si>
  <si>
    <t>Dynamic Message Sign (Dms), Full-Size Walk-In</t>
  </si>
  <si>
    <t>Dynamic Message Sign (Dms), Full-Size Walk-In, As Per Plan</t>
  </si>
  <si>
    <t>Dynamic Message Sign (Dms), Front-Access</t>
  </si>
  <si>
    <t>Its Cabinet - Ground Mounted</t>
  </si>
  <si>
    <t>Adaptive Traffic Signal Control System</t>
  </si>
  <si>
    <t>Advance Radar Detection</t>
  </si>
  <si>
    <t>Advance Radar Detection, As Per Plan</t>
  </si>
  <si>
    <t>Stop-Bar Radar Detection</t>
  </si>
  <si>
    <t>Stop-Bar Radar Detection, As Per Plan</t>
  </si>
  <si>
    <t>Spread Spectrum Radio</t>
  </si>
  <si>
    <t>Spread Spectrum Radio, As Per Plan</t>
  </si>
  <si>
    <t>Training For Spread Spectrum Radio</t>
  </si>
  <si>
    <t>Video Detection System</t>
  </si>
  <si>
    <t>Video Detection System, As Per Plan</t>
  </si>
  <si>
    <t>Training For Video Detection System</t>
  </si>
  <si>
    <t>Railroad Preemption Interface</t>
  </si>
  <si>
    <t>Railroad Preemption Interface, As Per Plan</t>
  </si>
  <si>
    <t>Providing Electronic Instrumentation, As Per Plan</t>
  </si>
  <si>
    <t>Storm Water Pollution Prevention Plan</t>
  </si>
  <si>
    <t>Storm Water Pollution Prevention Plan, As Per Plan</t>
  </si>
  <si>
    <t>Erosion Control, As Per Plan</t>
  </si>
  <si>
    <t>Special - Construction Erosion Control</t>
  </si>
  <si>
    <t>Conduit Renewal Using Spray Applied Structural Liner, Round Conduit</t>
  </si>
  <si>
    <t>Conduit Renewal Using Spray Applied Structural Liner, Round Conduit, As Per Plan</t>
  </si>
  <si>
    <t>Conduit Renewal Using Resin Based Liner</t>
  </si>
  <si>
    <t>Exfiltration Trench, Type A</t>
  </si>
  <si>
    <t>Exfiltration Trench, Type A, As Per Plan</t>
  </si>
  <si>
    <t>Exfiltration Trench, Type B</t>
  </si>
  <si>
    <t>Exfiltration Trench, Type C</t>
  </si>
  <si>
    <t>Seeding And Erosion Control With Turf Reinforcing Mat, Type 1</t>
  </si>
  <si>
    <t>Seeding And Erosion Control With Turf Reinforcing Mat, Type 2</t>
  </si>
  <si>
    <t>Seeding And Erosion Control With Turf Reinforcing Mat, Type 3</t>
  </si>
  <si>
    <t>Seeding And Erosion Control With Turf Reinforcing Mat,Type 1, Without Soil Filling</t>
  </si>
  <si>
    <t>Liner Pipe</t>
  </si>
  <si>
    <t>Liner Pipe, As Per Plan</t>
  </si>
  <si>
    <t>Backfill For Liner Pipe</t>
  </si>
  <si>
    <t>Backfill For Liner Pipe, As Per Plan</t>
  </si>
  <si>
    <t>Gabions</t>
  </si>
  <si>
    <t>Gabions, As Per Plan</t>
  </si>
  <si>
    <t>Gabions With Additional Coating</t>
  </si>
  <si>
    <t>Trench Drain With Standard Grate</t>
  </si>
  <si>
    <t>Trench Drain With Pedestrian Grate</t>
  </si>
  <si>
    <t>Mechanically Stabilized Earth Wall</t>
  </si>
  <si>
    <t>Mechanically Stabilized Earth Wall, As Per Plan</t>
  </si>
  <si>
    <t>Wall Excavation</t>
  </si>
  <si>
    <t>Wall Excavation, As Per Plan</t>
  </si>
  <si>
    <t>Foundation Preparation</t>
  </si>
  <si>
    <t>Foundation Preparation, As Per Plan</t>
  </si>
  <si>
    <t>Select Granular Backfill</t>
  </si>
  <si>
    <t>Select Granular Backfill, As Per Plan</t>
  </si>
  <si>
    <t>Natural Soil</t>
  </si>
  <si>
    <t>Drainage Pipe</t>
  </si>
  <si>
    <t>6" Drainage Pipe, Perforated</t>
  </si>
  <si>
    <t>6" Drainage Pipe, Non-Perforated</t>
  </si>
  <si>
    <t>Concrete Coping</t>
  </si>
  <si>
    <t>Concrete Coping, As Per Plan</t>
  </si>
  <si>
    <t>Aesthetic Surface Treatment</t>
  </si>
  <si>
    <t>On-Site Assistance</t>
  </si>
  <si>
    <t>Sgb Inspection And Compaction Testing</t>
  </si>
  <si>
    <t>Correcting Elevation Of Concrete Approach Slabs With High Density Polyurethane</t>
  </si>
  <si>
    <t>Patching Concrete Structures With Trowelable Mortar</t>
  </si>
  <si>
    <t>Patching Concrete Structures With Trowelable Mortar, As Per Plan</t>
  </si>
  <si>
    <t>Polymer Modified Asphalt Expansion Joint System</t>
  </si>
  <si>
    <t>Polymer Modified Asphalt Expansion Joint System, As Per Plan</t>
  </si>
  <si>
    <t>CF</t>
  </si>
  <si>
    <t>Micro Silica Modified Concrete Overlay</t>
  </si>
  <si>
    <t>Micro Silica Modified Concrete Overlay, As Per Plan</t>
  </si>
  <si>
    <t>Latex Modified Concrete Overlay</t>
  </si>
  <si>
    <t>Latex Modified Concrete Overlay, As Per Plan</t>
  </si>
  <si>
    <t>Superplasticized Dense Concrete Overlay</t>
  </si>
  <si>
    <t>Superplasticized Dense Concrete Overlay, As Per Plan</t>
  </si>
  <si>
    <t>Micro Silica Modified Concrete Overlay (Variable Thickness), Material Only</t>
  </si>
  <si>
    <t>Micro Silica Modified Concrete Overlay (Variable Thickness), Material Only, As Per Plan</t>
  </si>
  <si>
    <t>Latex Modified Concrete Overlay (Variable Thickness), Material Only</t>
  </si>
  <si>
    <t>Latex Modified Concrete Overlay (Variable Thickness),Material Only, As Per Plan</t>
  </si>
  <si>
    <t>Superplasticized Dense Concrete Overlay (Variable Thickness), Material Only</t>
  </si>
  <si>
    <t>Superplasticized Dense Concrete Overlay (Variable Thickness), Material Only,As Per Plan</t>
  </si>
  <si>
    <t>Test Slab</t>
  </si>
  <si>
    <t>Full Depth Repair</t>
  </si>
  <si>
    <t>Full Depth Repair, As Per Plan</t>
  </si>
  <si>
    <t>Wearing Course Removed, Asphalt</t>
  </si>
  <si>
    <t>Wearing Course Removed, Asphalt, As Per Plan</t>
  </si>
  <si>
    <t>Existing Concrete Overlay Removed</t>
  </si>
  <si>
    <t>Existing Concrete Overlay Removed, As Per Plan</t>
  </si>
  <si>
    <t>Hand Chipping</t>
  </si>
  <si>
    <t>Micro Silica Modified Concrete Overlay Using Hydrodemolition</t>
  </si>
  <si>
    <t>Micro Silica Modified Concrete Overlay Using Hydrodemolition, As Per Plan</t>
  </si>
  <si>
    <t>Latex Modified Concrete Overlay Using Hydrodemolition</t>
  </si>
  <si>
    <t>Latex Modified Concrete Overlay Using Hydrodemolition, As Per Plan</t>
  </si>
  <si>
    <t>Superplasticized Dense Concrete Overlay Using Hydrodemolition</t>
  </si>
  <si>
    <t>Superplasticized Dense Concrete Overlay Using Hydrodemolition, As Per Plan</t>
  </si>
  <si>
    <t>Surface Preparation Using Hydrodemolition</t>
  </si>
  <si>
    <t>Surface Preparation Using Hydro Demolition, As Per Plan</t>
  </si>
  <si>
    <t>Superplasticized Dense Concrete Overlay (Variable Thickness), Material Only, As Per Plan</t>
  </si>
  <si>
    <t>Hand Chipping, As Per Plan</t>
  </si>
  <si>
    <t>Test Slab, As Per Plan</t>
  </si>
  <si>
    <t>Full-Depth Repair</t>
  </si>
  <si>
    <t>Wearing Course Removed, Asphalt,As Per Plan</t>
  </si>
  <si>
    <t>Removal Of Debonded Or Deteriorated Existing Variable Thickness Concrete Overlay</t>
  </si>
  <si>
    <t>Removal Of Debonded Or Deteriorated Existing Variable Thickness Concrete Overlay, As Per Plan</t>
  </si>
  <si>
    <t>Overlay, Misc.:</t>
  </si>
  <si>
    <t>Special - Concrete Overlay, Variable Thickness, Material Only</t>
  </si>
  <si>
    <t>Special - Bridge Deck Concrete Overlays</t>
  </si>
  <si>
    <t>Damage Assessment</t>
  </si>
  <si>
    <t>Damage Assessment, As Per Plan</t>
  </si>
  <si>
    <t>Surface Preparation</t>
  </si>
  <si>
    <t>Repairing Damaged Members By Grinding</t>
  </si>
  <si>
    <t>Straightening Damaged Members</t>
  </si>
  <si>
    <t>Bridge Deck Waterproofing Asphalt Concrete</t>
  </si>
  <si>
    <t>Asphalt Concrete With Gilsonite, Surface Course, Type 1</t>
  </si>
  <si>
    <t>Asphalt Concrete With Gilsonite, Intermediate Course, Type 2</t>
  </si>
  <si>
    <t>Geogrid For Subgrade Stabilization</t>
  </si>
  <si>
    <t>Geogrid For Subgrade Stabilization, As Per Plan</t>
  </si>
  <si>
    <t>Special - Steel Wire Mesh</t>
  </si>
  <si>
    <t>Trim Blasting</t>
  </si>
  <si>
    <t>Rockfall Protection, Misc.:</t>
  </si>
  <si>
    <t>Geogrid, Type P1</t>
  </si>
  <si>
    <t>Geogrid, Type P3</t>
  </si>
  <si>
    <t>Geogrid, Type P4</t>
  </si>
  <si>
    <t>Geogrid, Type S1</t>
  </si>
  <si>
    <t>Geogrid, Type S2</t>
  </si>
  <si>
    <t>Reinforced Embankment</t>
  </si>
  <si>
    <t>Reinforced Embankment, As Per Plan</t>
  </si>
  <si>
    <t>Ground Anchor,</t>
  </si>
  <si>
    <t>Investigative Anchor Pullout Tests</t>
  </si>
  <si>
    <t>Performance Test</t>
  </si>
  <si>
    <t>Extended Creep Test</t>
  </si>
  <si>
    <t>High Load Multi-Rotational (Hlmr) Bearings</t>
  </si>
  <si>
    <t>High Load Multi-Rotational (Hlmr) Bearings, As Per Plan</t>
  </si>
  <si>
    <t>Longitudinal Joint Adhesive</t>
  </si>
  <si>
    <t>Inspection And Compaction Testing Of Unbound Materials</t>
  </si>
  <si>
    <t>Asphalt Concrete (7 Year Warranty)</t>
  </si>
  <si>
    <t>Microsurfacing With Warranty, Single Course</t>
  </si>
  <si>
    <t>Microsurfacing With Warranty, Multiple Course</t>
  </si>
  <si>
    <t>Single Chip Seal With Two Year Warranty</t>
  </si>
  <si>
    <t>Single Chip Seal With Two Year Warranty, As Per Plan</t>
  </si>
  <si>
    <t>Double Chip Seal With Two Year Warranty</t>
  </si>
  <si>
    <t>Manufactured Water Quality Structure, Type 1</t>
  </si>
  <si>
    <t>Manufactured Water Quality Structure, Type 1, As Per Plan</t>
  </si>
  <si>
    <t>Manufactured Water Quality Structure, Type 2</t>
  </si>
  <si>
    <t>Manufactured Water Quality Structure, Type 2, As Per Plan</t>
  </si>
  <si>
    <t>Manufactured Water Quality Structure, Type 3</t>
  </si>
  <si>
    <t>Manufactured Water Quality Structure, Type 4</t>
  </si>
  <si>
    <t>Portland Cement Concrete Pavement, 14" Thick (7 Year Warranty)</t>
  </si>
  <si>
    <t>Pavement Planing, Asphalt Concrete, Class A</t>
  </si>
  <si>
    <t>Pavement Planing, Asphalt Concrete, Class A, As Per Plan</t>
  </si>
  <si>
    <t>Pavement Planing, Asphalt Concrete, Class B</t>
  </si>
  <si>
    <t>QA/QC Concrete, Class Qsc2, Superstructure (Deck)</t>
  </si>
  <si>
    <t>QA/QC Concrete, Class Qsc2, Superstructure (Deck), As Per Plan</t>
  </si>
  <si>
    <t>QA/QC Concrete, Class Qsc2, Superstructure (Approach Slab), (T=12")</t>
  </si>
  <si>
    <t>QA/QC Concrete, Class Qsc2, Superstructure (Approach Slab), (T=12"), As Per Plan</t>
  </si>
  <si>
    <t>QA/QC Concrete, Class Qsc2, Superstructure (Approach Slab), (T=13")</t>
  </si>
  <si>
    <t>QA/QC Concrete, Class Qsc2, Superstructure (Approach Slab), (T=13"), As Per Plan</t>
  </si>
  <si>
    <t>QA/QC Concrete, Class Qsc2, Superstructure (Approach Slab), (T=15")</t>
  </si>
  <si>
    <t>QA/QC Concrete, Class Qsc2, Superstructure (Approach Slab), (T=15"),As Per Plan</t>
  </si>
  <si>
    <t>QA/QC Concrete, Class Qsc2, Superstructure (Approach Slab), (T=17")</t>
  </si>
  <si>
    <t>QA/QC Concrete, Class Qsc2, Superstructure (Approach Slab), (T=17"),As Per Plan</t>
  </si>
  <si>
    <t>QA/QC Concrete, Class Qsc2, Superstructure (Parapet)</t>
  </si>
  <si>
    <t>QA/QC Concrete, Class Qsc2, Superstructure (Parapet), As Per Plan</t>
  </si>
  <si>
    <t>QA/QC Concrete, Class Qsc2, Superstructure</t>
  </si>
  <si>
    <t>QA/QC Concrete, Class Qsc2, Superstructure, As Per Plan</t>
  </si>
  <si>
    <t>QA/QC Concrete, Class Qsc1, Substructure</t>
  </si>
  <si>
    <t>QA/QC Concrete, Class Qsc1, Substructure, As Per Plan</t>
  </si>
  <si>
    <t>QA/QC Concrete, Class Qsc1, Substructure (Pier Above Footing)</t>
  </si>
  <si>
    <t>QA/QC Concrete, Class Qsc1, Substructure (Pier Above Footing), As Per Plan</t>
  </si>
  <si>
    <t>QA/QC Concrete, Class Qsc1, Substructure (Pier Cap)</t>
  </si>
  <si>
    <t>QA/QC Concrete, Class Qsc2, Substructure (Capped Pile Pier)</t>
  </si>
  <si>
    <t>QA/QC Concrete, Class Qsc1, Substructure (Abutment)</t>
  </si>
  <si>
    <t>QA/QC Concrete, Class Qsc1, Substructure (Abutment), As Per Plan</t>
  </si>
  <si>
    <t>QA/QC Concrete, Class Qsc1, Substructure (Abutment Including Footing)</t>
  </si>
  <si>
    <t>QA/QC Concrete, Class Qsc1, Substructure (Abutment Including Footing), As Per Plan</t>
  </si>
  <si>
    <t>QA/QC Concrete, Class Qsc1, Substructure (Footing)</t>
  </si>
  <si>
    <t>QA/QC Concrete, Class Qsc1, Substructure (Footing), As Per Plan</t>
  </si>
  <si>
    <t>QA/QC Concrete, Misc.:</t>
  </si>
  <si>
    <t>Special - Rail Item, Misc.:</t>
  </si>
  <si>
    <t>Special - Facilities, Misc.:</t>
  </si>
  <si>
    <t>Estimated Cost Of Incentive/Disincentive Payment</t>
  </si>
  <si>
    <t>Lump Sum Adjustment - General / Other Items</t>
  </si>
  <si>
    <t>Bid Items List</t>
  </si>
  <si>
    <t>Construction Staking</t>
  </si>
  <si>
    <t>Excavation and Embankment</t>
  </si>
  <si>
    <t>411 Crushed Limestone</t>
  </si>
  <si>
    <t>Concrete Abutment</t>
  </si>
  <si>
    <t>Handicapped Parking Sign w/Metal Post</t>
  </si>
  <si>
    <t>Parking Block</t>
  </si>
  <si>
    <t>Traffic Paint</t>
  </si>
  <si>
    <t>6" Solid Wall PVC Pipe</t>
  </si>
  <si>
    <t>Pleasant Hill Lake Park</t>
  </si>
  <si>
    <t>Seneca Lake Park</t>
  </si>
  <si>
    <t>203     Excavation and Embankment     (LS)</t>
  </si>
  <si>
    <t>304     411 Crushed Limestone     (CY)</t>
  </si>
  <si>
    <t>511     Concrete Abutment     (LS)</t>
  </si>
  <si>
    <t>623     Construction Staking     (LS)</t>
  </si>
  <si>
    <t>605     6" Solid Wall PVC Pipe     (LF)</t>
  </si>
  <si>
    <t>630     Handicapped Parking Sign w/Metal Post     (EA)</t>
  </si>
  <si>
    <t>642     Traffic Paint     (LS)</t>
  </si>
  <si>
    <t>Clearing and Grubbing-Group &amp; Primitive Areas</t>
  </si>
  <si>
    <t>Concrete Walk</t>
  </si>
  <si>
    <t>18" Topsoil for Perrenials</t>
  </si>
  <si>
    <t>Seeding and Mulching, Shoreline Mix</t>
  </si>
  <si>
    <t>Seeding and Mulching, Slope Stabilization Mix</t>
  </si>
  <si>
    <t>Slope Protection Matting</t>
  </si>
  <si>
    <t>Timber Pile Testing Program</t>
  </si>
  <si>
    <t>201     Clearing and Grubbing     (AC)</t>
  </si>
  <si>
    <t>201     Clearing and Grubbing-Group &amp; Primitive Areas     (AC)</t>
  </si>
  <si>
    <t>608     Concrete Walk     (SF)</t>
  </si>
  <si>
    <t>659     18" Topsoil for Perrenials     (CY)</t>
  </si>
  <si>
    <t>659     Seeding and Mulching, Shoreline Mix     (SY)</t>
  </si>
  <si>
    <t>659     Seeding and Mulching, Slope Stabilization Mix     (SY)</t>
  </si>
  <si>
    <t>671     Slope Protection Matting     (SY)</t>
  </si>
  <si>
    <t>SPEC     Bale Check Dam     (EA)</t>
  </si>
  <si>
    <t>SPEC     Parking Block     (EA)</t>
  </si>
  <si>
    <t>SPEC     Precast Wheelstop     (EA)</t>
  </si>
  <si>
    <t>SPEC     Silt Fence     (FT)</t>
  </si>
  <si>
    <t>SPEC     Structure Misc.: Boardwalk Decking, Joists, Pile Caps     (LS)</t>
  </si>
  <si>
    <t>SPEC     Timber Pile Testing Program     (LS)</t>
  </si>
  <si>
    <t>Class QC1 Concrete, Wingwall Above Footing (APP 2)</t>
  </si>
  <si>
    <t>Class QC1 Concrete, Wingwall Above Footing (APP 1)</t>
  </si>
  <si>
    <t>Class QC1 Concrete, Headwall (APP 1)</t>
  </si>
  <si>
    <t>Class QC1 Concrete, Headwall (APP 2)</t>
  </si>
  <si>
    <t>511     Class QC1 Concrete, Headwall (APP 1)     (CY)</t>
  </si>
  <si>
    <t>511     Class QC1 Concrete, Headwall (APP 2)     (CY)</t>
  </si>
  <si>
    <t>511     Class QC1 Concrete, Wingwall Above Footing (APP 1)     (CY)</t>
  </si>
  <si>
    <t>511     Class QC1 Concrete, Wingwall Above Footing (APP 2)     (CY)</t>
  </si>
  <si>
    <t>601     Rock Channel Protection, Type D Without Filter     (CY)</t>
  </si>
  <si>
    <t>Approach Slabs, Misc.: Reinforced Concrete Approach Slabs, (T=8")</t>
  </si>
  <si>
    <t>Building Demolition - Existing Restroom</t>
  </si>
  <si>
    <t>Remove Utility Line</t>
  </si>
  <si>
    <t>Remove Inlet/Headwall</t>
  </si>
  <si>
    <t>8" Sanitary Sewer Main w/Gravel Backfill</t>
  </si>
  <si>
    <t>8" Sanitary Sewer Main w/ Native Backfill</t>
  </si>
  <si>
    <t>Sanitary Sewer Manholes</t>
  </si>
  <si>
    <t>Sanitary Sewer Manholes with Inside Drop</t>
  </si>
  <si>
    <t>Lift Stations (Complete)</t>
  </si>
  <si>
    <t>Sanitary Sewer Force Main</t>
  </si>
  <si>
    <t>Connect to Existing Sewer</t>
  </si>
  <si>
    <t>4" Sewer Laterals - Complete Incl Cleanouts</t>
  </si>
  <si>
    <t>8" Water Main w/Gravel Backfill</t>
  </si>
  <si>
    <t>6" Water Main w/Gravel Backfill</t>
  </si>
  <si>
    <t>4" Water Main w/Gravel Backfill</t>
  </si>
  <si>
    <t>2" Water Main w/Gravel Backfill</t>
  </si>
  <si>
    <t>4" Gate Valve</t>
  </si>
  <si>
    <t>2" Gate Valve</t>
  </si>
  <si>
    <t>8" x 8" Tapping Sleeve and Valve</t>
  </si>
  <si>
    <t>8" x 2" Tapping Sleeve and Valve</t>
  </si>
  <si>
    <t>RV Yard Hydrants</t>
  </si>
  <si>
    <t>RV Yard Hydrants - Frost Free</t>
  </si>
  <si>
    <t>2" Post Hydrants</t>
  </si>
  <si>
    <t>Fire Hydrant - Complete with Gate Valve</t>
  </si>
  <si>
    <t>Drinking Fountain (at Shelter)</t>
  </si>
  <si>
    <t>1" Lateral To Drinking Fountain</t>
  </si>
  <si>
    <t>1" Water Laterals - Complete</t>
  </si>
  <si>
    <t>Storm Drain (30")</t>
  </si>
  <si>
    <t>Storm Drain (24")</t>
  </si>
  <si>
    <t>Storm Drain (18")</t>
  </si>
  <si>
    <t>Storm Drain (15")</t>
  </si>
  <si>
    <t>Storm Drain (12")</t>
  </si>
  <si>
    <t>Storm Drain (4")</t>
  </si>
  <si>
    <t>15" Perforated Drain</t>
  </si>
  <si>
    <t>12" Perforated Drain</t>
  </si>
  <si>
    <t>8" Perforated Drain</t>
  </si>
  <si>
    <t>4" Perforated Drain</t>
  </si>
  <si>
    <t>Storm Drain Manhole</t>
  </si>
  <si>
    <t>Precast Concrete Inlets</t>
  </si>
  <si>
    <t>Precast Concrete Headwalls</t>
  </si>
  <si>
    <t>Perforated Subdrain</t>
  </si>
  <si>
    <t>Storm Cleanouts</t>
  </si>
  <si>
    <t>Rock Channel Protection ODOT Type C</t>
  </si>
  <si>
    <t>Rock Channel Protection ODOT Type D</t>
  </si>
  <si>
    <t>Lake Bank Stabilization</t>
  </si>
  <si>
    <t>Gas Line - 3"</t>
  </si>
  <si>
    <t>Gas Line - 1-1/2"</t>
  </si>
  <si>
    <t>Gas Line - 1"</t>
  </si>
  <si>
    <t>Asphalt Pavement - Campsites</t>
  </si>
  <si>
    <t>Aggregate Base - Campsites</t>
  </si>
  <si>
    <t>Subgrade Compaction - Campsites</t>
  </si>
  <si>
    <t>Asphalt Pavement - Roads</t>
  </si>
  <si>
    <t>Aggregate Base - Roads</t>
  </si>
  <si>
    <t>Subgrade Compaction - Roads</t>
  </si>
  <si>
    <t>Asphalt Pavement - Sidewalks/Paths</t>
  </si>
  <si>
    <t>Aggregate Base - Sidewalks/Paths</t>
  </si>
  <si>
    <t>Subgrade Compaction - Sidewalks/Paths</t>
  </si>
  <si>
    <t>Full Depth Subgrade Repair</t>
  </si>
  <si>
    <t>4" Perforated PVC Underdrain with Filter Fabric</t>
  </si>
  <si>
    <t>Dock Access Path</t>
  </si>
  <si>
    <t>Precast Concrete Wheelstop</t>
  </si>
  <si>
    <t>Timber Guard Rail</t>
  </si>
  <si>
    <t>Playground Equipment (Complete in-place with
foundations and edging)</t>
  </si>
  <si>
    <t>Trash Enclosure - Complete in Place</t>
  </si>
  <si>
    <t>Disabled Parking Sign - with post and base</t>
  </si>
  <si>
    <t>Stop Bar</t>
  </si>
  <si>
    <t>Painted Stripe - 4"</t>
  </si>
  <si>
    <t>Handicap Stall Marking</t>
  </si>
  <si>
    <t>Festival Light Post Sleeve</t>
  </si>
  <si>
    <t>Inlet Protection</t>
  </si>
  <si>
    <t>Stabilized Construction Entrance</t>
  </si>
  <si>
    <t>Erosion Control Blanket (Slope/Swale Stabil)</t>
  </si>
  <si>
    <t>Check Dam</t>
  </si>
  <si>
    <t>Temporary Seeding</t>
  </si>
  <si>
    <t>Survey Control Monument</t>
  </si>
  <si>
    <t>Canopy Trees (2.5" caliper)</t>
  </si>
  <si>
    <t>Evergreen Trees (6' height)</t>
  </si>
  <si>
    <t>Ornamental Trees (1.5" caliper)</t>
  </si>
  <si>
    <t>Shrubs (#3 container)</t>
  </si>
  <si>
    <t>Perennials (#1 container)</t>
  </si>
  <si>
    <t>Seeding and Mulching - MWCD Native Grass Seed Mix</t>
  </si>
  <si>
    <t>Seeding and Mulching - ODOT Class 1 Mix</t>
  </si>
  <si>
    <t>**MGAL</t>
  </si>
  <si>
    <t>1,200A, NEMA 3R, 120/208V, 3PH, 4W Switchboard</t>
  </si>
  <si>
    <t>600A, NEMA 3R, 120/208V, 3PH, 4W Distribution Panel</t>
  </si>
  <si>
    <t>High Voltage Switch Concrete Pad</t>
  </si>
  <si>
    <t>High Voltage Transformer Concrete Pad</t>
  </si>
  <si>
    <t>Underground High Voltage (2) 5" Conduits</t>
  </si>
  <si>
    <t>1,200A Underground Secondary. Cable in 4" Conduits</t>
  </si>
  <si>
    <t>600A Feeder</t>
  </si>
  <si>
    <t>Pedestal Feeds - 250A Triplex Cable with schedule 40
conduit</t>
  </si>
  <si>
    <t>SL1 Site Lighting Luminaire, Pole and Base</t>
  </si>
  <si>
    <t>20A, 120V-1Ph. NEMA 3R Festival Lighting Pedestal</t>
  </si>
  <si>
    <t>Site Lighting Circuits (20A, 120V-1Ph)</t>
  </si>
  <si>
    <t>Festival Lighting Circuits (20A, 120V-1Ph)</t>
  </si>
  <si>
    <t>17" x 30" Handhole</t>
  </si>
  <si>
    <t>Lift Station Feed 1 (100A)</t>
  </si>
  <si>
    <t>Lift Station Feed 2 (60A)</t>
  </si>
  <si>
    <t>Panelboard NEMA 3R Enclosure</t>
  </si>
  <si>
    <t>Festival Boxes</t>
  </si>
  <si>
    <t>Festival Lighting Box 20 amp branch circuits (#10
conductors)</t>
  </si>
  <si>
    <t>Festival Lighting In-Ground Receptacle Box</t>
  </si>
  <si>
    <t>Festival Box Feeders (100A)</t>
  </si>
  <si>
    <t>Festival Box Panels W/Cord</t>
  </si>
  <si>
    <t>Short Circuit Evaluation</t>
  </si>
  <si>
    <t>800A Vendor Panel Feeder</t>
  </si>
  <si>
    <t>200A Vendor Panel Feeder</t>
  </si>
  <si>
    <t>Enclosure 800A Service</t>
  </si>
  <si>
    <t>800A Manual Transfer Switch</t>
  </si>
  <si>
    <t>800A Fused Disconnect Switch</t>
  </si>
  <si>
    <t>800A Cam Lock Connection</t>
  </si>
  <si>
    <t>Restroom Building Structure and Finishes</t>
  </si>
  <si>
    <t>Restroom Building Electrical and Communications</t>
  </si>
  <si>
    <t>Restroom Building Plumbing</t>
  </si>
  <si>
    <t>Restroom Building HVAC</t>
  </si>
  <si>
    <t>Shelter Structure Including Foundations and Electrical</t>
  </si>
  <si>
    <t>Installation of owner provided camp site utility
pedestals and connection of all utilities to pedestals</t>
  </si>
  <si>
    <t>Concrete Curb (accessible sites)</t>
  </si>
  <si>
    <t>Concrete Slab (accessible sites) 5” concrete on 4” #304</t>
  </si>
  <si>
    <t>Sand/Topsoil Mix w/geotex (accessible sites)</t>
  </si>
  <si>
    <t>SCADA Systems for Lift Stations</t>
  </si>
  <si>
    <t>Install Benches</t>
  </si>
  <si>
    <t>Stamped Concrete 6”</t>
  </si>
  <si>
    <t>Construction Fence</t>
  </si>
  <si>
    <t>Access to gas well</t>
  </si>
  <si>
    <t>Air Release Valve</t>
  </si>
  <si>
    <t>Sediment Traps</t>
  </si>
  <si>
    <t>Concrete Pavement- Campsites</t>
  </si>
  <si>
    <t>204     Subgrade Compaction - Campsites     (SY)</t>
  </si>
  <si>
    <t>204     Subgrade Compaction - Roads     (SY)</t>
  </si>
  <si>
    <t>204     Subgrade Compaction - Sidewalks/Paths     (SY)</t>
  </si>
  <si>
    <t>304     #1 &amp; #2 Crushed Stone     (CY)</t>
  </si>
  <si>
    <t>304     Aggregate Base - Campsites     (SY)</t>
  </si>
  <si>
    <t>304     Aggregate Base - Roads     (SY)</t>
  </si>
  <si>
    <t>304     Aggregate Base - Sidewalks/Paths     (SY)</t>
  </si>
  <si>
    <t>441     Asphalt Pavement - Campsites     (SY)</t>
  </si>
  <si>
    <t>441     Asphalt Pavement - Roads     (SY)</t>
  </si>
  <si>
    <t>441     Asphalt Pavement - Sidewalks/Paths     (SY)</t>
  </si>
  <si>
    <t>526     Approach Slabs, Misc.: Reinforced Concrete Approach Slabs, (T=8")     (SY)</t>
  </si>
  <si>
    <t>601     Rock Channel Protection ODOT Type C     (CY)</t>
  </si>
  <si>
    <t>601     Rock Channel Protection ODOT Type D     (CY)</t>
  </si>
  <si>
    <t>605     4" Perforated PVC Underdrain with Filter Fabric     (LF)</t>
  </si>
  <si>
    <t>611     12" Perforated Drain     (LF)</t>
  </si>
  <si>
    <t>611     15" Perforated Drain     (LF)</t>
  </si>
  <si>
    <t>611     2" Water Main w/Gravel Backfill     (LF)</t>
  </si>
  <si>
    <t>611     4" Sewer Laterals - Complete Incl Cleanouts     (LF)</t>
  </si>
  <si>
    <t>611     4" Water Main w/Gravel Backfill     (LF)</t>
  </si>
  <si>
    <t>611     6" Water Main w/Gravel Backfill     (LF)</t>
  </si>
  <si>
    <t>611     8" Sanitary Sewer Main w/ Native Backfill     (LF)</t>
  </si>
  <si>
    <t>611     8" Sanitary Sewer Main w/Gravel Backfill     (LF)</t>
  </si>
  <si>
    <t>611     8" Water Main w/Gravel Backfill     (LF)</t>
  </si>
  <si>
    <t>611     Perforated Subdrain     (LF)</t>
  </si>
  <si>
    <t>611     Precast Concrete Headwalls     (EA)</t>
  </si>
  <si>
    <t>611     Precast Concrete Inlets     (EA)</t>
  </si>
  <si>
    <t>611     Sanitary Sewer Force Main     (LF)</t>
  </si>
  <si>
    <t>611     Sanitary Sewer Manholes     (EA)</t>
  </si>
  <si>
    <t>611     Sanitary Sewer Manholes with Inside Drop     (EA)</t>
  </si>
  <si>
    <t>611     Storm Drain (12")     (LF)</t>
  </si>
  <si>
    <t>611     Storm Drain (15")     (LF)</t>
  </si>
  <si>
    <t>611     Storm Drain (18")     (LF)</t>
  </si>
  <si>
    <t>611     Storm Drain (24")     (LF)</t>
  </si>
  <si>
    <t>611     Storm Drain (30")     (LF)</t>
  </si>
  <si>
    <t>611     Storm Drain (4")     (LF)</t>
  </si>
  <si>
    <t>611     Storm Drain Manhole     (EA)</t>
  </si>
  <si>
    <t>623     Construction Layout Stakes     (EA)</t>
  </si>
  <si>
    <t>642     Handicap Stall Marking     (EA)</t>
  </si>
  <si>
    <t>642     Painted Stripe - 4"     (LF)</t>
  </si>
  <si>
    <t>642     Stop Bar     (LF)</t>
  </si>
  <si>
    <t>651     Topsoil Stockpiled     (LS)</t>
  </si>
  <si>
    <t>652     Placing Stockpiled Topsoil     (LS)</t>
  </si>
  <si>
    <t>659     Seeding and Mulching - MWCD Native Grass Seed Mix     (SY)</t>
  </si>
  <si>
    <t>659     Seeding and Mulching - ODOT Class 1 Mix     (SY)</t>
  </si>
  <si>
    <t>659     Water     (**MGAL)</t>
  </si>
  <si>
    <t>661     Canopy Trees (2.5" caliper)     (EA)</t>
  </si>
  <si>
    <t>661     Evergreen Trees (6' height)     (EA)</t>
  </si>
  <si>
    <t>661     Ornamental Trees (1.5" caliper)     (EA)</t>
  </si>
  <si>
    <t>661     Perennials (#1 container)     (EA)</t>
  </si>
  <si>
    <t>661     Shrubs (#3 container)     (EA)</t>
  </si>
  <si>
    <t>Cluster Dock Abutments</t>
  </si>
  <si>
    <t>SITES LAKE ROADWAY</t>
  </si>
  <si>
    <t>CM95 STORM SEWER</t>
  </si>
  <si>
    <t>WEST LANE PAVING</t>
  </si>
  <si>
    <t>1004     1,200A, NEMA 3R, 120/208V, 3PH, 4W Switchboard     (EA)</t>
  </si>
  <si>
    <t>1004     17" x 30" Handhole     (EA)</t>
  </si>
  <si>
    <t>1004     200A Vendor Panel Feeder     (LF)</t>
  </si>
  <si>
    <t>1004     20A, 120V-1Ph. NEMA 3R Festival Lighting Pedestal     (EA)</t>
  </si>
  <si>
    <t>1004     600A Feeder     (LF)</t>
  </si>
  <si>
    <t>1004     600A, NEMA 3R, 120/208V, 3PH, 4W Distribution Panel     (EA)</t>
  </si>
  <si>
    <t>1004     800A Cam Lock Connection     (EA)</t>
  </si>
  <si>
    <t>1004     800A Fused Disconnect Switch     (EA)</t>
  </si>
  <si>
    <t>1004     800A Manual Transfer Switch     (EA)</t>
  </si>
  <si>
    <t>1004     800A Vendor Panel Feeder     (LF)</t>
  </si>
  <si>
    <t>1004     Enclosure 800A Service     (EA)</t>
  </si>
  <si>
    <t>1004     Festival Box Feeders (100A)     (LF)</t>
  </si>
  <si>
    <t>1004     Festival Box Panels W/Cord     (EA)</t>
  </si>
  <si>
    <t>1004     Festival Boxes     (EA)</t>
  </si>
  <si>
    <t>1004     Festival Light Post Sleeve     (EA)</t>
  </si>
  <si>
    <t>1004     Festival Lighting Box 20 amp branch circuits (#10
conductors)     (LF)</t>
  </si>
  <si>
    <t>1004     Festival Lighting Circuits (20A, 120V-1Ph)     (LF)</t>
  </si>
  <si>
    <t>1004     Festival Lighting In-Ground Receptacle Box     (EA)</t>
  </si>
  <si>
    <t>1004     Lift Station Feed 1 (100A)     (LF)</t>
  </si>
  <si>
    <t>1004     Lift Station Feed 2 (60A)     (LF)</t>
  </si>
  <si>
    <t>1004     Panelboard NEMA 3R Enclosure     (EA)</t>
  </si>
  <si>
    <t>1004     Short Circuit Evaluation     (LS)</t>
  </si>
  <si>
    <t>1004     Site Lighting Circuits (20A, 120V-1Ph)     (LF)</t>
  </si>
  <si>
    <t>1004     SL1 Site Lighting Luminaire, Pole and Base     (EA)</t>
  </si>
  <si>
    <t>1004     Underground High Voltage (2) 5" Conduits     (LF)</t>
  </si>
  <si>
    <t>202     Building Demolition - Existing Restroom     (LS)</t>
  </si>
  <si>
    <t>202     Pavement Removed     (SY)</t>
  </si>
  <si>
    <t>202     Remove Inlet/Headwall     (EA)</t>
  </si>
  <si>
    <t>202     Remove Utility Line     (LF)</t>
  </si>
  <si>
    <t>204     Full Depth Subgrade Repair     (SY)</t>
  </si>
  <si>
    <t>305     Concrete Pavement- Campsites     (SY)</t>
  </si>
  <si>
    <t>305     Concrete Slab (accessible sites) 5” concrete on 4” #304     (SF)</t>
  </si>
  <si>
    <t>305     High Voltage Switch Concrete Pad     (EA)</t>
  </si>
  <si>
    <t>305     High Voltage Transformer Concrete Pad     (EA)</t>
  </si>
  <si>
    <t>305     Stamped Concrete 6”     (SF)</t>
  </si>
  <si>
    <t>518     4" Perforated Drain     (LF)</t>
  </si>
  <si>
    <t>518     8" Perforated Drain     (LF)</t>
  </si>
  <si>
    <t>603     1,200A Underground Secondary. Cable in 4" Conduits     (LF)</t>
  </si>
  <si>
    <t>603     Pedestal Feeds - 250A Triplex Cable with schedule 40
conduit     (LF)</t>
  </si>
  <si>
    <t>603     Underground High Voltage (2) 5" Conduits     (LF)</t>
  </si>
  <si>
    <t>606     Timber Guard Rail     (LF)</t>
  </si>
  <si>
    <t>607     Construction Fence     (LF)</t>
  </si>
  <si>
    <t>607     Silt Fence     (LF)</t>
  </si>
  <si>
    <t>608     Dock Access Path     (SY)</t>
  </si>
  <si>
    <t>609     Concrete Curb (accessible sites)     (LF)</t>
  </si>
  <si>
    <t>611     1" Lateral To Drinking Fountain     (LF)</t>
  </si>
  <si>
    <t>611     1" Water Laterals - Complete     (LF)</t>
  </si>
  <si>
    <t>614     Disabled Parking Sign - with post and base     (EA)</t>
  </si>
  <si>
    <t>638     2" Gate Valve     (EA)</t>
  </si>
  <si>
    <t>638     4" Gate Valve     (EA)</t>
  </si>
  <si>
    <t>638     6" Gate Valve     (EA)</t>
  </si>
  <si>
    <t>638     8" Gate Valve     (EA)</t>
  </si>
  <si>
    <t>638     8" x 2" Tapping Sleeve and Valve     (EA)</t>
  </si>
  <si>
    <t>638     8" x 8" Tapping Sleeve and Valve     (EA)</t>
  </si>
  <si>
    <t>638     Air Release Valve     (EA)</t>
  </si>
  <si>
    <t>638     Connect to Existing Sewer     (EA)</t>
  </si>
  <si>
    <t>638     Gas Line - 1"     (LF)</t>
  </si>
  <si>
    <t>638     Gas Line - 1-1/2"     (LF)</t>
  </si>
  <si>
    <t>638     Gas Line - 3"     (LF)</t>
  </si>
  <si>
    <t>659     Sand/Topsoil Mix w/geotex (accessible sites)     (SF)</t>
  </si>
  <si>
    <t>659     Temporary Seeding     (AC)</t>
  </si>
  <si>
    <t>671     Erosion Control Blanket (Slope/Swale Stabil)     (SY)</t>
  </si>
  <si>
    <t>680     Trash Enclosure - Complete in Place     (EA)</t>
  </si>
  <si>
    <t>690     Inlet Protection     (EA)</t>
  </si>
  <si>
    <t>690     Precast Concrete Wheelstop     (EA)</t>
  </si>
  <si>
    <t>809     2" Post Hydrants     (EA)</t>
  </si>
  <si>
    <t>809     Fire Hydrant - Complete with Gate Valve     (EA)</t>
  </si>
  <si>
    <t>809     RV Yard Hydrants     (EA)</t>
  </si>
  <si>
    <t>809     RV Yard Hydrants - Frost Free     (EA)</t>
  </si>
  <si>
    <t>SPEC     Access to gas well     (SY)</t>
  </si>
  <si>
    <t>SPEC     Check Dam     (EA)</t>
  </si>
  <si>
    <t>SPEC     Drinking Fountain (at Shelter)     (EA)</t>
  </si>
  <si>
    <t>SPEC     Install Benches     (EA)</t>
  </si>
  <si>
    <t>SPEC     Installation of owner provided camp site utility
pedestals and connection of all utilities to pedestals     (EA)</t>
  </si>
  <si>
    <t>SPEC     Lake Bank Stabilization     (LF)</t>
  </si>
  <si>
    <t>SPEC     Lift Stations (Complete)     (EA)</t>
  </si>
  <si>
    <t>SPEC     Playground Equipment (Complete in-place with
foundations and edging)     (LS)</t>
  </si>
  <si>
    <t>SPEC     Restroom Building Electrical and Communications     (LS)</t>
  </si>
  <si>
    <t>SPEC     Restroom Building HVAC     (LS)</t>
  </si>
  <si>
    <t>SPEC     Restroom Building Plumbing     (LS)</t>
  </si>
  <si>
    <t>SPEC     Restroom Building Structure and Finishes     (LS)</t>
  </si>
  <si>
    <t>SPEC     SCADA Systems for Lift Stations     (EA)</t>
  </si>
  <si>
    <t>SPEC     Sediment Traps     (EA)</t>
  </si>
  <si>
    <t>SPEC     Shelter Structure Including Foundations and Electrical     (LS)</t>
  </si>
  <si>
    <t>SPEC     Stabilized Construction Entrance     (EA)</t>
  </si>
  <si>
    <t>SPEC     Storm Cleanouts     (EA)</t>
  </si>
  <si>
    <t>SPEC     Survey Control Monument     (EA)</t>
  </si>
  <si>
    <t>603     Pedestal Feeds - 250A Triplex Cable with schedule 40 conduit (LF)</t>
  </si>
  <si>
    <t>511     Cluster Dock Abutments     (EA)</t>
  </si>
  <si>
    <t>1004     Festival Lighting Box 20 amp branch circuits (#10 conductors)     (LF)</t>
  </si>
  <si>
    <t>SPEC     Installation of owner provided utility pedestals and connection of utilities to pedestals (EA)</t>
  </si>
  <si>
    <t>SPEC     Playground Equipment (Complete in-place with foundations and edging)     (LS)</t>
  </si>
  <si>
    <t>Rock Channel Protection, Type D, with Filter Fabric</t>
  </si>
  <si>
    <t>Rock Channel Protection, Type C with Filter Fabric</t>
  </si>
  <si>
    <t xml:space="preserve">4" Shallow Pipe Underdrain  </t>
  </si>
  <si>
    <t>#57 Stone</t>
  </si>
  <si>
    <t>Asphalt Concrete for Maintaining Traffic</t>
  </si>
  <si>
    <t xml:space="preserve">#57 Aggregate </t>
  </si>
  <si>
    <t>#4 Limestone</t>
  </si>
  <si>
    <t>304     #57 Stone     (CY)</t>
  </si>
  <si>
    <t>304     #8 Limestone     (CY)</t>
  </si>
  <si>
    <t>304     Aggregate Base - Sidewalks/Paths     (CY)</t>
  </si>
  <si>
    <t>601     Rock Channel Protection, Type C with Filter Fabric     (CY)</t>
  </si>
  <si>
    <t>601     Rock Channel Protection, Type D, with Filter Fabric     (CY)</t>
  </si>
  <si>
    <t>605     4" Shallow Pipe Underdrain       (LF)</t>
  </si>
  <si>
    <t>611     12” HDPE N-12 Storm Sewer, Type C     (LF)</t>
  </si>
  <si>
    <t>611     12” HDPE Storm Sewer, Horizontal Directional Drilled     (LF)</t>
  </si>
  <si>
    <t>614     Asphalt Concrete for Maintaining Traffic     (CY)</t>
  </si>
  <si>
    <t>703     #10 Natural Sand     (CY)</t>
  </si>
  <si>
    <t>703     #4 Limestone     (CY)</t>
  </si>
  <si>
    <t>703     #57 Aggregate      (CY)</t>
  </si>
  <si>
    <t>703     18" #1 and #2 Stone (for Golf Cart Path)     (CY)</t>
  </si>
  <si>
    <t>SPEC     Special - Form Liner     (SF)</t>
  </si>
  <si>
    <t>611     12" Conduit, Type A     (LF)</t>
  </si>
  <si>
    <t>611     12" Conduit, Type B, 706.02     (LF)</t>
  </si>
  <si>
    <t>611     12" Conduit, Type B, 707.33     (FT)</t>
  </si>
  <si>
    <t>611     12" Conduit, Type D     (LF)</t>
  </si>
  <si>
    <t>611     24" Conduit, Type A     (LF)</t>
  </si>
  <si>
    <t>611     24" Conduit, Type C, 707.33     (FT)</t>
  </si>
  <si>
    <t>611     4" Conduit, Type F, For Underdrain Outlet     (FT)</t>
  </si>
  <si>
    <t>611     Catch Basin Adjusted to Grade     (EA)</t>
  </si>
  <si>
    <t>611     Catch Basin No. 2-2B     (EA)</t>
  </si>
  <si>
    <t>611     Catch Basin No. 2-4     (EA)</t>
  </si>
  <si>
    <t>611     Conduit, Misc: 4"-10", Type B     (LF)</t>
  </si>
  <si>
    <t>611     Conduit, Misc: 4"-10", Type C     (LF)</t>
  </si>
  <si>
    <t>611     Drainage Structure, Misc:  Yard Drain     (EA)</t>
  </si>
  <si>
    <t>611     Precast Reinforced Concrete Outlet     (EA)</t>
  </si>
  <si>
    <t>#1 &amp; #2 Aggregate</t>
  </si>
  <si>
    <t>304     #1 &amp; #2 Aggregate     (CY)</t>
  </si>
  <si>
    <t>611     Catch Basin, No. 2-2A     (EA)</t>
  </si>
  <si>
    <t>611     Catch Basin, No. 2-2B     (EA)</t>
  </si>
  <si>
    <t>611     Catch Basin, No. 3A     (EA)</t>
  </si>
  <si>
    <t>Site Prep</t>
  </si>
  <si>
    <t>Pavement Removal</t>
  </si>
  <si>
    <t>Asphalt Concrete Base, PG64-22</t>
  </si>
  <si>
    <t>Tack Coat for Intermediate Course (applied at 0.04 Gal/SF)</t>
  </si>
  <si>
    <t>Asphalt Concrete Surface Course, Type 1, PG64-22</t>
  </si>
  <si>
    <t>Reinforced Portland Cement Concrete Pavement, Class C, Ramp with 2 Abutments</t>
  </si>
  <si>
    <t>Rock Channel Protection, Type D with Filter Fabric</t>
  </si>
  <si>
    <t>12” Culvert Type B</t>
  </si>
  <si>
    <t>Concrete Headwall</t>
  </si>
  <si>
    <t>Pavement Markings</t>
  </si>
  <si>
    <t xml:space="preserve">Berm </t>
  </si>
  <si>
    <t>Schedule 40 PVC Conduit</t>
  </si>
  <si>
    <t xml:space="preserve">Removal and Replacement of Unsuitable Materials </t>
  </si>
  <si>
    <t>Precast Concrete slabs for ramp toe protection (15'x4'x8'')</t>
  </si>
  <si>
    <t>Leesville Lake Park</t>
  </si>
  <si>
    <t xml:space="preserve">     Concrete Headwall     (EA)</t>
  </si>
  <si>
    <t xml:space="preserve">     Pavement Removal     (SY)</t>
  </si>
  <si>
    <t xml:space="preserve">     Precast Concrete slabs for ramp toe protection (15'x4'x8'')     (EA)</t>
  </si>
  <si>
    <t xml:space="preserve">     Removal and Replacement of Unsuitable Materials      (CY)</t>
  </si>
  <si>
    <t xml:space="preserve">     Schedule 40 PVC Conduit     (LF)</t>
  </si>
  <si>
    <t xml:space="preserve">     Silt Fence     (LF)</t>
  </si>
  <si>
    <t xml:space="preserve">     Site Prep     (LS)</t>
  </si>
  <si>
    <t>301     Asphalt Concrete Base, PG64-22     (CY)</t>
  </si>
  <si>
    <t>407     Tack Coat for Intermediate Course (applied at 0.04 Gal/SF)     (GAL)</t>
  </si>
  <si>
    <t>411     Berm      (CY)</t>
  </si>
  <si>
    <t>448     Asphalt Concrete Surface Course, Type 1, PG64-22     (CY)</t>
  </si>
  <si>
    <t>451     Reinforced Portland Cement Concrete Pavement, Class C, Ramp with 2 Abutments     (CY)</t>
  </si>
  <si>
    <t>601     Rock Channel Protection, Type D with Filter Fabric     (CY)</t>
  </si>
  <si>
    <t>603     12” Culvert Type B     (LF)</t>
  </si>
  <si>
    <t>644     Pavement Markings     (LS)</t>
  </si>
  <si>
    <t>Trackless Tack Coat</t>
  </si>
  <si>
    <t>Trackless Tack Coat for Intermediate Course</t>
  </si>
  <si>
    <t>Asphalt Concrete Surface Course, Type 1 (448), PG 64-22</t>
  </si>
  <si>
    <t>Asphalt Concrete Intermediate Course, Type 1 (448), PG 64-22</t>
  </si>
  <si>
    <t>6" Non-Reinforced Concrete Pavement, Class MS</t>
  </si>
  <si>
    <t>209     Ditch Cleanout     (LF)</t>
  </si>
  <si>
    <t>251     Partial Depth Pavement Repair     (CY)</t>
  </si>
  <si>
    <t>407     Trackless Tack Coat     (GAL)</t>
  </si>
  <si>
    <t>407     Trackless Tack Coat for Intermediate Course     (GAL)</t>
  </si>
  <si>
    <t>441     Asphalt Concrete Intermediate Course, Type 1 (448), PG 64-22     (CY)</t>
  </si>
  <si>
    <t>441     Asphalt Concrete Surface Course, Type 1 (448), PG 64-22     (CY)</t>
  </si>
  <si>
    <t>452     6" Non-Reinforced Concrete Pavement, Class MS     (SY)</t>
  </si>
  <si>
    <t>617     Compacted Aggregate     (TON)</t>
  </si>
  <si>
    <t>811     12" Conduit, Type B     (LF)</t>
  </si>
  <si>
    <t>811     12" Conduit, Type D     (LF)</t>
  </si>
  <si>
    <t>15002 - WEST SHORE</t>
  </si>
  <si>
    <t>BOAT RAMP</t>
  </si>
  <si>
    <t>Cofferdam Clay Fill</t>
  </si>
  <si>
    <t>Cofferdam Plastic Sheeting</t>
  </si>
  <si>
    <t>Cofferdam ODOT Type C Stone</t>
  </si>
  <si>
    <t>Geotextile Filter Fabric</t>
  </si>
  <si>
    <t>Riprap Scour Protection (4 to 6 inch)</t>
  </si>
  <si>
    <t>Aggregate Base (ODOT No. 57 Stone)</t>
  </si>
  <si>
    <t>Concrete Boat Ramp</t>
  </si>
  <si>
    <t>Cofferdam Removal</t>
  </si>
  <si>
    <t>Contract Bond &amp; Insurance</t>
  </si>
  <si>
    <t>Maintenance of Traffic</t>
  </si>
  <si>
    <t xml:space="preserve">Construction Layout Stakes and Surveying </t>
  </si>
  <si>
    <t>Clearing and Grubbing - Including Stump Removal</t>
  </si>
  <si>
    <t>Selective Demolition - 2" PVC Watermain</t>
  </si>
  <si>
    <t xml:space="preserve">Selective Demolition - Utility Poles </t>
  </si>
  <si>
    <t>Selective Demolition - Light Poles</t>
  </si>
  <si>
    <t>Selective Demolition - Basketball &amp; Volleyball Court, Horseshoe Pit, Playground Benches, 2 Swing Sets, Dumpster Pad, Manufactured Playground, Tetherball Pole</t>
  </si>
  <si>
    <t>Waste (Export, Haul &amp; Shape) – On-Site – Location As Directed by Owner</t>
  </si>
  <si>
    <t>Temporary Grading for Pre-fabricated Toilet/Showerhouse Installation – Coordinate with Manufacturer and Owner</t>
  </si>
  <si>
    <t>Temporary Construction Fencing – As Approved by Owner</t>
  </si>
  <si>
    <t>Temporary Sediment and Erosion Control</t>
  </si>
  <si>
    <t>Special</t>
  </si>
  <si>
    <t>Tree Protection</t>
  </si>
  <si>
    <t>Full Depth Pavement &amp; Subgrade Repair</t>
  </si>
  <si>
    <t xml:space="preserve">Asphalt Concrete Base - RV Aprons - 3-1/2" </t>
  </si>
  <si>
    <t>Asphalt Concrete Base - Roadways &amp; Parking Lots - 4"</t>
  </si>
  <si>
    <t>Aggregate Base - RV Aprons &amp; RV Pads - 4"</t>
  </si>
  <si>
    <t>Aggregate Base – Roadways, Parking Lots &amp; Trash Enclosure Pavement - 6"</t>
  </si>
  <si>
    <t>Aggregate Base - ADA Trail Path from Shelter to Fire Ring - 4"</t>
  </si>
  <si>
    <t>Aggregate Base - Trash Enclosure Foundation - 4"</t>
  </si>
  <si>
    <t xml:space="preserve">Prefabricated Restroom/Shower House Facility – Aggregate Base Foundation – 6” - Installed Complete </t>
  </si>
  <si>
    <t>Asphalt Concrete Intermediate Course, Type 2 (448) - Roadways &amp; Parking Lots - 1-3/4"</t>
  </si>
  <si>
    <t>Asphalt Concrete Intermediate Course, Type 2 (448) – Asphalt Multi-Use Path - 1-1/2"</t>
  </si>
  <si>
    <t>Asphalt Concrete Surface Course, Type I (448) - RV Aprons - 1-1/2"</t>
  </si>
  <si>
    <t>Asphalt Concrete Surface Course, Type I (448) - Roadways &amp; Parking Lots - 1-1/4"</t>
  </si>
  <si>
    <t>Asphalt Concrete Surface Course, Type I (448) – Asphalt Multi-Use Path - 1-1/2"</t>
  </si>
  <si>
    <t>Reinforced Conc. Pavement – Trash Enclosure-Class QC1 –8”</t>
  </si>
  <si>
    <t>Non-Reinforced Concrete Pavement – Class QC1 - RV Pads - 5"</t>
  </si>
  <si>
    <t xml:space="preserve">Prefabricated Restroom/Shower House Facility - Steps w/Associated Footer </t>
  </si>
  <si>
    <t>Concrete Multi-Sport Court Facility – 4” w/6X6X6 Welded Wire Fabric Mesh</t>
  </si>
  <si>
    <t>Campground Concrete Walk - 4" (Shelter Areas)</t>
  </si>
  <si>
    <t>Campground Concrete Walk – 4” (Detectable Warning Pads)</t>
  </si>
  <si>
    <t>Prefabricated Restroom/Shower House Facility Concrete Walk - 4"</t>
  </si>
  <si>
    <t>Traffic Control / Parking Signage</t>
  </si>
  <si>
    <t>Channelizing Line</t>
  </si>
  <si>
    <t>Crosswalks</t>
  </si>
  <si>
    <t>No. 10 Limestone Screenings - ADA Trail Path from Shelter to Fire Ring - 1"</t>
  </si>
  <si>
    <t>No. 10 Limestone Screenings - Aggregate Trail - 1"</t>
  </si>
  <si>
    <t>8' Long Concrete Wheel Stop</t>
  </si>
  <si>
    <t>Hand Railing – Prefabricated Restroom/ SH Facility - Steps</t>
  </si>
  <si>
    <t xml:space="preserve">Prefabricated Restroom/Shower House Facility – Concrete Foundation – Installed Complete </t>
  </si>
  <si>
    <t>Prefabricated Restroom/Shower House Facility – Concrete Frost Pit Foundations – Installed Complete</t>
  </si>
  <si>
    <t>Playground Protective Surfacing Edging Only</t>
  </si>
  <si>
    <t>Aggregate Trail &amp; Walkway Landscape Fabric – Hanes Geo Components Pro Silver/Steel – Installed Complete</t>
  </si>
  <si>
    <t>Sanitary Sewer Conduit - 8" SDR 35 PVC - Installed Complete</t>
  </si>
  <si>
    <t>Sanitary - 48" Manhole</t>
  </si>
  <si>
    <t>Sanitary Lateral (4" PVC lateral, wye connection, connection cap, cleanout)</t>
  </si>
  <si>
    <t>Sanitary Lateral to CXT (4" PVC lateral, wye connection, connection cap, 2 cleanouts)</t>
  </si>
  <si>
    <t>Grinder Pump Station – Installed Complete</t>
  </si>
  <si>
    <t>Force Main Conduit - 2” HDPE – Installed Complete</t>
  </si>
  <si>
    <t>Electrical Utility Primary Service Underground Conduit - Installed By Contractor</t>
  </si>
  <si>
    <t>Main Distribution Panels</t>
  </si>
  <si>
    <t>Electrical Junction Box</t>
  </si>
  <si>
    <t>Electrical Distribution Conduit &amp; Cable – Installed Complete</t>
  </si>
  <si>
    <t xml:space="preserve">Distribution Panels Concrete Base </t>
  </si>
  <si>
    <t xml:space="preserve">Communication Installation Trench </t>
  </si>
  <si>
    <t>Communication Conduit - 1-1/4"</t>
  </si>
  <si>
    <t>Communication Junction Box - 1-1/4"</t>
  </si>
  <si>
    <t>Water – 2.00" Copper Service Branch to Shelter Drinking Fountain and Prefabricated Toilet/Showerhouse Facility</t>
  </si>
  <si>
    <t>Water - 2" Water Main - Installed Complete</t>
  </si>
  <si>
    <t>Water - 4" Water Main - Installed Complete</t>
  </si>
  <si>
    <t>Water Lateral -1" water line, valve assembly, water connection</t>
  </si>
  <si>
    <t>4"  Water Valve Assembly and Box</t>
  </si>
  <si>
    <t>2"  Water Valve Assembly and Box</t>
  </si>
  <si>
    <t>4'' X 4'' X 4” Tee</t>
  </si>
  <si>
    <t>4” X 2” Reducer</t>
  </si>
  <si>
    <t xml:space="preserve">Furnish and Install Flush Hydrant </t>
  </si>
  <si>
    <t>Water Treatment Plant Distribution Connection</t>
  </si>
  <si>
    <t>Storm Sewer Conduit - 6" SDR Perforated PVC Underdrain - Installed Complete</t>
  </si>
  <si>
    <t>Storm Sewer Conduit – 12” Perforated Flat Panel Underdrain Pipe – Installed Complete”</t>
  </si>
  <si>
    <t>Storm Sewer Conduit - 12" HDPE Smooth Wall - Installed Complete</t>
  </si>
  <si>
    <t>Storm Sewer Conduit - 18" HDPE Smooth Wall - Installed Complete</t>
  </si>
  <si>
    <t>Storm Catch Basin 2 x 2-B</t>
  </si>
  <si>
    <t>Storm Catch Basin 2 x 4</t>
  </si>
  <si>
    <t>Precast Headwall &amp; Endwalls</t>
  </si>
  <si>
    <t>Storm Outlet Structure</t>
  </si>
  <si>
    <t>Connection of Existing Drainage Conduits</t>
  </si>
  <si>
    <t>Installation of owner provided camp site electrical pedestal and connection of utility to pedestals</t>
  </si>
  <si>
    <t>Seeding &amp; Mulching - Open Space &amp; RV Sites</t>
  </si>
  <si>
    <t>Seed Mix B: Naturalization Areas</t>
  </si>
  <si>
    <t>Seed Mix C: Riparian Buffer</t>
  </si>
  <si>
    <t>Seedlings for Naturalization Areas - 20' X 20' Spacing w/tree wrap</t>
  </si>
  <si>
    <t>Campground Deciduous Tree - 2" Caliper - Red Maple</t>
  </si>
  <si>
    <t>Campground Deciduous Tree - 2" Caliper – Black Gum</t>
  </si>
  <si>
    <t>Campground Deciduous Tree - 2" Caliper - Ohio Buckeye</t>
  </si>
  <si>
    <t>Campground Deciduous Tree - 4" Caliper – Red Oak</t>
  </si>
  <si>
    <t>Campground Deciduous Tree - 2" Caliper - Serviceberry</t>
  </si>
  <si>
    <t>Campground Deciduous Tree - 2" Caliper - Catalpa</t>
  </si>
  <si>
    <t>Campground Deciduous Tree - 2" Caliper - Bitternut Hickory</t>
  </si>
  <si>
    <t>Campground Deciduous Tree - 2" Caliper - Shagbark Hickory</t>
  </si>
  <si>
    <t>Campground Deciduous Tree - 2" Caliper - Redbud</t>
  </si>
  <si>
    <t>Campground Deciduous Tree - 2" Caliper - Sweetgum</t>
  </si>
  <si>
    <t>Campground Deciduous Tree - 2" Caliper - American Sycamore</t>
  </si>
  <si>
    <t>Campground Deciduous Tree - 2" Caliper - Red Oak</t>
  </si>
  <si>
    <t>Campground Deciduous Tree - 2" Caliper - Pin Oak</t>
  </si>
  <si>
    <t>Campground Deciduous Tree - 2" Caliper - Bald Cypress</t>
  </si>
  <si>
    <t>Campground Evergreen Tree - 6' Height - Norway Spruce</t>
  </si>
  <si>
    <t>Campground Evergreen Tree - 6' Height – White Spruce</t>
  </si>
  <si>
    <t>Campground Evergreen Tree - 6' Height – Douglas Fir</t>
  </si>
  <si>
    <t>Campground Deciduous Shrubs - 3 Gallon Containers  - Compt Amer. Cranberrybush</t>
  </si>
  <si>
    <t>Campground Deciduous Shrubs - 3 Gallon Containers  - Gro-low Sumac</t>
  </si>
  <si>
    <t>Cmpgrnd Ornamental Grass-3 Gallon Containers-Switch Grass</t>
  </si>
  <si>
    <t>Campground Deciduous Shrubs - 5 Gallon Containers - Arrowwood Viburnum</t>
  </si>
  <si>
    <t>Campground Deciduous Shrubs - 5 Gallon Containers  - Witchhazel</t>
  </si>
  <si>
    <t>Campground Deciduous Shrubs - 5 Gallon Containers - Silky Dogwood</t>
  </si>
  <si>
    <t>RV Campsite Landscaping - Arrowhead Viburnum Shrub</t>
  </si>
  <si>
    <t>RV Campsite Landscaping - Goldfinger Potentilla</t>
  </si>
  <si>
    <t>RV Campsite Landscaping - Redosier Dogwood Shrub</t>
  </si>
  <si>
    <t>RV Campsite Landscaping - Spicebush</t>
  </si>
  <si>
    <t>RV Campsite Landscaping - Switch Grass</t>
  </si>
  <si>
    <t>RV Campsite Landscaping - Karl Forester Reed Grass</t>
  </si>
  <si>
    <t>RV Campsite Landscaping - Red Rays Switch Grass</t>
  </si>
  <si>
    <t>Gravel Mulch - 1" Diameter</t>
  </si>
  <si>
    <t>Gravel Cover - 3" Diameter</t>
  </si>
  <si>
    <t>Weed Barrier</t>
  </si>
  <si>
    <t>Aluminum Edge</t>
  </si>
  <si>
    <t>Boulders - Located &amp; Moved to Site from PHLP Grounds</t>
  </si>
  <si>
    <t>Multi-Sports Court – Pavement Markings</t>
  </si>
  <si>
    <t xml:space="preserve">Shelter Grill – Pilot Rock - Model Q3-2460 B8 – Base Plate Surface Installation w/J-Blot Anchors for Concrete Footing - Installed Complete </t>
  </si>
  <si>
    <t>Shelter Prep Table – Pilot Rock - Model APTX/P/G-6HU – w/Bolt Down Base Plate Installation – Installed Complete</t>
  </si>
  <si>
    <t>Drinking Fountain - Stand Alone Accessible Fountain - Installed Complete</t>
  </si>
  <si>
    <t>Dumpster Enclosure - Wood Slat Enclosure - Installed Complete</t>
  </si>
  <si>
    <t>Shelter - Large - Furnished and Installed Complete</t>
  </si>
  <si>
    <t>Multi-Sport Court - Furnished and Installed Complete w/Basketball Hoops</t>
  </si>
  <si>
    <t>Barnstone Group Fire Ring - Next to Shelter – Furnished and Installed Complete</t>
  </si>
  <si>
    <t>Wayfinding Signage – Posts &amp; Signage Furnished by Owner, Installed by Contractor</t>
  </si>
  <si>
    <t>Accessible (ADA) Fire Rings – Furnished by Owner, Installed by Contractor</t>
  </si>
  <si>
    <t>Electrical Utility Service Extension Allowance *</t>
  </si>
  <si>
    <t>Owner’s Contingency Allowance *</t>
  </si>
  <si>
    <t>6” Downspout to storm Drain</t>
  </si>
  <si>
    <t>8” Downspout to Storm Drain</t>
  </si>
  <si>
    <t>Yard Drains</t>
  </si>
  <si>
    <t>4” Perforated PVC Underdrain</t>
  </si>
  <si>
    <t>Non-Reinforced Concrete Pavement–Class QC1-RV Aprons-5"</t>
  </si>
  <si>
    <t>Asphalt Concrete Surface Course, Type I (448) - Trails &amp; Walkways- 2"</t>
  </si>
  <si>
    <t>Aggregate Base - Multi-Sport Court - 6”</t>
  </si>
  <si>
    <t>Asphalt Concrete Surface Course, Type I (448) - Multi‐Sport Court ‐ 2‐1/2"</t>
  </si>
  <si>
    <t>Aggregate Base - Multi-Sport Court - 4"</t>
  </si>
  <si>
    <t>Aggregate Base - Aggregate Trail &amp; Asphalt Multi-Use Path - 6"</t>
  </si>
  <si>
    <t>Pump Station, Complete</t>
  </si>
  <si>
    <t>Flow Meter and Vault</t>
  </si>
  <si>
    <t>Fencing</t>
  </si>
  <si>
    <t>10' Gate</t>
  </si>
  <si>
    <t>Gravel Drives</t>
  </si>
  <si>
    <t>Pump Station Abandonment</t>
  </si>
  <si>
    <t>Electric Service to Site with Rotory Phase Converter System</t>
  </si>
  <si>
    <t>8" Sanitary Sewer</t>
  </si>
  <si>
    <t>Sanitary Manhole</t>
  </si>
  <si>
    <t>Sanitary Lateral Reconnection</t>
  </si>
  <si>
    <t>Stand-by generator and automatic transfer switch</t>
  </si>
  <si>
    <t>6" Forcemain (drilled)</t>
  </si>
  <si>
    <t>6" Forcemain (in casing)</t>
  </si>
  <si>
    <t>12" Casing Pipe</t>
  </si>
  <si>
    <t>Ductile Iron Fittings</t>
  </si>
  <si>
    <t>Combination Air Vacuum Release Valves</t>
  </si>
  <si>
    <t>Water Service Repair</t>
  </si>
  <si>
    <t>Sanitary Lateral Repair</t>
  </si>
  <si>
    <t>Pavement Restoration</t>
  </si>
  <si>
    <t>Seeding/Mulching/Restoration</t>
  </si>
  <si>
    <t>Clearing</t>
  </si>
  <si>
    <t>Construction Layout</t>
  </si>
  <si>
    <t>SE 16001 - TERMINAL LIFT STATION AND FORCED MAIN</t>
  </si>
  <si>
    <t>SE 16008 - BEACH CONCESSION BUILDING</t>
  </si>
  <si>
    <t>Clearing &amp; Grubbing</t>
  </si>
  <si>
    <t>4" Sanitary Sewer w/Native Backfill</t>
  </si>
  <si>
    <t>6" Sanitary Sewer Main w/Gravel Backfill</t>
  </si>
  <si>
    <t>6" Sanitary Sewer Main w/Native Backfill</t>
  </si>
  <si>
    <t>8" Sanitary Sewer Main w/ ODOT 304 Backfill</t>
  </si>
  <si>
    <t>8" Sanitary Sewer Main w/Native Backfill</t>
  </si>
  <si>
    <t>Sanitary Sewer Manholes No. 3</t>
  </si>
  <si>
    <t>Each</t>
  </si>
  <si>
    <t>Sanitary Sewer Manholes w/Inside Drop</t>
  </si>
  <si>
    <t>Connection of Exsisting Drainage Conduits</t>
  </si>
  <si>
    <t>Seeding and Mulching-MWCD Native Grass Seed Mix</t>
  </si>
  <si>
    <t>Ton</t>
  </si>
  <si>
    <t>Premium for Contract Performance Bond</t>
  </si>
  <si>
    <t>AT 16002 - SANITARY IMPROVEMENTS</t>
  </si>
  <si>
    <t>pavement</t>
  </si>
  <si>
    <t xml:space="preserve">     12" Casing Pipe     (LF)</t>
  </si>
  <si>
    <t xml:space="preserve">     4" Sanitary Sewer w/Native Backfill     (LF)</t>
  </si>
  <si>
    <t xml:space="preserve">     6" Sanitary Sewer Main w/Gravel Backfill     (LF)</t>
  </si>
  <si>
    <t xml:space="preserve">     6" Sanitary Sewer Main w/Native Backfill     (LF)</t>
  </si>
  <si>
    <t xml:space="preserve">     8" Sanitary Sewer Main w/ ODOT 304 Backfill     (LF)</t>
  </si>
  <si>
    <t xml:space="preserve">     8" Sanitary Sewer Main w/Native Backfill     (LF)</t>
  </si>
  <si>
    <t xml:space="preserve">     Combination Air Vacuum Release Valves     (EA)</t>
  </si>
  <si>
    <t xml:space="preserve">     Connection of Exsisting Drainage Conduits     (LF)</t>
  </si>
  <si>
    <t xml:space="preserve">     Construction Layout     (LS)</t>
  </si>
  <si>
    <t xml:space="preserve">     Electric Service to Site with Rotory Phase Converter System     (LS)</t>
  </si>
  <si>
    <t xml:space="preserve">     Flow Meter and Vault     (LS)</t>
  </si>
  <si>
    <t xml:space="preserve">     Gravel Drives     (SY)</t>
  </si>
  <si>
    <t xml:space="preserve">     Pump Station Abandonment     (LS)</t>
  </si>
  <si>
    <t xml:space="preserve">     Pump Station, Complete     (LS)</t>
  </si>
  <si>
    <t xml:space="preserve">     Sanitary Sewer Manholes No. 3     (Each)</t>
  </si>
  <si>
    <t xml:space="preserve">     Sanitary Sewer Manholes w/Inside Drop     (Each)</t>
  </si>
  <si>
    <t xml:space="preserve">     Stand-by generator and automatic transfer switch     (LS)</t>
  </si>
  <si>
    <t>103     Contract Bond &amp; Insurance     (LS)</t>
  </si>
  <si>
    <t>133     Mobilization     (Each)</t>
  </si>
  <si>
    <t>135     Premium for Contract Performance Bond     (LS)</t>
  </si>
  <si>
    <t>201     Clearing &amp; Grubbing     (LS)</t>
  </si>
  <si>
    <t>201     Clearing and Grubbing - Including Stump Removal     (AC)</t>
  </si>
  <si>
    <t>202     Selective Demolition - 2" PVC Watermain     (LF)</t>
  </si>
  <si>
    <t>202     Selective Demolition - Basketball &amp; Volleyball Court, Horseshoe Pit, Playground Benches, 2 Swing Sets, Dumpster Pad, Manufactured Playground, Tetherball Pole     (LS)</t>
  </si>
  <si>
    <t>202     Selective Demolition - Light Poles     (EA)</t>
  </si>
  <si>
    <t>202     Selective Demolition - Utility Poles      (EA)</t>
  </si>
  <si>
    <t>203     Temporary Grading for Pre-fabricated Toilet/Showerhouse Installation – Coordinate with Manufacturer and Owner     (LS)</t>
  </si>
  <si>
    <t>203     Waste (Export, Haul &amp; Shape) – On-Site – Location As Directed by Owner     (LS)</t>
  </si>
  <si>
    <t>253     Full Depth Pavement &amp; Subgrade Repair     (SY)</t>
  </si>
  <si>
    <t>301     Asphalt Concrete Base - Roadways &amp; Parking Lots - 4"     (CY)</t>
  </si>
  <si>
    <t>301     Asphalt Concrete Base - RV Aprons - 3-1/2"      (CY)</t>
  </si>
  <si>
    <t>304     Aggregate Base - ADA Trail Path from Shelter to Fire Ring - 4"     (CY)</t>
  </si>
  <si>
    <t>304     Aggregate Base - Aggregate Trail &amp; Asphalt Multi-Use Path - 6"     (CY)</t>
  </si>
  <si>
    <t>304     Aggregate Base - Multi-Sport Court - 4"     (CY)</t>
  </si>
  <si>
    <t>304     Aggregate Base - Multi-Sport Court - 6”     (CY)</t>
  </si>
  <si>
    <t>304     Aggregate Base – Roadways, Parking Lots &amp; Trash Enclosure Pavement - 6"     (CY)</t>
  </si>
  <si>
    <t>304     Aggregate Base - RV Aprons &amp; RV Pads - 4"     (CY)</t>
  </si>
  <si>
    <t>304     Aggregate Base - Trash Enclosure Foundation - 4"     (CY)</t>
  </si>
  <si>
    <t>304     Prefabricated Restroom/Shower House Facility – Aggregate Base Foundation – 6” - Installed Complete      (CY)</t>
  </si>
  <si>
    <t>441     Asphalt Concrete Intermediate Course, Type 2 (448) – Asphalt Multi-Use Path - 1-1/2"     (CY)</t>
  </si>
  <si>
    <t>441     Asphalt Concrete Intermediate Course, Type 2 (448) - Roadways &amp; Parking Lots - 1-3/4"     (CY)</t>
  </si>
  <si>
    <t>441     Asphalt Concrete Surface Course, Type I (448) – Asphalt Multi-Use Path - 1-1/2"     (CY)</t>
  </si>
  <si>
    <t>441     Asphalt Concrete Surface Course, Type I (448) - Multi‐Sport Court ‐ 2‐1/2"     (CY)</t>
  </si>
  <si>
    <t>441     Asphalt Concrete Surface Course, Type I (448) - Roadways &amp; Parking Lots - 1-1/4"     (CY)</t>
  </si>
  <si>
    <t>441     Asphalt Concrete Surface Course, Type I (448) - RV Aprons - 1-1/2"     (CY)</t>
  </si>
  <si>
    <t>441     Asphalt Concrete Surface Course, Type I (448) - Trails &amp; Walkways- 2"     (CY)</t>
  </si>
  <si>
    <t>448     Asphalt Pavement - Roads     (SY)</t>
  </si>
  <si>
    <t>451     Reinforced Conc. Pavement – Trash Enclosure-Class QC1 –8”     (CY)</t>
  </si>
  <si>
    <t>452     Non-Reinforced Concrete Pavement – Class QC1 - RV Pads - 5"     (CY)</t>
  </si>
  <si>
    <t>452     Non-Reinforced Concrete Pavement–Class QC1-RV Aprons-5"     (CY)</t>
  </si>
  <si>
    <t>511     Prefabricated Restroom/Shower House Facility - Steps w/Associated Footer      (LS)</t>
  </si>
  <si>
    <t>605     4” Perforated PVC Underdrain     (LF)</t>
  </si>
  <si>
    <t>607     Temporary Construction Fencing – As Approved by Owner     (LF)</t>
  </si>
  <si>
    <t>608     Campground Concrete Walk - 4" (Shelter Areas)     (SF)</t>
  </si>
  <si>
    <t>608     Campground Concrete Walk – 4” (Detectable Warning Pads)     (SF)</t>
  </si>
  <si>
    <t>608     Concrete Multi-Sport Court Facility – 4” w/6X6X6 Welded Wire Fabric Mesh     (SF)</t>
  </si>
  <si>
    <t>608     Prefabricated Restroom/Shower House Facility Concrete Walk - 4"     (SF)</t>
  </si>
  <si>
    <t>614     Maintenance of Traffic     (LS)</t>
  </si>
  <si>
    <t>623     Construction Layout Stakes     (Each)</t>
  </si>
  <si>
    <t>623     Construction Layout Stakes and Surveying      (LS)</t>
  </si>
  <si>
    <t>630     Traffic Control / Parking Signage     (EA)</t>
  </si>
  <si>
    <t>642     Channelizing Line     (FT)</t>
  </si>
  <si>
    <t>642     Crosswalks     (FT)</t>
  </si>
  <si>
    <t>642     Handicap Symbol Marking     (EA)</t>
  </si>
  <si>
    <t>642     Parking Lot Stall Marking     (FT)</t>
  </si>
  <si>
    <t>659     Seed Mix B: Naturalization Areas     (SY)</t>
  </si>
  <si>
    <t>659     Seed Mix C: Riparian Buffer     (SY)</t>
  </si>
  <si>
    <t>659     Seeding &amp; Mulching - Open Space &amp; RV Sites     (SY)</t>
  </si>
  <si>
    <t>659     Seeding and Mulching-MWCD Native Grass Seed Mix     (SY)</t>
  </si>
  <si>
    <t>659     Water     (MGAL)</t>
  </si>
  <si>
    <t>661     Campground Deciduous Shrubs - 3 Gallon Containers  - Compt Amer. Cranberrybush     (EA)</t>
  </si>
  <si>
    <t>661     Campground Deciduous Shrubs - 3 Gallon Containers  - Gro-low Sumac     (EA)</t>
  </si>
  <si>
    <t>661     Campground Deciduous Shrubs - 5 Gallon Containers  - Witchhazel     (EA)</t>
  </si>
  <si>
    <t>661     Campground Deciduous Shrubs - 5 Gallon Containers - Arrowwood Viburnum     (EA)</t>
  </si>
  <si>
    <t>661     Campground Deciduous Shrubs - 5 Gallon Containers - Silky Dogwood     (EA)</t>
  </si>
  <si>
    <t>661     Campground Deciduous Tree - 2" Caliper - American Sycamore     (EA)</t>
  </si>
  <si>
    <t>661     Campground Deciduous Tree - 2" Caliper - Bald Cypress     (EA)</t>
  </si>
  <si>
    <t>661     Campground Deciduous Tree - 2" Caliper - Bitternut Hickory     (EA)</t>
  </si>
  <si>
    <t>661     Campground Deciduous Tree - 2" Caliper – Black Gum     (EA)</t>
  </si>
  <si>
    <t>661     Campground Deciduous Tree - 2" Caliper - Catalpa     (EA)</t>
  </si>
  <si>
    <t>661     Campground Deciduous Tree - 2" Caliper - Ohio Buckeye     (EA)</t>
  </si>
  <si>
    <t>661     Campground Deciduous Tree - 2" Caliper - Pin Oak     (EA)</t>
  </si>
  <si>
    <t>661     Campground Deciduous Tree - 2" Caliper - Red Maple     (EA)</t>
  </si>
  <si>
    <t>661     Campground Deciduous Tree - 2" Caliper - Red Oak     (EA)</t>
  </si>
  <si>
    <t>661     Campground Deciduous Tree - 2" Caliper - Redbud     (EA)</t>
  </si>
  <si>
    <t>661     Campground Deciduous Tree - 2" Caliper - Serviceberry     (EA)</t>
  </si>
  <si>
    <t>661     Campground Deciduous Tree - 2" Caliper - Shagbark Hickory     (EA)</t>
  </si>
  <si>
    <t>661     Campground Deciduous Tree - 2" Caliper - Sweetgum     (EA)</t>
  </si>
  <si>
    <t>661     Campground Deciduous Tree - 4" Caliper – Red Oak     (EA)</t>
  </si>
  <si>
    <t>661     Campground Evergreen Tree - 6' Height – Douglas Fir     (EA)</t>
  </si>
  <si>
    <t>661     Campground Evergreen Tree - 6' Height - Norway Spruce     (EA)</t>
  </si>
  <si>
    <t>661     Campground Evergreen Tree - 6' Height – White Spruce     (EA)</t>
  </si>
  <si>
    <t>661     Cmpgrnd Ornamental Grass-3 Gallon Containers-Switch Grass     (EA)</t>
  </si>
  <si>
    <t>661     RV Campsite Landscaping - Arrowhead Viburnum Shrub     (EA)</t>
  </si>
  <si>
    <t>661     RV Campsite Landscaping - Goldfinger Potentilla     (EA)</t>
  </si>
  <si>
    <t>661     RV Campsite Landscaping - Karl Forester Reed Grass     (EA)</t>
  </si>
  <si>
    <t>661     RV Campsite Landscaping - Red Rays Switch Grass     (EA)</t>
  </si>
  <si>
    <t>661     RV Campsite Landscaping - Redosier Dogwood Shrub     (EA)</t>
  </si>
  <si>
    <t>661     RV Campsite Landscaping - Spicebush     (EA)</t>
  </si>
  <si>
    <t>661     RV Campsite Landscaping - Switch Grass     (EA)</t>
  </si>
  <si>
    <t>661     Seedlings for Naturalization Areas - 20' X 20' Spacing w/tree wrap     (EA)</t>
  </si>
  <si>
    <t>703     No. 10 Limestone Screenings - ADA Trail Path from Shelter to Fire Ring - 1"     (CY)</t>
  </si>
  <si>
    <t>703     No. 10 Limestone Screenings - Aggregate Trail - 1"     (CY)</t>
  </si>
  <si>
    <t>712.14     Detectable Warnings     (SF)</t>
  </si>
  <si>
    <t>832     Temporary Sediment and Erosion Control     (LS)</t>
  </si>
  <si>
    <t>832     Temporary Seeding     (SF)</t>
  </si>
  <si>
    <t>Special     2"  Water Valve Assembly and Box     (EA)</t>
  </si>
  <si>
    <t>Special     4'' X 4'' X 4” Tee     (EA)</t>
  </si>
  <si>
    <t>Special     4"  Water Valve Assembly and Box     (EA)</t>
  </si>
  <si>
    <t>Special     4” X 2” Reducer     (EA)</t>
  </si>
  <si>
    <t>Special     6” Downspout to storm Drain     (LF)</t>
  </si>
  <si>
    <t>Special     8' Long Concrete Wheel Stop     (EA)</t>
  </si>
  <si>
    <t>Special     8” Downspout to Storm Drain     (LF)</t>
  </si>
  <si>
    <t>Special     Accessible (ADA) Fire Rings – Furnished by Owner, Installed by Contractor     (EA)</t>
  </si>
  <si>
    <t>Special     Aggregate Trail &amp; Walkway Landscape Fabric – Hanes Geo Components Pro Silver/Steel – Installed Complete     (SY)</t>
  </si>
  <si>
    <t>Special     Aluminum Edge     (LF)</t>
  </si>
  <si>
    <t>Special     Barnstone Group Fire Ring - Next to Shelter – Furnished and Installed Complete     (LS)</t>
  </si>
  <si>
    <t>Special     Boulders - Located &amp; Moved to Site from PHLP Grounds     (EA)</t>
  </si>
  <si>
    <t>Special     Communication Conduit - 1-1/4"     (LF)</t>
  </si>
  <si>
    <t>Special     Communication Installation Trench      (LF)</t>
  </si>
  <si>
    <t>Special     Communication Junction Box - 1-1/4"     (EA)</t>
  </si>
  <si>
    <t>Special     Connection of Existing Drainage Conduits     (LF)</t>
  </si>
  <si>
    <t>Special     Distribution Panels Concrete Base      (EA)</t>
  </si>
  <si>
    <t>Special     Drinking Fountain - Stand Alone Accessible Fountain - Installed Complete     (EA)</t>
  </si>
  <si>
    <t>Special     Dumpster Enclosure - Wood Slat Enclosure - Installed Complete     (EA)</t>
  </si>
  <si>
    <t>Special     Electrical Distribution Conduit &amp; Cable – Installed Complete     (LF)</t>
  </si>
  <si>
    <t>Special     Electrical Junction Box     (EA)</t>
  </si>
  <si>
    <t>Special     Electrical Utility Primary Service Underground Conduit - Installed By Contractor     (LF)</t>
  </si>
  <si>
    <t>Special     Electrical Utility Service Extension Allowance *     (LS)</t>
  </si>
  <si>
    <t>Special     Force Main Conduit - 2” HDPE – Installed Complete     (LF)</t>
  </si>
  <si>
    <t>Special     Furnish and Install Flush Hydrant      (EA)</t>
  </si>
  <si>
    <t>Special     Gravel Cover - 3" Diameter     (CY)</t>
  </si>
  <si>
    <t>Special     Gravel Mulch - 1" Diameter     (CY)</t>
  </si>
  <si>
    <t>Special     Grinder Pump Station – Installed Complete     (EA)</t>
  </si>
  <si>
    <t>Special     Hand Railing – Prefabricated Restroom/ SH Facility - Steps     (LF)</t>
  </si>
  <si>
    <t>Special     Installation of owner provided camp site electrical pedestal and connection of utility to pedestals     (EA)</t>
  </si>
  <si>
    <t>Special     Main Distribution Panels     (EA)</t>
  </si>
  <si>
    <t>Special     Multi-Sport Court - Furnished and Installed Complete w/Basketball Hoops     (EA)</t>
  </si>
  <si>
    <t>Special     Multi-Sports Court – Pavement Markings     (FT)</t>
  </si>
  <si>
    <t>Special     Owner’s Contingency Allowance *     (LS)</t>
  </si>
  <si>
    <t>Special     Playground Protective Surfacing Edging Only     (LF)</t>
  </si>
  <si>
    <t>Special     Precast Headwall &amp; Endwalls     (EA)</t>
  </si>
  <si>
    <t>Special     Prefabricated Restroom/Shower House Facility – Concrete Foundation – Installed Complete      (LF)</t>
  </si>
  <si>
    <t>Special     Prefabricated Restroom/Shower House Facility – Concrete Frost Pit Foundations – Installed Complete     (LF)</t>
  </si>
  <si>
    <t>Special     Sanitary - 48" Manhole     (EA)</t>
  </si>
  <si>
    <t>Special     Sanitary Lateral (4" PVC lateral, wye connection, connection cap, cleanout)     (EA)</t>
  </si>
  <si>
    <t>Special     Sanitary Lateral to CXT (4" PVC lateral, wye connection, connection cap, 2 cleanouts)     (EA)</t>
  </si>
  <si>
    <t>Special     Sanitary Sewer Conduit - 8" SDR 35 PVC - Installed Complete     (LF)</t>
  </si>
  <si>
    <t>Special     Shelter - Large - Furnished and Installed Complete     (EA)</t>
  </si>
  <si>
    <t>Special     Shelter Grill – Pilot Rock - Model Q3-2460 B8 – Base Plate Surface Installation w/J-Blot Anchors for Concrete Footing - Installed Complete      (EA)</t>
  </si>
  <si>
    <t>Special     Shelter Prep Table – Pilot Rock - Model APTX/P/G-6HU – w/Bolt Down Base Plate Installation – Installed Complete     (EA)</t>
  </si>
  <si>
    <t>Special     Storm Catch Basin 2 x 2-B     (EA)</t>
  </si>
  <si>
    <t>Special     Storm Catch Basin 2 x 4     (EA)</t>
  </si>
  <si>
    <t>Special     Storm Outlet Structure     (EA)</t>
  </si>
  <si>
    <t>Special     Storm Sewer Conduit - 12" HDPE Smooth Wall - Installed Complete     (LF)</t>
  </si>
  <si>
    <t>Special     Storm Sewer Conduit – 12” Perforated Flat Panel Underdrain Pipe – Installed Complete”     (LF)</t>
  </si>
  <si>
    <t>Special     Storm Sewer Conduit - 18" HDPE Smooth Wall - Installed Complete     (LF)</t>
  </si>
  <si>
    <t>Special     Storm Sewer Conduit - 6" SDR Perforated PVC Underdrain - Installed Complete     (LF)</t>
  </si>
  <si>
    <t>Special     Tree Protection     (EA)</t>
  </si>
  <si>
    <t>Special     Water - 2" Water Main - Installed Complete     (LF)</t>
  </si>
  <si>
    <t>Special     Water – 2.00" Copper Service Branch to Shelter Drinking Fountain and Prefabricated Toilet/Showerhouse Facility     (LF)</t>
  </si>
  <si>
    <t>Special     Water - 4" Water Main - Installed Complete     (LF)</t>
  </si>
  <si>
    <t>Special     Water Lateral -1" water line, valve assembly, water connection     (EA)</t>
  </si>
  <si>
    <t>Special     Water Treatment Plant Distribution Connection     (LS)</t>
  </si>
  <si>
    <t>Special     Wayfinding Signage – Posts &amp; Signage Furnished by Owner, Installed by Contractor     (EA)</t>
  </si>
  <si>
    <t>Special     Weed Barrier     (SY)</t>
  </si>
  <si>
    <t>Special     Yard Drains     (EA)</t>
  </si>
  <si>
    <t xml:space="preserve">1 ½‐ inch Landside Piping within 4‐ inch Pipe Chase,  with Manual Shutoff Valve, and Anti‐Siphon Valve, As Per Plan </t>
  </si>
  <si>
    <t xml:space="preserve">1 ½‐ inch Piping within 4‐ inch Pipe Chase, Onshore Transition Sump to Dockside Transition Sump,  As Per Plan </t>
  </si>
  <si>
    <t xml:space="preserve">1 ½‐ inch within 4‐ inch Pipe Chase, Dockside Transition Sump to Dispenser Sump,  As Per Plan </t>
  </si>
  <si>
    <t xml:space="preserve">Underground Storage Tank and Piping to be Removed, As Per Plan </t>
  </si>
  <si>
    <t xml:space="preserve">AST Concrete Pad and Bollards, As Per Plan </t>
  </si>
  <si>
    <t xml:space="preserve">1000 Gallon Above‐Ground Fuel Storage Tank and Appurtenances </t>
  </si>
  <si>
    <t xml:space="preserve">Onshore Transition Sump, to be Removed and Replaced, As Per Plan </t>
  </si>
  <si>
    <t>Dockside Transition Sump, As Per Plan </t>
  </si>
  <si>
    <t>Dispenser Sump, As Per Plan </t>
  </si>
  <si>
    <t>Concrete Walk Replacement, As Per Plan </t>
  </si>
  <si>
    <t xml:space="preserve">Re‐programming of Existing Veeder‐Root Controller </t>
  </si>
  <si>
    <t xml:space="preserve">Installation and Connections of AST Interstitial Sensor </t>
  </si>
  <si>
    <t xml:space="preserve">Installation and Connections of AST Level Sensor </t>
  </si>
  <si>
    <t xml:space="preserve">Installation and Connections of AST Spill Containment Sensor </t>
  </si>
  <si>
    <t xml:space="preserve">Installation and Connections of Anti ‐Siphon Valve </t>
  </si>
  <si>
    <t xml:space="preserve">Installation and Connections of On‐Shore Transition Sump Leak Detector </t>
  </si>
  <si>
    <t xml:space="preserve">Installation and Connections of On‐Shore Transition Sump Solenoid Valve </t>
  </si>
  <si>
    <t xml:space="preserve">Installation and Connections of Dock Transition Sump Leak Detector </t>
  </si>
  <si>
    <t xml:space="preserve">Installation and Connections of Dispenser Sump Leak Detector </t>
  </si>
  <si>
    <t xml:space="preserve">Modifications and Connections to Existing Fuel Dispenser, As Per Plan </t>
  </si>
  <si>
    <t xml:space="preserve">30A 3‐pole Weather Rated Disconnect Switch, Mounted on Unistrut, with Signage and Connections </t>
  </si>
  <si>
    <t xml:space="preserve">Control Wiring ‐ (1) #18 STP in 3/4" Conduit </t>
  </si>
  <si>
    <t>Clearing and Grubbing - Include Stump Removal</t>
  </si>
  <si>
    <t>Demolition - Restroom Building in Area 23</t>
  </si>
  <si>
    <t>Demolition - Shelter Building in Area 24</t>
  </si>
  <si>
    <t>Demolition - Restroom Building in Area 24</t>
  </si>
  <si>
    <t>Demolition - Restroom Building in Area 29</t>
  </si>
  <si>
    <t>Demolition - Dumpster Pad</t>
  </si>
  <si>
    <t>Demolition - Existing Playground</t>
  </si>
  <si>
    <t>Remove Utility - Waterline</t>
  </si>
  <si>
    <t>Remove Utility - Waterline Yard Hydrants</t>
  </si>
  <si>
    <t>Remove Utility - Waterline Valve</t>
  </si>
  <si>
    <t>Remove Utility - Electric (Underground)</t>
  </si>
  <si>
    <t>Remove Utility - Electric Panel</t>
  </si>
  <si>
    <t>Remove Utility - Sanitary Dump Station/Vaults</t>
  </si>
  <si>
    <t>Remove Utility - Storm Drain</t>
  </si>
  <si>
    <t>Remove Utility - Storm Pipe</t>
  </si>
  <si>
    <t>Remove Utility - French Drain</t>
  </si>
  <si>
    <t>Remove Fence</t>
  </si>
  <si>
    <t>Remove (Export and Haul Away) Gravel Drives</t>
  </si>
  <si>
    <t>Remove (Export and Haul Away) Asphalt Pavement</t>
  </si>
  <si>
    <t>Remove Misc. Items - Fire Rings, Grills Trash Cans, Signs, Posts</t>
  </si>
  <si>
    <t>12” Diameter Filter Sock</t>
  </si>
  <si>
    <t>Concrete Washout Area</t>
  </si>
  <si>
    <t>Compost Sock Check Dam</t>
  </si>
  <si>
    <t>Rock Check Dam</t>
  </si>
  <si>
    <t>Catch Basin Inlet Protection</t>
  </si>
  <si>
    <t>Temporary Diversion Dike</t>
  </si>
  <si>
    <t>Temporary Seeding and Mulching</t>
  </si>
  <si>
    <t>Type B Rock Channel Protection with Filter</t>
  </si>
  <si>
    <t>Type C Rock Channel  Protection with Filter</t>
  </si>
  <si>
    <t>Topsoil Stockpile</t>
  </si>
  <si>
    <t>Placing Topsoil Stockpile</t>
  </si>
  <si>
    <t xml:space="preserve">Swale Reinforcement Mats </t>
  </si>
  <si>
    <t>Turf Reinforcement Mats</t>
  </si>
  <si>
    <t>Tree Protection Fencing</t>
  </si>
  <si>
    <t>Stream Protection Drop Structures</t>
  </si>
  <si>
    <t>Stream Restoration – Natural Stone</t>
  </si>
  <si>
    <t>ODOT Half-Height Headwall 2.2</t>
  </si>
  <si>
    <t>ODOT Type A Wingwall</t>
  </si>
  <si>
    <t>ODOT Catch Basin No 2-2B</t>
  </si>
  <si>
    <t>Adjust Sanitary Manhole to Grade</t>
  </si>
  <si>
    <t>12” Storm Sewer Conduit, Type A- RCP</t>
  </si>
  <si>
    <t>12” Storm Sewer Conduit, Type B- RCP</t>
  </si>
  <si>
    <t>18" Storm Sewer Conduit, Type A- RCP</t>
  </si>
  <si>
    <t>18" Storm Sewer Conduit, Type B- RCP</t>
  </si>
  <si>
    <t>24" Storm Sewer Conduit, Type A- RCP</t>
  </si>
  <si>
    <t>30" Storm Sewer Conduit, Type A- RCP</t>
  </si>
  <si>
    <t>36" Storm Sewer Conduit, Type A- RCP</t>
  </si>
  <si>
    <t>48" x 72" Precast Reinforced Concrete Box Culvert , Type A</t>
  </si>
  <si>
    <t>New Branch Breaker Panels at Meter Centers, with 100 A feed</t>
  </si>
  <si>
    <t>Service Feed from Utility Pole to H-Frames Underground</t>
  </si>
  <si>
    <t>Meter Centers with breakers and H-Frame Structure</t>
  </si>
  <si>
    <t>Electrical Underground Distribution Cable with PVC Conduit secondary to Buildings and Campsites</t>
  </si>
  <si>
    <t>Communication Installation Trench , 3" Rigid PVC and Backfill from Existing Pedestal to RR</t>
  </si>
  <si>
    <t>RV Standard Yard Hydrants</t>
  </si>
  <si>
    <t>RV Frost-Free Yard Hydrants</t>
  </si>
  <si>
    <t>Flush Hydrant</t>
  </si>
  <si>
    <t>Yard Hydrant</t>
  </si>
  <si>
    <t>French Drain Complete - 6" Perforated Drain (1’ Gravel Width)</t>
  </si>
  <si>
    <t>French Drain Complete-6” Perforated Drain (2’ Gravel Width within Swales)</t>
  </si>
  <si>
    <t>6” Solid Storm Conduit (SDR 35 PVC) – Swale French Drain Outlets</t>
  </si>
  <si>
    <t>Site Lighting</t>
  </si>
  <si>
    <t>1/2” Water Lateral to Drinking Fountain</t>
  </si>
  <si>
    <t>2" Water Lateral To Restroom</t>
  </si>
  <si>
    <t>1" Water Laterals - RV Campsites</t>
  </si>
  <si>
    <t>8" Sanitary Sewer (SDR 35 PVC) Main w/Gravel Backfill-Installed</t>
  </si>
  <si>
    <t>48" Sanitary Sewer Manholes</t>
  </si>
  <si>
    <t>Connect Sanitary to Existing Manhole</t>
  </si>
  <si>
    <t>Connect Sanitary Lateral to Existing Sanitary Main</t>
  </si>
  <si>
    <t>No. 1 and No.2 Angular Limestone - 12" Depth</t>
  </si>
  <si>
    <t>6" PVC Sleeve for Future Gas Line</t>
  </si>
  <si>
    <t>Connect Water Main to Existing Water Main</t>
  </si>
  <si>
    <t>4” Perforated Underdrain (SDR 35 PVC) at Playgrounds</t>
  </si>
  <si>
    <t>Sanitary Waste Drain and Signage, Complete</t>
  </si>
  <si>
    <t>4" Sewer Laterals Complete Includes Cleanouts, Wyes &amp; Caps</t>
  </si>
  <si>
    <t>Existing Roadway Pavement Planing - 1.5" Depth</t>
  </si>
  <si>
    <t xml:space="preserve">Asphalt Concrete Base - Transient and ADA RV Pads - 4" </t>
  </si>
  <si>
    <t xml:space="preserve">Asphalt Concrete Base - Seasonal RV Pads - 4" </t>
  </si>
  <si>
    <t>Asphalt Concrete Base - Parking Lots and Tent Sites - 4"</t>
  </si>
  <si>
    <t>Asphalt Concrete Base - Roadways - 4"</t>
  </si>
  <si>
    <t>Aggregate Base - Transient and ADA RV Pads - 6"</t>
  </si>
  <si>
    <t>Aggregate Base - Seasonal RV Pads (Concrete Area) - 4"</t>
  </si>
  <si>
    <t>Aggregate Base - Seasonal RV Pads (Asphalt Area) - 6"</t>
  </si>
  <si>
    <t>Aggregate Base - Parking Lots and Tent Sites - 6"</t>
  </si>
  <si>
    <t>Aggregate Base - Roadways - 6"</t>
  </si>
  <si>
    <t>Aggregate Base - Trails - 6"</t>
  </si>
  <si>
    <t>Aggregate Base - Sidewalks - 4"</t>
  </si>
  <si>
    <t>Aggregate Base - ADA Site Picnic Table and Utility Connection Pads - 4"</t>
  </si>
  <si>
    <t>Tack Coat (0.05 gal/SY) (Two Coats)  - Parking Lots and Tent Sites</t>
  </si>
  <si>
    <t>Tack Coat (0.05 gal/SY) (Two Coats)  - Transient and ADA RV Pads</t>
  </si>
  <si>
    <t>Tack Coat (0.05 gal/SY) (Two Coats)  - Seasonal RV Pads</t>
  </si>
  <si>
    <t>Tack Coat (0.05 gal/SY) (Two Coats)  - Roadways</t>
  </si>
  <si>
    <t>Tack Coat (0.05 gal/SY) (Single Coat)  - Mill and Overlay Areas</t>
  </si>
  <si>
    <t>Asphalt Type I Intermediate - Transient and ADA RV Pads - 1-3/4"</t>
  </si>
  <si>
    <t>Asphalt Type I Intermediate - Seasonal RV Pads - 1-3/4"</t>
  </si>
  <si>
    <t>Asphalt Type I Intermediate - Parking Lots and Tent Sites - 1-3/4"</t>
  </si>
  <si>
    <t>Asphalt Type I Intermediate - Roadways - 1-3/4"</t>
  </si>
  <si>
    <t>Asphalt Type I Surface - Transient and ADA RV Pads - 1-1/4"</t>
  </si>
  <si>
    <t>Asphalt Type I Surface - Seasonal RV Pads - 1-1/4"</t>
  </si>
  <si>
    <t>Asphalt Type I Surface - Parking Lots and Tent Sites - 1-1/4"</t>
  </si>
  <si>
    <t>Asphalt Type I Surface - Roadways - 1-1/4"</t>
  </si>
  <si>
    <t>Asphalt Type I Surface - Existing Restroom Parking Lot Asphalt Overlay - 1.5" Depth</t>
  </si>
  <si>
    <t>Asphalt Type I Surface - Existing Roadway Asphalt Overlay - 1.5" Depth</t>
  </si>
  <si>
    <t>Asphalt Concrete Surface Course (Light Traffic) - Trails - 2.5"</t>
  </si>
  <si>
    <t>Nonreinforced Portland Cement Concrete - Seasonal RV Pads - 5"</t>
  </si>
  <si>
    <t>Nonreinforced Portland Cement Concrete - 18" Diameter Utility Connection Pads - 4"</t>
  </si>
  <si>
    <t>Concrete Walk - 4" (CXT &amp; Shelter Areas)</t>
  </si>
  <si>
    <t>Concrete Walk - ADA Site Picnic Table and Utility Connection Pads - 4"</t>
  </si>
  <si>
    <t>Traffic / Parking Signage - with Post and Base</t>
  </si>
  <si>
    <t xml:space="preserve">Disabled Parking Sign -  with Post and Base  </t>
  </si>
  <si>
    <t>Installation of MWCD provided Directional Signs</t>
  </si>
  <si>
    <t>Pavement Marking - Channelizing Line</t>
  </si>
  <si>
    <t>Pavement Marking - Handicap Symbol Marking</t>
  </si>
  <si>
    <t>Pavement Marking - Parking Lot Stall and crosswalk Marking</t>
  </si>
  <si>
    <t>6" Flush Curb at Tent Sites</t>
  </si>
  <si>
    <t>6" Flush Curb at ADA RV Sites</t>
  </si>
  <si>
    <t>6" Flush Curb at Playground</t>
  </si>
  <si>
    <t>Geotextile at Playground</t>
  </si>
  <si>
    <t>6" Sand/Topsoil Mix at Tent Sites</t>
  </si>
  <si>
    <t>6" Gravel at Tent Site Tent Pads</t>
  </si>
  <si>
    <t>6" Sand/Topsoil Mix at ADA RV Site Tent Pads</t>
  </si>
  <si>
    <t>6" Gravel at ADA RV Site Tent Pads</t>
  </si>
  <si>
    <t>6' Long Concrete Wheel Stop</t>
  </si>
  <si>
    <t>Installation of ADA Fire Ring</t>
  </si>
  <si>
    <t>Grill - Belson Outdoors - Model CC-2640</t>
  </si>
  <si>
    <t>Prep Tables - Pilot Rock - APTX Series, 8’-0” length</t>
  </si>
  <si>
    <t>#57 Gravel Base at Playgrounds</t>
  </si>
  <si>
    <t>Mulching - Cobble Mulch</t>
  </si>
  <si>
    <t>General Landscaping - Shade Trees</t>
  </si>
  <si>
    <t>General Landscaping - Evergreen Trees</t>
  </si>
  <si>
    <t>General Landscaping - Understory Trees</t>
  </si>
  <si>
    <t>General Landscaping - Ornamental Trees</t>
  </si>
  <si>
    <t>General Landscaping - Tall Shrubs / Evergreen Shrubs</t>
  </si>
  <si>
    <t>General Landscaping - Low Shrubs  Evergreen Shrubs</t>
  </si>
  <si>
    <t>Landscape Boulders</t>
  </si>
  <si>
    <t>Eaton Powerhouse Power Pedestal - Installation and connection only</t>
  </si>
  <si>
    <t>Restroom Building Communications</t>
  </si>
  <si>
    <t xml:space="preserve">Small Shelter Structure </t>
  </si>
  <si>
    <t>Restroom Subgrade - #1 &amp; #2 ODOT Crushed Stone</t>
  </si>
  <si>
    <t>Restroom Subgrade &amp; Outside - #5 &amp; #7 Compacted Stone</t>
  </si>
  <si>
    <t>Restroom - Compacted Cohesive Backfill - Exterior around the Building</t>
  </si>
  <si>
    <t>Restroom - Excavation</t>
  </si>
  <si>
    <t>Restroom - Foundation and Foundation Wall</t>
  </si>
  <si>
    <t>Restroom - UG Utilities and Plumbing Connections (within 5' of building)</t>
  </si>
  <si>
    <t>Shelters Subgrade - #1 &amp; #2 ODOT Crushed Stone</t>
  </si>
  <si>
    <t>Shelters - Subgrade - #57  Compacted Stone</t>
  </si>
  <si>
    <t>Shelters - Subgrade - 4 inch thick  compacted aggregate base</t>
  </si>
  <si>
    <t>Shelters - Excavation</t>
  </si>
  <si>
    <t>Shelters  - Pier Foundations</t>
  </si>
  <si>
    <t>Shelters - Concrete in Slab-on-grade</t>
  </si>
  <si>
    <t xml:space="preserve"> Contract Performance Bond and Insurance (2%)</t>
  </si>
  <si>
    <t>Field Office</t>
  </si>
  <si>
    <t>Mobilization (5%)</t>
  </si>
  <si>
    <t>Cement Stabilization Subgrade, 12 inches deep - Cabin Hill Road</t>
  </si>
  <si>
    <t>Utility Removal/Relocation - Gas</t>
  </si>
  <si>
    <t xml:space="preserve"> Allowance #5 - Utility Removal/Relocation - Electric (By AEP)</t>
  </si>
  <si>
    <t xml:space="preserve"> Allowance #7 -  Electric Service Extension (By AEP)</t>
  </si>
  <si>
    <t>Allowance #8 - Utility Fees for Cabling and Transformers, and Poles, Overhead Single Phase to serve all Meter Centers (by AEP)</t>
  </si>
  <si>
    <t>Contingency # 1 – Owner’s Allowance</t>
  </si>
  <si>
    <t>Contingency #2 - Secondary Road Subbase Removal and Replacement</t>
  </si>
  <si>
    <t>Contingency #3 - Connection of existing Drainage Conduit (10' or smaller)</t>
  </si>
  <si>
    <t>Contingency  #4 - Utility Removal/Relocation - Water</t>
  </si>
  <si>
    <t>Aggregate Base – Seasonal RV Pads (Asphalt Area) – 4”</t>
  </si>
  <si>
    <t>5” Non-Reinforced Concrete Pavement, Class QC1 - Seasonal RV Pads  (Asphalt Area)</t>
  </si>
  <si>
    <t>Aggregate Base – Transient and ADA RV Pads – 4”</t>
  </si>
  <si>
    <t>5” Non-Reinforced Concrete Pavement, Class QC1 – Transient and ADA RV Pads</t>
  </si>
  <si>
    <t>Asphalt Concrete Base – Seasonal RV Pads – 4”</t>
  </si>
  <si>
    <t>Aggregate Base – Seasonal RV Pads – 6”</t>
  </si>
  <si>
    <t>Tack Coat – Seasonal RV</t>
  </si>
  <si>
    <t>Asphalt Type I Intermediate – Seasonal RV Pads – 1-3/4”</t>
  </si>
  <si>
    <t>Asphalt Type I Surface – Seasonal RV Pads - 1-1/4”</t>
  </si>
  <si>
    <t>Asphalt Concrete Base – Transient and ADA Pads – 4”</t>
  </si>
  <si>
    <t>Aggregate Base – Transient and ADA Pads – 6”</t>
  </si>
  <si>
    <t>Tack Coat – Transient and ADA RV Pads</t>
  </si>
  <si>
    <t>Asphalt Type I Intermediate – Transient and ADA Pads – 1-3/4”</t>
  </si>
  <si>
    <t>Asphalt Type I Surface – Roadways &amp; Parking Lots -1-1/4”</t>
  </si>
  <si>
    <t>Aggregate Base – 6”</t>
  </si>
  <si>
    <t>Asphalt Concrete Base – 4”</t>
  </si>
  <si>
    <t>Tack Coat (0.05 gal/SY) (Two Coats)</t>
  </si>
  <si>
    <t>Asphalt Type I Intermediate –1-3/4” Depth</t>
  </si>
  <si>
    <t>Asphalt Type I Surface – 1.25” Depth</t>
  </si>
  <si>
    <t>Clearing and Grubbing Including Tree and Stump Removal (Lift Stations, Gravity Sewers)</t>
  </si>
  <si>
    <t>Clearing and Grubbing Including Tree and Stump Removal (Open Trench Dual Force Mains)</t>
  </si>
  <si>
    <t xml:space="preserve">Selective Demolition - Saw Cut Asphalt </t>
  </si>
  <si>
    <t>M GAL</t>
  </si>
  <si>
    <t>Asphalt Base - Access Drive - 3"</t>
  </si>
  <si>
    <t>Aggregate Base - Access Drive</t>
  </si>
  <si>
    <t>No. 4 Limestone Aggregate</t>
  </si>
  <si>
    <t>Asphalt Concrete Surface Course, Type 1 (441) - Roadways &amp; Access Drives - 1-1/4"</t>
  </si>
  <si>
    <t>Full-Depth Subgrade Repair</t>
  </si>
  <si>
    <t>Bollards</t>
  </si>
  <si>
    <t>Vinyl Fence &amp; Gate (2 gates, 1 per pump station)</t>
  </si>
  <si>
    <t>Dewatering</t>
  </si>
  <si>
    <t xml:space="preserve">Pumps &amp; Control Panel (2 - 11 hp submersible) - Installed Complete </t>
  </si>
  <si>
    <t xml:space="preserve">Wet Well / Pump Station - Installed Complete </t>
  </si>
  <si>
    <t>Valve Vault w/Lockable Cover Enclosure - Installed Complete</t>
  </si>
  <si>
    <t>Miscellaneous Piping, Tie-ins, Valves &amp; Appurtenances</t>
  </si>
  <si>
    <t>Manual Transfer Switch</t>
  </si>
  <si>
    <t>Main Disconnect</t>
  </si>
  <si>
    <t xml:space="preserve">Pumps &amp; Control Panel (2 - 23 hp submersible) - Installed Complete </t>
  </si>
  <si>
    <t>Wet Well / Pump Station - Installed Complete</t>
  </si>
  <si>
    <t>4" Magnetic Flow Meter in 48" Dia. Manhole - Installed Complete</t>
  </si>
  <si>
    <t>Sanitary Force Main - 4" DIPS HDPE SDR 21 – Directional Drill</t>
  </si>
  <si>
    <t>Sanitary Force Main - 2" &amp; 4" DIPS HDPE SDR 21 from GP-2 to MH B-3 - Open Trench</t>
  </si>
  <si>
    <t>Sanitary Force Main - 2" DIPS HDPE SDR 21 from Ex. Grinder Pump Stub to GP-2 - Open Trench</t>
  </si>
  <si>
    <t>Sanitary Force Main - 4" DIPS HDPE SDR 21 from LS-B to MH B-3 – Open Trench</t>
  </si>
  <si>
    <t>Sanitary Force Main - Air Release Valve Assembly</t>
  </si>
  <si>
    <t>Sanitary Force Main - Air Release Vault</t>
  </si>
  <si>
    <t>Sanitary Force Main - Cleanout Tap</t>
  </si>
  <si>
    <t>Sanitary Manhole Discharge Tap-In (Perrysville Ohio connection)</t>
  </si>
  <si>
    <t>Sanitary Manhole Protective Lining (B3 &amp; B5)</t>
  </si>
  <si>
    <t>Storm Sewer Culvert - 12" HDPE Smooth Wall</t>
  </si>
  <si>
    <t>Underdrain at Full-Depth Repairs</t>
  </si>
  <si>
    <t>Electrical Underground Conduit</t>
  </si>
  <si>
    <t>Electrical Utility Service Extension Allowance</t>
  </si>
  <si>
    <t xml:space="preserve">Owner’s Contingency Allowance </t>
  </si>
  <si>
    <t xml:space="preserve">Sanitary Force Main 2' DIPS HDPE SDR </t>
  </si>
  <si>
    <t>Sanitary Force Main 4" DIPS SDR HDPE</t>
  </si>
  <si>
    <t>Concrete Washout Station</t>
  </si>
  <si>
    <t>Construction Entrance</t>
  </si>
  <si>
    <t>Temporary Sediment Basin and Outlet Structure</t>
  </si>
  <si>
    <t>Sawcut Existing Pavement</t>
  </si>
  <si>
    <t>Remove Existing Aggregate Drive</t>
  </si>
  <si>
    <t>Topsoil Stripped and Stockpiled</t>
  </si>
  <si>
    <t>Topsoil Replaced</t>
  </si>
  <si>
    <t>Topsoil Spoils Spread on Site</t>
  </si>
  <si>
    <t>Excavation and Fill</t>
  </si>
  <si>
    <t>Subsoil Spoils Spread on Site</t>
  </si>
  <si>
    <t>#1 &amp;#2 Aggregate Base</t>
  </si>
  <si>
    <t>ODOT 304 Aggregate Base</t>
  </si>
  <si>
    <t>Geotextile Fabric ODOT Type ‘D’</t>
  </si>
  <si>
    <t>ODOT 441 Asphalt Concrete Surface Course, Type 1 (448) (2.5")</t>
  </si>
  <si>
    <t>ODOT 441 Asphalt Concrete Intermediate Course Type 2 (448) (3.5")</t>
  </si>
  <si>
    <t>Replace Existing Gravel Drive In-Kind</t>
  </si>
  <si>
    <t>15” RCP Storm Sewer Culvert</t>
  </si>
  <si>
    <t>24” HDPE Storm Sewer with Bedding</t>
  </si>
  <si>
    <t>Outlet Control Structure</t>
  </si>
  <si>
    <t>Headwall</t>
  </si>
  <si>
    <t>Rock Channel Protection Type ‘C’</t>
  </si>
  <si>
    <t>Rock Channel Protection Type ‘D’</t>
  </si>
  <si>
    <t>Fine Grading and Meadow Seeding</t>
  </si>
  <si>
    <t>Site Electrical</t>
  </si>
  <si>
    <t>18” RCP Storm Sewer Culvert</t>
  </si>
  <si>
    <t>TONS</t>
  </si>
  <si>
    <t xml:space="preserve">Excavation </t>
  </si>
  <si>
    <t>cy</t>
  </si>
  <si>
    <t>#1 &amp; #2 Aggregate Base</t>
  </si>
  <si>
    <t xml:space="preserve"> Geotextile Fabric ODOT Type ‘D’</t>
  </si>
  <si>
    <t>Fencing – 6’ Ht. Chain Link Including Double Gates and Barbed Wire</t>
  </si>
  <si>
    <t>Double Leaf Metal Pipe Gate</t>
  </si>
  <si>
    <t>SE 16002 - SENECA PARKSIDE</t>
  </si>
  <si>
    <t>GRUBBING GRADING LIMITS (TREE CLEARING BY OTHERS)</t>
  </si>
  <si>
    <t>PAVEMENT REMOVED, ASPHALT WITH SAW CUTS</t>
  </si>
  <si>
    <t>SQ. YD.</t>
  </si>
  <si>
    <t>PAVEMENT MILLED, ASPHALT</t>
  </si>
  <si>
    <t>REMOVAL MISC.: AGGREGATE DRIVE REMOVED</t>
  </si>
  <si>
    <t>REMOVAL MISC.: EXISTING RESTROOM BUILDING REMOVED COMPLETE &amp; ABATED</t>
  </si>
  <si>
    <t>EACH</t>
  </si>
  <si>
    <t>STORM AND SANITARY SEWER PIPE REMOVED (24" AND UNDER)</t>
  </si>
  <si>
    <t>L.F.</t>
  </si>
  <si>
    <t>STORM AND SANITARY SEWER PIPE REMOVED (27" AND OVER)</t>
  </si>
  <si>
    <t>DRAINAGE STRUCTURES REMOVED (CATCH BASIN, ENDWALLS,ETC)</t>
  </si>
  <si>
    <t xml:space="preserve">SERVICE WATERLINE REMOVED (INCL.VALVES, YARD HYD's, ETC.) </t>
  </si>
  <si>
    <t>8" GUERNSEY COUNTY WATER MAIN REMOVED</t>
  </si>
  <si>
    <t>8" GUERNSEY COUNTY WATER MAIN ABANDONED &amp; FILLED</t>
  </si>
  <si>
    <t>POST/  SIGN REMOVED</t>
  </si>
  <si>
    <t>Not Used</t>
  </si>
  <si>
    <t>PARK DAY USE FEATURES (BENCHES,  GRILLS, PLAYGROUND EQPT, ETC.) REMOVED &amp; SALVAGED AS DIRECTED</t>
  </si>
  <si>
    <t>LIGHT POLES REMOVED</t>
  </si>
  <si>
    <t>FLAGPOLE &amp; PLAQUARD REMOVE &amp; RELOCATE (INCL LIGHTING)</t>
  </si>
  <si>
    <t>SILT FENCE</t>
  </si>
  <si>
    <t>INLET PROTECTION</t>
  </si>
  <si>
    <t>ROCK CHECK DAM</t>
  </si>
  <si>
    <t xml:space="preserve">SPECIAL </t>
  </si>
  <si>
    <t>BOLDER/ROCK STEP POOL</t>
  </si>
  <si>
    <t>TEMPORARY CONSTRUCTION DRIVE</t>
  </si>
  <si>
    <t>TREE PROTECTION FENCING</t>
  </si>
  <si>
    <t>TEMPORARY SEEDING</t>
  </si>
  <si>
    <t>TEMPORARY SEDIMENT TRAP CONTROLS</t>
  </si>
  <si>
    <t>DUST CONTROL</t>
  </si>
  <si>
    <t>LUMP</t>
  </si>
  <si>
    <t>MISC. ADDITIONAL SWPPP ITEMS AND REPAIRS</t>
  </si>
  <si>
    <t>POST-CONSTRUCTION BIORETENTION CELL-COMPLETE INCL UNDERDRAINS</t>
  </si>
  <si>
    <t>TEMPORARY EROSION CONTROL MAT, TYPE G</t>
  </si>
  <si>
    <t>SWALE - TURF REINFORCEMENT MATTING</t>
  </si>
  <si>
    <t>SWALE - TEMPORARY EROSION MAT, TYPE C</t>
  </si>
  <si>
    <t>STRIP &amp; STOCKPILE TOPSOIL (6")</t>
  </si>
  <si>
    <t>CU. YD.</t>
  </si>
  <si>
    <t>EXCAVATION INCLUDING EMBANKMENT-AREAS P2, P13 &amp; P21 (PER PLAN)</t>
  </si>
  <si>
    <t>EXCESS TOPSOIL SPOILED ONSITE AS DIRECTED</t>
  </si>
  <si>
    <t>SOIL SETTLEMENT PLATFORM/RODS</t>
  </si>
  <si>
    <t>PLACING STOCKPILED TOPSOIL (4" MIN)</t>
  </si>
  <si>
    <t>ROCK REMOVAL</t>
  </si>
  <si>
    <t>OFF-SITE BORROW</t>
  </si>
  <si>
    <t>HAUL AND DISPOSE EXCESS SOIL</t>
  </si>
  <si>
    <t xml:space="preserve">RESIDENTIAL AND URBAN AREA SEED MIXTURE </t>
  </si>
  <si>
    <t xml:space="preserve">LAKE EDGE SEED MIX </t>
  </si>
  <si>
    <t>3:1 SLOPE SHALE SEED MIX</t>
  </si>
  <si>
    <t>SLOPE STABILIZATION NATIVE SEED MIX</t>
  </si>
  <si>
    <t>SLOPE STABILIZATION  SEED MIX</t>
  </si>
  <si>
    <t>FLOODPLAIN SEED MIX</t>
  </si>
  <si>
    <t>BIORETENTION SEED MIX</t>
  </si>
  <si>
    <t xml:space="preserve">SQ. YD. </t>
  </si>
  <si>
    <t>ACER RUBRUM 'OCTOBER GLORY' (2.5" CAL.)</t>
  </si>
  <si>
    <t xml:space="preserve">EACH </t>
  </si>
  <si>
    <t>CELTIS OCCIDENTALIS 'PRAIRIE PRIDE' (2.5" CAL.)</t>
  </si>
  <si>
    <t>CARYA OVATA (2.5" CAL.)</t>
  </si>
  <si>
    <t>GLEDITSIA TRIACANTHOS VAR. INERMIS 'SKYCOLE' (2.5" CAL.)</t>
  </si>
  <si>
    <t>LIRIODENDRON TULIPIFERA (2.5" CAL.)</t>
  </si>
  <si>
    <t>NYSSA SYLVATICA (2.5" CAL.)</t>
  </si>
  <si>
    <t>PLATANUS OCCIDENTALIS (2.5" CAL.)</t>
  </si>
  <si>
    <t>QUERCUS BICOLOR (2.5" CAL.)</t>
  </si>
  <si>
    <t>QUERCUS COCCINEA (2.5" CAL.)</t>
  </si>
  <si>
    <t>QUERCUS IMBRICARIA (2.5" CAL.)</t>
  </si>
  <si>
    <t>QUERCUS MUEHLENBERGII (2.5" CAL.)</t>
  </si>
  <si>
    <t>QUERCUS RUBRA (2.5" CAL.)</t>
  </si>
  <si>
    <t>TILIA AMERICANA (2.5" CAL.)</t>
  </si>
  <si>
    <t>ULMUS AMERICANA 'VALLEY FORGE' (2.5" CAL.)</t>
  </si>
  <si>
    <t>AMELANCHIER ARBOREA (7’H)</t>
  </si>
  <si>
    <t>CERCIS CANADENSIS (6’H)</t>
  </si>
  <si>
    <t>CORNUS FLORIDA (1.5” CAL.)</t>
  </si>
  <si>
    <t>CALAMAGROSTIS X ACUTIFLORA 'OVERDAM' (NO. 3)</t>
  </si>
  <si>
    <t>ECHINACEA PURPUREA 'POWWOW WILD BERRY' (NO. 1)</t>
  </si>
  <si>
    <t>GERANIUM MACULATUM 'EXPRESSO' (NO. 1)</t>
  </si>
  <si>
    <t>HEMEROCALLIS 'STELLA DE ORO' (NO. 1)</t>
  </si>
  <si>
    <t>PEROVSKIA ATRIPLICIFOLIA 'LITTLE SPIRE' (NO. 3)</t>
  </si>
  <si>
    <t>ARONIA ARBUTIFOLIA (NO. 3)</t>
  </si>
  <si>
    <t>CEANOTHUS AMERICANUS (NO. 3)</t>
  </si>
  <si>
    <t>CORNUS SERICEA 'FARROW' (NO. 3)</t>
  </si>
  <si>
    <t>HYDRANGEA QUERCIFOLIA 'RUBY SLIPPERS' (NO. 3)</t>
  </si>
  <si>
    <t>ILEX GLABRA 'DENSA' (NO. 5)</t>
  </si>
  <si>
    <t>ILEX VERTICILLATA 'MR POPPINS' (NO. 3)</t>
  </si>
  <si>
    <t>ILEX VERTICILLATA 'BERRY HEAVY' (NO. 3)</t>
  </si>
  <si>
    <t>LINDERA BENZOIN (NO. 3)</t>
  </si>
  <si>
    <t>PHYSOCARPOS OPULIFOLIUS (NO. 5)</t>
  </si>
  <si>
    <t>THUJA OCCIDENTALIS 'HOLMSTRUP' (NO. 5)</t>
  </si>
  <si>
    <t>VIBURNUM DENTATUM 'BLUE MUFFIN' (NO. 5)</t>
  </si>
  <si>
    <t>WASHED ROUNDED RIVER COBBLE STONE MULCH W/ FABRIC</t>
  </si>
  <si>
    <t>DIRECTIONAL SIGNAGE INSTALLATION (SOIL EXCAVATION, CONCRETE FOOTER AND SIGNAGE INSTALL)</t>
  </si>
  <si>
    <t>PLACE SIGNAGE INSTALLATION (SOIL EXCAVATION, CONCRETE FOOTER AND SIGNAGE INSTALL)</t>
  </si>
  <si>
    <t>ADDITIONAL SIGNAGE INSTALLATION (SOIL EXCAVATION, CONCRETE FOOTER AND SIGNAGE INSTALL)</t>
  </si>
  <si>
    <t>MAIN ENTRYWAY  INSTALLATION (SOIL EXCAVATION, CONCRETE FOOTER AND SIGNAGE INSTALL)</t>
  </si>
  <si>
    <t>#57 GRAVEL BASE WITH FILTER FABRIC (PLAYGROUND UNDERDRAIN)</t>
  </si>
  <si>
    <t>CONCRETE CURB ("6X6")  PERIMETER SAFETY SURFACE</t>
  </si>
  <si>
    <t>PLAYGROUND UNDERDRAIN (4")</t>
  </si>
  <si>
    <t>ROCK CHANNEL PROTECTION TYPE B WITH FILTER FABRIC</t>
  </si>
  <si>
    <t>MASONRY COLLAR</t>
  </si>
  <si>
    <t>CONCRETE HEADWALL ODOT HW-1.1 FULL- HEIGHT</t>
  </si>
  <si>
    <t>CONCRETE HEADWALL ODOT HW-2.1 HALF HEIGHT</t>
  </si>
  <si>
    <t>12" RCP DRIVE CULVERTS</t>
  </si>
  <si>
    <t>6" PVC STORM SEWER</t>
  </si>
  <si>
    <t>12" HDPE STORM SEWER</t>
  </si>
  <si>
    <t>18" HDPE STORM SEWER</t>
  </si>
  <si>
    <t>24" HDPE STORM SEWER</t>
  </si>
  <si>
    <t>12" RCP STORM SEWER</t>
  </si>
  <si>
    <t>15" RCP STORM SEWER</t>
  </si>
  <si>
    <t>18" RCP STORM SEWER</t>
  </si>
  <si>
    <t>24" RCP STORM SEWER</t>
  </si>
  <si>
    <t>30" RCP STORM SEWER</t>
  </si>
  <si>
    <t>36" RCP STORM SEWER</t>
  </si>
  <si>
    <t>CLEANOUT STORM SEWER (MIN 6" RISER)</t>
  </si>
  <si>
    <t>CATCH BASIN ODOT 2-2</t>
  </si>
  <si>
    <t>PAVEDRAIN PAVERS WITH UNDERDRAIN</t>
  </si>
  <si>
    <t>S.F.</t>
  </si>
  <si>
    <t>STANDARD PRECAST MANHOLE 4' DIA ODOT #3</t>
  </si>
  <si>
    <t>STANDARD PRECAST MANHOLE 5' DIA ODOT #3</t>
  </si>
  <si>
    <t>6" WYE CONNECTION</t>
  </si>
  <si>
    <t>LIFT STATION COMPLETE</t>
  </si>
  <si>
    <t>3" SANITARY FORCE MAIN</t>
  </si>
  <si>
    <t>AIR RELEASE VALVE</t>
  </si>
  <si>
    <t>LIFT STATION (SMALL GRINDER) COMPLETE</t>
  </si>
  <si>
    <t>1.5" SANITARY FORCE MAIN</t>
  </si>
  <si>
    <t>CONNECT TO EXISTING SEWER</t>
  </si>
  <si>
    <t>4" SANITARY SEWER SCH 80</t>
  </si>
  <si>
    <t>6" SANITARY SEWER SDR 35</t>
  </si>
  <si>
    <t>8" SANITARY SEWER SCH 80 W/GRAVEL BACKFILL</t>
  </si>
  <si>
    <t>WYE CONNECTIONS</t>
  </si>
  <si>
    <t>4" RV SEWER LATERALS-COMPLETE INCL CLEANOUTS AND SANITRY HOOKUP ASSEMBLY</t>
  </si>
  <si>
    <t>SANITARY SEWER PRECAST MANHOLE</t>
  </si>
  <si>
    <t>SANITARY SEWER PRECAST MANHOLE WITH INSIDE DROP</t>
  </si>
  <si>
    <t>SANITARY SEWER CLEANOUT (LAWN)</t>
  </si>
  <si>
    <t>SANITARY SEWER CLEANOUT (PVMT)</t>
  </si>
  <si>
    <t>8" GUERNSEY COUNTY WATER MAIN W/GRAVEL BACKFILL</t>
  </si>
  <si>
    <t>4" WATER MAIN W/GRAVEL BACKFILL INCL FITTINGS &amp; THRUST BLOCKING</t>
  </si>
  <si>
    <t>2" WATER MAIN W/GRAVEL BACKFILL INCL FITTINGS</t>
  </si>
  <si>
    <t>1.5" WATER MAIN W/GRAVEL BACKFILL INCL FITTINGS</t>
  </si>
  <si>
    <t>8" GATE VALVE</t>
  </si>
  <si>
    <t>4" GATE VALVE</t>
  </si>
  <si>
    <t>2" GATE VALVE</t>
  </si>
  <si>
    <t>11.25 DEGREE BEND-8"WM</t>
  </si>
  <si>
    <t>11.25 DEGREE BEND-4"WM</t>
  </si>
  <si>
    <t>11.25 DEGREE BEND-2"WM</t>
  </si>
  <si>
    <t>11.25 DEGREE BEND-1.5"WM</t>
  </si>
  <si>
    <t>22 DEGREE BEND-8"WM</t>
  </si>
  <si>
    <t>22 DEGREE BEND-4"WM</t>
  </si>
  <si>
    <t>22 DEGREE BEND-2"WM</t>
  </si>
  <si>
    <t>45 DEGREE BEND-8"WM</t>
  </si>
  <si>
    <t>45 DEGREE BEND-4"WM</t>
  </si>
  <si>
    <t>45 DEGREE BEND-2"WM</t>
  </si>
  <si>
    <t>45 DEGREE BEND-1.5"WM</t>
  </si>
  <si>
    <t>8"X8"X8" TEE</t>
  </si>
  <si>
    <t>8"X8"X4" TEE</t>
  </si>
  <si>
    <t>4"X4"X4" TEE</t>
  </si>
  <si>
    <t>4"X4"X2" TEE</t>
  </si>
  <si>
    <t>2"X2"X2" TEE</t>
  </si>
  <si>
    <t>PRESSURE REDUCER VALVE ASSEMBLY</t>
  </si>
  <si>
    <t xml:space="preserve">RV YARD HYDRANT </t>
  </si>
  <si>
    <t>YARD HYDRANT- FROST FREE</t>
  </si>
  <si>
    <t>WASTE DRAIN INCL PAD &amp; SIGNAGE</t>
  </si>
  <si>
    <t>2" WATER SERVICE LINE INCL CURB BOX</t>
  </si>
  <si>
    <t>1" WATER SERVICE LINE INCL CURB BOX</t>
  </si>
  <si>
    <t>1" WATER SERVICE LATERALS (RV SITES) INCL CURB BOX</t>
  </si>
  <si>
    <t>4" CAP</t>
  </si>
  <si>
    <t>REDUCER (TO 1.5")</t>
  </si>
  <si>
    <t>CONNECT TO EXISTING WATER MAIN</t>
  </si>
  <si>
    <t>1/2" ODOT 422 CHIP AND SEAL COAT COVER AGGREGATE, NO 9 LIMESTONE - TEMPORARY BYPASS ROAD</t>
  </si>
  <si>
    <t>6" ODOT 304 AGGREGATE BASE -  TEMPORARY BYPASS ROAD</t>
  </si>
  <si>
    <t>ODOT 422 CHIP AND SEAL COAT BITUMINOUS -  TEMPORARY BYPASS ROAD</t>
  </si>
  <si>
    <t>ODOT 204 SUBGRADE COMPACTION- TEMPORARY BYPASS ROAD</t>
  </si>
  <si>
    <t>1.25" ODOT ITEM 441, ASPHALT CONCRETE SURFACE COURSE TYPE 1, MEDIUM, PG 64-22 - CAMPSITES</t>
  </si>
  <si>
    <t>1.75" ODOT ITEM 441, ASPHALT CONCRETE INTERMEDIATE COURSE TYPE 2, MEDIUM, PG 62-22 - CAMPSITES</t>
  </si>
  <si>
    <t>4" ODOT ITEM 301, ASPHALT CONCRETE BASE - CAMPSITES</t>
  </si>
  <si>
    <t>6" ODOT ITEM 304, LIMESTONE BASE - CAMPSITES</t>
  </si>
  <si>
    <t>ODOT ITEM 407 TACK COAT (0.075 GAL/SY) - CAMPSITES</t>
  </si>
  <si>
    <t>ODOT 204 SUBGRADE COMPACTION- CAMPSITES</t>
  </si>
  <si>
    <t>3” ODOT ITEM 411 - STABLIZED CRUSHED AGGREGATE SHOULDER, (CRUSHED STONE)</t>
  </si>
  <si>
    <t>1.25" ODOT ITEM 441, ASPHALT CONCRETE SURFACE COURSE TYPE 1, MEDIUM, PG 64-22 - ROADS</t>
  </si>
  <si>
    <t>1.75" ODOT ITEM 441, ASPHALT CONCRETE INTERMEDIATE COURSE TYPE 2, MEDIUM, PG 62-22  - ROADS</t>
  </si>
  <si>
    <t>4" ODOT ITEM 301, ASPHALT CONCRETE BASE -ROADS</t>
  </si>
  <si>
    <t>6" ODOT ITEM 304, LIMESTONE BASE - ROADS</t>
  </si>
  <si>
    <t>ODOT ITEM 407 TACK COAT (0.075 GAL/SY) - ROADS</t>
  </si>
  <si>
    <t>ODOT 204 SUBGRADE COMPACTION -ROADS</t>
  </si>
  <si>
    <t>1.25" ODOT ITEM 441, ASPHALT CONCRETE SURFACE COURSE TYPE 1, MEDIUM, PG 64-22 - RESURFACED PAVEMENT</t>
  </si>
  <si>
    <t>ODOT ITEM 407 TACK COAT (0.075 GAL/SY) - RESURFACED PAVEMENT</t>
  </si>
  <si>
    <t>ASPHALT PAVEMENT - ASPHALT WALK</t>
  </si>
  <si>
    <t>AGGREGATE BASE - ASPHALT WALK</t>
  </si>
  <si>
    <t>ODOT ITEM 407 TACK COAT (0.075 GAL/SY) - ASPHALT WALK</t>
  </si>
  <si>
    <t>ODOT 204 SUBGRADE COMPACTION- ASPHALT WALK</t>
  </si>
  <si>
    <t>CONCRETE PAVEMENT - CONCRETE WALK</t>
  </si>
  <si>
    <t>AGGREGATE BASE - CONCRETE WALK</t>
  </si>
  <si>
    <t>SUBGRADE COMPACTION - CONCRETE  WALK</t>
  </si>
  <si>
    <t>PROPANE CONCRETE PAD (6"X60")</t>
  </si>
  <si>
    <t>PRECAST CONCRETE WHEELSTOP</t>
  </si>
  <si>
    <t>BOARDWALK</t>
  </si>
  <si>
    <t>STAIRS</t>
  </si>
  <si>
    <t>TRASH ENCLOSURE - COMPLETE IN PLACE INCL CONCRETE PAD</t>
  </si>
  <si>
    <t>DISABLED PARKING SIGN W/POST AND BASE</t>
  </si>
  <si>
    <t>PAINTED STRIPE - 4"</t>
  </si>
  <si>
    <t>HANDICAP STALL MARKING</t>
  </si>
  <si>
    <t>TRAFFIC SIGNAGE</t>
  </si>
  <si>
    <t>FLUSH CURB -TENT CAMPSITES</t>
  </si>
  <si>
    <t>SAND TOPSOIL MIX-TENT CAMPSITES</t>
  </si>
  <si>
    <t>CONCRETE PAVEMENT - TENT CAMPSITES</t>
  </si>
  <si>
    <t>CAMPFIRE RING FOUNDATION - ADA TENT CAMPSITES</t>
  </si>
  <si>
    <t>DIRECTIONAL PAVEMENT MARKINGS</t>
  </si>
  <si>
    <t>PAVEMENT RESTORATION</t>
  </si>
  <si>
    <t xml:space="preserve">MWCD MONUMENT </t>
  </si>
  <si>
    <t>Boat Launch-Complete in Place</t>
  </si>
  <si>
    <t>Cluster Dock Abutment-Complete</t>
  </si>
  <si>
    <t>Cluster Dock Piling &amp; Floating Dock Installation-Complete</t>
  </si>
  <si>
    <t>Lump</t>
  </si>
  <si>
    <t>PADMOUNT TRANSFMORMER, 25 kVA, 7200V-120/240V, 1-phase, outdoor</t>
  </si>
  <si>
    <t>PADMOUNT TRANSFMORMER, 37.5 kVA, 7200V-120/240V, 1-phase, outdoor</t>
  </si>
  <si>
    <t>PADMOUNT TRANSFMORMER, 50 kVA, 7200V-120/240V, 1-phase, outdoor</t>
  </si>
  <si>
    <t>PADMOUNT TRANSFMORMER, 75 kVA, 7200V-120/240V, 1-phase, outdoor</t>
  </si>
  <si>
    <t xml:space="preserve">Fiberglass Box Pad, outdoor, (Padmount Transformer) </t>
  </si>
  <si>
    <t>Sectionalizing Cabinet, Medium Voltage, 3-phase, outdoor</t>
  </si>
  <si>
    <t xml:space="preserve">Fiberglass Box Pad, outdoor, (Sectionalizing Cabinet) </t>
  </si>
  <si>
    <t>H-FRAME ASSEMBLY, (Electrical equipment structure)</t>
  </si>
  <si>
    <t>ARC FLASH STUDY</t>
  </si>
  <si>
    <t>Disconnect Switch, 100A, 120/240V, 1PH, 3W, NEMA 3R (with fuses)</t>
  </si>
  <si>
    <t>Disconnect Switch, 200A, 120/240V, 1PH, 3W, NEMA 3R (with fuses)</t>
  </si>
  <si>
    <t>Panelboard, 100A, 120/240V, 1PH, 3W, NEMA 3R, MCB</t>
  </si>
  <si>
    <t>Panelboard, 200A, 120/240V, 1PH, 3W, NEMA 3R, MCB</t>
  </si>
  <si>
    <t>100A Feeder, 120/240V, 1PH, 3W, Cable-in-conduit (#2 AWG)</t>
  </si>
  <si>
    <t>150A Feeder, 120/240V, 1PH, 3W, Cable-in-conduit (1/0 AWG)</t>
  </si>
  <si>
    <t>200A Feeder, 120/240V, 1PH, 3W, Cable-in-conduit</t>
  </si>
  <si>
    <t>Medium Voltage Cable, 4/0 Alum., 1-phase, Cable-in-Conduit</t>
  </si>
  <si>
    <t>Medium Voltage Cable, #2 Alum., 1-phase, Cable-in-Conduit</t>
  </si>
  <si>
    <t>Electrical RV Pedestal (Owner furnished), Installation &amp; Wiring</t>
  </si>
  <si>
    <t>Site Lighting Bollard</t>
  </si>
  <si>
    <t>Lift Station Feed (100A)</t>
  </si>
  <si>
    <t>Electrical RV Pedestal Driven Ground Rod</t>
  </si>
  <si>
    <t>30" x 48" Pullbox (Manhole)</t>
  </si>
  <si>
    <t>Conduits, PVC, Underground,  (2 - 3")</t>
  </si>
  <si>
    <t>Shelter Structure-Complete (per Plan A-603)</t>
  </si>
  <si>
    <t>Shelter Structure Electrical</t>
  </si>
  <si>
    <t>CXT Denali Restroom Building Foundation</t>
  </si>
  <si>
    <t>CXT Santiago Restroom Building Foundation</t>
  </si>
  <si>
    <t>MOBILIZATION</t>
  </si>
  <si>
    <t>FIELD OFFICE</t>
  </si>
  <si>
    <t>CONSTRUCTION LAYOUT STAKING</t>
  </si>
  <si>
    <t>OUTDOOR DRINKING FOUNTAIN WITH HOSE BIB</t>
  </si>
  <si>
    <t>BOLLARD WITH PLASTIC SLEEVE</t>
  </si>
  <si>
    <t>PREMIUM FOR CONTRACT PERFORMANCE BOND AND FOR PAYMENT</t>
  </si>
  <si>
    <t>INSTALLATION OF OWNER PROVIDED WAYFINDING SIGNAGE (4'X4' SIGN, (2) 4"X4" PRESSURE TREATED POSTS AND ATTACHMENT HARDWARE)</t>
  </si>
  <si>
    <t>TEMPORARY CONSTRUCTION FENCE</t>
  </si>
  <si>
    <t>CPM PROGRESS SCHEDULE</t>
  </si>
  <si>
    <t>ODOT ITEM 441, 2” ASPHALT CONCRETE SURFACE COARSE (REPAIR EXISTING PARK ROAD)</t>
  </si>
  <si>
    <t>ODOT ITEM 441, 1.5” ASPHALT CONCRETE SURFACE COARSE (REPAIR EXISTING PARK ROAD)</t>
  </si>
  <si>
    <t>ODOT ITEM 301, 4” ASPHALT CONCRETE BASE COARSE (REPAIR EXISTING PARK ROAD)</t>
  </si>
  <si>
    <t>ODOT ITEM 304, 6” AGGREGATE BASE (REPAIR EXISTING PARK ROAD)</t>
  </si>
  <si>
    <t>SUBGRADE REPAIR (REPAIR EXISTING PARK ROAD)</t>
  </si>
  <si>
    <t>Concrete Pavement Campsites</t>
  </si>
  <si>
    <t>Concrete Pavement Walkways</t>
  </si>
  <si>
    <t>Floating Docks and Gangways</t>
  </si>
  <si>
    <t>Crib Pier</t>
  </si>
  <si>
    <t>6" ODOT Item 304 Crushed limestone base- Temp. Bypass Road</t>
  </si>
  <si>
    <t>6" ODOT Item 304 Crushed limestone base- Campsite</t>
  </si>
  <si>
    <t>6" ODOT Item 304 Crushed limestone base- Roads</t>
  </si>
  <si>
    <t>4” HDPE Waterline and Fittings (Open Cut)</t>
  </si>
  <si>
    <t>2” HDPE Waterline and Fittings (Open Cut)</t>
  </si>
  <si>
    <t>1” HDPE Waterline and Fittings (Open Cut)</t>
  </si>
  <si>
    <t>4” Gate Valve and Valve Box</t>
  </si>
  <si>
    <t>2” Curb Valve and Valve Box</t>
  </si>
  <si>
    <t>1” Curb Valve and Valve Box</t>
  </si>
  <si>
    <t>Connection to Ex. 2” Waterline</t>
  </si>
  <si>
    <t xml:space="preserve">Connection to Ex. 1” Water Service </t>
  </si>
  <si>
    <t>Frost Free Yard Hydrant Assembly</t>
  </si>
  <si>
    <t>Relocate Existing Frost Free Yard Hydrant Assembly</t>
  </si>
  <si>
    <t>Post Type, Flush Hydrant Assembly</t>
  </si>
  <si>
    <t>Full Depth Pavement Restoration</t>
  </si>
  <si>
    <t>Clearing and Grubbing w/Tree &amp; Stump Removal</t>
  </si>
  <si>
    <t>Building Demolition – Existing Pavilion</t>
  </si>
  <si>
    <t>Remove Existing Play Structure</t>
  </si>
  <si>
    <t>Remove Existing Basketball Court</t>
  </si>
  <si>
    <t>Remove Existing Shuffleboard Court</t>
  </si>
  <si>
    <t>8" Sanitary Sewer Main w/Premium Backfill</t>
  </si>
  <si>
    <t>1-1/2” PVC Force Main</t>
  </si>
  <si>
    <t>SSMH Interior Corrosion Coating</t>
  </si>
  <si>
    <t xml:space="preserve">4" Sewer Laterals with Premium Backfill – Compl. Incl. Cleanouts and Restor. </t>
  </si>
  <si>
    <t>4" Sewer Laterals with Native Backfill– Compl. Incl. Cleanouts and Restor.</t>
  </si>
  <si>
    <t>Self Closing Sewer Cap and Concrete Collar</t>
  </si>
  <si>
    <t>Adjust Ex. Manhole Rims or Catch Basin  to New Grade</t>
  </si>
  <si>
    <t>Concrete Encase Existing Sanitary Sewer</t>
  </si>
  <si>
    <t>4" Water Main w/Premium Backfill incl. Fittings</t>
  </si>
  <si>
    <t>2" Water Main w/Premium Backfill incl. Fittings</t>
  </si>
  <si>
    <t>1" Water Main w/Premium Backfill incl. Fittings</t>
  </si>
  <si>
    <t xml:space="preserve">4” Water Line Lowering incl. Fittings </t>
  </si>
  <si>
    <t>1" Gate Valve</t>
  </si>
  <si>
    <t>8” x 4” Cut-In Tee</t>
  </si>
  <si>
    <t>4” x 4” Cut-In Tee</t>
  </si>
  <si>
    <t>Relocate Air Release Valve</t>
  </si>
  <si>
    <t>RV Yard Hydrants - Wet</t>
  </si>
  <si>
    <t>1" Lateral To Drinking Fountain incl. Curbstop</t>
  </si>
  <si>
    <t>1" Water Laterals with Premium Backfill – Complete Incl. Trench Restor.</t>
  </si>
  <si>
    <t>1” Water Laterals with Native Backfill - Complete Incl. Trench Restor.</t>
  </si>
  <si>
    <t>Tower Hydrant (Dump Station)</t>
  </si>
  <si>
    <t>Apron Area Drain (Dump Station)</t>
  </si>
  <si>
    <t>Tire Inflator – Complete on Precast Conc. Pad</t>
  </si>
  <si>
    <t>Gas Line – 4”</t>
  </si>
  <si>
    <t>Gas Line - 2"</t>
  </si>
  <si>
    <t>4” Gas Valve</t>
  </si>
  <si>
    <t>1-1/2” Gas Valve</t>
  </si>
  <si>
    <t>1” Gas Valve</t>
  </si>
  <si>
    <t>Gas Regulator</t>
  </si>
  <si>
    <t>5” Concrete Pavement - Campsites</t>
  </si>
  <si>
    <t>6” Concrete Pavement – Dump Sta.</t>
  </si>
  <si>
    <t>Aggregate Base  - Campsites</t>
  </si>
  <si>
    <t>Asphalt Pavement – Roads/Dump Sta.</t>
  </si>
  <si>
    <t>AC  Base Course  - Roads/Dump Sta.</t>
  </si>
  <si>
    <t>Aggregate Base – Roads/Dump Sta.</t>
  </si>
  <si>
    <t>Subgrade Compaction – Roads/Dump Sta.</t>
  </si>
  <si>
    <t>12” Cement Stabilized Subgrade</t>
  </si>
  <si>
    <t>Mixture Design for Chemically Stabilized Soils</t>
  </si>
  <si>
    <t>Aggregate Base  - Sidewalks/Paths</t>
  </si>
  <si>
    <t>Concrete Sidewalk</t>
  </si>
  <si>
    <t>Full Depth Subgrade Repair - Campsites</t>
  </si>
  <si>
    <t>Chipseal Pavement with Fog Seal</t>
  </si>
  <si>
    <t>Aggregate Base – Event Parking</t>
  </si>
  <si>
    <t>No. 4 Limestone Aggregate Base – Event Parking</t>
  </si>
  <si>
    <t>Subgrade Compaction – Event Parking</t>
  </si>
  <si>
    <t>1.25” Bituminous Overlay</t>
  </si>
  <si>
    <t>Trench Restoration (Asphalt)</t>
  </si>
  <si>
    <t>Cluster Dock Abutments - Complete</t>
  </si>
  <si>
    <t xml:space="preserve">Traffic / HC Parking Signs  -  with post and base  </t>
  </si>
  <si>
    <t>Crosswalk Marking</t>
  </si>
  <si>
    <t>Concrete Barrier Curb – Dump Sta.</t>
  </si>
  <si>
    <t>Signage Installation – Incl. posts and base – Dump Sta.</t>
  </si>
  <si>
    <t>Collapsible Bollards</t>
  </si>
  <si>
    <t>Steel Bollard</t>
  </si>
  <si>
    <t>Lime Stab. Embankment as Per Plan (Furn. &amp; Placed)</t>
  </si>
  <si>
    <t>Erosion Control Blanket (Slope/Swale Stabilization)</t>
  </si>
  <si>
    <t>Repair Seeding &amp; Mulching – Event Parking</t>
  </si>
  <si>
    <t>Seeding and Mulching – Lawn Seed Mix</t>
  </si>
  <si>
    <t>6” ODOT Type 2A Curb (at playgrounds)</t>
  </si>
  <si>
    <t> #57 Gravel Base (at playgrounds)</t>
  </si>
  <si>
    <t>Geotextile  Fabric (at playgrounds)</t>
  </si>
  <si>
    <t>4” perforated PVC underdrain (at playground)</t>
  </si>
  <si>
    <t>600 AMP, NEMA 3R, 120/240V, 1PH, 3W, DIST. PANEL</t>
  </si>
  <si>
    <t>PANELBOARD NEMA 3R ENCLOSURE</t>
  </si>
  <si>
    <t>HIGH VOLTAGE TRANSFORMER CONCRETE PAD</t>
  </si>
  <si>
    <t>CT CABINET</t>
  </si>
  <si>
    <t>600 AMP, 2 POLE, NEMA 3R, SERVICE RATED DISC.</t>
  </si>
  <si>
    <t>UNDERGROUND HIGH VOLTAGE (2) 3" CONDUITS</t>
  </si>
  <si>
    <t>600 AMP U/G SECONDARY CABLE AND 4" CONDUITS</t>
  </si>
  <si>
    <t>PEDESTAL CONNECTIONS</t>
  </si>
  <si>
    <t>PEDESTAL  FEEDS - 250 A. SINGLE CONDUCTOR CABLE IN 2-1/2” SCHEDULE 40 PVC</t>
  </si>
  <si>
    <t>SL1 SITE LIGHTING LUMINAIRE, POLE AND BASE</t>
  </si>
  <si>
    <t>SL2 SITE LIGHTING LUMINAIRE, POLE AND BASE</t>
  </si>
  <si>
    <t>SITE LIGHTING CIRCUITS</t>
  </si>
  <si>
    <t>20 AMP COMPRESSOR BRANCH CIRCUITS</t>
  </si>
  <si>
    <t>17" x 30" HANDHOLE</t>
  </si>
  <si>
    <t>UNDERGROUND COMMUNICATION  (2) 3” CONDUITS</t>
  </si>
  <si>
    <t>SHORT CIRCUIT EVALUATION</t>
  </si>
  <si>
    <t>Shelter Structure (30’ x 44’) Including Foundations and Electrical</t>
  </si>
  <si>
    <t>Shelter Structure (24’ x 28’) Including Foundations and Electrical</t>
  </si>
  <si>
    <t>Installation of owner provided camp site utility pedestals</t>
  </si>
  <si>
    <t>Electrical Utility Service Allowance*</t>
  </si>
  <si>
    <t>Owner’s Contingency Allowance*</t>
  </si>
  <si>
    <t>ALT #1</t>
  </si>
  <si>
    <t>Pickleball Court</t>
  </si>
  <si>
    <t>ALT #2</t>
  </si>
  <si>
    <t>Basketball Court</t>
  </si>
  <si>
    <t>ALT #3</t>
  </si>
  <si>
    <t>Sand Volleyball Court</t>
  </si>
  <si>
    <t>ALT#4</t>
  </si>
  <si>
    <t>6 x 6  W2.9 x W2.9 welded wire mesh reinforcement</t>
  </si>
  <si>
    <t>$</t>
  </si>
  <si>
    <t xml:space="preserve">Clearing and Grubbing – Including Tree &amp; Stump Removal </t>
  </si>
  <si>
    <t>Selective Demolition – Existing Underground Electrical Conduit and Service Wires</t>
  </si>
  <si>
    <t xml:space="preserve">Selective Demolition – Existing 12” RCP Storm </t>
  </si>
  <si>
    <t xml:space="preserve">Selective Demolition – Existing Storm Catch Basin </t>
  </si>
  <si>
    <t>Selective Demolition – Existing Electrical Structures</t>
  </si>
  <si>
    <t>Selective Demolition – Existing Dump Stations, Waste Water Tanks, etc</t>
  </si>
  <si>
    <t>Selective Demolition –Concrete Waste Water Holding Tank, Removed Complete</t>
  </si>
  <si>
    <t>Selective Demolition – Existing Asphalt Pavement Removal, Full Depth</t>
  </si>
  <si>
    <t>Selective Demolition – Existing Fence</t>
  </si>
  <si>
    <t>Topsoil Stripped &amp; Stockpiled – Whole Site</t>
  </si>
  <si>
    <t>Placing Stockpiled Topsoil – Within ROW &amp; Within Campground</t>
  </si>
  <si>
    <t xml:space="preserve">Full Depth Pavement &amp; Subgrade Repair </t>
  </si>
  <si>
    <t>Partial Depth Pavement Repair (441) – Haul Routes</t>
  </si>
  <si>
    <t>Full Depth Pavement Repair (Full Depth including Aggregate Base) – Haul Routes</t>
  </si>
  <si>
    <t>Asphalt Pavement Repair – Proposed Utility Trenches</t>
  </si>
  <si>
    <t>Asphalt Concrete Base – Limestone Aggregate -  Roadways &amp; Parking Lots - 4"</t>
  </si>
  <si>
    <t>Aggregate Base – Roadways &amp; Parking Lots - 6"</t>
  </si>
  <si>
    <t>Aggregate Base – Multi-Use Path - 6"</t>
  </si>
  <si>
    <t>Aggregate Base – Concrete Walk – 3” (Prefabricated Restroom &amp; MP Area 9 Toilet/Showerhouse)</t>
  </si>
  <si>
    <t>Aggregate Base - Trash Enclosure Foundation - 6"</t>
  </si>
  <si>
    <t>Aggregate Base – Emergency Camper Access – 8"</t>
  </si>
  <si>
    <t>Asphalt Concrete Surface Course, Type I (448) - Multi-Use Path - 2-1/2"</t>
  </si>
  <si>
    <t>Reinforced Conc. Pavement – Trash Enclosure-Class QC1 –6”</t>
  </si>
  <si>
    <t>Non-Reinforced Concrete Pavement – Class QC1 - RV Pads &amp; Aprons - 5"</t>
  </si>
  <si>
    <t xml:space="preserve">Prefabricated Restroom Facility &amp; MP Area 9  T/SH – Concrete Steps w/Associated Footer </t>
  </si>
  <si>
    <t>Concrete Walk – 4” (Prefabricated Restroom &amp; MP Area 9 Toilet/Showerhouse)</t>
  </si>
  <si>
    <t>Concrete Walk – 4” (Detectable Warning Pads)</t>
  </si>
  <si>
    <t xml:space="preserve">Prefabricated Restroom – Aggregate Base Foundation – 12” - Installed Complete </t>
  </si>
  <si>
    <t>Hand Railing – Prefabricated Restroom/ MP Area 9 T/SH Facility – Steps &amp; Ramps</t>
  </si>
  <si>
    <t>Multi-Use Path Landscape Fabric – Hanes Geo Components Pro Silver/Steel – Installed Complete</t>
  </si>
  <si>
    <t>Sanitary Sewer Conduit w/304 backfill - 8" SDR 35 PVC - Installed Complete</t>
  </si>
  <si>
    <t>Sanitary Sewer Conduit w/native backfill - 8" SDR 35 PVC - Installed Complete</t>
  </si>
  <si>
    <t>Connect 8” Sanitary to Ex. MH in Area 11</t>
  </si>
  <si>
    <t>Sanitary Lateral w/304 backfill (4" PVC lateral, wye connection, connection cap, cleanout)</t>
  </si>
  <si>
    <t>Sanitary Lateral w/native backfill (4" PVC lateral, wye connection, connection cap, cleanout)</t>
  </si>
  <si>
    <t>Sanitary lateral to Prefabricated Restroom w/304 backfill (4” PVC lateral, wye connection, connection cap, 2 cleanouts)</t>
  </si>
  <si>
    <t>Sanitary lateral to Prefabricated Restroom w/native backfill (4” PVC lateral, wye connection, connection cap, 2 cleanouts)</t>
  </si>
  <si>
    <t>Force Main Conduit - 2” DIPS HDPE DR 9 – Installed Complete</t>
  </si>
  <si>
    <t>Electrical Utility Underground Conduit (2-6”) - Installed by Contractor</t>
  </si>
  <si>
    <t>Electrical Distribution Cable – Installed Complete, Including Conduit</t>
  </si>
  <si>
    <t>Eaton Powerhouse Power Pedestal – Installation Only</t>
  </si>
  <si>
    <t>Water - 2" HDPE Water Main w/304 backfill - Installed Complete</t>
  </si>
  <si>
    <t>Water - 2" HDPE Water Main w/native backfill - Installed Complete</t>
  </si>
  <si>
    <t>Water - 4" HDPE Water Main w/304 backfill - Installed Complete</t>
  </si>
  <si>
    <t>Water - 4" HDPE Water Main w/native backfill - Installed Complete</t>
  </si>
  <si>
    <t>Water - 2" HDPE Service Branch to Welcome Center w/304 backfill - Installed Complete</t>
  </si>
  <si>
    <t>Water - 2" HDPE Service Branch to Welcome Center w/native backfill - Installed Complete</t>
  </si>
  <si>
    <t>Water - 1" HDPE Service Branch to Marina w/304 backfill - Installed Complete</t>
  </si>
  <si>
    <t>Water - 1" HDPE Service Branch to Marina w/native backfill - Installed Complete</t>
  </si>
  <si>
    <t>Water Lateral - 1" water line, valve assembly, water connection</t>
  </si>
  <si>
    <t>Water Lateral to Prefabricated Restroom – 1”</t>
  </si>
  <si>
    <t>Water Lateral to MP Area 9 Toilet/Showerhouse – 2”</t>
  </si>
  <si>
    <t>1"  Water Valve Assembly and Box</t>
  </si>
  <si>
    <t>4'' X 4'' Tee</t>
  </si>
  <si>
    <t>4'' X 2'' Tee</t>
  </si>
  <si>
    <t>2'' X 2'' Tee</t>
  </si>
  <si>
    <t>2'' X 1'' Tee</t>
  </si>
  <si>
    <t>1'' X 1'' Tee</t>
  </si>
  <si>
    <t>2” X 1” Reducer</t>
  </si>
  <si>
    <t xml:space="preserve">Furnish and Install Air Release Valve </t>
  </si>
  <si>
    <t>Replace Existing Yard Hydrant Valve at Marina</t>
  </si>
  <si>
    <t>4”x4” Tapping Sleeve &amp; Valve at MP Area 9 Toilet/Showerhouse</t>
  </si>
  <si>
    <t>Cut &amp; Cap Ex. 2” Water Service to Welcome Center</t>
  </si>
  <si>
    <t>Cut &amp; Cap Ex. 1” Water Service to Marina</t>
  </si>
  <si>
    <t>Storm Sewer Conduit - 6" Installed Complete</t>
  </si>
  <si>
    <t>Storm Sewer Conduit - 8" Installed Complete</t>
  </si>
  <si>
    <t>Storm Sewer Conduit - 12" RCP w/304 backfill - Installed Complete</t>
  </si>
  <si>
    <t>Storm Sewer Conduit - 12" RCP w/native backfill - Installed Complete</t>
  </si>
  <si>
    <t>Precast Headwall &amp; Endwalls, Including Type C Rock Channel Protection</t>
  </si>
  <si>
    <t>6” Downspout to Splash</t>
  </si>
  <si>
    <t>Campground Deciduous Tree - 2" Caliper - Sugar Maple</t>
  </si>
  <si>
    <t>Campground Ornamental Grass-3 Gallon Containers-Switch Grass</t>
  </si>
  <si>
    <t>RV Campsite Landscaping - Arrowwood Viburnum Shrub</t>
  </si>
  <si>
    <t>RV Campsite Landscaping - Gro-low Sumac</t>
  </si>
  <si>
    <t>RV Campsite Landscaping - Shenandoah Switch Grass</t>
  </si>
  <si>
    <t>Retaining Wall – Prefabricated Restroom Area 10S</t>
  </si>
  <si>
    <t>Retaining Wall –MP Area 9 Toilet/Showerhouse</t>
  </si>
  <si>
    <t>Chainlink Fence Gate- 6’ high, 14’ wide opening, swing style</t>
  </si>
  <si>
    <t>Chainlink Fence- 6’ high</t>
  </si>
  <si>
    <t>Aluminum Bed Edging</t>
  </si>
  <si>
    <t>Coordination of Prefabricated Restroom Facility – Utility Rough-in &amp; Coordination of Connections</t>
  </si>
  <si>
    <t>Temporary Grading/Pad and Access for Prefabricated Restroom Facility Installation</t>
  </si>
  <si>
    <t>Prefabricated Restroom – Concrete Frost Wall – Installed Complete</t>
  </si>
  <si>
    <t xml:space="preserve">MP Area 9 Toilet/Showerhouse Expansion and Renovation </t>
  </si>
  <si>
    <t>6x6 W2.9/W2.9 (6 gauge) welded wire mesh for RV Pads &amp; Aprons</t>
  </si>
  <si>
    <t>Culvert Replacement – 16’W x 30”H x 40’L Concrete Box Culvert, Installed Complete</t>
  </si>
  <si>
    <t>-</t>
  </si>
  <si>
    <t>Clearing and Grubbing - Include Stump Removals</t>
  </si>
  <si>
    <t>Asphalt Pavement removal</t>
  </si>
  <si>
    <t>Gravel Pavement removal</t>
  </si>
  <si>
    <t>Remove Utility - Sanitary Sewer</t>
  </si>
  <si>
    <t>Remove Utility - Sanitary MH up to 8' depth</t>
  </si>
  <si>
    <t>Remove existing RV Power Pedestal</t>
  </si>
  <si>
    <t>Remove existing Power Panels 'D', 'E', and 'F'</t>
  </si>
  <si>
    <t>Remove existing Utility/Service Pole</t>
  </si>
  <si>
    <t>12" Nyloplast Drain Basin</t>
  </si>
  <si>
    <t>10” Storm Sewer Conduit,Type B- HDPE</t>
  </si>
  <si>
    <t>10” Storm Sewer Conduit,Type C- HDPE</t>
  </si>
  <si>
    <t>12” Storm Sewer Conduit,Type B-RCP</t>
  </si>
  <si>
    <t>24" Storm Sewer Conduit,Type C - RCP</t>
  </si>
  <si>
    <t>French Drain Complete - 6" Perforated Drain (18" Gravel Width)</t>
  </si>
  <si>
    <t>4" Gate Valve and Box</t>
  </si>
  <si>
    <t>4" Air Release Valve</t>
  </si>
  <si>
    <t>2" Curb Valve and Box</t>
  </si>
  <si>
    <t>2" Wastewater Vacuum Release Valve</t>
  </si>
  <si>
    <t>1" curb valve and box at RV lots</t>
  </si>
  <si>
    <t>2" Sanitary Sewer (C901 HDPE) FORCE Main w/Gravel Backfill-Installed</t>
  </si>
  <si>
    <t>1.5" Sanitary Sewer (C901 HDPE) FORCE Main w/Gravel Backfill-Installed</t>
  </si>
  <si>
    <t>Sanitary Lift Station, 2-hp, 230 V, 1-phase Complete with 60-in precast wet well, 6'x6' precast valve vault, equipped per plans</t>
  </si>
  <si>
    <t>re-connect at Sanitary dump station</t>
  </si>
  <si>
    <t>4-inch San. Laterals, without premium backfill, Complete</t>
  </si>
  <si>
    <t>Excavation - Site Grading</t>
  </si>
  <si>
    <t>Excavation - Roadway</t>
  </si>
  <si>
    <t>Excavation - Asphalt Drive  Aprons</t>
  </si>
  <si>
    <t>Excavation - Concrete Areas</t>
  </si>
  <si>
    <t>Embankment - Site Grading</t>
  </si>
  <si>
    <t>Subgrade Compaction, for Asphalt Roadway</t>
  </si>
  <si>
    <t>Subgrade Compaction, for Asphalt Drive Aprons</t>
  </si>
  <si>
    <t>Subgrade Compaction, for concrete RV pads</t>
  </si>
  <si>
    <t>Stream Cross Vane</t>
  </si>
  <si>
    <t>Maintenance of Culvert Flow</t>
  </si>
  <si>
    <t>Type D Rock Channel  Protection with Filter at culverts</t>
  </si>
  <si>
    <t>Stream Bank stabilization</t>
  </si>
  <si>
    <t>Asphalt Concrete Base - Asphalt Drive Aprons - 3-1/2"</t>
  </si>
  <si>
    <t>Concrete - RV Pads &amp; concrete RV Aprons - 5"</t>
  </si>
  <si>
    <t>Concrete - Sidewalks - 4"</t>
  </si>
  <si>
    <t>Restroom - floor Backfill, 6" thickness compacted 57's</t>
  </si>
  <si>
    <t>Class QC1 concrete - Restroom  Foundation, Foundation Wall, &amp; reinforcing</t>
  </si>
  <si>
    <t>Aggregate Base - RV Pads (Concrete Area) - 4"</t>
  </si>
  <si>
    <t>Aggregate Base -  Asphalt Drive Aprons - 4"</t>
  </si>
  <si>
    <t>Tack Coat (0.05 gal/SY) (One Coat)  - Asphalt Drive Aprons</t>
  </si>
  <si>
    <t>Asphalt Type I Surface - Asphalt Drive Aprons - 1-1/2"</t>
  </si>
  <si>
    <t>Pavement markings for parking spaces &amp; arrows for vehicular traffic</t>
  </si>
  <si>
    <t>RV Campsite Landscaping - American Black Elderberry</t>
  </si>
  <si>
    <t>RV Campsite Landscaping -     Maple Leaf Viburnum Shrub</t>
  </si>
  <si>
    <t>RV Campsite Landscaping -  Northern Spicebush</t>
  </si>
  <si>
    <t>RV Campsite Landscaping -   Oakleaf Hydrangea</t>
  </si>
  <si>
    <t>RV Campsite Landscaping -       Rose of Sharon</t>
  </si>
  <si>
    <t>RV Campsite Landscaping - Summersweet</t>
  </si>
  <si>
    <t>RV Campsite Landscaping -   Tatarian Dogwood</t>
  </si>
  <si>
    <t>TRENCHING FOR COMMUNICATIONS</t>
  </si>
  <si>
    <t>2” SCH 40 PVC CONDUIT FOR COMMUNICATIONS</t>
  </si>
  <si>
    <t>TRENCHING FOR ELECTRIC</t>
  </si>
  <si>
    <t>600A Service Lateral to 'PP1-PP4' and ‘PPSH</t>
  </si>
  <si>
    <t>600A DISTRIBUTION PANELBOARD 'PP1-PP4', 120/240V, 1-PHASE, 3 WIRE</t>
  </si>
  <si>
    <t>600A CT CABINET</t>
  </si>
  <si>
    <t>200A METER ENCLOSURE</t>
  </si>
  <si>
    <t>400A SERVICE LATERAL TO 'PP5'</t>
  </si>
  <si>
    <t>400A DISTRIBUTION PANELBOARD 'PP5', 120/240V, 1-PHASE, 3 WIRE</t>
  </si>
  <si>
    <t>400A CT CABINET</t>
  </si>
  <si>
    <t>UTILITY TRANSFORMER PAD</t>
  </si>
  <si>
    <t>GROUNDING</t>
  </si>
  <si>
    <t>UNISTRUT FRAME FOR ELECTRICAL DISTRIBUTION EQUIPMENT</t>
  </si>
  <si>
    <t>WWTP LIFT STATION</t>
  </si>
  <si>
    <t>4" SCHEDULE 40 PVC CONDUIT</t>
  </si>
  <si>
    <t>2" SCHEDULE 40 PVC CONDUIT</t>
  </si>
  <si>
    <t>500 KCMIL COPPER CONDUCTOR</t>
  </si>
  <si>
    <t>350 KCMIL COPPER CONDUCTOR</t>
  </si>
  <si>
    <t>#4/0 COPPER CONDUCTOR</t>
  </si>
  <si>
    <t>#3/0 COPPER CONDUCTOR</t>
  </si>
  <si>
    <t>#2/0 COPPER CONDUCTOR</t>
  </si>
  <si>
    <t>#1/0 COPPER CONDUCTOR</t>
  </si>
  <si>
    <t>#4 COPPER CONDUCTOR</t>
  </si>
  <si>
    <t>#6 COPPER CONDUCTOR</t>
  </si>
  <si>
    <t xml:space="preserve"> Power Pedestal - Installation and Foundation</t>
  </si>
  <si>
    <t>COPPER LUGS FOR TRANSFORMER</t>
  </si>
  <si>
    <t>MISCELLANEOUS ELECTRICAL SUPPORTING HARDWARE</t>
  </si>
  <si>
    <t>Restroom - UG plumbing for sanitary drains and water.  Include Connections within 5' of building</t>
  </si>
  <si>
    <t>Supply and Install Laundry Equipment</t>
  </si>
  <si>
    <t>(2) Field Offices</t>
  </si>
  <si>
    <t>Contingency #1 - Connection of existing Drainage Conduit (10' or smaller)</t>
  </si>
  <si>
    <t>Cement Stabilized Roadway Subgrade, 12-inches deep</t>
  </si>
  <si>
    <t>3” thick Crushed Aggregate Shoulder</t>
  </si>
  <si>
    <t>Flush concrete curb at ADA RV lot</t>
  </si>
  <si>
    <t>Steel Plate. 1” thickness, 5’ x 8’ minimum size.  Placed, secured, and maintained during entire project</t>
  </si>
  <si>
    <t>Playground &amp; Swingset Demo - Remove and dispose of playground, swingset, and associated foundations</t>
  </si>
  <si>
    <t>Installation of owner purchased ADA fire ring with pin anchors</t>
  </si>
  <si>
    <t>Allowance #1, French Drain Complete - 4" Perforated Drain</t>
  </si>
  <si>
    <t>Chemically stabilized embankment Contingency Qty. of LKD</t>
  </si>
  <si>
    <t>4-inch San. Laterals, WITH premium backfill, Complete</t>
  </si>
  <si>
    <t>Alternate #1</t>
  </si>
  <si>
    <t xml:space="preserve">Concrete Trailer Pad Apron &amp; parking areas Pavement: ODOT Item 452 – 5” Non-Reinforced Concrete Pavement, Class QC1 </t>
  </si>
  <si>
    <t>Alternate #2</t>
  </si>
  <si>
    <t>Vehicular Concrete Pavement: Reinforcement</t>
  </si>
  <si>
    <t>CM 17005 - WATERLINE REPLACEMENT</t>
  </si>
  <si>
    <t>Tree Removal and Stump Grinding</t>
  </si>
  <si>
    <t>Site Utility Removal, Capping or Abandoning</t>
  </si>
  <si>
    <t>Miscellaneous Site Item Demolition</t>
  </si>
  <si>
    <t>Topsoil Stripped and Stockpiled (Assume 6")</t>
  </si>
  <si>
    <t xml:space="preserve">Topsoil Replaced </t>
  </si>
  <si>
    <t>301 - Bituminous Base</t>
  </si>
  <si>
    <t>304 - Aggregate Base</t>
  </si>
  <si>
    <t>407 - Tack Coat</t>
  </si>
  <si>
    <t>448 - Type 1 Asphalt Concrete Surface Course</t>
  </si>
  <si>
    <t>#57 Aggregate</t>
  </si>
  <si>
    <t>Signage - Wayfinding</t>
  </si>
  <si>
    <t>Fencing - 7' Ht. Chain Link Fence</t>
  </si>
  <si>
    <t>Fencing - 16' Wide Double Swing Gate</t>
  </si>
  <si>
    <t>Fencing - 4' Wide Swing Gate</t>
  </si>
  <si>
    <t>2" Forcemain Hor. Direction Drilled (HDD)</t>
  </si>
  <si>
    <t>6" Sanitary Lateral (SDR-35)</t>
  </si>
  <si>
    <t>8" Sanitary Pipe (SDR-35)</t>
  </si>
  <si>
    <t>48" Sanitary Manhole</t>
  </si>
  <si>
    <t>Air Release with Vault</t>
  </si>
  <si>
    <t>2" 45º Bend</t>
  </si>
  <si>
    <t>2" Plug Valve and Box</t>
  </si>
  <si>
    <t>Wastewater Treatment Plant</t>
  </si>
  <si>
    <t>8"x6" PVC Sanitary Wye</t>
  </si>
  <si>
    <t>Steel Casing bored, complete</t>
  </si>
  <si>
    <t>48" Concrete Grinder Pump Station</t>
  </si>
  <si>
    <t>#304 Aggregate Premium Backfill</t>
  </si>
  <si>
    <t>Pavement Repair for Trenches</t>
  </si>
  <si>
    <t>CB-2-2-B</t>
  </si>
  <si>
    <t>15" Storm Pipe</t>
  </si>
  <si>
    <t>6" Storm Pipe</t>
  </si>
  <si>
    <t>Rock Channel Protection, Type C, with Filter</t>
  </si>
  <si>
    <t>4" Water Main</t>
  </si>
  <si>
    <t>2" Water Main</t>
  </si>
  <si>
    <t>2" Raw Water Main</t>
  </si>
  <si>
    <t>4" Gate Valve and Appurtenances</t>
  </si>
  <si>
    <t>2" Gate Valve and Appurtenances</t>
  </si>
  <si>
    <t>4" x 4" Tee</t>
  </si>
  <si>
    <t>4" x 2" Tee</t>
  </si>
  <si>
    <t>2” x 2” Tee</t>
  </si>
  <si>
    <t>4" x 1" Tee</t>
  </si>
  <si>
    <t>1" 11.25° Bend</t>
  </si>
  <si>
    <t>4” Plug</t>
  </si>
  <si>
    <t>2" Plug</t>
  </si>
  <si>
    <t>1" Plug</t>
  </si>
  <si>
    <t>4" x 2" Reducer</t>
  </si>
  <si>
    <t>Sample Tap, with vault</t>
  </si>
  <si>
    <t>Replace Ex. Water Well Pumps</t>
  </si>
  <si>
    <t>Water Supply Well, complete with pump</t>
  </si>
  <si>
    <t>Water Treatment Plant – Installed Complete</t>
  </si>
  <si>
    <t>Elevated Water Storage Tank - Installed Complete</t>
  </si>
  <si>
    <t>4x mdp</t>
  </si>
  <si>
    <t>4x Branch Circuit Panelboard</t>
  </si>
  <si>
    <t>4x Mini-power Center</t>
  </si>
  <si>
    <t>4x Pump Control Panel FBO</t>
  </si>
  <si>
    <t>4x Misc. Pump Controllers F&amp;SBO</t>
  </si>
  <si>
    <t>4x Automatic Transfer Switch</t>
  </si>
  <si>
    <t>Generator</t>
  </si>
  <si>
    <t>4x Utility Disconnect Switch</t>
  </si>
  <si>
    <t>4x Enclosed Service Rated Circuit Breaker</t>
  </si>
  <si>
    <t>Remote Terminal Unit - SCADA</t>
  </si>
  <si>
    <t>Electrical Service</t>
  </si>
  <si>
    <t>Grounding</t>
  </si>
  <si>
    <t>Building Lighting</t>
  </si>
  <si>
    <t>Receptacles</t>
  </si>
  <si>
    <t>Feeders</t>
  </si>
  <si>
    <t>Equipment Monitoring</t>
  </si>
  <si>
    <t>Controls/Monitoring Cabling</t>
  </si>
  <si>
    <t>Electric Service</t>
  </si>
  <si>
    <t>Equipment Wiring</t>
  </si>
  <si>
    <t>Demolition</t>
  </si>
  <si>
    <t>Main Distribution Panel</t>
  </si>
  <si>
    <t>4x Grinder Pump Control Panel FBO</t>
  </si>
  <si>
    <t>Lighting</t>
  </si>
  <si>
    <t>Pin &amp; Sleeve Connector</t>
  </si>
  <si>
    <t>Central Terminal Unit - SCADA</t>
  </si>
  <si>
    <t>Communication Conduit</t>
  </si>
  <si>
    <t>Well Pump Feed</t>
  </si>
  <si>
    <t>Utility Service Conduit</t>
  </si>
  <si>
    <t>4x Main Distribution Panel</t>
  </si>
  <si>
    <t>4x Manual Transfer Switch</t>
  </si>
  <si>
    <t>EF – 1,2 + Ductwork and Grilles</t>
  </si>
  <si>
    <t>Electric Unit Heater</t>
  </si>
  <si>
    <t>Emergency Eyewash/Shower Combo &amp; Plumbing</t>
  </si>
  <si>
    <t>Electric heater &amp; Plumbing</t>
  </si>
  <si>
    <t>Laundry Tub &amp; Plumbing</t>
  </si>
  <si>
    <t>Misc. Plumbing and Valves</t>
  </si>
  <si>
    <t>Demolition of Existing Exhaust Fan</t>
  </si>
  <si>
    <t>Demolition of Existing Unit Heater</t>
  </si>
  <si>
    <t>Fine Grading and Lawn Seeding</t>
  </si>
  <si>
    <t>Electrical Utility Service Extension Allowance*</t>
  </si>
  <si>
    <t>50,000 Gallon Multilegged Steel Water Tower</t>
  </si>
  <si>
    <t>CM 17001 - WATER AND WASTEWATER</t>
  </si>
  <si>
    <t>CM 17003 - MAIN CAMPGROUND PHASE 1</t>
  </si>
  <si>
    <t>Stormwater Pollution Prevention except Construction Haul Road</t>
  </si>
  <si>
    <t>Construction Haul Road</t>
  </si>
  <si>
    <t>Construction Fence (4’ High PVC)</t>
  </si>
  <si>
    <t>Construction Fence (6’ High Chain Link)</t>
  </si>
  <si>
    <t>Tree Protection Fence</t>
  </si>
  <si>
    <t>Clearing and Grubbing Including Tree and Stump Removal</t>
  </si>
  <si>
    <t>Aggregate RV Pad Pavement Removal (Top 6”)</t>
  </si>
  <si>
    <t>Mill Existing Asphalt Pavement (2” Depth)</t>
  </si>
  <si>
    <t>Demolition of Existing Pit Toilets</t>
  </si>
  <si>
    <t>Electrical Site Demolition</t>
  </si>
  <si>
    <t>Site Utility Removal, Capping, or Abandoning</t>
  </si>
  <si>
    <t>Removal of Existing Septic Storage Tanks</t>
  </si>
  <si>
    <t>Topsoil Spoils Hauled Off Site</t>
  </si>
  <si>
    <t>Subsoil Spoils Hauled Off Site</t>
  </si>
  <si>
    <t>Temporary Grading for Pre-Fabricated Showerhouse Installation</t>
  </si>
  <si>
    <t>Erosion Control Matting</t>
  </si>
  <si>
    <t>ODOT 407 Tack Coat – Milled Surface</t>
  </si>
  <si>
    <t>ODOT 407 Tack Coat –  Standard Duty Asphalt</t>
  </si>
  <si>
    <t>ODOT 407 Tack Coat – Heavy Duty Asphalt</t>
  </si>
  <si>
    <t>ODOT 441 Asphalt Concrete Surface Course, Type 1 (448) - Asphalt Overlay for Milled Surface (2")</t>
  </si>
  <si>
    <t>ODOT 441 Asphalt Concrete Surface Course, Type 1 (448) - Standard Duty Asphalt Pavement (1.5")</t>
  </si>
  <si>
    <t>ODOT 441 Asphalt Concrete Surface Course, Type 1 (448) - Heavy Duty Asphalt Pavement (1.25")</t>
  </si>
  <si>
    <t>ODOT 441 Asphalt Concrete Intermediate Course Type 2 (448) - Standard Duty Asphalt Pavement (3")</t>
  </si>
  <si>
    <t>ODOT 441 Asphalt Concrete Intermediate Course Type 2 (448) - Heavy Duty Asphalt Pavement (1.75")</t>
  </si>
  <si>
    <t>ODOT 301 Asphalt Concrete Base - Heavy Duty Asphalt Pavement (4")</t>
  </si>
  <si>
    <t>ODOT 304 Aggregate Base - Standard Duty Asphalt Pavement - (6")</t>
  </si>
  <si>
    <t>ODOT 304 Aggregate Base - Heavy Duty Asphalt Pavement - (6")</t>
  </si>
  <si>
    <t>ODOT 304 Aggregate Base - Standard Duty Concrete Pavement - (4")</t>
  </si>
  <si>
    <t>Standard Duty Concrete (4" Thick) Sidewalk @ Restrooms</t>
  </si>
  <si>
    <t>Pavement Striping</t>
  </si>
  <si>
    <t>ADA Pavement Markings</t>
  </si>
  <si>
    <t>#1 &amp; #2 Aggregate Base - RV Pads</t>
  </si>
  <si>
    <t>ODOT 304 Aggregate Base - RV Pads</t>
  </si>
  <si>
    <t xml:space="preserve">Geotextile Fabric Type D (Weed Barrier) for RV Campsites </t>
  </si>
  <si>
    <t>Surface Repair of Existing Park Roadways – ODOT 441 Asphalt Concrete Surface Course (2”)</t>
  </si>
  <si>
    <t>Base Repair of Existing Park Roadways – ODOT 441 Asphalt Concrete Surface Course (1.25”)</t>
  </si>
  <si>
    <t>Base Repair of Existing Park Roadways – ODOT 301 Asphalt Concrete Base Course (4”)</t>
  </si>
  <si>
    <t>Base Repair of Existing Park Roadways – ODOT 304 Aggregate Base (6”)</t>
  </si>
  <si>
    <t>Grading, Foundation, Gravel Base and Utility Connections for CXT Restroom Building</t>
  </si>
  <si>
    <t>Restroom Renovations Structure and Finishes</t>
  </si>
  <si>
    <t>Restroom Renovations Electrical</t>
  </si>
  <si>
    <t>Restroom Renovations Mechanical and Plumbing</t>
  </si>
  <si>
    <t>Installation of Owner-Provided Signage</t>
  </si>
  <si>
    <t>Bike Rack</t>
  </si>
  <si>
    <t>Install Owner Provided Trash Receptacles</t>
  </si>
  <si>
    <t>Install Owner Provided Park Bench</t>
  </si>
  <si>
    <t>Dumpster Enclosure</t>
  </si>
  <si>
    <t>Concrete Wheelstop – 6’</t>
  </si>
  <si>
    <t>Concrete Wheelstop – 8’</t>
  </si>
  <si>
    <t>4" Sanitary Lateral (SDR-35), including bedding &amp; premium backfill, complete including cleanouts, cap and collar.</t>
  </si>
  <si>
    <t>4" Sanitary Lateral (SDR-35), including bedding &amp; native backfill, complete including cleanouts, cap and collar.</t>
  </si>
  <si>
    <t>8" Sanitary Pipe (SDR-35), including bedding &amp; premium backfill, complete</t>
  </si>
  <si>
    <t>8" Sanitary Pipe (SDR-35), including bedding &amp; native backfill, complete</t>
  </si>
  <si>
    <t>48" Sanitary Manhole, complete</t>
  </si>
  <si>
    <t>8" Sanitary Plug, complete</t>
  </si>
  <si>
    <t>4”x4” PVC Sanitary Wye, complete</t>
  </si>
  <si>
    <t>8"x4" PVC Sanitary Wye, complete</t>
  </si>
  <si>
    <t>Pavement Restoration to Repair Trench Cuts, complete</t>
  </si>
  <si>
    <t>Adjust Existing Catch Basin to Grade</t>
  </si>
  <si>
    <t>Connect to Existing Catch Basin</t>
  </si>
  <si>
    <t>Catch Basin (ODOT 2-2B)</t>
  </si>
  <si>
    <t>Storm Sewer Extension (8” HDPE)</t>
  </si>
  <si>
    <t>Connection of Existing Drainage Conduits, 4” HDPE</t>
  </si>
  <si>
    <t>Connection of Existing Drainage Conduits, 6” HDPE</t>
  </si>
  <si>
    <t>Connection of Existing Drainage Conduits, 12” HDPE</t>
  </si>
  <si>
    <t>Water Services (1” HDPE), complete</t>
  </si>
  <si>
    <t>4" HDPE Water Main, HDD, complete</t>
  </si>
  <si>
    <t>2" HDPE Water Main, HDD, complete</t>
  </si>
  <si>
    <t>4"x2" Tee, complete</t>
  </si>
  <si>
    <t>4"x2" Reducer, complete</t>
  </si>
  <si>
    <t>4" Gate Valve &amp; Box, complete</t>
  </si>
  <si>
    <t>2" Plug, complete</t>
  </si>
  <si>
    <t>4" Plug, complete</t>
  </si>
  <si>
    <t>2"x2 Tee, complete</t>
  </si>
  <si>
    <t>2" Gate Valve &amp; Box, complete</t>
  </si>
  <si>
    <t>Flush Hydrant, complete</t>
  </si>
  <si>
    <t>RV Yard Hydrant, complete</t>
  </si>
  <si>
    <t>RV Yard Hydrants - Frost Free, complete</t>
  </si>
  <si>
    <t>Deciduous Tree (3" Cal.)</t>
  </si>
  <si>
    <t>Shrubs</t>
  </si>
  <si>
    <t>Site Electrical Demolition</t>
  </si>
  <si>
    <t>Pedestals (Installation only, Furnished by Owner)</t>
  </si>
  <si>
    <t>Distribution Panels</t>
  </si>
  <si>
    <t>Underground Utility Conduits</t>
  </si>
  <si>
    <t>Utility Transformer Pad &amp; Vault</t>
  </si>
  <si>
    <t>CT Cabinet</t>
  </si>
  <si>
    <t>Utility Meter Enclosure</t>
  </si>
  <si>
    <t xml:space="preserve">Underground Pedestal Conduit and Wiring </t>
  </si>
  <si>
    <t>Underground Electrical Distribution</t>
  </si>
  <si>
    <t xml:space="preserve">Communications Conduit </t>
  </si>
  <si>
    <t>4” Pavement Underdrain including geotextile fabric and stone</t>
  </si>
  <si>
    <t>AT 16001 - AREA 20 RV CAMPGROUND IMPROVEMENTS</t>
  </si>
  <si>
    <t>AT 15006 - TRAIL PHASE 2</t>
  </si>
  <si>
    <t>AT 16003 - AREA 20 TREE CLEARING</t>
  </si>
  <si>
    <t>AT 15004 - TRAIL PHASE 1</t>
  </si>
  <si>
    <t>CM 16001 - RV/BOAT STORAGE LOT</t>
  </si>
  <si>
    <t>LE 15001 - SOUTH FORK LAUNCH RAMP</t>
  </si>
  <si>
    <t>PI 15001 - MARINA ACCESS DRIVE</t>
  </si>
  <si>
    <t>PI 16007 - MARINA FUEL SYSTEM</t>
  </si>
  <si>
    <t>PI 16006 - CAMPGROUND PHASE 1</t>
  </si>
  <si>
    <t>PH 17001 - MAIN CAMPGROUNDS RENOVATIONS PHASE 1</t>
  </si>
  <si>
    <t>PH 16002 - SANITARY SEWER IMPROVEMENTS</t>
  </si>
  <si>
    <t>PH 16004 - RICHLAND PAVING</t>
  </si>
  <si>
    <t>PH 16003 - ADA FISHING PIER</t>
  </si>
  <si>
    <t>PH 16001 - AREA 22</t>
  </si>
  <si>
    <t>TA 15003 - WEST CAMPGROUND CULVERT REPLACEMENT</t>
  </si>
  <si>
    <t>TA 16006 - COURTESY DOCK</t>
  </si>
  <si>
    <t>TA 16001 - EAST CAMPGROUNDS</t>
  </si>
  <si>
    <t>1 ½-inch Landside Piping within 4-inch Pipe Chase, with Manual Shutoff Valve, Anti-Siphon Valve and Line Leak Detection, As Per Plan</t>
  </si>
  <si>
    <t>1 ½-inch Piping with Dry Disconnect Coupling, Onshore Transition Sump to Dockside Transition Sump,  As Per Plan</t>
  </si>
  <si>
    <t>1 ½-inch Above-Ground, Dockside Transition Sump to Dispenser Sump,  Dockside Piping, As Per Plan</t>
  </si>
  <si>
    <t>2000 Gallon AST to be Removed, As Per Plan</t>
  </si>
  <si>
    <t>Modifications to Existing 6000 Gallon AST, Including STP Removal, New Suction Piping, Anti-Siphon Valve, Spill Containment, Fill Cap, Overfill Protection, Thermal Pressure Relief Valve, and Above-Ground Piping to New Tank Slab Transition Sump, As Per Plan</t>
  </si>
  <si>
    <t>Onshore Transition Sump, to be Removed and Replaced, As Per Plan</t>
  </si>
  <si>
    <t>Dockside Transition Sump, to be Removed and Replaced, As Per Plan</t>
  </si>
  <si>
    <t>Dispenser Sump, As Per Plan</t>
  </si>
  <si>
    <t>Dual Nozzle, Suction-Pump Dispenser with 25-30 Ft Hose and Retractable Reel Each Nozzle, As Per Plan</t>
  </si>
  <si>
    <t>Installation and Programming of Veeder-Root Controller</t>
  </si>
  <si>
    <t>Installation and Connections of AST Interstitial Sensor</t>
  </si>
  <si>
    <t>Installation and Connections of AST Level Sensor</t>
  </si>
  <si>
    <t>Installation and Connections of AST Spill Containment Sensor</t>
  </si>
  <si>
    <t>Installation and Connections of Anti-Siphon Valve</t>
  </si>
  <si>
    <t>Installation and Connections of On-Shore Transition Sump Leak Detector</t>
  </si>
  <si>
    <t>Installation and Connections of On-Shore Transition Sump Solenoid Valve</t>
  </si>
  <si>
    <t>Installation and Connections of Dock Transition Sump Leak Detector</t>
  </si>
  <si>
    <t>Installation and Connections of Dispenser Sump Leak Detector</t>
  </si>
  <si>
    <t>Removal of Bollards, As Per Plan</t>
  </si>
  <si>
    <t>Installation of 6’-0” Vinyl Chain Link Fence, As Per Plan</t>
  </si>
  <si>
    <t>Installation of 4’ Vinyl Chain Link Gate, As Per Plan</t>
  </si>
  <si>
    <t>Line Voltage Wiring – (2) #16 in ¾” Conduit</t>
  </si>
  <si>
    <t>Control Wiring – (1) #18 in ¾” Conduit</t>
  </si>
  <si>
    <t>30A 3-pole Weather Rated Disconnect Switch, Mounted on Unistrut, with Signage and Connections</t>
  </si>
  <si>
    <t>Dual Compartment Junction Box for Quick Connect, As Per Plan</t>
  </si>
  <si>
    <t>SE 16005 - MARINA FUEL SYSTEM UPGRADE</t>
  </si>
  <si>
    <t>TA 17001 - PHASE 1 CAMPGROUND RENOVATIONS</t>
  </si>
  <si>
    <t>Demolition – Shower house Building in Area 10B</t>
  </si>
  <si>
    <t>Demolition – Shower house Building in Area 11</t>
  </si>
  <si>
    <t>Demolition - Restroom Building in Area 12</t>
  </si>
  <si>
    <t>Remove Utility – Electric Service Box</t>
  </si>
  <si>
    <t>Remove Utility – Sanitary Sewer</t>
  </si>
  <si>
    <t>Remove Utility – Sanitary Clean Out</t>
  </si>
  <si>
    <t>Remove Utility – Waterline</t>
  </si>
  <si>
    <t>Remove Utility - Waterline valve</t>
  </si>
  <si>
    <t>Remove Utility - Gas Line</t>
  </si>
  <si>
    <t>Remove (Export and Haul away) Concrete Walks</t>
  </si>
  <si>
    <t>Remove (Export and Haul away) Gravel Drives</t>
  </si>
  <si>
    <t>Remove (Export and Haul away) Asphalt Pavement</t>
  </si>
  <si>
    <t>Cement Stabilization of Subgrade, 12” Thick (Prior to 04-01-18 for Temporary Access Drives during Construction)</t>
  </si>
  <si>
    <t>Cement Stabilization of Subgrade, 12” Thick (Remainder of the Connector Road)</t>
  </si>
  <si>
    <t>12" Diameter Filter Sock</t>
  </si>
  <si>
    <t>Type C Rock Channel Protection with Filter</t>
  </si>
  <si>
    <t>Swale Reinforcement Mats</t>
  </si>
  <si>
    <t>Stream Protection Drop Structures, Complete</t>
  </si>
  <si>
    <t>Stream Restoration - Natural Stone</t>
  </si>
  <si>
    <t>Tons</t>
  </si>
  <si>
    <t>Full Depth Subgrade Repair, As Per Plan</t>
  </si>
  <si>
    <t>Full Depth Subgrade Repair Underdrain, As Per Plan</t>
  </si>
  <si>
    <t>Removal and Disposal of Drop Structure from East Campground</t>
  </si>
  <si>
    <t>ODOT Catch Basin No. 2-3</t>
  </si>
  <si>
    <t>ODOT Catch Basin No. 2-2B</t>
  </si>
  <si>
    <t>12" Storm Sewer Conduit, Type A - RCP</t>
  </si>
  <si>
    <t>12" Storm Sewer Conduit, Type B - RCP</t>
  </si>
  <si>
    <t>12" Storm Sewer Conduit, Type B - HDPE</t>
  </si>
  <si>
    <t>18" Storm Sewer Conduit, Type A - RCP</t>
  </si>
  <si>
    <t>18" Storm Sewer Conduit, Type B - RCP</t>
  </si>
  <si>
    <t>18" Storm Sewer Conduit, Type B - HDPE</t>
  </si>
  <si>
    <t>24" Storm Sewer Conduit, Type A - RCP</t>
  </si>
  <si>
    <t>24" Storm Sewer Conduit, Type B - RCP</t>
  </si>
  <si>
    <t>Underground Primary Conduit (2”-3”) for Utility Feeds to Padmount Transformers</t>
  </si>
  <si>
    <t>H Frame Construction with CT Cabinet and Meter Base</t>
  </si>
  <si>
    <t>Service Feed from Utility Padmount Transformers to H-Frames Underground</t>
  </si>
  <si>
    <t>Main Distribution Panels at H-Frames</t>
  </si>
  <si>
    <t>Electrical Underground to Campsites and Restroom Building</t>
  </si>
  <si>
    <t>Communication Installation Trench, 3" Rigid PVC and Backfill From Existing Pedestal to RR</t>
  </si>
  <si>
    <t>6” Water Main w/Gravel Backfill, Complete</t>
  </si>
  <si>
    <t>4" Water Main w/Gravel Backfill, Complete</t>
  </si>
  <si>
    <t>2" Water Main w/Gravel Backfill, Complete</t>
  </si>
  <si>
    <t>French Drain, Complete - 6" Perforated Drain (1' Gravel Width)</t>
  </si>
  <si>
    <t>French Drain, Complete - 6" Perforated Drain (2' Gravel Width)</t>
  </si>
  <si>
    <t>2" Water Lateral to Restroom, Complete</t>
  </si>
  <si>
    <t>1" Water Laterals, Complete - RV Campsites / Yard Hydrants</t>
  </si>
  <si>
    <t>8" Sanitary Sewer (C900 PVC) Main w/Gravel Backfill-Installed</t>
  </si>
  <si>
    <t>Connect Existing Sanitary to Proposed Manhole</t>
  </si>
  <si>
    <t>Sanitary Gray Water Basin and Signage, Complete</t>
  </si>
  <si>
    <t>Sanitary Dump Station, Hydrant and Signage, Complete</t>
  </si>
  <si>
    <t>4” Sewer Laterals with Premium Backfill, Complete</t>
  </si>
  <si>
    <t>4" Sewer Laterals, without Premium Backfill, Complete</t>
  </si>
  <si>
    <t>Asphalt Concrete Base – Roadways and Parking Lots - 4"</t>
  </si>
  <si>
    <t>Aggregate Base - RV Pads - 4"</t>
  </si>
  <si>
    <t>Aggregate Base – Roadways and Parking Lots - 6"</t>
  </si>
  <si>
    <t>Tack Coat (0.04 gal/SY) (Two Coats)  - Roadways and Parking Lots</t>
  </si>
  <si>
    <t>Prime Coat (0.45 gal/SY)  (One Coat) – Roadways and Parking Lots</t>
  </si>
  <si>
    <t>Asphalt Type II Intermediate – Roadways and Parking Lots - 1-3/4"</t>
  </si>
  <si>
    <t>Asphalt Type I Surface – Roadways and Parking Lots - 1-1/4"</t>
  </si>
  <si>
    <t>Nonreinforced Portland Cement Concrete, QC1 - RV Pads - 5"</t>
  </si>
  <si>
    <t>Concrete Walk - 4"</t>
  </si>
  <si>
    <t>Epoxy Pavement Marking - Channelizing Line</t>
  </si>
  <si>
    <t>Epoxy Pavement Marking - Handicap Symbol Marking</t>
  </si>
  <si>
    <t>Epoxy Pavement Marking - Parking Lot Stall Marking</t>
  </si>
  <si>
    <t>Temporary Gravel Access Drives at Existing Campsites to Remain</t>
  </si>
  <si>
    <t>Seeding and Mulching - MWCD Native Grass Seed Mix (Seed Mix B)</t>
  </si>
  <si>
    <t>General Landscaping Outside RV Sites – Betula Nigra - River Birch, 2” Caliper</t>
  </si>
  <si>
    <t>General Landscaping Outside RV Sites – Viburnum Lentago - Nannyberry Viburnum, 1.5” Caliper</t>
  </si>
  <si>
    <t>General Landscaping Outside RV Sites – Amelanchier x Grandiflora ’Autumn Brilliance’  - Autumn Brilliance Serviceberry, 1.5” Caliper</t>
  </si>
  <si>
    <t>General Landscaping Outside RV Sites- Quercus Alba - White Oak, 2” Caliper</t>
  </si>
  <si>
    <t>General Landscaping Outside RV Sites – Acer Rubrum ‘Red Sunset’ - Red Sunset Red Maple, 2” Caliper</t>
  </si>
  <si>
    <t>General Landscaping Outside RV Sites- Nyssa Sylvatica – Sweetgum, 2” Caliper</t>
  </si>
  <si>
    <t>General Landscaping Outside RV Sites- Juniperus Virginiana ‘Glauca’ - Silver Eastern Redcedar, 5’-6’ Height</t>
  </si>
  <si>
    <t>General Landscaping Outside RV Sites- Abies Balsamea - Balsam Fir, 5’-6’ Height</t>
  </si>
  <si>
    <t>General Landscaping Outside RV Sites – Potentilla Fruticosa ‘Goldfinger’ – Goldfinger Shrubby Cinquefoil, #3 Container</t>
  </si>
  <si>
    <t>General Landscaping Outside RV Sites – Cornus Sericea ‘Isanti’ – Isanti Redosier Dogwood, #5 Container</t>
  </si>
  <si>
    <t>General Landscaping Outside RV Sites – Panicum Virgatum ‘Shenandoah’ - Shenandoah Red Switch Grass, #2 Container</t>
  </si>
  <si>
    <t>RV Campsite Landscaping - Panicum Virgatum ‘Shenandoah’ - Shenandoah Red Switch Grass, #2 Container</t>
  </si>
  <si>
    <t>RV Campsite Landscaping - Potentilla Fruticosa ‘Goldfinger’ – Goldfinger Shrubby Cinquefoil, #3 Container</t>
  </si>
  <si>
    <t>RV Campsite Landscaping - Cornus Sericea ‘Isanti’ – Isanti Redosier Dogwood, #5 Container</t>
  </si>
  <si>
    <t>RV Campsite Landscaping – Physocarpus Opulifolius ‘Little Devil’ - Little Devil Ninebark, #5 Container</t>
  </si>
  <si>
    <t>RV Campsite Landscaping – Quercus Alba - White Oak, 2” Caliper</t>
  </si>
  <si>
    <t>RV Campsite Landscaping -Nyssa Sylvatica – Sweetgum, 2” Caliper</t>
  </si>
  <si>
    <t>RV Campsite Landscaping – Acer Rubrum ‘Red Sunset’ - Red Sunset Red Maple, 2” Caliper</t>
  </si>
  <si>
    <t>RV Campsite Landscaping -Hydrangea Arborescens - Annabelle Hydrangea, #5 Container</t>
  </si>
  <si>
    <t>RV Campsite Landscaping – Clethra Alnifolia ‘Ruby Spice’ - Ruby Spice Summersweet, #5 Container</t>
  </si>
  <si>
    <t>Cobble Mulch, As Per Plan</t>
  </si>
  <si>
    <t>Eaton Powerhouse Power Pedestal – Installation and Connection Only, 1 Per RV Site</t>
  </si>
  <si>
    <t>Restroom Outside - #57 Compacted Stone</t>
  </si>
  <si>
    <t>Restroom Subgrade - #5 &amp; #7 Compacted Stone</t>
  </si>
  <si>
    <t>Restroom – Perimeter Caulking</t>
  </si>
  <si>
    <t>Restroom - Underground Utilities and Plumbing Connections (within 5' of building)</t>
  </si>
  <si>
    <t>Contract Performance Bond and Insurance</t>
  </si>
  <si>
    <t>Harrison County Engineer Permit Fee for Special Hauling Permit</t>
  </si>
  <si>
    <t>Placement of French Drain, Complete – 6” Perforated Drain (1’ Gravel Width at E/P, Per Plan and As Directed by Engineer</t>
  </si>
  <si>
    <t>Connection of Existing Drainage Conduit (10” or smaller)</t>
  </si>
  <si>
    <t>Contingency #1 - Surface Repair of Existing Park Roadways - Item 441 2-Inches Asphalt Concrete Surface Course as Directed (Milling and Tack Coat Included)</t>
  </si>
  <si>
    <t>Contingency #2 - Base Repair of Existing Park Roadways - Item 441 1.5-Inches Asphalt Concrete Surface Course as Directed (Saw Cut, Existing Pavement Removal and Tack Coat Included)</t>
  </si>
  <si>
    <t>Contingency #3 - Base Repair of Existing Park Roadways - Item 301 4-Inches Asphalt Concrete Base Course as Directed (Prime Coat Included)</t>
  </si>
  <si>
    <t>Contingency #4 - Base Repair of Existing Park Roadways - Item 304 6-Inches Aggregate Base as Directed (Subgrade Compaction Included)</t>
  </si>
  <si>
    <t>Contingency #5 - Subgrade Repair of Existing Park Roadways - Item Special Full-Depth Subgrade Repair as Directed (Underdrain and Excavation Included)</t>
  </si>
  <si>
    <t>6”x6” W2.9xW2.9 (6 gage) WWF</t>
  </si>
  <si>
    <t>SE 16005 - MARINA FUEL SYSTEM UPGRADE (REBID)</t>
  </si>
  <si>
    <t>Relocation of Existing Propane Tank Pad, As Per Plan</t>
  </si>
  <si>
    <t>New Reinforced Concrete Slab With Anchors</t>
  </si>
  <si>
    <t>Installation of New Bollards</t>
  </si>
  <si>
    <t>Relocation of Existing 500 Gallon Propane Tank</t>
  </si>
  <si>
    <t>Copper LP Piping</t>
  </si>
  <si>
    <t>Installation of 3’-4” Vinyl Chain Link Gate, As Per Plan</t>
  </si>
  <si>
    <t>Weed Guard Fabric</t>
  </si>
  <si>
    <t>4" Compacted 304 Stone</t>
  </si>
  <si>
    <t xml:space="preserve">          ()</t>
  </si>
  <si>
    <t xml:space="preserve">      Geotextile Fabric ODOT Type ‘D’     (SY)</t>
  </si>
  <si>
    <t xml:space="preserve">      #57 Gravel Base (at playgrounds)     (TON)</t>
  </si>
  <si>
    <t xml:space="preserve">     #1 &amp; #2 Aggregate Base     (CY)</t>
  </si>
  <si>
    <t xml:space="preserve">     #1 &amp; #2 Aggregate Base - RV Pads     ()</t>
  </si>
  <si>
    <t xml:space="preserve">     #1 &amp;#2 Aggregate Base     (CY)</t>
  </si>
  <si>
    <t xml:space="preserve">     #304 Aggregate Premium Backfill     (CY)</t>
  </si>
  <si>
    <t xml:space="preserve">     #57 Aggregate     (CY)</t>
  </si>
  <si>
    <t xml:space="preserve">     1 ½‐ inch Landside Piping within 4‐ inch Pipe Chase,  with Manual Shutoff Valve, and Anti‐Siphon Valve, As Per Plan      (LF)</t>
  </si>
  <si>
    <t xml:space="preserve">     1 ½‐ inch Piping within 4‐ inch Pipe Chase, Onshore Transition Sump to Dockside Transition Sump,  As Per Plan      (LF)</t>
  </si>
  <si>
    <t xml:space="preserve">     1 ½‐ inch within 4‐ inch Pipe Chase, Dockside Transition Sump to Dispenser Sump,  As Per Plan      (LF)</t>
  </si>
  <si>
    <t xml:space="preserve">     1 ½-inch Above-Ground, Dockside Transition Sump to Dispenser Sump,  Dockside Piping, As Per Plan     (LF)</t>
  </si>
  <si>
    <t xml:space="preserve">     1 ½-inch Landside Piping within 4-inch Pipe Chase, with Manual Shutoff Valve, Anti-Siphon Valve and Line Leak Detection, As Per Plan     (LF)</t>
  </si>
  <si>
    <t xml:space="preserve">     1 ½-inch Piping with Dry Disconnect Coupling, Onshore Transition Sump to Dockside Transition Sump,  As Per Plan     (LF)</t>
  </si>
  <si>
    <t xml:space="preserve">     1" 11.25° Bend     (EA)</t>
  </si>
  <si>
    <t xml:space="preserve">     1" Gate Valve     (EA)</t>
  </si>
  <si>
    <t xml:space="preserve">     1" Lateral To Drinking Fountain incl. Curbstop     (LF)</t>
  </si>
  <si>
    <t xml:space="preserve">     1" Plug     (EA)</t>
  </si>
  <si>
    <t xml:space="preserve">     1" Water Laterals - RV Campsites     (LF)</t>
  </si>
  <si>
    <t xml:space="preserve">     1" Water Laterals with Premium Backfill – Complete Incl. Trench Restor.     (LF)</t>
  </si>
  <si>
    <t xml:space="preserve">     1" Water Main w/Premium Backfill incl. Fittings     (LF)</t>
  </si>
  <si>
    <t xml:space="preserve">     1.25" ODOT ITEM 441, ASPHALT CONCRETE SURFACE COURSE TYPE 1, MEDIUM, PG 64-22 - CAMPSITES     (CY)</t>
  </si>
  <si>
    <t xml:space="preserve">     1.25" ODOT ITEM 441, ASPHALT CONCRETE SURFACE COURSE TYPE 1, MEDIUM, PG 64-22 - RESURFACED PAVEMENT     (CY)</t>
  </si>
  <si>
    <t xml:space="preserve">     1.25" ODOT ITEM 441, ASPHALT CONCRETE SURFACE COURSE TYPE 1, MEDIUM, PG 64-22 - ROADS     (CY)</t>
  </si>
  <si>
    <t xml:space="preserve">     1.25” Bituminous Overlay     (SY)</t>
  </si>
  <si>
    <t xml:space="preserve">     1.5" SANITARY FORCE MAIN     (L.F.)</t>
  </si>
  <si>
    <t xml:space="preserve">     1.5" Sanitary Sewer (C901 HDPE) FORCE Main w/Gravel Backfill-Installed     (LF)</t>
  </si>
  <si>
    <t xml:space="preserve">     1.75" ODOT ITEM 441, ASPHALT CONCRETE INTERMEDIATE COURSE TYPE 2, MEDIUM, PG 62-22  - ROADS     (CY)</t>
  </si>
  <si>
    <t xml:space="preserve">     1.75" ODOT ITEM 441, ASPHALT CONCRETE INTERMEDIATE COURSE TYPE 2, MEDIUM, PG 62-22 - CAMPSITES     (CY)</t>
  </si>
  <si>
    <t xml:space="preserve">     1/2" ODOT 422 CHIP AND SEAL COAT COVER AGGREGATE, NO 9 LIMESTONE - TEMPORARY BYPASS ROAD     (CY)</t>
  </si>
  <si>
    <t xml:space="preserve">     1” Curb Valve and Valve Box     (EA)</t>
  </si>
  <si>
    <t xml:space="preserve">     1” Gas Valve     (EA)</t>
  </si>
  <si>
    <t xml:space="preserve">     1” HDPE Waterline and Fittings (Open Cut)     (LF)</t>
  </si>
  <si>
    <t xml:space="preserve">     1” Water Laterals with Native Backfill - Complete Incl. Trench Restor.     (LF)</t>
  </si>
  <si>
    <t xml:space="preserve">     1000 Gallon Above‐Ground Fuel Storage Tank and Appurtenances      (LS)</t>
  </si>
  <si>
    <t xml:space="preserve">     100A Feeder, 120/240V, 1PH, 3W, Cable-in-conduit (#2 AWG)     (L.F.)</t>
  </si>
  <si>
    <t xml:space="preserve">     1-1/2” Gas Valve     (EA)</t>
  </si>
  <si>
    <t xml:space="preserve">     1-1/2” PVC Force Main     (LF)</t>
  </si>
  <si>
    <t xml:space="preserve">     12" Nyloplast Drain Basin     (EA)</t>
  </si>
  <si>
    <t xml:space="preserve">     12” Storm Sewer Conduit,Type B-RCP     (LF)</t>
  </si>
  <si>
    <t xml:space="preserve">     15" Storm Pipe     (LF)</t>
  </si>
  <si>
    <t xml:space="preserve">     15” RCP Storm Sewer Culvert     (LF)</t>
  </si>
  <si>
    <t xml:space="preserve">     150A Feeder, 120/240V, 1PH, 3W, Cable-in-conduit (1/0 AWG)     (L.F.)</t>
  </si>
  <si>
    <t xml:space="preserve">     17" x 30" HANDHOLE     (EA)</t>
  </si>
  <si>
    <t xml:space="preserve">     17" x 30" Handhole     (EACH)</t>
  </si>
  <si>
    <t xml:space="preserve">     18” RCP Storm Sewer Culvert     (LF)</t>
  </si>
  <si>
    <t xml:space="preserve">     2" 45º Bend     (EA)</t>
  </si>
  <si>
    <t xml:space="preserve">     2" Air Release Valve     (EA)</t>
  </si>
  <si>
    <t xml:space="preserve">     2" Forcemain Hor. Direction Drilled (HDD)     (LF)</t>
  </si>
  <si>
    <t xml:space="preserve">     2" Gate Valve     (EA)</t>
  </si>
  <si>
    <t xml:space="preserve">     2" Gate Valve &amp; Box, complete     ()</t>
  </si>
  <si>
    <t xml:space="preserve">     2" Gate Valve and Appurtenances     (EA)</t>
  </si>
  <si>
    <t xml:space="preserve">     2" HDPE Water Main, HDD, complete     ()</t>
  </si>
  <si>
    <t xml:space="preserve">     2" Plug     (EA)</t>
  </si>
  <si>
    <t xml:space="preserve">     2" Plug Valve and Box     (EA)</t>
  </si>
  <si>
    <t xml:space="preserve">     2" Plug, complete     ()</t>
  </si>
  <si>
    <t xml:space="preserve">     2" Post Hydrants     (EA)</t>
  </si>
  <si>
    <t xml:space="preserve">     2" Raw Water Main     (LF)</t>
  </si>
  <si>
    <t xml:space="preserve">     2" Sanitary Sewer (C901 HDPE) FORCE Main w/Gravel Backfill-Installed     (LF)</t>
  </si>
  <si>
    <t xml:space="preserve">     2" Water Lateral To Restroom     (LF)</t>
  </si>
  <si>
    <t xml:space="preserve">     2" Water Main     (LF)</t>
  </si>
  <si>
    <t xml:space="preserve">     2" Water Main w/Premium Backfill incl. Fittings     (LF)</t>
  </si>
  <si>
    <t xml:space="preserve">     2"x2 Tee, complete     ()</t>
  </si>
  <si>
    <t xml:space="preserve">     2” Curb Valve and Valve Box     (EA)</t>
  </si>
  <si>
    <t xml:space="preserve">     2” HDPE Waterline and Fittings (Open Cut)     (LF)</t>
  </si>
  <si>
    <t xml:space="preserve">     2” x 2” Tee     (EA)</t>
  </si>
  <si>
    <t xml:space="preserve">     20 AMP COMPRESSOR BRANCH CIRCUITS     (LF)</t>
  </si>
  <si>
    <t xml:space="preserve">     2000 Gallon AST to be Removed, As Per Plan     (LS)</t>
  </si>
  <si>
    <t xml:space="preserve">     200A Feeder, 120/240V, 1PH, 3W, Cable-in-conduit     (L.F.)</t>
  </si>
  <si>
    <t xml:space="preserve">     24” HDPE Storm Sewer with Bedding     (LF)</t>
  </si>
  <si>
    <t xml:space="preserve">     3" SANITARY FORCE MAIN     (L.F.)</t>
  </si>
  <si>
    <t xml:space="preserve">     3” ODOT ITEM 411 - STABLIZED CRUSHED AGGREGATE SHOULDER, (CRUSHED STONE)     (CY)</t>
  </si>
  <si>
    <t xml:space="preserve">     30" x 48" Pullbox (Manhole)     (EACH)</t>
  </si>
  <si>
    <t xml:space="preserve">     301 - Bituminous Base     (CY)</t>
  </si>
  <si>
    <t xml:space="preserve">     304 - Aggregate Base     (CY)</t>
  </si>
  <si>
    <t xml:space="preserve">     30A 3‐pole Weather Rated Disconnect Switch, Mounted on Unistrut, with Signage and Connections      (LS)</t>
  </si>
  <si>
    <t xml:space="preserve">     30A 3-pole Weather Rated Disconnect Switch, Mounted on Unistrut, with Signage and Connections     (EA)</t>
  </si>
  <si>
    <t xml:space="preserve">     4" CAP     (EACH)</t>
  </si>
  <si>
    <t xml:space="preserve">     4" Compacted 304 Stone     (SY)</t>
  </si>
  <si>
    <t xml:space="preserve">     4" Concrete Walk     (SF)</t>
  </si>
  <si>
    <t xml:space="preserve">     4" Gate Valve     (EA)</t>
  </si>
  <si>
    <t xml:space="preserve">     4" Gate Valve &amp; Box, complete     ()</t>
  </si>
  <si>
    <t xml:space="preserve">     4" Gate Valve and Appurtenances     (EA)</t>
  </si>
  <si>
    <t xml:space="preserve">     4" HDPE Water Main, HDD, complete     ()</t>
  </si>
  <si>
    <t xml:space="preserve">     4" ODOT ITEM 301, ASPHALT CONCRETE BASE - CAMPSITES     (CY)</t>
  </si>
  <si>
    <t xml:space="preserve">     4" ODOT ITEM 301, ASPHALT CONCRETE BASE -ROADS     (CY)</t>
  </si>
  <si>
    <t xml:space="preserve">     4" Perforated Drain     (LF)</t>
  </si>
  <si>
    <t xml:space="preserve">     4" Plug, complete     ()</t>
  </si>
  <si>
    <t xml:space="preserve">     4" Sanitary Lateral (SDR-35), including bedding &amp; native backfill, complete including cleanouts, cap and collar.     ()</t>
  </si>
  <si>
    <t xml:space="preserve">     4" Sanitary Lateral (SDR-35), including bedding &amp; premium backfill, complete including cleanouts, cap and collar.     ()</t>
  </si>
  <si>
    <t xml:space="preserve">     4" Sewer Laterals with Native Backfill– Compl. Incl. Cleanouts and Restor.     (LF)</t>
  </si>
  <si>
    <t xml:space="preserve">     4" Sewer Laterals with Premium Backfill – Compl. Incl. Cleanouts and Restor.      (LF)</t>
  </si>
  <si>
    <t xml:space="preserve">     4" Water Main     (LF)</t>
  </si>
  <si>
    <t xml:space="preserve">     4" Water Main w/Premium Backfill incl. Fittings     (LF)</t>
  </si>
  <si>
    <t xml:space="preserve">     4" x 1" Tee     (EA)</t>
  </si>
  <si>
    <t xml:space="preserve">     4" x 2" Reducer     (EA)</t>
  </si>
  <si>
    <t xml:space="preserve">     4" x 2" Tee     (EA)</t>
  </si>
  <si>
    <t xml:space="preserve">     4" x 4" Tee     (EA)</t>
  </si>
  <si>
    <t xml:space="preserve">     4"x2" Reducer, complete     ()</t>
  </si>
  <si>
    <t xml:space="preserve">     4"x2" Tee, complete     ()</t>
  </si>
  <si>
    <t xml:space="preserve">     4” Gas Valve     (EA)</t>
  </si>
  <si>
    <t xml:space="preserve">     4” Gate Valve and Valve Box     (EA)</t>
  </si>
  <si>
    <t xml:space="preserve">     4” HDPE Waterline and Fittings (Open Cut)     (LF)</t>
  </si>
  <si>
    <t xml:space="preserve">     4” Pavement Underdrain including geotextile fabric and stone     ()</t>
  </si>
  <si>
    <t xml:space="preserve">     4” perforated PVC underdrain (at playground)     (LF)</t>
  </si>
  <si>
    <t xml:space="preserve">     4” Plug     (EA)</t>
  </si>
  <si>
    <t xml:space="preserve">     4” Water Line Lowering incl. Fittings      (LF)</t>
  </si>
  <si>
    <t xml:space="preserve">     4” x 4” Cut-In Tee     (EA)</t>
  </si>
  <si>
    <t xml:space="preserve">     4”x4” PVC Sanitary Wye, complete     ()</t>
  </si>
  <si>
    <t xml:space="preserve">     407 - Tack Coat     (Gal)</t>
  </si>
  <si>
    <t xml:space="preserve">     448 - Type 1 Asphalt Concrete Surface Course     (CY)</t>
  </si>
  <si>
    <t xml:space="preserve">     48" Concrete Grinder Pump Station     (EA)</t>
  </si>
  <si>
    <t xml:space="preserve">     48" Sanitary Manhole     (EA)</t>
  </si>
  <si>
    <t xml:space="preserve">     48" Sanitary Manhole, complete     ()</t>
  </si>
  <si>
    <t xml:space="preserve">     4x Automatic Transfer Switch     (EA)</t>
  </si>
  <si>
    <t xml:space="preserve">     4x Branch Circuit Panelboard     (EA)</t>
  </si>
  <si>
    <t xml:space="preserve">     4x Enclosed Service Rated Circuit Breaker     (EA)</t>
  </si>
  <si>
    <t xml:space="preserve">     4x Grinder Pump Control Panel FBO     (EA)</t>
  </si>
  <si>
    <t xml:space="preserve">     4x Main Distribution Panel     (LS)</t>
  </si>
  <si>
    <t xml:space="preserve">     4x Manual Transfer Switch     (LS)</t>
  </si>
  <si>
    <t xml:space="preserve">     4x mdp     (EA)</t>
  </si>
  <si>
    <t xml:space="preserve">     4x Mini-power Center     (EA)</t>
  </si>
  <si>
    <t xml:space="preserve">     4x Misc. Pump Controllers F&amp;SBO     (EA)</t>
  </si>
  <si>
    <t xml:space="preserve">     4x Pump Control Panel FBO     (EA)</t>
  </si>
  <si>
    <t xml:space="preserve">     4x Utility Disconnect Switch     (EA)</t>
  </si>
  <si>
    <t xml:space="preserve">     50,000 Gallon Multilegged Steel Water Tower     (EA)</t>
  </si>
  <si>
    <t xml:space="preserve">     6" ODOT 304 AGGREGATE BASE -  TEMPORARY BYPASS ROAD     (SY)</t>
  </si>
  <si>
    <t xml:space="preserve">     6" ODOT Item 304 Crushed limestone base- Campsite     (CY)</t>
  </si>
  <si>
    <t xml:space="preserve">     6" ODOT Item 304 Crushed limestone base- Roads     (CY)</t>
  </si>
  <si>
    <t xml:space="preserve">     6" ODOT Item 304 Crushed limestone base- Temp. Bypass Road     (CY)</t>
  </si>
  <si>
    <t xml:space="preserve">     6" ODOT ITEM 304, LIMESTONE BASE - CAMPSITES     (CY)</t>
  </si>
  <si>
    <t xml:space="preserve">     6" ODOT ITEM 304, LIMESTONE BASE - ROADS     (CY)</t>
  </si>
  <si>
    <t xml:space="preserve">     6" Sanitary Lateral (SDR-35)     (LF)</t>
  </si>
  <si>
    <t xml:space="preserve">     6" Storm Pipe     (LF)</t>
  </si>
  <si>
    <t xml:space="preserve">     600 AMP U/G SECONDARY CABLE AND 4" CONDUITS     (LF)</t>
  </si>
  <si>
    <t xml:space="preserve">     600 AMP, 2 POLE, NEMA 3R, SERVICE RATED DISC.     (EA)</t>
  </si>
  <si>
    <t xml:space="preserve">     600 AMP, NEMA 3R, 120/240V, 1PH, 3W, DIST. PANEL     (EA)</t>
  </si>
  <si>
    <t xml:space="preserve">     8" Perforated Drain     (LF)</t>
  </si>
  <si>
    <t xml:space="preserve">     8" Sanitary Pipe (SDR-35)     (LF)</t>
  </si>
  <si>
    <t xml:space="preserve">     8" Sanitary Pipe (SDR-35), including bedding &amp; native backfill, complete     ()</t>
  </si>
  <si>
    <t xml:space="preserve">     8" Sanitary Pipe (SDR-35), including bedding &amp; premium backfill, complete     ()</t>
  </si>
  <si>
    <t xml:space="preserve">     8" Sanitary Plug, complete     ()</t>
  </si>
  <si>
    <t xml:space="preserve">     8" Sanitary Sewer (SDR 35 PVC) Main w/Gravel Backfill-Installed     (LF)</t>
  </si>
  <si>
    <t xml:space="preserve">     8" Sanitary Sewer Main w/ Native Backfill     (LF)</t>
  </si>
  <si>
    <t xml:space="preserve">     8" Sanitary Sewer Main w/Premium Backfill     (LF)</t>
  </si>
  <si>
    <t xml:space="preserve">     8"x4" PVC Sanitary Wye, complete     ()</t>
  </si>
  <si>
    <t xml:space="preserve">     8"x6" PVC Sanitary Wye     (EA)</t>
  </si>
  <si>
    <t xml:space="preserve">     8” x 4” Cut-In Tee     (EA)</t>
  </si>
  <si>
    <t xml:space="preserve">     ADA Pavement Markings     ()</t>
  </si>
  <si>
    <t xml:space="preserve">     Adjust Ex. Manhole Rims or Catch Basin  to New Grade     (EA)</t>
  </si>
  <si>
    <t xml:space="preserve">     Adjust Existing Catch Basin to Grade     ()</t>
  </si>
  <si>
    <t xml:space="preserve">     Aggregate Base – 6”     (CY)</t>
  </si>
  <si>
    <t xml:space="preserve">     AGGREGATE BASE - ASPHALT WALK     (CY)</t>
  </si>
  <si>
    <t xml:space="preserve">     AGGREGATE BASE - CONCRETE WALK     (CY)</t>
  </si>
  <si>
    <t xml:space="preserve">     Aggregate Base – Seasonal RV Pads – 6”     (CY)</t>
  </si>
  <si>
    <t xml:space="preserve">     Aggregate Base – Transient and ADA Pads – 6”     (CY)</t>
  </si>
  <si>
    <t xml:space="preserve">     Aggregate RV Pad Pavement Removal (Top 6”)     ()</t>
  </si>
  <si>
    <t xml:space="preserve">     AIR RELEASE VALVE     (EACH)</t>
  </si>
  <si>
    <t xml:space="preserve">     Air Release with Vault     (EA)</t>
  </si>
  <si>
    <t xml:space="preserve">     Apron Area Drain (Dump Station)     (EA)</t>
  </si>
  <si>
    <t xml:space="preserve">     ARC FLASH STUDY     (EACH)</t>
  </si>
  <si>
    <t xml:space="preserve">     Asphalt Concrete Base – 4”     (CY)</t>
  </si>
  <si>
    <t xml:space="preserve">     Asphalt Concrete Base – Seasonal RV Pads – 4”     (CY)</t>
  </si>
  <si>
    <t xml:space="preserve">     Asphalt Concrete Base – Transient and ADA Pads – 4”     (CY)</t>
  </si>
  <si>
    <t xml:space="preserve">     ASPHALT PAVEMENT - ASPHALT WALK     (CY)</t>
  </si>
  <si>
    <t xml:space="preserve">     Asphalt Pavement removal     (SY)</t>
  </si>
  <si>
    <t xml:space="preserve">     Asphalt Type I Intermediate – Seasonal RV Pads – 1-3/4”     (CY)</t>
  </si>
  <si>
    <t xml:space="preserve">     Asphalt Type I Intermediate – Transient and ADA Pads – 1-3/4”     (CY)</t>
  </si>
  <si>
    <t xml:space="preserve">     Asphalt Type I Intermediate –1-3/4” Depth     (CY)</t>
  </si>
  <si>
    <t xml:space="preserve">     Asphalt Type I Surface – 1.25” Depth     (CY)</t>
  </si>
  <si>
    <t xml:space="preserve">     Asphalt Type I Surface – Roadways &amp; Parking Lots -1-1/4”     (CY)</t>
  </si>
  <si>
    <t xml:space="preserve">     Asphalt Type I Surface – Seasonal RV Pads - 1-1/4”     (CY)</t>
  </si>
  <si>
    <t xml:space="preserve">     AST Concrete Pad and Bollards, As Per Plan      (LS)</t>
  </si>
  <si>
    <t xml:space="preserve">     Base Repair of Existing Park Roadways – ODOT 301 Asphalt Concrete Base Course (4”)     ()</t>
  </si>
  <si>
    <t xml:space="preserve">     Base Repair of Existing Park Roadways – ODOT 304 Aggregate Base (6”)     ()</t>
  </si>
  <si>
    <t xml:space="preserve">     Base Repair of Existing Park Roadways – ODOT 441 Asphalt Concrete Surface Course (1.25”)     ()</t>
  </si>
  <si>
    <t xml:space="preserve">     Bike Rack     ()</t>
  </si>
  <si>
    <t xml:space="preserve">     BOARDWALK     (L.F.)</t>
  </si>
  <si>
    <t xml:space="preserve">     Boat Launch-Complete in Place     (EACH)</t>
  </si>
  <si>
    <t xml:space="preserve">     BOLLARD WITH PLASTIC SLEEVE     (EACH)</t>
  </si>
  <si>
    <t xml:space="preserve">     Bollards     (EA)</t>
  </si>
  <si>
    <t xml:space="preserve">     Building Demolition – Existing Pavilion     (LS)</t>
  </si>
  <si>
    <t xml:space="preserve">     Building Lighting     (EA)</t>
  </si>
  <si>
    <t xml:space="preserve">     CAMPFIRE RING FOUNDATION - ADA TENT CAMPSITES     (EACH)</t>
  </si>
  <si>
    <t xml:space="preserve">     Catch Basin (ODOT 2-2B)     ()</t>
  </si>
  <si>
    <t xml:space="preserve">     CB-2-2-B     (EA)</t>
  </si>
  <si>
    <t xml:space="preserve">     Central Terminal Unit - SCADA     (LS)</t>
  </si>
  <si>
    <t xml:space="preserve">     Check Dam     (EA)</t>
  </si>
  <si>
    <t xml:space="preserve">     Clearing &amp; Grubbing     (LS)</t>
  </si>
  <si>
    <t xml:space="preserve">     Clearing and Grubbing     (AC)</t>
  </si>
  <si>
    <t xml:space="preserve">     Clearing and Grubbing Including Tree and Stump Removal     ()</t>
  </si>
  <si>
    <t xml:space="preserve">     Cluster Dock Abutment-Complete     (EACH)</t>
  </si>
  <si>
    <t xml:space="preserve">     Cluster Dock Abutments - Complete     (EA)</t>
  </si>
  <si>
    <t xml:space="preserve">     Cluster Dock Piling &amp; Floating Dock Installation-Complete     (Lump)</t>
  </si>
  <si>
    <t xml:space="preserve">     Cofferdam ODOT Type C Stone     (TONS)</t>
  </si>
  <si>
    <t xml:space="preserve">     Cofferdam Plastic Sheeting     (SY)</t>
  </si>
  <si>
    <t xml:space="preserve">     Cofferdam Removal     (LS)</t>
  </si>
  <si>
    <t xml:space="preserve">     Collapsible Bollards     (EA)</t>
  </si>
  <si>
    <t xml:space="preserve">     Communication Conduit     (LF)</t>
  </si>
  <si>
    <t xml:space="preserve">     Communications Conduit      ()</t>
  </si>
  <si>
    <t xml:space="preserve">     Concrete - RV Pads &amp; concrete RV Aprons - 5"     (CY)</t>
  </si>
  <si>
    <t xml:space="preserve">     Concrete - Sidewalks - 4"     (SF)</t>
  </si>
  <si>
    <t xml:space="preserve">     Concrete Barrier Curb – Dump Sta.     (LF)</t>
  </si>
  <si>
    <t xml:space="preserve">     Concrete Encase Existing Sanitary Sewer     (LF)</t>
  </si>
  <si>
    <t xml:space="preserve">     CONCRETE PAVEMENT - CONCRETE WALK     (SF)</t>
  </si>
  <si>
    <t xml:space="preserve">     CONCRETE PAVEMENT - TENT CAMPSITES     (SY)</t>
  </si>
  <si>
    <t xml:space="preserve">     Concrete Pavement Campsites     (SY)</t>
  </si>
  <si>
    <t xml:space="preserve">     Concrete Pavement Walkways     (SF)</t>
  </si>
  <si>
    <t xml:space="preserve">     Concrete Sidewalk     (SF)</t>
  </si>
  <si>
    <t xml:space="preserve">     Concrete Washout Station     ()</t>
  </si>
  <si>
    <t xml:space="preserve">     Concrete Washout Station     (EA)</t>
  </si>
  <si>
    <t xml:space="preserve">     Concrete Wheelstop – 6’     ()</t>
  </si>
  <si>
    <t xml:space="preserve">     Concrete Wheelstop – 8’     ()</t>
  </si>
  <si>
    <t xml:space="preserve">     Concrete Walk Replacement, As Per Plan      (LS)</t>
  </si>
  <si>
    <t xml:space="preserve">     Conduits, PVC, Underground,  (2 - 3")     (L.F.)</t>
  </si>
  <si>
    <t xml:space="preserve">     Connect to Existing Catch Basin     ()</t>
  </si>
  <si>
    <t xml:space="preserve">     Connect to Existing Sewer     (EA)</t>
  </si>
  <si>
    <t xml:space="preserve">     CONNECT TO EXISTING SEWER     (EACH)</t>
  </si>
  <si>
    <t xml:space="preserve">     CONNECT TO EXISTING WATER MAIN     (EACH)</t>
  </si>
  <si>
    <t xml:space="preserve">     Connection of Existing Drainage Conduits     (LF)</t>
  </si>
  <si>
    <t xml:space="preserve">     Connection of Existing Drainage Conduits, 12” HDPE     ()</t>
  </si>
  <si>
    <t xml:space="preserve">     Connection of Existing Drainage Conduits, 4” HDPE     ()</t>
  </si>
  <si>
    <t xml:space="preserve">     Connection of Existing Drainage Conduits, 6” HDPE     ()</t>
  </si>
  <si>
    <t xml:space="preserve">     Connection to Ex. 1” Water Service      (EA)</t>
  </si>
  <si>
    <t xml:space="preserve">     Connection to Ex. 2” Waterline     (EA)</t>
  </si>
  <si>
    <t xml:space="preserve">     Construction Entrance     (SY)</t>
  </si>
  <si>
    <t xml:space="preserve">     Construction Fence     (LF)</t>
  </si>
  <si>
    <t xml:space="preserve">     Construction Fence (4’ High PVC)     ()</t>
  </si>
  <si>
    <t xml:space="preserve">     Construction Fence (6’ High Chain Link)     ()</t>
  </si>
  <si>
    <t xml:space="preserve">     Construction Haul Road     ()</t>
  </si>
  <si>
    <t xml:space="preserve">     CONSTRUCTION LAYOUT STAKING     (EACH)</t>
  </si>
  <si>
    <t xml:space="preserve">     Control Wiring – (1) #18 in ¾” Conduit     (LF)</t>
  </si>
  <si>
    <t xml:space="preserve">     Control Wiring ‐ (1) #18 STP in 3/4" Conduit      (FT)</t>
  </si>
  <si>
    <t xml:space="preserve">     Controls/Monitoring Cabling     (LS)</t>
  </si>
  <si>
    <t xml:space="preserve">     Copper LP Piping     (LF)</t>
  </si>
  <si>
    <t xml:space="preserve">     CPM PROGRESS SCHEDULE     (LS)</t>
  </si>
  <si>
    <t xml:space="preserve">     Crib Pier     (Each)</t>
  </si>
  <si>
    <t xml:space="preserve">     CT Cabinet     ()</t>
  </si>
  <si>
    <t xml:space="preserve">     CT CABINET     (EA)</t>
  </si>
  <si>
    <t xml:space="preserve">     CXT Denali Restroom Building Foundation     (LUMP)</t>
  </si>
  <si>
    <t xml:space="preserve">     CXT Santiago Restroom Building Foundation     (LUMP)</t>
  </si>
  <si>
    <t xml:space="preserve">     Deciduous Tree (3" Cal.)     ()</t>
  </si>
  <si>
    <t xml:space="preserve">     Demolition     (LS)</t>
  </si>
  <si>
    <t xml:space="preserve">     Demolition of Existing Exhaust Fan     (EA)</t>
  </si>
  <si>
    <t xml:space="preserve">     Demolition of Existing Pit Toilets     ()</t>
  </si>
  <si>
    <t xml:space="preserve">     Demolition of Existing Unit Heater     (EA)</t>
  </si>
  <si>
    <t xml:space="preserve">     DIRECTIONAL PAVEMENT MARKINGS     (EACH)</t>
  </si>
  <si>
    <t xml:space="preserve">     DISABLED PARKING SIGN W/POST AND BASE     (EACH)</t>
  </si>
  <si>
    <t xml:space="preserve">     Disconnect Switch, 100A, 120/240V, 1PH, 3W, NEMA 3R (with fuses)     (EACH)</t>
  </si>
  <si>
    <t xml:space="preserve">     Disconnect Switch, 200A, 120/240V, 1PH, 3W, NEMA 3R (with fuses)     (EACH)</t>
  </si>
  <si>
    <t xml:space="preserve">     Dispenser Sump, As Per Plan     (LS)</t>
  </si>
  <si>
    <t xml:space="preserve">     Dispenser Sump, As Per Plan      (LS)</t>
  </si>
  <si>
    <t xml:space="preserve">     Distribution Panels     ()</t>
  </si>
  <si>
    <t xml:space="preserve">     Dockside Transition Sump, to be Removed and Replaced, As Per Plan     (LS)</t>
  </si>
  <si>
    <t xml:space="preserve">     Dockside Transition Sump, As Per Plan      (LS)</t>
  </si>
  <si>
    <t xml:space="preserve">     Double Leaf Metal Pipe Gate     (EA)</t>
  </si>
  <si>
    <t xml:space="preserve">     Drinking Fountain (at Shelter)     (EA)</t>
  </si>
  <si>
    <t xml:space="preserve">     Dual Compartment Junction Box for Quick Connect, As Per Plan     (EA)</t>
  </si>
  <si>
    <t xml:space="preserve">     Dual Nozzle, Suction-Pump Dispenser with 25-30 Ft Hose and Retractable Reel Each Nozzle, As Per Plan     (LS)</t>
  </si>
  <si>
    <t xml:space="preserve">     Dumpster Enclosure     ()</t>
  </si>
  <si>
    <t xml:space="preserve">     DUST CONTROL     (LUMP)</t>
  </si>
  <si>
    <t xml:space="preserve">     EF – 1,2 + Ductwork and Grilles     (EA)</t>
  </si>
  <si>
    <t xml:space="preserve">     Electric heater &amp; Plumbing     (EA)</t>
  </si>
  <si>
    <t xml:space="preserve">     Electric Service     (LS)</t>
  </si>
  <si>
    <t xml:space="preserve">     Electric Unit Heater     (EA)</t>
  </si>
  <si>
    <t xml:space="preserve">     Electrical RV Pedestal (Owner furnished), Installation &amp; Wiring     (EACH)</t>
  </si>
  <si>
    <t xml:space="preserve">     Electrical RV Pedestal Driven Ground Rod     (EACH)</t>
  </si>
  <si>
    <t xml:space="preserve">     Electrical Service     (EA)</t>
  </si>
  <si>
    <t xml:space="preserve">     Electrical Site Demolition     ()</t>
  </si>
  <si>
    <t xml:space="preserve">     Electrical Utility Service Allowance*     (LS)</t>
  </si>
  <si>
    <t xml:space="preserve">     Electrical Utility Service Extension Allowance*     (LS)</t>
  </si>
  <si>
    <t xml:space="preserve">     Elevated Water Storage Tank - Installed Complete     (EA)</t>
  </si>
  <si>
    <t xml:space="preserve">     Embankment     (CY)</t>
  </si>
  <si>
    <t xml:space="preserve">     Emergency Eyewash/Shower Combo &amp; Plumbing     (EA)</t>
  </si>
  <si>
    <t xml:space="preserve">     Equipment Monitoring     (LS)</t>
  </si>
  <si>
    <t xml:space="preserve">     Equipment Wiring     (LS)</t>
  </si>
  <si>
    <t xml:space="preserve">     Erosion Control Blanket (Slope/Swale Stabilization)     (SY)</t>
  </si>
  <si>
    <t xml:space="preserve">     Erosion Control Matting     ()</t>
  </si>
  <si>
    <t xml:space="preserve">     Excavation      (cy)</t>
  </si>
  <si>
    <t xml:space="preserve">     Excavation     (CY)</t>
  </si>
  <si>
    <t xml:space="preserve">     Excavation and Fill     ()</t>
  </si>
  <si>
    <t xml:space="preserve">     Excavation and Fill     (CY)</t>
  </si>
  <si>
    <t xml:space="preserve">     Feeders     (LS)</t>
  </si>
  <si>
    <t xml:space="preserve">     Fencing - 16' Wide Double Swing Gate     (EA)</t>
  </si>
  <si>
    <t xml:space="preserve">     Fencing - 4' Wide Swing Gate     (EA)</t>
  </si>
  <si>
    <t xml:space="preserve">     Fencing – 6’ Ht. Chain Link Including Double Gates and Barbed Wire     (LF)</t>
  </si>
  <si>
    <t xml:space="preserve">     Fencing - 7' Ht. Chain Link Fence     (LF)</t>
  </si>
  <si>
    <t xml:space="preserve">     Fiberglass Box Pad, outdoor, (Padmount Transformer)      (EACH)</t>
  </si>
  <si>
    <t xml:space="preserve">     Fiberglass Box Pad, outdoor, (Sectionalizing Cabinet)      (EACH)</t>
  </si>
  <si>
    <t xml:space="preserve">     FIELD OFFICE     (EACH)</t>
  </si>
  <si>
    <t xml:space="preserve">     Fine Grading and Lawn Seeding     ()</t>
  </si>
  <si>
    <t xml:space="preserve">     Fine Grading and Lawn Seeding     (SY)</t>
  </si>
  <si>
    <t xml:space="preserve">     Fine Grading and Meadow Seeding     (SY)</t>
  </si>
  <si>
    <t xml:space="preserve">     FLAGPOLE &amp; PLAQUARD REMOVE &amp; RELOCATE (INCL LIGHTING)     (EACH)</t>
  </si>
  <si>
    <t xml:space="preserve">     Floating Docks and Gangways     (Lump)</t>
  </si>
  <si>
    <t xml:space="preserve">     FLUSH CURB -TENT CAMPSITES     (L.F.)</t>
  </si>
  <si>
    <t xml:space="preserve">     Flush Hydrant, complete     ()</t>
  </si>
  <si>
    <t xml:space="preserve">     French Drain Complete - 6" Perforated Drain (18" Gravel Width)     (LF)</t>
  </si>
  <si>
    <t xml:space="preserve">     Frost Free Yard Hydrant Assembly     (EA)</t>
  </si>
  <si>
    <t xml:space="preserve">     Full Depth Pavement Restoration     (SY)</t>
  </si>
  <si>
    <t xml:space="preserve">     Full Depth Subgrade Repair     ()</t>
  </si>
  <si>
    <t xml:space="preserve">     Full Depth Subgrade Repair - Campsites     (SY)</t>
  </si>
  <si>
    <t xml:space="preserve">     Gas Line - 1"     (LF)</t>
  </si>
  <si>
    <t xml:space="preserve">     Gas Line - 1-1/2"     (LF)</t>
  </si>
  <si>
    <t xml:space="preserve">     Gas Line - 2"     (LF)</t>
  </si>
  <si>
    <t xml:space="preserve">     Gas Line – 4”     (LF)</t>
  </si>
  <si>
    <t xml:space="preserve">     Gas Regulator     (EA)</t>
  </si>
  <si>
    <t xml:space="preserve">     Generator     (EA)</t>
  </si>
  <si>
    <t xml:space="preserve">     Geotextile  Fabric (at playgrounds)     (SY)</t>
  </si>
  <si>
    <t xml:space="preserve">     Geotextile Fabric ODOT Type ‘D’     (SY)</t>
  </si>
  <si>
    <t xml:space="preserve">     Geotextile Fabric Type D (Weed Barrier) for RV Campsites      ()</t>
  </si>
  <si>
    <t xml:space="preserve">     Grading, Foundation, Gravel Base and Utility Connections for CXT Restroom Building     ()</t>
  </si>
  <si>
    <t xml:space="preserve">     Gravel Pavement removal     (SY)</t>
  </si>
  <si>
    <t xml:space="preserve">     Grounding     (LS)</t>
  </si>
  <si>
    <t xml:space="preserve">     HANDICAP STALL MARKING     (EACH)</t>
  </si>
  <si>
    <t xml:space="preserve">     Headwall     (EA)</t>
  </si>
  <si>
    <t xml:space="preserve">     H-FRAME ASSEMBLY, (Electrical equipment structure)     (EACH)</t>
  </si>
  <si>
    <t xml:space="preserve">     HIGH VOLTAGE TRANSFORMER CONCRETE PAD     (EA)</t>
  </si>
  <si>
    <t xml:space="preserve">     Inlet Protection     (EA)</t>
  </si>
  <si>
    <t xml:space="preserve">     INLET PROTECTION     (EACH)</t>
  </si>
  <si>
    <t xml:space="preserve">     Install Owner Provided Park Bench     ()</t>
  </si>
  <si>
    <t xml:space="preserve">     Install Owner Provided Trash Receptacles     ()</t>
  </si>
  <si>
    <t xml:space="preserve">     Installation and Connections of Anti ‐Siphon Valve      (EA)</t>
  </si>
  <si>
    <t xml:space="preserve">     Installation and Connections of Anti-Siphon Valve     (EA)</t>
  </si>
  <si>
    <t xml:space="preserve">     Installation and Connections of AST Interstitial Sensor      (EA)</t>
  </si>
  <si>
    <t xml:space="preserve">     Installation and Connections of AST Interstitial Sensor     (EA)</t>
  </si>
  <si>
    <t xml:space="preserve">     Installation and Connections of AST Level Sensor      (EA)</t>
  </si>
  <si>
    <t xml:space="preserve">     Installation and Connections of AST Level Sensor     (EA)</t>
  </si>
  <si>
    <t xml:space="preserve">     Installation and Connections of AST Spill Containment Sensor      (EA)</t>
  </si>
  <si>
    <t xml:space="preserve">     Installation and Connections of AST Spill Containment Sensor     (EA)</t>
  </si>
  <si>
    <t xml:space="preserve">     Installation and Connections of Dispenser Sump Leak Detector      (EA)</t>
  </si>
  <si>
    <t xml:space="preserve">     Installation and Connections of Dispenser Sump Leak Detector     (EA)</t>
  </si>
  <si>
    <t xml:space="preserve">     Installation and Connections of Dock Transition Sump Leak Detector      (EA)</t>
  </si>
  <si>
    <t xml:space="preserve">     Installation and Connections of Dock Transition Sump Leak Detector     (EA)</t>
  </si>
  <si>
    <t xml:space="preserve">     Installation and Connections of On‐Shore Transition Sump Leak Detector      (EA)</t>
  </si>
  <si>
    <t xml:space="preserve">     Installation and Connections of On-Shore Transition Sump Leak Detector     (EA)</t>
  </si>
  <si>
    <t xml:space="preserve">     Installation and Connections of On‐Shore Transition Sump Solenoid Valve      (EA)</t>
  </si>
  <si>
    <t xml:space="preserve">     Installation and Connections of On-Shore Transition Sump Solenoid Valve     (EA)</t>
  </si>
  <si>
    <t xml:space="preserve">     Installation and Programming of Veeder-Root Controller     (LS)</t>
  </si>
  <si>
    <t xml:space="preserve">     Installation of 3’-4” Vinyl Chain Link Gate, As Per Plan     (EA)</t>
  </si>
  <si>
    <t xml:space="preserve">     Installation of 4’ Vinyl Chain Link Gate, As Per Plan     (EA)</t>
  </si>
  <si>
    <t xml:space="preserve">     Installation of 6’-0” Vinyl Chain Link Fence, As Per Plan     (LF)</t>
  </si>
  <si>
    <t xml:space="preserve">     Installation of New Bollards     (EA)</t>
  </si>
  <si>
    <t xml:space="preserve">     Installation of owner provided camp site utility pedestals     (EA)</t>
  </si>
  <si>
    <t xml:space="preserve">     INSTALLATION OF OWNER PROVIDED WAYFINDING SIGNAGE (4'X4' SIGN, (2) 4"X4" PRESSURE TREATED POSTS AND ATTACHMENT HARDWARE)     (EACH)</t>
  </si>
  <si>
    <t xml:space="preserve">     Installation of Owner-Provided Signage     ()</t>
  </si>
  <si>
    <t xml:space="preserve">     Laundry Tub &amp; Plumbing     (EA)</t>
  </si>
  <si>
    <t xml:space="preserve">     LIFT STATION (SMALL GRINDER) COMPLETE     (EACH)</t>
  </si>
  <si>
    <t xml:space="preserve">     LIFT STATION COMPLETE     (EACH)</t>
  </si>
  <si>
    <t xml:space="preserve">     Lift Station Feed (100A)     (EACH)</t>
  </si>
  <si>
    <t xml:space="preserve">     LIGHT POLES REMOVED     (EACH)</t>
  </si>
  <si>
    <t xml:space="preserve">     Lighting     (EA)</t>
  </si>
  <si>
    <t xml:space="preserve">     Line Voltage Wiring – (2) #16 in ¾” Conduit     (LF)</t>
  </si>
  <si>
    <t xml:space="preserve">     Main Distribution Panel     (EA)</t>
  </si>
  <si>
    <t xml:space="preserve">     Manual Transfer Switch     (EA)</t>
  </si>
  <si>
    <t xml:space="preserve">     Medium Voltage Cable, #2 Alum., 1-phase, Cable-in-Conduit     (L.F.)</t>
  </si>
  <si>
    <t xml:space="preserve">     Medium Voltage Cable, 4/0 Alum., 1-phase, Cable-in-Conduit     (L.F.)</t>
  </si>
  <si>
    <t xml:space="preserve">     Mill Existing Asphalt Pavement (2” Depth)     ()</t>
  </si>
  <si>
    <t xml:space="preserve">     MISC. ADDITIONAL SWPPP ITEMS AND REPAIRS     (LUMP)</t>
  </si>
  <si>
    <t xml:space="preserve">     Misc. Plumbing and Valves     (EA)</t>
  </si>
  <si>
    <t xml:space="preserve">     Miscellaneous Site Item Demolition     ()</t>
  </si>
  <si>
    <t xml:space="preserve">     Miscellaneous Site Item Demolition     (LS)</t>
  </si>
  <si>
    <t xml:space="preserve">     MOBILIZATION     (EACH)</t>
  </si>
  <si>
    <t xml:space="preserve">     Mobilization     (LS)</t>
  </si>
  <si>
    <t xml:space="preserve">     Mobilization, As Per Plan     (LS)</t>
  </si>
  <si>
    <t xml:space="preserve">     Modifications and Connections to Existing Fuel Dispenser, As Per Plan      (LS)</t>
  </si>
  <si>
    <t xml:space="preserve">     Modifications to Existing 6000 Gallon AST, Including STP Removal, New Suction Piping, Anti-Siphon Valve, Spill Containment, Fill Cap, Overfill Protection, Thermal Pressure Relief Valve, and Above-Ground Piping to New Tank Slab Transition Sump, As Per</t>
  </si>
  <si>
    <t xml:space="preserve">     MWCD MONUMENT      (EACH)</t>
  </si>
  <si>
    <t xml:space="preserve">     New Reinforced Concrete Slab With Anchors     (CY)</t>
  </si>
  <si>
    <t xml:space="preserve">     No. 4 Limestone Aggregate Base – Event Parking     (SY)</t>
  </si>
  <si>
    <t xml:space="preserve">     Not Used     (EACH)</t>
  </si>
  <si>
    <t xml:space="preserve">     ODOT 204 SUBGRADE COMPACTION- ASPHALT WALK     (SY)</t>
  </si>
  <si>
    <t xml:space="preserve">     ODOT 204 SUBGRADE COMPACTION- CAMPSITES     (SY)</t>
  </si>
  <si>
    <t xml:space="preserve">     ODOT 204 SUBGRADE COMPACTION -ROADS     (SY)</t>
  </si>
  <si>
    <t xml:space="preserve">     ODOT 204 SUBGRADE COMPACTION- TEMPORARY BYPASS ROAD     (SY)</t>
  </si>
  <si>
    <t xml:space="preserve">     ODOT 301 Asphalt Concrete Base - Heavy Duty Asphalt Pavement (4")     ()</t>
  </si>
  <si>
    <t xml:space="preserve">     ODOT 304 Aggregate Base     (CY)</t>
  </si>
  <si>
    <t xml:space="preserve">     ODOT 304 Aggregate Base - Heavy Duty Asphalt Pavement - (6")     ()</t>
  </si>
  <si>
    <t xml:space="preserve">     ODOT 304 Aggregate Base - RV Pads     ()</t>
  </si>
  <si>
    <t xml:space="preserve">     ODOT 304 Aggregate Base - Standard Duty Asphalt Pavement - (6")     ()</t>
  </si>
  <si>
    <t xml:space="preserve">     ODOT 304 Aggregate Base - Standard Duty Concrete Pavement - (4")     ()</t>
  </si>
  <si>
    <t xml:space="preserve">     ODOT 407 Tack Coat –  Standard Duty Asphalt     ()</t>
  </si>
  <si>
    <t xml:space="preserve">     ODOT 407 Tack Coat – Heavy Duty Asphalt     ()</t>
  </si>
  <si>
    <t xml:space="preserve">     ODOT 407 Tack Coat – Milled Surface     ()</t>
  </si>
  <si>
    <t xml:space="preserve">     ODOT 422 CHIP AND SEAL COAT BITUMINOUS -  TEMPORARY BYPASS ROAD     (GAL)</t>
  </si>
  <si>
    <t xml:space="preserve">     ODOT 441 Asphalt Concrete Intermediate Course Type 2 (448) - Heavy Duty Asphalt Pavement (1.75")     ()</t>
  </si>
  <si>
    <t xml:space="preserve">     ODOT 441 Asphalt Concrete Intermediate Course Type 2 (448) - Standard Duty Asphalt Pavement (3")     ()</t>
  </si>
  <si>
    <t xml:space="preserve">     ODOT 441 Asphalt Concrete Intermediate Course Type 2 (448) (3.5")     (CY)</t>
  </si>
  <si>
    <t xml:space="preserve">     ODOT 441 Asphalt Concrete Surface Course, Type 1 (448) - Asphalt Overlay for Milled Surface (2")     ()</t>
  </si>
  <si>
    <t xml:space="preserve">     ODOT 441 Asphalt Concrete Surface Course, Type 1 (448) - Heavy Duty Asphalt Pavement (1.25")     ()</t>
  </si>
  <si>
    <t xml:space="preserve">     ODOT 441 Asphalt Concrete Surface Course, Type 1 (448) - Standard Duty Asphalt Pavement (1.5")     ()</t>
  </si>
  <si>
    <t xml:space="preserve">     ODOT 441 Asphalt Concrete Surface Course, Type 1 (448) (2.5")     (CY)</t>
  </si>
  <si>
    <t xml:space="preserve">     ODOT ITEM 301, 4” ASPHALT CONCRETE BASE COARSE (REPAIR EXISTING PARK ROAD)     (CY)</t>
  </si>
  <si>
    <t xml:space="preserve">     ODOT ITEM 304, 6” AGGREGATE BASE (REPAIR EXISTING PARK ROAD)     (CY)</t>
  </si>
  <si>
    <t xml:space="preserve">     ODOT ITEM 407 TACK COAT (0.075 GAL/SY) - ASPHALT WALK     (GAL)</t>
  </si>
  <si>
    <t xml:space="preserve">     ODOT ITEM 407 TACK COAT (0.075 GAL/SY) - CAMPSITES     (GAL)</t>
  </si>
  <si>
    <t xml:space="preserve">     ODOT ITEM 407 TACK COAT (0.075 GAL/SY) - RESURFACED PAVEMENT     (GAL)</t>
  </si>
  <si>
    <t xml:space="preserve">     ODOT ITEM 407 TACK COAT (0.075 GAL/SY) - ROADS     (GAL)</t>
  </si>
  <si>
    <t xml:space="preserve">     ODOT ITEM 441, 1.5” ASPHALT CONCRETE SURFACE COARSE (REPAIR EXISTING PARK ROAD)     (CY)</t>
  </si>
  <si>
    <t xml:space="preserve">     ODOT ITEM 441, 2” ASPHALT CONCRETE SURFACE COARSE (REPAIR EXISTING PARK ROAD)     (CY)</t>
  </si>
  <si>
    <t xml:space="preserve">     Onshore Transition Sump, to be Removed and Replaced, As Per Plan      (LS)</t>
  </si>
  <si>
    <t xml:space="preserve">     Onshore Transition Sump, to be Removed and Replaced, As Per Plan     (LS)</t>
  </si>
  <si>
    <t xml:space="preserve">     OUTDOOR DRINKING FOUNTAIN WITH HOSE BIB     (EACH)</t>
  </si>
  <si>
    <t xml:space="preserve">     Outlet Control Structure     (EA)</t>
  </si>
  <si>
    <t xml:space="preserve">     Owner’s Contingency Allowance *     (LS)</t>
  </si>
  <si>
    <t xml:space="preserve">     Owner’s Contingency Allowance*     (LS)</t>
  </si>
  <si>
    <t xml:space="preserve">     PADMOUNT TRANSFMORMER, 25 kVA, 7200V-120/240V, 1-phase, outdoor     (EACH)</t>
  </si>
  <si>
    <t xml:space="preserve">     PADMOUNT TRANSFMORMER, 37.5 kVA, 7200V-120/240V, 1-phase, outdoor     (EACH)</t>
  </si>
  <si>
    <t xml:space="preserve">     PADMOUNT TRANSFMORMER, 50 kVA, 7200V-120/240V, 1-phase, outdoor     (EACH)</t>
  </si>
  <si>
    <t xml:space="preserve">     PADMOUNT TRANSFMORMER, 75 kVA, 7200V-120/240V, 1-phase, outdoor     (EACH)</t>
  </si>
  <si>
    <t xml:space="preserve">     PAINTED STRIPE - 4"     (L.F.)</t>
  </si>
  <si>
    <t xml:space="preserve">     PANELBOARD NEMA 3R ENCLOSURE     (EA)</t>
  </si>
  <si>
    <t xml:space="preserve">     Panelboard, 100A, 120/240V, 1PH, 3W, NEMA 3R, MCB     (EACH)</t>
  </si>
  <si>
    <t xml:space="preserve">     Panelboard, 200A, 120/240V, 1PH, 3W, NEMA 3R, MCB     (EACH)</t>
  </si>
  <si>
    <t xml:space="preserve">     PARK DAY USE FEATURES (BENCHES,  GRILLS, PLAYGROUND EQPT, ETC.) REMOVED &amp; SALVAGED AS DIRECTED     (EACH)</t>
  </si>
  <si>
    <t xml:space="preserve">     PAVEDRAIN PAVERS WITH UNDERDRAIN     (S.F.)</t>
  </si>
  <si>
    <t xml:space="preserve">     Pavement Removal     ()</t>
  </si>
  <si>
    <t xml:space="preserve">     Pavement Repair for Trenches     (SY)</t>
  </si>
  <si>
    <t xml:space="preserve">     PAVEMENT RESTORATION     (SY)</t>
  </si>
  <si>
    <t xml:space="preserve">     Pavement Restoration to Repair Trench Cuts, complete     ()</t>
  </si>
  <si>
    <t xml:space="preserve">     Pavement Striping     ()</t>
  </si>
  <si>
    <t xml:space="preserve">     PEDESTAL  FEEDS - 250 A. SINGLE CONDUCTOR CABLE IN 2-1/2” SCHEDULE 40 PVC     (LF)</t>
  </si>
  <si>
    <t xml:space="preserve">     PEDESTAL CONNECTIONS     (EA)</t>
  </si>
  <si>
    <t xml:space="preserve">     Pedestals (Installation only, Furnished by Owner)     ()</t>
  </si>
  <si>
    <t xml:space="preserve">     Perennials     ()</t>
  </si>
  <si>
    <t xml:space="preserve">     Pin &amp; Sleeve Connector     (EA)</t>
  </si>
  <si>
    <t xml:space="preserve">     Post Type, Flush Hydrant Assembly     (EA)</t>
  </si>
  <si>
    <t xml:space="preserve">     POST/  SIGN REMOVED     (EACH)</t>
  </si>
  <si>
    <t xml:space="preserve">     Precast Concrete Headwalls     (EA)</t>
  </si>
  <si>
    <t xml:space="preserve">     Precast Concrete Inlets     (EA)</t>
  </si>
  <si>
    <t xml:space="preserve">     Precast Concrete Wheelstop     (EA)</t>
  </si>
  <si>
    <t xml:space="preserve">     PRECAST CONCRETE WHEELSTOP     (EACH)</t>
  </si>
  <si>
    <t xml:space="preserve">     Premium for Contract Performance Bond and For Payment     (LS)</t>
  </si>
  <si>
    <t xml:space="preserve">     PREMIUM FOR CONTRACT PERFORMANCE BOND AND FOR PAYMENT     (LUMP)</t>
  </si>
  <si>
    <t xml:space="preserve">     Proof Rolling     (SY)</t>
  </si>
  <si>
    <t xml:space="preserve">     PROPANE CONCRETE PAD (6"X60")     (SF)</t>
  </si>
  <si>
    <t xml:space="preserve">     Receptacles     (EA)</t>
  </si>
  <si>
    <t xml:space="preserve">     REDUCER (TO 1.5")     (EACH)</t>
  </si>
  <si>
    <t xml:space="preserve">     Relocate Air Release Valve     (EA)</t>
  </si>
  <si>
    <t xml:space="preserve">     Relocate Existing Frost Free Yard Hydrant Assembly     (EA)</t>
  </si>
  <si>
    <t xml:space="preserve">     Relocation of Existing 500 Gallon Propane Tank     (LS)</t>
  </si>
  <si>
    <t xml:space="preserve">     Relocation of Existing Propane Tank Pad, As Per Plan     (LS)</t>
  </si>
  <si>
    <t xml:space="preserve">     Remote Terminal Unit - SCADA     (LS)</t>
  </si>
  <si>
    <t xml:space="preserve">     Removal of Bollards, As Per Plan     (EA)</t>
  </si>
  <si>
    <t xml:space="preserve">     Removal of Existing Septic Storage Tanks     ()</t>
  </si>
  <si>
    <t xml:space="preserve">     Remove (Export and Haul Away) Asphalt Pavement     (SY)</t>
  </si>
  <si>
    <t xml:space="preserve">     Remove Existing Aggregate Drive     (SY)</t>
  </si>
  <si>
    <t xml:space="preserve">     Remove Existing Basketball Court     (LS)</t>
  </si>
  <si>
    <t xml:space="preserve">     Remove Existing Play Structure     (LS)</t>
  </si>
  <si>
    <t xml:space="preserve">     Remove existing Power Panels 'D', 'E', and 'F'     (EA)</t>
  </si>
  <si>
    <t xml:space="preserve">     Remove existing RV Power Pedestal     (EA)</t>
  </si>
  <si>
    <t xml:space="preserve">     Remove Existing Shuffleboard Court     (LS)</t>
  </si>
  <si>
    <t xml:space="preserve">     Remove existing Utility/Service Pole     (EA)</t>
  </si>
  <si>
    <t xml:space="preserve">     Remove Misc. Items - Fire Rings, Grills Trash Cans, Signs, Posts     (LS)</t>
  </si>
  <si>
    <t xml:space="preserve">     Remove Utility - Electric Panel     (EA)</t>
  </si>
  <si>
    <t xml:space="preserve">     Remove Utility Line     (LF)</t>
  </si>
  <si>
    <t xml:space="preserve">     Repair Seeding &amp; Mulching – Event Parking     (SY)</t>
  </si>
  <si>
    <t xml:space="preserve">     Replace Ex. Water Well Pumps     (EA)</t>
  </si>
  <si>
    <t xml:space="preserve">     Replace Existing Gravel Drive In-Kind     (SY)</t>
  </si>
  <si>
    <t xml:space="preserve">     Re‐programming of Existing Veeder‐Root Controller      (LS)</t>
  </si>
  <si>
    <t xml:space="preserve">     Restroom Building Electrical and Communications     (LS)</t>
  </si>
  <si>
    <t xml:space="preserve">     Restroom Building Electrical and Communications     (LUMP)</t>
  </si>
  <si>
    <t xml:space="preserve">     Restroom Building HVAC     (LS)</t>
  </si>
  <si>
    <t xml:space="preserve">     Restroom Building HVAC     (LUMP)</t>
  </si>
  <si>
    <t xml:space="preserve">     Restroom Building Plumbing     (LS)</t>
  </si>
  <si>
    <t xml:space="preserve">     Restroom Building Plumbing     (LUMP)</t>
  </si>
  <si>
    <t xml:space="preserve">     Restroom Building Structure and Finishes     (LS)</t>
  </si>
  <si>
    <t xml:space="preserve">     Restroom Building Structure and Finishes     (LUMP)</t>
  </si>
  <si>
    <t xml:space="preserve">     Restroom Renovations Electrical     ()</t>
  </si>
  <si>
    <t xml:space="preserve">     Restroom Renovations Mechanical and Plumbing     ()</t>
  </si>
  <si>
    <t xml:space="preserve">     Restroom Renovations Structure and Finishes     ()</t>
  </si>
  <si>
    <t xml:space="preserve">     Rock Channel Protection Type ‘C’     (LS)</t>
  </si>
  <si>
    <t xml:space="preserve">     Rock Channel Protection Type ‘D’     (LS)</t>
  </si>
  <si>
    <t xml:space="preserve">     Rock Channel Protection, Type C, with Filter     (CY)</t>
  </si>
  <si>
    <t xml:space="preserve">     ROCK CHECK DAM     (EACH)</t>
  </si>
  <si>
    <t xml:space="preserve">     RV Yard Hydrant, complete     ()</t>
  </si>
  <si>
    <t xml:space="preserve">     RV Yard Hydrants - Frost Free     (EA)</t>
  </si>
  <si>
    <t xml:space="preserve">     RV Yard Hydrants - Frost Free, complete     ()</t>
  </si>
  <si>
    <t xml:space="preserve">     RV Yard Hydrants - Wet     (EA)</t>
  </si>
  <si>
    <t xml:space="preserve">     Sample Tap, with vault     (EA)</t>
  </si>
  <si>
    <t xml:space="preserve">     SAND TOPSOIL MIX-TENT CAMPSITES     (SY)</t>
  </si>
  <si>
    <t xml:space="preserve">     Sanitary Lift Station, 2-hp, 230 V, 1-phase Complete with 60-in precast wet well, 6'x6' precast valve vault, equipped per plans     (EA)</t>
  </si>
  <si>
    <t xml:space="preserve">     Sanitary Sewer Manholes     (EA)</t>
  </si>
  <si>
    <t xml:space="preserve">     Sawcut Existing Pavement     ()</t>
  </si>
  <si>
    <t xml:space="preserve">     Sawcut Existing Pavement     (LF)</t>
  </si>
  <si>
    <t xml:space="preserve">     Sectionalizing Cabinet, Medium Voltage, 3-phase, outdoor     (EACH)</t>
  </si>
  <si>
    <t xml:space="preserve">     Seeding and Mulching     (LS)</t>
  </si>
  <si>
    <t xml:space="preserve">     Self Closing Sewer Cap and Concrete Collar     (EA)</t>
  </si>
  <si>
    <t xml:space="preserve">     Shelter Structure (24’ x 28’) Including Foundations and Electrical     (LS)</t>
  </si>
  <si>
    <t xml:space="preserve">     Shelter Structure (30’ x 44’) Including Foundations and Electrical     (LS)</t>
  </si>
  <si>
    <t xml:space="preserve">     Shelter Structure Electrical     (LUMP)</t>
  </si>
  <si>
    <t xml:space="preserve">     Shelter Structure-Complete (per Plan A-603)     (LUMP)</t>
  </si>
  <si>
    <t xml:space="preserve">     Short Circuit Evaluation     (EACH)</t>
  </si>
  <si>
    <t xml:space="preserve">     SHORT CIRCUIT EVALUATION     (LS)</t>
  </si>
  <si>
    <t xml:space="preserve">     Shrubs     ()</t>
  </si>
  <si>
    <t xml:space="preserve">     Signage - Wayfinding     (EA)</t>
  </si>
  <si>
    <t xml:space="preserve">     Signage Installation – Incl. posts and base – Dump Sta.     (EA)</t>
  </si>
  <si>
    <t xml:space="preserve">     SILT FENCE     (L.F.)</t>
  </si>
  <si>
    <t xml:space="preserve">     Site Electrical     (LS)</t>
  </si>
  <si>
    <t xml:space="preserve">     Site Electrical Demolition     ()</t>
  </si>
  <si>
    <t xml:space="preserve">     Site Lighting     (EA)</t>
  </si>
  <si>
    <t xml:space="preserve">     Site Lighting Bollard     (EACH)</t>
  </si>
  <si>
    <t xml:space="preserve">     SITE LIGHTING CIRCUITS     (LF)</t>
  </si>
  <si>
    <t xml:space="preserve">     Site Lighting Circuits (20A, 120V-1Ph)     (L.F.)</t>
  </si>
  <si>
    <t xml:space="preserve">     Site Utility Removal, Capping or Abandoning     (LS)</t>
  </si>
  <si>
    <t xml:space="preserve">     Site Utility Removal, Capping, or Abandoning     ()</t>
  </si>
  <si>
    <t xml:space="preserve">     SL1 SITE LIGHTING LUMINAIRE, POLE AND BASE     (EA)</t>
  </si>
  <si>
    <t xml:space="preserve">     SL1 Site Lighting Luminaire, Pole and Base     (EACH)</t>
  </si>
  <si>
    <t xml:space="preserve">     SL2 SITE LIGHTING LUMINAIRE, POLE AND BASE     (EA)</t>
  </si>
  <si>
    <t xml:space="preserve">     Slope Protection Matting     (SY)</t>
  </si>
  <si>
    <t xml:space="preserve">     SSMH Interior Corrosion Coating     (EA)</t>
  </si>
  <si>
    <t xml:space="preserve">     Stabilized Construction Entrance     (EA)</t>
  </si>
  <si>
    <t xml:space="preserve">     STAIRS     (L.F.)</t>
  </si>
  <si>
    <t xml:space="preserve">     Standard Duty Concrete (4" Thick) Sidewalk @ Restrooms     ()</t>
  </si>
  <si>
    <t xml:space="preserve">     Steel Bollard     (EA)</t>
  </si>
  <si>
    <t xml:space="preserve">     Steel Casing bored, complete     (LF)</t>
  </si>
  <si>
    <t xml:space="preserve">     Steel Plate. 1” thickness, 5’ x 8’ minimum size.  Placed, secured, and maintained during entire project     (EA)</t>
  </si>
  <si>
    <t xml:space="preserve">     Storm Cleanouts     (EA)</t>
  </si>
  <si>
    <t xml:space="preserve">     Storm Drain (12")     (LF)</t>
  </si>
  <si>
    <t xml:space="preserve">     Storm Drain (18")     (LF)</t>
  </si>
  <si>
    <t xml:space="preserve">     Storm Drain (24")     (LF)</t>
  </si>
  <si>
    <t xml:space="preserve">     Storm Drain Manhole     (EA)</t>
  </si>
  <si>
    <t xml:space="preserve">     Storm Sewer Extension (8” HDPE)     ()</t>
  </si>
  <si>
    <t xml:space="preserve">     Stormwater Pollution Prevention except Construction Haul Road     ()</t>
  </si>
  <si>
    <t xml:space="preserve">     Subgrade Compaction     ()</t>
  </si>
  <si>
    <t xml:space="preserve">     Subgrade Compaction     (SY)</t>
  </si>
  <si>
    <t xml:space="preserve">     SUBGRADE COMPACTION - CONCRETE  WALK     (SY)</t>
  </si>
  <si>
    <t xml:space="preserve">     SUBGRADE REPAIR (REPAIR EXISTING PARK ROAD)     (SY)</t>
  </si>
  <si>
    <t xml:space="preserve">     Subsoil Spoils Hauled Off Site     ()</t>
  </si>
  <si>
    <t xml:space="preserve">     Subsoil Spoils Spread on Site     (CY)</t>
  </si>
  <si>
    <t xml:space="preserve">     Surface Repair of Existing Park Roadways – ODOT 441 Asphalt Concrete Surface Course (2”)     ()</t>
  </si>
  <si>
    <t xml:space="preserve">     Survey Control Monument     ()</t>
  </si>
  <si>
    <t xml:space="preserve">     Survey Control Monument     (EA)</t>
  </si>
  <si>
    <t xml:space="preserve">     Tack Coat – Seasonal RV     (GAL)</t>
  </si>
  <si>
    <t xml:space="preserve">     Tack Coat – Transient and ADA RV Pads     (GAL)</t>
  </si>
  <si>
    <t xml:space="preserve">     Tack Coat (0.05 gal/SY) (Two Coats)     (GAL)</t>
  </si>
  <si>
    <t xml:space="preserve">     TEMPORARY CONSTRUCTION DRIVE     (EACH)</t>
  </si>
  <si>
    <t xml:space="preserve">     TEMPORARY CONSTRUCTION FENCE     (LF)</t>
  </si>
  <si>
    <t xml:space="preserve">     Temporary Grading for Pre-Fabricated Showerhouse Installation     ()</t>
  </si>
  <si>
    <t xml:space="preserve">     Temporary Sediment Basin and Outlet Structure     (LS)</t>
  </si>
  <si>
    <t xml:space="preserve">     Temporary Seeding     (AC)</t>
  </si>
  <si>
    <t xml:space="preserve">     Timber Guard Rail     (LF)</t>
  </si>
  <si>
    <t xml:space="preserve">     Tire Inflator – Complete on Precast Conc. Pad     (EA)</t>
  </si>
  <si>
    <t xml:space="preserve">     Topsoil Replaced      (CY)</t>
  </si>
  <si>
    <t xml:space="preserve">     Topsoil Replaced     ()</t>
  </si>
  <si>
    <t xml:space="preserve">     Topsoil Replaced     (CY)</t>
  </si>
  <si>
    <t xml:space="preserve">     Topsoil Spoils Hauled Off Site     ()</t>
  </si>
  <si>
    <t xml:space="preserve">     Topsoil Spoils Spread on Site     (CY)</t>
  </si>
  <si>
    <t xml:space="preserve">     Topsoil Stripped and Stockpiled     ()</t>
  </si>
  <si>
    <t xml:space="preserve">     Topsoil Stripped and Stockpiled     (CY)</t>
  </si>
  <si>
    <t xml:space="preserve">     Topsoil Stripped and Stockpiled (Assume 6")     (CY)</t>
  </si>
  <si>
    <t xml:space="preserve">     Tower Hydrant (Dump Station)     (EA)</t>
  </si>
  <si>
    <t xml:space="preserve">     Traffic / HC Parking Signs  -  with post and base       (EA)</t>
  </si>
  <si>
    <t xml:space="preserve">     TRAFFIC SIGNAGE     (EACH)</t>
  </si>
  <si>
    <t xml:space="preserve">     Trash Enclosure - Complete in Place     (EA)</t>
  </si>
  <si>
    <t xml:space="preserve">     TRASH ENCLOSURE - COMPLETE IN PLACE INCL CONCRETE PAD     (EACH)</t>
  </si>
  <si>
    <t xml:space="preserve">     Tree Protection Fence     ()</t>
  </si>
  <si>
    <t xml:space="preserve">     Tree Removal and Stump Grinding     (LS)</t>
  </si>
  <si>
    <t xml:space="preserve">     Trench Restoration (Asphalt)     (SY)</t>
  </si>
  <si>
    <t xml:space="preserve">     UNDERGROUND COMMUNICATION  (2) 3” CONDUITS     (LF)</t>
  </si>
  <si>
    <t xml:space="preserve">     Underground Electrical Distribution     ()</t>
  </si>
  <si>
    <t xml:space="preserve">     UNDERGROUND HIGH VOLTAGE (2) 3" CONDUITS     (LF)</t>
  </si>
  <si>
    <t xml:space="preserve">     Underground Pedestal Conduit and Wiring      ()</t>
  </si>
  <si>
    <t xml:space="preserve">     Underground Storage Tank and Piping to be Removed, As Per Plan      (LS)</t>
  </si>
  <si>
    <t xml:space="preserve">     Underground Utility Conduits     ()</t>
  </si>
  <si>
    <t xml:space="preserve">     Utility Meter Enclosure     ()</t>
  </si>
  <si>
    <t xml:space="preserve">     Utility Service Conduit     (LF)</t>
  </si>
  <si>
    <t xml:space="preserve">     Utility Transformer Pad &amp; Vault     ()</t>
  </si>
  <si>
    <t xml:space="preserve">     WASTE DRAIN INCL PAD &amp; SIGNAGE     (EACH)</t>
  </si>
  <si>
    <t xml:space="preserve">     Wastewater Treatment Plant     (LS)</t>
  </si>
  <si>
    <t xml:space="preserve">     Water Services (1” HDPE), complete     ()</t>
  </si>
  <si>
    <t xml:space="preserve">     Water Supply Well, complete with pump     (EA)</t>
  </si>
  <si>
    <t xml:space="preserve">     Water Treatment Plant – Installed Complete     (EA)</t>
  </si>
  <si>
    <t xml:space="preserve">     Weed Guard Fabric     (SY)</t>
  </si>
  <si>
    <t xml:space="preserve">     Well Pump Feed     (LF)</t>
  </si>
  <si>
    <t xml:space="preserve">     Yard Hydrant     (EA)</t>
  </si>
  <si>
    <t>103      Contract Performance Bond and Insurance (2%)     (LS)</t>
  </si>
  <si>
    <t>103     Contract Performance Bond and Insurance     (LS)</t>
  </si>
  <si>
    <t>201     Clearing     (LS)</t>
  </si>
  <si>
    <t>201     Clearing and Grubbing - Include Stump Removal     (LS)</t>
  </si>
  <si>
    <t>201     Clearing and Grubbing - Include Stump Removals     (LS)</t>
  </si>
  <si>
    <t>201     Clearing and Grubbing – Including Tree &amp; Stump Removal      (LS)</t>
  </si>
  <si>
    <t>201     Clearing and Grubbing Including Tree and Stump Removal (Lift Stations, Gravity Sewers)     (LS)</t>
  </si>
  <si>
    <t>201     Clearing and Grubbing Including Tree and Stump Removal (Open Trench Dual Force Mains)     (LS)</t>
  </si>
  <si>
    <t>201     Clearing and Grubbing w/Tree &amp; Stump Removal     (LS)</t>
  </si>
  <si>
    <t>201     GRUBBING GRADING LIMITS (TREE CLEARING BY OTHERS)     (ACRE)</t>
  </si>
  <si>
    <t>202     8" GUERNSEY COUNTY WATER MAIN ABANDONED &amp; FILLED     (L.F.)</t>
  </si>
  <si>
    <t>202     8" GUERNSEY COUNTY WATER MAIN REMOVED     (L.F.)</t>
  </si>
  <si>
    <t>202     Demolition - Dumpster Pad     (LS)</t>
  </si>
  <si>
    <t>202     Demolition - Existing Playground     (LS)</t>
  </si>
  <si>
    <t>202     Demolition - Restroom Building in Area 12     (LS)</t>
  </si>
  <si>
    <t>202     Demolition - Restroom Building in Area 23     (LS)</t>
  </si>
  <si>
    <t>202     Demolition - Restroom Building in Area 24     (LS)</t>
  </si>
  <si>
    <t>202     Demolition - Restroom Building in Area 29     (LS)</t>
  </si>
  <si>
    <t>202     Demolition - Shelter Building in Area 24     (LS)</t>
  </si>
  <si>
    <t>202     Demolition – Shower house Building in Area 10B     (LS)</t>
  </si>
  <si>
    <t>202     Demolition – Shower house Building in Area 11     (LS)</t>
  </si>
  <si>
    <t>202     DRAINAGE STRUCTURES REMOVED (CATCH BASIN, ENDWALLS,ETC)     (EACH)</t>
  </si>
  <si>
    <t>202     PAVEMENT MILLED, ASPHALT     (SQ. YD.)</t>
  </si>
  <si>
    <t>202     PAVEMENT REMOVED, ASPHALT WITH SAW CUTS     (SQ. YD.)</t>
  </si>
  <si>
    <t>202     REMOVAL MISC.: AGGREGATE DRIVE REMOVED     (SQ. YD.)</t>
  </si>
  <si>
    <t>202     Remove (Export and Haul Away) Asphalt Pavement     (SY)</t>
  </si>
  <si>
    <t>202     Remove (Export and Haul away) Concrete Walks     (SY)</t>
  </si>
  <si>
    <t>202     Remove (Export and Haul Away) Gravel Drives     (SY)</t>
  </si>
  <si>
    <t>202     Remove Fence     (LF)</t>
  </si>
  <si>
    <t>202     Remove Misc. Items - Fire Rings, Grills Trash Cans, Signs, Posts     (LS)</t>
  </si>
  <si>
    <t>202     Remove Utility - Electric (Underground)     (LF)</t>
  </si>
  <si>
    <t>202     Remove Utility - Electric Panel     (EA)</t>
  </si>
  <si>
    <t>202     Remove Utility – Electric Service Box     (EA)</t>
  </si>
  <si>
    <t>202     Remove Utility - French Drain     (LF)</t>
  </si>
  <si>
    <t>202     Remove Utility - Gas Line     (LF)</t>
  </si>
  <si>
    <t>202     Remove Utility – Sanitary Clean Out     (EA)</t>
  </si>
  <si>
    <t>202     Remove Utility - Sanitary Dump Station/Vaults     (EA)</t>
  </si>
  <si>
    <t>202     Remove Utility - Sanitary MH up to 8' depth     (EA)</t>
  </si>
  <si>
    <t>202     Remove Utility - Sanitary Sewer     (LF)</t>
  </si>
  <si>
    <t>202     Remove Utility – Sanitary Sewer     (LF)</t>
  </si>
  <si>
    <t>202     Remove Utility - Storm Drain     (EA)</t>
  </si>
  <si>
    <t>202     Remove Utility - Storm Pipe     (LF)</t>
  </si>
  <si>
    <t>202     Remove Utility - Waterline     (LF)</t>
  </si>
  <si>
    <t>202     Remove Utility – Waterline     (LF)</t>
  </si>
  <si>
    <t>202     Remove Utility - Waterline Valve     (EA)</t>
  </si>
  <si>
    <t>202     Remove Utility - Waterline Yard Hydrants     (EA)</t>
  </si>
  <si>
    <t>202     Selective Demolition – Existing 12” RCP Storm      (LF)</t>
  </si>
  <si>
    <t>202     Selective Demolition – Existing Asphalt Pavement Removal, Full Depth     (SY)</t>
  </si>
  <si>
    <t>202     Selective Demolition – Existing Dump Stations, Waste Water Tanks, etc     (LS)</t>
  </si>
  <si>
    <t>202     Selective Demolition – Existing Electrical Structures     (LS)</t>
  </si>
  <si>
    <t>202     Selective Demolition – Existing Fence     (LF)</t>
  </si>
  <si>
    <t>202     Selective Demolition – Existing Storm Catch Basin      (EA)</t>
  </si>
  <si>
    <t>202     Selective Demolition – Existing Underground Electrical Conduit and Service Wires     (LS)</t>
  </si>
  <si>
    <t>202     Selective Demolition - Saw Cut Asphalt      (LF)</t>
  </si>
  <si>
    <t>202     Selective Demolition –Concrete Waste Water Holding Tank, Removed Complete     (EA)</t>
  </si>
  <si>
    <t>202     SERVICE WATERLINE REMOVED (INCL.VALVES, YARD HYD's, ETC.)      (L.F.)</t>
  </si>
  <si>
    <t>202     STORM AND SANITARY SEWER PIPE REMOVED (24" AND UNDER)     (L.F.)</t>
  </si>
  <si>
    <t>202     STORM AND SANITARY SEWER PIPE REMOVED (27" AND OVER)     (L.F.)</t>
  </si>
  <si>
    <t>203     Embankment - Site Grading     (CY)</t>
  </si>
  <si>
    <t>203     Excavation - Asphalt Drive  Aprons     (CY)</t>
  </si>
  <si>
    <t>203     Excavation - Concrete Areas     (CY)</t>
  </si>
  <si>
    <t>203     Excavation - Roadway     (CY)</t>
  </si>
  <si>
    <t>203     Excavation - Site Grading     (CY)</t>
  </si>
  <si>
    <t>203     EXCAVATION INCLUDING EMBANKMENT-AREAS P2, P13 &amp; P21 (PER PLAN)     (CU. YD.)</t>
  </si>
  <si>
    <t>203     EXCESS TOPSOIL SPOILED ONSITE AS DIRECTED     (CU. YD.)</t>
  </si>
  <si>
    <t>203     REMOVAL MISC.: EXISTING RESTROOM BUILDING REMOVED COMPLETE &amp; ABATED     (EACH)</t>
  </si>
  <si>
    <t>203     STRIP &amp; STOCKPILE TOPSOIL (6")     (CU. YD.)</t>
  </si>
  <si>
    <t>203     Temporary Grading/Pad and Access for Prefabricated Restroom Facility Installation     (LS)</t>
  </si>
  <si>
    <t>204     Geotextile Filter Fabric     (SY)</t>
  </si>
  <si>
    <t>204     Subgrade Compaction – Event Parking     (SY)</t>
  </si>
  <si>
    <t>204     Subgrade Compaction – Roads/Dump Sta.     (SY)</t>
  </si>
  <si>
    <t>204     Subgrade Compaction, for Asphalt Drive Aprons     (SY)</t>
  </si>
  <si>
    <t>204     Subgrade Compaction, for Asphalt Roadway     (SY)</t>
  </si>
  <si>
    <t>204     Subgrade Compaction, for concrete RV pads     (SY)</t>
  </si>
  <si>
    <t>205     Chemically stabilized embankment Contingency Qty. of LKD     (TON)</t>
  </si>
  <si>
    <t>205     Lime Stab. Embankment as Per Plan (Furn. &amp; Placed)     (TON)</t>
  </si>
  <si>
    <t>206     12” Cement Stabilized Subgrade     (SY)</t>
  </si>
  <si>
    <t>206     Cement     (TON)</t>
  </si>
  <si>
    <t>206     Cement Stabilization of Subgrade, 12” Thick (Prior to 04-01-18 for Temporary Access Drives during Construction)     (SY)</t>
  </si>
  <si>
    <t>206     Cement Stabilization of Subgrade, 12” Thick (Remainder of the Connector Road)     (SY)</t>
  </si>
  <si>
    <t>206     Cement Stabilized Roadway Subgrade, 12-inches deep     (SY)</t>
  </si>
  <si>
    <t>206     Curing Coat     (SY)</t>
  </si>
  <si>
    <t>206     Mixture Design for Chemically Stabilized Soils     (LS)</t>
  </si>
  <si>
    <t>207     12" Diameter Filter Sock     (LF)</t>
  </si>
  <si>
    <t>207     12” Diameter Filter Sock     (LF)</t>
  </si>
  <si>
    <t>207     Catch Basin Inlet Protection     (EA)</t>
  </si>
  <si>
    <t>207     Compost Sock Check Dam     (EA)</t>
  </si>
  <si>
    <t>207     Concrete Washout Area     (EA)</t>
  </si>
  <si>
    <t>207     Rock Check Dam     (EA)</t>
  </si>
  <si>
    <t>207     Silt Fence     (LF)</t>
  </si>
  <si>
    <t>207     Stabilized Construction Entrance     (EA)</t>
  </si>
  <si>
    <t>207     Temporary Diversion Dike     (LF)</t>
  </si>
  <si>
    <t>207     Temporary Seeding and Mulching     (SF)</t>
  </si>
  <si>
    <t>251     Partial Depth Pavement Repair (441) – Haul Routes     (SY)</t>
  </si>
  <si>
    <t>253     Asphalt Pavement Repair – Proposed Utility Trenches     (SY)</t>
  </si>
  <si>
    <t>253     Full Depth Pavement &amp; Subgrade Repair      (SY)</t>
  </si>
  <si>
    <t>253     Full Depth Pavement Repair (Full Depth including Aggregate Base) – Haul Routes     (SY)</t>
  </si>
  <si>
    <t>253     Full-Depth Subgrade Repair     (SY)</t>
  </si>
  <si>
    <t>253     Pavement Restoration     (SY)</t>
  </si>
  <si>
    <t>254     Existing Roadway Pavement Planing - 1.5" Depth     (SY)</t>
  </si>
  <si>
    <t>301     AC  Base Course  - Roads/Dump Sta.     (SY)</t>
  </si>
  <si>
    <t>301     Asphalt Base - Access Drive - 3"     (CY)</t>
  </si>
  <si>
    <t>301     Asphalt Concrete Base - Asphalt Drive Aprons - 3-1/2"     (CY)</t>
  </si>
  <si>
    <t>301     Asphalt Concrete Base – Limestone Aggregate -  Roadways &amp; Parking Lots - 4"     (CY)</t>
  </si>
  <si>
    <t>301     Asphalt Concrete Base - Parking Lots and Tent Sites - 4"     (CY)</t>
  </si>
  <si>
    <t>301     Asphalt Concrete Base - Roadways - 4"     (CY)</t>
  </si>
  <si>
    <t>301     Asphalt Concrete Base – Roadways and Parking Lots - 4"     (CY)</t>
  </si>
  <si>
    <t>301     Asphalt Concrete Base - Seasonal RV Pads - 4"      (CY)</t>
  </si>
  <si>
    <t>301     Asphalt Concrete Base - Transient and ADA RV Pads - 4"      (CY)</t>
  </si>
  <si>
    <t>304     Aggregate Base -  Asphalt Drive Aprons - 4"     (CY)</t>
  </si>
  <si>
    <t>304     Aggregate Base  - Campsites     (SY)</t>
  </si>
  <si>
    <t>304     Aggregate Base  - Sidewalks/Paths     (SY)</t>
  </si>
  <si>
    <t>304     Aggregate Base - Access Drive     (CY)</t>
  </si>
  <si>
    <t>304     Aggregate Base - ADA Site Picnic Table and Utility Connection Pads - 4"     (CY)</t>
  </si>
  <si>
    <t>304     Aggregate Base – Concrete Walk – 3” (Prefabricated Restroom &amp; MP Area 9 Toilet/Showerhouse)     (CY)</t>
  </si>
  <si>
    <t>304     Aggregate Base – Emergency Camper Access – 8"     (CY)</t>
  </si>
  <si>
    <t>304     Aggregate Base – Event Parking     (SY)</t>
  </si>
  <si>
    <t>304     Aggregate Base – Multi-Use Path - 6"     (CY)</t>
  </si>
  <si>
    <t>304     Aggregate Base - Parking Lots and Tent Sites - 6"     (CY)</t>
  </si>
  <si>
    <t>304     Aggregate Base – Roads/Dump Sta.     (SY)</t>
  </si>
  <si>
    <t>304     Aggregate Base - Roadways - 6"     (CY)</t>
  </si>
  <si>
    <t>304     Aggregate Base – Roadways &amp; Parking Lots - 6"     (CY)</t>
  </si>
  <si>
    <t>304     Aggregate Base – Roadways and Parking Lots - 6"     (CY)</t>
  </si>
  <si>
    <t>304     Aggregate Base - RV Pads - 4"     (CY)</t>
  </si>
  <si>
    <t>304     Aggregate Base - RV Pads (Concrete Area) - 4"     (CY)</t>
  </si>
  <si>
    <t>304     Aggregate Base – Seasonal RV Pads (Asphalt Area) – 4”     (CY)</t>
  </si>
  <si>
    <t>304     Aggregate Base - Seasonal RV Pads (Asphalt Area) - 6"     (CY)</t>
  </si>
  <si>
    <t>304     Aggregate Base - Seasonal RV Pads (Concrete Area) - 4"     (CY)</t>
  </si>
  <si>
    <t>304     Aggregate Base - Sidewalks - 4"     (CY)</t>
  </si>
  <si>
    <t>304     Aggregate Base - Trails - 6"     (CY)</t>
  </si>
  <si>
    <t>304     Aggregate Base – Transient and ADA RV Pads – 4”     (CY)</t>
  </si>
  <si>
    <t>304     Aggregate Base - Transient and ADA RV Pads - 6"     (CY)</t>
  </si>
  <si>
    <t>304     Aggregate Base - Trash Enclosure Foundation - 6"     (CY)</t>
  </si>
  <si>
    <t>304     Aggregate Base (ODOT No. 57 Stone)     (CY)</t>
  </si>
  <si>
    <t>407     Tack Coat (0.04 gal/SY) (Two Coats)  - Roadways and Parking Lots     (GAL)</t>
  </si>
  <si>
    <t>407     Tack Coat (0.05 gal/SY) (One Coat)  - Asphalt Drive Aprons     (GAL)</t>
  </si>
  <si>
    <t>407     Tack Coat (0.05 gal/SY) (Single Coat)  - Mill and Overlay Areas     (GAL)</t>
  </si>
  <si>
    <t>407     Tack Coat (0.05 gal/SY) (Two Coats)  - Parking Lots and Tent Sites     (GAL)</t>
  </si>
  <si>
    <t>407     Tack Coat (0.05 gal/SY) (Two Coats)  - Roadways     (GAL)</t>
  </si>
  <si>
    <t>407     Tack Coat (0.05 gal/SY) (Two Coats)  - Seasonal RV Pads     (GAL)</t>
  </si>
  <si>
    <t>407     Tack Coat (0.05 gal/SY) (Two Coats)  - Transient and ADA RV Pads     (GAL)</t>
  </si>
  <si>
    <t>408     Prime Coat (0.45 gal/SY)  (One Coat) – Roadways and Parking Lots     (GAL)</t>
  </si>
  <si>
    <t>411     3” thick Crushed Aggregate Shoulder     (CY)</t>
  </si>
  <si>
    <t>422     Chipseal Pavement with Fog Seal     (SY)</t>
  </si>
  <si>
    <t>441     Asphalt Concrete Surface Course, Type 1 (441) - Roadways &amp; Access Drives - 1-1/4"     (CY)</t>
  </si>
  <si>
    <t>441     Asphalt Concrete Surface Course, Type I (448) - Multi-Use Path - 2-1/2"     (CY)</t>
  </si>
  <si>
    <t>441     Asphalt Pavement – Roads/Dump Sta.     (SY)</t>
  </si>
  <si>
    <t>441     Asphalt Type I Intermediate - Parking Lots and Tent Sites - 1-3/4"     (CY)</t>
  </si>
  <si>
    <t>441     Asphalt Type I Intermediate - Roadways - 1-3/4"     (CY)</t>
  </si>
  <si>
    <t>441     Asphalt Type I Intermediate - Seasonal RV Pads - 1-3/4"     (CY)</t>
  </si>
  <si>
    <t>441     Asphalt Type I Intermediate - Transient and ADA RV Pads - 1-3/4"     (CY)</t>
  </si>
  <si>
    <t>441     Asphalt Type I Surface - Asphalt Drive Aprons - 1-1/2"     (CY)</t>
  </si>
  <si>
    <t>441     Asphalt Type I Surface - Existing Restroom Parking Lot Asphalt Overlay - 1.5" Depth     (CY)</t>
  </si>
  <si>
    <t>441     Asphalt Type I Surface - Existing Roadway Asphalt Overlay - 1.5" Depth     (CY)</t>
  </si>
  <si>
    <t>441     Asphalt Type I Surface - Parking Lots and Tent Sites - 1-1/4"     (CY)</t>
  </si>
  <si>
    <t>441     Asphalt Type I Surface - Roadways - 1-1/4"     (CY)</t>
  </si>
  <si>
    <t>441     Asphalt Type I Surface – Roadways and Parking Lots - 1-1/4"     (CY)</t>
  </si>
  <si>
    <t>441     Asphalt Type I Surface - Seasonal RV Pads - 1-1/4"     (CY)</t>
  </si>
  <si>
    <t>441     Asphalt Type I Surface - Transient and ADA RV Pads - 1-1/4"     (CY)</t>
  </si>
  <si>
    <t>441     Asphalt Type II Intermediate – Roadways and Parking Lots - 1-3/4"     (CY)</t>
  </si>
  <si>
    <t>448     Asphalt Concrete Surface Course (Light Traffic) - Trails - 2.5"     (CY)</t>
  </si>
  <si>
    <t>451     6”x6” W2.9xW2.9 (6 gage) WWF     (SY)</t>
  </si>
  <si>
    <t>451     Concrete Boat Ramp     (SY)</t>
  </si>
  <si>
    <t>451     Reinforced Conc. Pavement – Trash Enclosure-Class QC1 –6”     (SY)</t>
  </si>
  <si>
    <t>451     Reinforced Conc. Pavement – Trash Enclosure-Class QC1 –8”     (SY)</t>
  </si>
  <si>
    <t>452     5” Concrete Pavement - Campsites     (SF)</t>
  </si>
  <si>
    <t>452     6” Concrete Pavement – Dump Sta.     (SF)</t>
  </si>
  <si>
    <t>452     Non-Reinforced Concrete Pavement – Class QC1 - RV Pads &amp; Aprons - 5"     (SY)</t>
  </si>
  <si>
    <t>454     5” Non-Reinforced Concrete Pavement, Class QC1 - Seasonal RV Pads  (Asphalt Area)     (SY)</t>
  </si>
  <si>
    <t>454     5” Non-Reinforced Concrete Pavement, Class QC1 – Transient and ADA RV Pads     (SY)</t>
  </si>
  <si>
    <t>454     Nonreinforced Portland Cement Concrete - 18" Diameter Utility Connection Pads - 4"     (SY)</t>
  </si>
  <si>
    <t>454     Nonreinforced Portland Cement Concrete - Seasonal RV Pads - 5"     (SY)</t>
  </si>
  <si>
    <t>454     Nonreinforced Portland Cement Concrete, QC1 - RV Pads - 5"     (SY)</t>
  </si>
  <si>
    <t>503     Cofferdam Clay Fill     (CY)</t>
  </si>
  <si>
    <t>511     Prefabricated Restroom Facility &amp; MP Area 9  T/SH – Concrete Steps w/Associated Footer      (LS)</t>
  </si>
  <si>
    <t>601     #57 GRAVEL BASE WITH FILTER FABRIC (PLAYGROUND UNDERDRAIN)     (CU. YD.)</t>
  </si>
  <si>
    <t>601     Riprap Scour Protection (4 to 6 inch)     (TONS)</t>
  </si>
  <si>
    <t>601     ROCK CHANNEL PROTECTION TYPE B WITH FILTER FABRIC     (CU. YD.)</t>
  </si>
  <si>
    <t>601     Rock Channel Protection, Type C Without Filter     (TONS)</t>
  </si>
  <si>
    <t>601     Type B Rock Channel Protection with Filter     (CY)</t>
  </si>
  <si>
    <t>601     Type C Rock Channel  Protection with Filter     (CY)</t>
  </si>
  <si>
    <t>601     Type C Rock Channel Protection with Filter     (CY)</t>
  </si>
  <si>
    <t>601     Type D Rock Channel  Protection with Filter at culverts     (CY)</t>
  </si>
  <si>
    <t>602     CONCRETE HEADWALL ODOT HW-1.1 FULL- HEIGHT     (EACH)</t>
  </si>
  <si>
    <t>602     CONCRETE HEADWALL ODOT HW-2.1 HALF HEIGHT     (EACH)</t>
  </si>
  <si>
    <t>602     MASONRY COLLAR     (EACH)</t>
  </si>
  <si>
    <t>602     ODOT Half-Height Headwall 2.2     (EA)</t>
  </si>
  <si>
    <t>602     ODOT Type A Wingwall     (CY)</t>
  </si>
  <si>
    <t>607     10' Gate     (EA)</t>
  </si>
  <si>
    <t>607     Fencing     (LF)</t>
  </si>
  <si>
    <t>608     Concrete Walk - 4"     (SF)</t>
  </si>
  <si>
    <t>608     Concrete Walk - 4" (CXT &amp; Shelter Areas)     (SF)</t>
  </si>
  <si>
    <t>608     Concrete Walk – 4” (Detectable Warning Pads)     (SF)</t>
  </si>
  <si>
    <t>608     Concrete Walk – 4” (Prefabricated Restroom &amp; MP Area 9 Toilet/Showerhouse)     (SF)</t>
  </si>
  <si>
    <t>608     Concrete Walk - ADA Site Picnic Table and Utility Connection Pads - 4"     (SF)</t>
  </si>
  <si>
    <t>609     6” ODOT Type 2A Curb (at playgrounds)     (LF)</t>
  </si>
  <si>
    <t>609     CONCRETE CURB ("6X6")  PERIMETER SAFETY SURFACE     (LF)</t>
  </si>
  <si>
    <t>611     10” Storm Sewer Conduit,Type B- HDPE     (LF)</t>
  </si>
  <si>
    <t>611     10” Storm Sewer Conduit,Type C- HDPE     (LF)</t>
  </si>
  <si>
    <t>611     12" HDPE STORM SEWER     (L.F.)</t>
  </si>
  <si>
    <t>611     12" RCP DRIVE CULVERTS     (L.F.)</t>
  </si>
  <si>
    <t>611     12" RCP STORM SEWER     (L.F.)</t>
  </si>
  <si>
    <t>611     12" Storm Sewer Conduit, Type A - RCP     (LF)</t>
  </si>
  <si>
    <t>611     12" Storm Sewer Conduit, Type B - HDPE     (LF)</t>
  </si>
  <si>
    <t>611     12" Storm Sewer Conduit, Type B - RCP     (LF)</t>
  </si>
  <si>
    <t>611     15" RCP STORM SEWER     (L.F.)</t>
  </si>
  <si>
    <t>611     18" HDPE STORM SEWER     (L.F.)</t>
  </si>
  <si>
    <t>611     18" RCP STORM SEWER     (L.F.)</t>
  </si>
  <si>
    <t>611     18" Storm Sewer Conduit, Type A - RCP     (LF)</t>
  </si>
  <si>
    <t>611     18" Storm Sewer Conduit, Type B - HDPE     (LF)</t>
  </si>
  <si>
    <t>611     18" Storm Sewer Conduit, Type B - RCP     (LF)</t>
  </si>
  <si>
    <t>611     24" HDPE STORM SEWER     (L.F.)</t>
  </si>
  <si>
    <t>611     24" RCP STORM SEWER     (L.F.)</t>
  </si>
  <si>
    <t>611     24" Storm Sewer Conduit, Type A - RCP     (LF)</t>
  </si>
  <si>
    <t>611     24" Storm Sewer Conduit, Type B - RCP     (LF)</t>
  </si>
  <si>
    <t>611     24" Storm Sewer Conduit,Type C - RCP     (LF)</t>
  </si>
  <si>
    <t>611     30" RCP STORM SEWER     (L.F.)</t>
  </si>
  <si>
    <t>611     36" RCP STORM SEWER     (L.F.)</t>
  </si>
  <si>
    <t>611     4" RV SEWER LATERALS-COMPLETE INCL CLEANOUTS AND SANITRY HOOKUP ASSEMBLY     (L.F.)</t>
  </si>
  <si>
    <t>611     4" SANITARY SEWER SCH 80     (L.F.)</t>
  </si>
  <si>
    <t>611     6" PVC STORM SEWER     (L.F.)</t>
  </si>
  <si>
    <t>611     6" SANITARY SEWER SDR 35     (L.F.)</t>
  </si>
  <si>
    <t>611     6" WYE CONNECTION     (EACH)</t>
  </si>
  <si>
    <t>611     8" Sanitary Sewer     (LF)</t>
  </si>
  <si>
    <t>611     8" SANITARY SEWER SCH 80 W/GRAVEL BACKFILL     (L.F.)</t>
  </si>
  <si>
    <t>611     Adjust Sanitary Manhole to Grade     (EA)</t>
  </si>
  <si>
    <t>611     CATCH BASIN ODOT 2-2     (EACH)</t>
  </si>
  <si>
    <t>611     CLEANOUT STORM SEWER (MIN 6" RISER)     (EACH)</t>
  </si>
  <si>
    <t>611     ODOT Catch Basin No 2-2B     (EA)</t>
  </si>
  <si>
    <t>611     ODOT Catch Basin No. 2-2B     (EA)</t>
  </si>
  <si>
    <t>611     ODOT Catch Basin No. 2-3     (EA)</t>
  </si>
  <si>
    <t>611     PLAYGROUND UNDERDRAIN (4")     (LF)</t>
  </si>
  <si>
    <t>611     Sanitary Manhole     (EA)</t>
  </si>
  <si>
    <t>611     SANITARY SEWER CLEANOUT (LAWN)     (EACH)</t>
  </si>
  <si>
    <t>611     SANITARY SEWER CLEANOUT (PVMT)     (EACH)</t>
  </si>
  <si>
    <t>611     SANITARY SEWER PRECAST MANHOLE     (EACH)</t>
  </si>
  <si>
    <t>611     SANITARY SEWER PRECAST MANHOLE WITH INSIDE DROP     (EACH)</t>
  </si>
  <si>
    <t>611     STANDARD PRECAST MANHOLE 4' DIA ODOT #3     (EACH)</t>
  </si>
  <si>
    <t>611     STANDARD PRECAST MANHOLE 5' DIA ODOT #3     (EACH)</t>
  </si>
  <si>
    <t>611     WYE CONNECTIONS     (EACH)</t>
  </si>
  <si>
    <t>619     (2) Field Offices     (LS)</t>
  </si>
  <si>
    <t>619     Field Office     (LS)</t>
  </si>
  <si>
    <t>623     Construction Layout Stakes and Surveying     (EA)</t>
  </si>
  <si>
    <t>624     Mobilization (5%)     (LS)</t>
  </si>
  <si>
    <t>625     Allowance #8 - Utility Fees for Cabling and Transformers, and Poles, Overhead Single Phase to serve all Meter Centers (by AEP)     (LS)</t>
  </si>
  <si>
    <t>625     Communication Installation Trench , 3" Rigid PVC and Backfill from Existing Pedestal to RR     (LS)</t>
  </si>
  <si>
    <t>625     Communication Installation Trench, 3" Rigid PVC and Backfill From Existing Pedestal to RR     (LS)</t>
  </si>
  <si>
    <t>625     Electrical Underground Distribution Cable with PVC Conduit secondary to Buildings and Campsites     (LS)</t>
  </si>
  <si>
    <t>625     Electrical Underground to Campsites and Restroom Building     (LS)</t>
  </si>
  <si>
    <t>625     H Frame Construction with CT Cabinet and Meter Base     (EA)</t>
  </si>
  <si>
    <t>625     Main Distribution Panels at H-Frames     (EA)</t>
  </si>
  <si>
    <t>625     Meter Centers with breakers and H-Frame Structure     (LS)</t>
  </si>
  <si>
    <t>625     New Branch Breaker Panels at Meter Centers, with 100 A feed     (EA)</t>
  </si>
  <si>
    <t>625     Service Feed from Utility Padmount Transformers to H-Frames Underground     (EA)</t>
  </si>
  <si>
    <t>625     Service Feed from Utility Pole to H-Frames Underground     (LS)</t>
  </si>
  <si>
    <t>625     Underground Primary Conduit (2”-3”) for Utility Feeds to Padmount Transformers     (LS)</t>
  </si>
  <si>
    <t>630     Disabled Parking Sign -  with Post and Base       (EA)</t>
  </si>
  <si>
    <t>630     Installation of MWCD provided Directional Signs     (EA)</t>
  </si>
  <si>
    <t>630     Traffic / Parking Signage - with Post and Base     (EA)</t>
  </si>
  <si>
    <t>638     1" curb valve and box at RV lots     (EA)</t>
  </si>
  <si>
    <t>638     1" WATER SERVICE LATERALS (RV SITES) INCL CURB BOX     (L.F.)</t>
  </si>
  <si>
    <t>638     1" WATER SERVICE LINE INCL CURB BOX     (L.F.)</t>
  </si>
  <si>
    <t>638     1.5" WATER MAIN W/GRAVEL BACKFILL INCL FITTINGS     (L.F.)</t>
  </si>
  <si>
    <t>638     11.25 DEGREE BEND-1.5"WM     (EACH)</t>
  </si>
  <si>
    <t>638     11.25 DEGREE BEND-2"WM     (EACH)</t>
  </si>
  <si>
    <t>638     11.25 DEGREE BEND-4"WM     (EACH)</t>
  </si>
  <si>
    <t>638     11.25 DEGREE BEND-8"WM     (EACH)</t>
  </si>
  <si>
    <t>638     2" Curb Valve and Box     (EA)</t>
  </si>
  <si>
    <t>638     2" GATE VALVE     (EACH)</t>
  </si>
  <si>
    <t>638     2" Wastewater Vacuum Release Valve     (EA)</t>
  </si>
  <si>
    <t>638     2" Water Main w/Gravel Backfill     (LF)</t>
  </si>
  <si>
    <t>638     2" WATER MAIN W/GRAVEL BACKFILL INCL FITTINGS     (L.F.)</t>
  </si>
  <si>
    <t>638     2" Water Main w/Gravel Backfill, Complete     (LF)</t>
  </si>
  <si>
    <t>638     2" WATER SERVICE LINE INCL CURB BOX     (L.F.)</t>
  </si>
  <si>
    <t>638     2"X2"X2" TEE     (EACH)</t>
  </si>
  <si>
    <t>638     22 DEGREE BEND-2"WM     (EACH)</t>
  </si>
  <si>
    <t>638     22 DEGREE BEND-4"WM     (EACH)</t>
  </si>
  <si>
    <t>638     22 DEGREE BEND-8"WM     (EACH)</t>
  </si>
  <si>
    <t>638     4" Air Release Valve     (EA)</t>
  </si>
  <si>
    <t>638     4" GATE VALVE     (EACH)</t>
  </si>
  <si>
    <t>638     4" Gate Valve and Box     (EA)</t>
  </si>
  <si>
    <t>638     4" Water Main w/Gravel Backfill     (LF)</t>
  </si>
  <si>
    <t>638     4" WATER MAIN W/GRAVEL BACKFILL INCL FITTINGS &amp; THRUST BLOCKING     (L.F.)</t>
  </si>
  <si>
    <t>638     4" Water Main w/Gravel Backfill, Complete     (LF)</t>
  </si>
  <si>
    <t>638     4"X4"X2" TEE     (EACH)</t>
  </si>
  <si>
    <t>638     4"X4"X4" TEE     (EACH)</t>
  </si>
  <si>
    <t>638     45 DEGREE BEND-1.5"WM     (EACH)</t>
  </si>
  <si>
    <t>638     45 DEGREE BEND-2"WM     (EACH)</t>
  </si>
  <si>
    <t>638     45 DEGREE BEND-4"WM     (EACH)</t>
  </si>
  <si>
    <t>638     45 DEGREE BEND-8"WM     (EACH)</t>
  </si>
  <si>
    <t>638     6" Water Main w/Gravel Backfill     (LF)</t>
  </si>
  <si>
    <t>638     6” Water Main w/Gravel Backfill, Complete     (LF)</t>
  </si>
  <si>
    <t>638     8" GATE VALVE     (EACH)</t>
  </si>
  <si>
    <t>638     8" GUERNSEY COUNTY WATER MAIN W/GRAVEL BACKFILL     (L.F.)</t>
  </si>
  <si>
    <t>638     8"X8"X4" TEE     (EACH)</t>
  </si>
  <si>
    <t>638     8"X8"X8" TEE     (EACH)</t>
  </si>
  <si>
    <t>638     Flush Hydrant     (EA)</t>
  </si>
  <si>
    <t>638     Not Used     (EACH)</t>
  </si>
  <si>
    <t>638     Not Used     (L.F.)</t>
  </si>
  <si>
    <t>638     PRESSURE REDUCER VALVE ASSEMBLY     (EACH)</t>
  </si>
  <si>
    <t>638     RV Frost-Free Yard Hydrants     (EA)</t>
  </si>
  <si>
    <t>638     RV Standard Yard Hydrants     (EA)</t>
  </si>
  <si>
    <t>638     RV YARD HYDRANT      (EACH)</t>
  </si>
  <si>
    <t>638     Water Service Repair     (EA)</t>
  </si>
  <si>
    <t>638     Yard Hydrant     (EA)</t>
  </si>
  <si>
    <t>638     YARD HYDRANT- FROST FREE     (EACH)</t>
  </si>
  <si>
    <t>642     Crosswalk Marking     (EA)</t>
  </si>
  <si>
    <t>642     Pavement Marking - Channelizing Line     (FT)</t>
  </si>
  <si>
    <t>642     Pavement Marking - Handicap Symbol Marking     (EA)</t>
  </si>
  <si>
    <t>642     Pavement Marking - Parking Lot Stall and crosswalk Marking     (FT)</t>
  </si>
  <si>
    <t>642     Pavement markings for parking spaces &amp; arrows for vehicular traffic     (LS)</t>
  </si>
  <si>
    <t>646     Epoxy Pavement Marking - Channelizing Line     (LF)</t>
  </si>
  <si>
    <t>646     Epoxy Pavement Marking - Handicap Symbol Marking     (EA)</t>
  </si>
  <si>
    <t>646     Epoxy Pavement Marking - Parking Lot Stall Marking     (LF)</t>
  </si>
  <si>
    <t>651     HAUL AND DISPOSE EXCESS SOIL     (CU. YD.)</t>
  </si>
  <si>
    <t>651     OFF-SITE BORROW     (CU. YD.)</t>
  </si>
  <si>
    <t>651     PLACING STOCKPILED TOPSOIL (4" MIN)     (CU. YD.)</t>
  </si>
  <si>
    <t>651     ROCK REMOVAL     (CU. YD.)</t>
  </si>
  <si>
    <t>651     Topsoil Stockpile     (CY)</t>
  </si>
  <si>
    <t>651     Topsoil Stripped &amp; Stockpiled – Whole Site     (LS)</t>
  </si>
  <si>
    <t>652     Placing Stockpiled Topsoil – Within ROW &amp; Within Campground     (LS)</t>
  </si>
  <si>
    <t>652     Placing Topsoil Stockpile     (CY)</t>
  </si>
  <si>
    <t>659     Mulching - Cobble Mulch     (CY)</t>
  </si>
  <si>
    <t>659     Mulching - Cobble Mulch     (LS)</t>
  </si>
  <si>
    <t>659     Seeding and Mulching – Lawn Seed Mix     (SY)</t>
  </si>
  <si>
    <t>659     Seeding and Mulching - MWCD Native Grass Seed Mix (Seed Mix B)     (SY)</t>
  </si>
  <si>
    <t>659     Seeding/Mulching/Restoration     (LS)</t>
  </si>
  <si>
    <t>659     TEMPORARY SEEDING     (SY)</t>
  </si>
  <si>
    <t>659     Water     (M GAL)</t>
  </si>
  <si>
    <t>661     Campground Deciduous Tree - 2" Caliper - Sugar Maple     (EA)</t>
  </si>
  <si>
    <t>661     Campground Ornamental Grass-3 Gallon Containers-Switch Grass     (EA)</t>
  </si>
  <si>
    <t>661     General Landscaping - Evergreen Trees     (EA)</t>
  </si>
  <si>
    <t>661     General Landscaping - Low Shrubs  Evergreen Shrubs     (EA)</t>
  </si>
  <si>
    <t>661     General Landscaping - Ornamental Trees     (EA)</t>
  </si>
  <si>
    <t>661     General Landscaping - Shade Trees     (EA)</t>
  </si>
  <si>
    <t>661     General Landscaping - Tall Shrubs / Evergreen Shrubs     (EA)</t>
  </si>
  <si>
    <t>661     General Landscaping - Understory Trees     (EA)</t>
  </si>
  <si>
    <t>661     General Landscaping Outside RV Sites – Acer Rubrum ‘Red Sunset’ - Red Sunset Red Maple, 2” Caliper     (EA)</t>
  </si>
  <si>
    <t>661     General Landscaping Outside RV Sites – Amelanchier x Grandiflora ’Autumn Brilliance’  - Autumn Brilliance Serviceberry, 1.5” Caliper     (EA)</t>
  </si>
  <si>
    <t>661     General Landscaping Outside RV Sites – Betula Nigra - River Birch, 2” Caliper     (EA)</t>
  </si>
  <si>
    <t>661     General Landscaping Outside RV Sites – Cornus Sericea ‘Isanti’ – Isanti Redosier Dogwood, #5 Container     (EA)</t>
  </si>
  <si>
    <t>661     General Landscaping Outside RV Sites – Panicum Virgatum ‘Shenandoah’ - Shenandoah Red Switch Grass, #2 Container     (EA)</t>
  </si>
  <si>
    <t>661     General Landscaping Outside RV Sites – Potentilla Fruticosa ‘Goldfinger’ – Goldfinger Shrubby Cinquefoil, #3 Container     (EA)</t>
  </si>
  <si>
    <t>661     General Landscaping Outside RV Sites – Viburnum Lentago - Nannyberry Viburnum, 1.5” Caliper     (EA)</t>
  </si>
  <si>
    <t>661     General Landscaping Outside RV Sites- Abies Balsamea - Balsam Fir, 5’-6’ Height     (EA)</t>
  </si>
  <si>
    <t>661     General Landscaping Outside RV Sites- Juniperus Virginiana ‘Glauca’ - Silver Eastern Redcedar, 5’-6’ Height     (EA)</t>
  </si>
  <si>
    <t>661     General Landscaping Outside RV Sites- Nyssa Sylvatica – Sweetgum, 2” Caliper     (EA)</t>
  </si>
  <si>
    <t>661     General Landscaping Outside RV Sites- Quercus Alba - White Oak, 2” Caliper     (EA)</t>
  </si>
  <si>
    <t>661     RV Campsite Landscaping -       Rose of Sharon     (EA)</t>
  </si>
  <si>
    <t>661     RV Campsite Landscaping -     Maple Leaf Viburnum Shrub     (EA)</t>
  </si>
  <si>
    <t>661     RV Campsite Landscaping -   Oakleaf Hydrangea     (EA)</t>
  </si>
  <si>
    <t>661     RV Campsite Landscaping -   Tatarian Dogwood     (EA)</t>
  </si>
  <si>
    <t>661     RV Campsite Landscaping -  Northern Spicebush     (EA)</t>
  </si>
  <si>
    <t>661     RV Campsite Landscaping – Acer Rubrum ‘Red Sunset’ - Red Sunset Red Maple, 2” Caliper     (EA)</t>
  </si>
  <si>
    <t>661     RV Campsite Landscaping - American Black Elderberry     (EA)</t>
  </si>
  <si>
    <t>661     RV Campsite Landscaping - Arrowwood Viburnum Shrub     (EA)</t>
  </si>
  <si>
    <t>661     RV Campsite Landscaping – Clethra Alnifolia ‘Ruby Spice’ - Ruby Spice Summersweet, #5 Container     (EA)</t>
  </si>
  <si>
    <t>661     RV Campsite Landscaping - Cornus Sericea ‘Isanti’ – Isanti Redosier Dogwood, #5 Container     (EA)</t>
  </si>
  <si>
    <t>661     RV Campsite Landscaping - Gro-low Sumac     (EA)</t>
  </si>
  <si>
    <t>661     RV Campsite Landscaping - Panicum Virgatum ‘Shenandoah’ - Shenandoah Red Switch Grass, #2 Container     (EA)</t>
  </si>
  <si>
    <t>661     RV Campsite Landscaping – Physocarpus Opulifolius ‘Little Devil’ - Little Devil Ninebark, #5 Container     (EA)</t>
  </si>
  <si>
    <t>661     RV Campsite Landscaping - Potentilla Fruticosa ‘Goldfinger’ – Goldfinger Shrubby Cinquefoil, #3 Container     (EA)</t>
  </si>
  <si>
    <t>661     RV Campsite Landscaping – Quercus Alba - White Oak, 2” Caliper     (EA)</t>
  </si>
  <si>
    <t>661     RV Campsite Landscaping - Shenandoah Switch Grass     (EA)</t>
  </si>
  <si>
    <t>661     RV Campsite Landscaping - Summersweet     (EA)</t>
  </si>
  <si>
    <t>661     RV Campsite Landscaping -Hydrangea Arborescens - Annabelle Hydrangea, #5 Container     (EA)</t>
  </si>
  <si>
    <t>661     RV Campsite Landscaping -Nyssa Sylvatica – Sweetgum, 2” Caliper     (EA)</t>
  </si>
  <si>
    <t>671     Erosion Control     (LS)</t>
  </si>
  <si>
    <t>671     SWALE - TEMPORARY EROSION MAT, TYPE C     (SY)</t>
  </si>
  <si>
    <t>671     Swale Reinforcement Mats      (SY)</t>
  </si>
  <si>
    <t>671     Swale Reinforcement Mats     (SY)</t>
  </si>
  <si>
    <t>671     TEMPORARY EROSION CONTROL MAT, TYPE G     (SY)</t>
  </si>
  <si>
    <t>671     Turf Reinforcement Mats     (SY)</t>
  </si>
  <si>
    <t>680     6" Forcemain (drilled)     (LF)</t>
  </si>
  <si>
    <t>680     6" Forcemain (in casing)     (LF)</t>
  </si>
  <si>
    <t>680     TREE PROTECTION FENCING     (L.F.)</t>
  </si>
  <si>
    <t>703     Prefabricated Restroom – Aggregate Base Foundation – 12” - Installed Complete      (CY)</t>
  </si>
  <si>
    <t>706     Ductile Iron Fittings     (LS)</t>
  </si>
  <si>
    <t>709     6x6 W2.9/W2.9 (6 gauge) welded wire mesh for RV Pads &amp; Aprons     (SY)</t>
  </si>
  <si>
    <t>712     Detectable Warnings     (SF)</t>
  </si>
  <si>
    <t>832     Temporary Seeding     (SY)</t>
  </si>
  <si>
    <t>918     Sanitary Lateral Reconnection     (EA)</t>
  </si>
  <si>
    <t>918     Sanitary Lateral Repair     (EA)</t>
  </si>
  <si>
    <t>ALT #1     Pickleball Court     (LS)</t>
  </si>
  <si>
    <t>ALT #2     Basketball Court     (LS)</t>
  </si>
  <si>
    <t>ALT #3     Sand Volleyball Court     (LS)</t>
  </si>
  <si>
    <t>ALT#4     6 x 6  W2.9 x W2.9 welded wire mesh reinforcement     (SF)</t>
  </si>
  <si>
    <t>Alternate #1     Concrete Trailer Pad Apron &amp; parking areas Pavement: ODOT Item 452 – 5” Non-Reinforced Concrete Pavement, Class QC1      (SY)</t>
  </si>
  <si>
    <t>Alternate #2     Vehicular Concrete Pavement: Reinforcement     (SY)</t>
  </si>
  <si>
    <t>SPEC      Allowance #5 - Utility Removal/Relocation - Electric (By AEP)     (LS)</t>
  </si>
  <si>
    <t>SPEC      Allowance #7 -  Electric Service Extension (By AEP)     (LS)</t>
  </si>
  <si>
    <t>SPEC      Power Pedestal - Installation and Foundation     (EA)</t>
  </si>
  <si>
    <t>SPEC     #1/0 COPPER CONDUCTOR     (LF)</t>
  </si>
  <si>
    <t>SPEC     #2/0 COPPER CONDUCTOR     (LF)</t>
  </si>
  <si>
    <t>SPEC     #3/0 COPPER CONDUCTOR     (LF)</t>
  </si>
  <si>
    <t>SPEC     #4 COPPER CONDUCTOR     (LF)</t>
  </si>
  <si>
    <t>SPEC     #4/0 COPPER CONDUCTOR     (LF)</t>
  </si>
  <si>
    <t>SPEC     #57 Gravel Base at Playgrounds     (CY)</t>
  </si>
  <si>
    <t>SPEC     #6 COPPER CONDUCTOR     (LF)</t>
  </si>
  <si>
    <t>SPEC     1" Water Laterals - RV Campsites     (LF)</t>
  </si>
  <si>
    <t>SPEC     1" Water Laterals, Complete - RV Campsites / Yard Hydrants     (LF)</t>
  </si>
  <si>
    <t>SPEC     1/2” Water Lateral to Drinking Fountain     (LF)</t>
  </si>
  <si>
    <t>SPEC     12” Storm Sewer Conduit, Type A- RCP     (LF)</t>
  </si>
  <si>
    <t>SPEC     12” Storm Sewer Conduit, Type B- RCP     (LF)</t>
  </si>
  <si>
    <t>SPEC     18" Storm Sewer Conduit, Type A- RCP     (LF)</t>
  </si>
  <si>
    <t>SPEC     18" Storm Sewer Conduit, Type B- RCP     (LF)</t>
  </si>
  <si>
    <t>SPEC     2" SCHEDULE 40 PVC CONDUIT     (LF)</t>
  </si>
  <si>
    <t>SPEC     2" Water Lateral To Restroom     (LF)</t>
  </si>
  <si>
    <t>SPEC     2" Water Lateral to Restroom, Complete     (LF)</t>
  </si>
  <si>
    <t>SPEC     2” SCH 40 PVC CONDUIT FOR COMMUNICATIONS     (LF)</t>
  </si>
  <si>
    <t>SPEC     200A METER ENCLOSURE     (EA)</t>
  </si>
  <si>
    <t>SPEC     24" Storm Sewer Conduit, Type A- RCP     (LF)</t>
  </si>
  <si>
    <t>SPEC     30" Storm Sewer Conduit, Type A- RCP     (LF)</t>
  </si>
  <si>
    <t>SPEC     350 KCMIL COPPER CONDUCTOR     (LF)</t>
  </si>
  <si>
    <t>SPEC     36" Storm Sewer Conduit, Type A- RCP     (LF)</t>
  </si>
  <si>
    <t>SPEC     4" SCHEDULE 40 PVC CONDUIT     (LF)</t>
  </si>
  <si>
    <t>SPEC     4" Sewer Laterals Complete Includes Cleanouts, Wyes &amp; Caps     (LF)</t>
  </si>
  <si>
    <t>SPEC     4" Sewer Laterals, without Premium Backfill, Complete     (LF)</t>
  </si>
  <si>
    <t>SPEC     4” Perforated Underdrain (SDR 35 PVC) at Playgrounds     (LF)</t>
  </si>
  <si>
    <t>SPEC     4” Sewer Laterals with Premium Backfill, Complete     (LF)</t>
  </si>
  <si>
    <t>SPEC     400A CT CABINET     (EA)</t>
  </si>
  <si>
    <t>SPEC     400A DISTRIBUTION PANELBOARD 'PP5', 120/240V, 1-PHASE, 3 WIRE     (EA)</t>
  </si>
  <si>
    <t>SPEC     400A SERVICE LATERAL TO 'PP5'     (LS)</t>
  </si>
  <si>
    <t>SPEC     48" Sanitary Sewer Manholes     (EA)</t>
  </si>
  <si>
    <t>SPEC     48" x 72" Precast Reinforced Concrete Box Culvert , Type A     (LF)</t>
  </si>
  <si>
    <t>SPEC     4-inch San. Laterals, WITH premium backfill, Complete     (LF)</t>
  </si>
  <si>
    <t>SPEC     4-inch San. Laterals, without premium backfill, Complete     (LF)</t>
  </si>
  <si>
    <t>SPEC     500 KCMIL COPPER CONDUCTOR     (LF)</t>
  </si>
  <si>
    <t>SPEC     6' Long Concrete Wheel Stop     (EA)</t>
  </si>
  <si>
    <t>SPEC     6" Flush Curb at ADA RV Sites     (LF)</t>
  </si>
  <si>
    <t>SPEC     6" Flush Curb at Playground     (LF)</t>
  </si>
  <si>
    <t>SPEC     6" Flush Curb at Tent Sites     (LF)</t>
  </si>
  <si>
    <t>SPEC     6" Gravel at ADA RV Site Tent Pads     (CY)</t>
  </si>
  <si>
    <t>SPEC     6" Gravel at Tent Site Tent Pads     (CY)</t>
  </si>
  <si>
    <t>SPEC     6" PVC Sleeve for Future Gas Line     (LF)</t>
  </si>
  <si>
    <t>SPEC     6" Sand/Topsoil Mix at ADA RV Site Tent Pads     (CY)</t>
  </si>
  <si>
    <t>SPEC     6" Sand/Topsoil Mix at Tent Sites     (CY)</t>
  </si>
  <si>
    <t>SPEC     6” Solid Storm Conduit (SDR 35 PVC) – Swale French Drain Outlets     (LF)</t>
  </si>
  <si>
    <t>SPEC     600A CT CABINET     (EA)</t>
  </si>
  <si>
    <t>SPEC     600A DISTRIBUTION PANELBOARD 'PP1-PP4', 120/240V, 1-PHASE, 3 WIRE     (EA)</t>
  </si>
  <si>
    <t>SPEC     600A Service Lateral to 'PP1-PP4' and ‘PPSH     (EA)</t>
  </si>
  <si>
    <t>SPEC     8' Long Concrete Wheel Stop     (EA)</t>
  </si>
  <si>
    <t>SPEC     8" Sanitary Sewer (C900 PVC) Main w/Gravel Backfill-Installed     (LF)</t>
  </si>
  <si>
    <t>SPEC     8" Sanitary Sewer (SDR 35 PVC) Main w/Gravel Backfill-Installed     (LF)</t>
  </si>
  <si>
    <t>SPEC     Allowance #1, French Drain Complete - 4" Perforated Drain     (LF)</t>
  </si>
  <si>
    <t>SPEC     Cement Stabilization Subgrade, 12 inches deep - Cabin Hill Road     (SY)</t>
  </si>
  <si>
    <t>SPEC     Class QC1 concrete - Restroom  Foundation, Foundation Wall, &amp; reinforcing     (CY)</t>
  </si>
  <si>
    <t>SPEC     Cobble Mulch, As Per Plan     (LS)</t>
  </si>
  <si>
    <t>SPEC     Connect Existing Sanitary to Proposed Manhole     (LS)</t>
  </si>
  <si>
    <t>SPEC     Connect Sanitary Lateral to Existing Sanitary Main     (EA)</t>
  </si>
  <si>
    <t>SPEC     Connect Sanitary to Existing Manhole     (EA)</t>
  </si>
  <si>
    <t>SPEC     Connect Water Main to Existing Water Main     (EA)</t>
  </si>
  <si>
    <t>SPEC     Connection of Existing Drainage Conduit (10” or smaller)     (LF)</t>
  </si>
  <si>
    <t>SPEC     Contingency  #4 - Utility Removal/Relocation - Water     (LF)</t>
  </si>
  <si>
    <t>SPEC     Contingency # 1 – Owner’s Allowance     (LS)</t>
  </si>
  <si>
    <t>SPEC     Contingency #1 - Connection of existing Drainage Conduit (10' or smaller)     (LF)</t>
  </si>
  <si>
    <t>SPEC     Contingency #1 - Surface Repair of Existing Park Roadways - Item 441 2-Inches Asphalt Concrete Surface Course as Directed (Milling and Tack Coat Included)     (CY)</t>
  </si>
  <si>
    <t>SPEC     Contingency #2 - Base Repair of Existing Park Roadways - Item 441 1.5-Inches Asphalt Concrete Surface Course as Directed (Saw Cut, Existing Pavement Removal and Tack Coat Included)     (CY)</t>
  </si>
  <si>
    <t>SPEC     Contingency #2 - Secondary Road Subbase Removal and Replacement     (SY)</t>
  </si>
  <si>
    <t>SPEC     Contingency #3 - Base Repair of Existing Park Roadways - Item 301 4-Inches Asphalt Concrete Base Course as Directed (Prime Coat Included)     (CY)</t>
  </si>
  <si>
    <t>SPEC     Contingency #3 - Connection of existing Drainage Conduit (10' or smaller)     (LF)</t>
  </si>
  <si>
    <t>SPEC     Contingency #4 - Base Repair of Existing Park Roadways - Item 304 6-Inches Aggregate Base as Directed (Subgrade Compaction Included)     (CY)</t>
  </si>
  <si>
    <t>SPEC     Contingency #5 - Subgrade Repair of Existing Park Roadways - Item Special Full-Depth Subgrade Repair as Directed (Underdrain and Excavation Included)     (SY)</t>
  </si>
  <si>
    <t>SPEC     COPPER LUGS FOR TRANSFORMER     (EA)</t>
  </si>
  <si>
    <t>SPEC     Eaton Powerhouse Power Pedestal - Installation and connection only     (EA)</t>
  </si>
  <si>
    <t>SPEC     Eaton Powerhouse Power Pedestal – Installation and Connection Only, 1 Per RV Site     (EA)</t>
  </si>
  <si>
    <t>SPEC     Flush concrete curb at ADA RV lot     (LF)</t>
  </si>
  <si>
    <t>SPEC     French Drain Complete - 6" Perforated Drain (1’ Gravel Width)     (LF)</t>
  </si>
  <si>
    <t>SPEC     French Drain Complete-6” Perforated Drain (2’ Gravel Width within Swales)     (LF)</t>
  </si>
  <si>
    <t>SPEC     French Drain, Complete - 6" Perforated Drain (1' Gravel Width)     (LF)</t>
  </si>
  <si>
    <t>SPEC     French Drain, Complete - 6" Perforated Drain (2' Gravel Width)     (LF)</t>
  </si>
  <si>
    <t>SPEC     Full Depth Subgrade Repair Underdrain, As Per Plan     (LF)</t>
  </si>
  <si>
    <t>SPEC     Full Depth Subgrade Repair, As Per Plan     (SY)</t>
  </si>
  <si>
    <t>SPEC     Geotextile at Playground     (SY)</t>
  </si>
  <si>
    <t>SPEC     Grill - Belson Outdoors - Model CC-2640     (EA)</t>
  </si>
  <si>
    <t>SPEC     GROUNDING     (EA)</t>
  </si>
  <si>
    <t>SPEC     Harrison County Engineer Permit Fee for Special Hauling Permit     (LS)</t>
  </si>
  <si>
    <t>SPEC     Installation of ADA Fire Ring     (EA)</t>
  </si>
  <si>
    <t>SPEC     Installation of owner purchased ADA fire ring with pin anchors     (EA)</t>
  </si>
  <si>
    <t>SPEC     Landscape Boulders     (EA)</t>
  </si>
  <si>
    <t>SPEC     Maintenance of Culvert Flow     (LS)</t>
  </si>
  <si>
    <t>SPEC     MISCELLANEOUS ELECTRICAL SUPPORTING HARDWARE     (LS)</t>
  </si>
  <si>
    <t>SPEC     No. 1 and No.2 Angular Limestone - 12" Depth     (CY)</t>
  </si>
  <si>
    <t>SPEC     Placement of French Drain, Complete – 6” Perforated Drain (1’ Gravel Width at E/P, Per Plan and As Directed by Engineer     (LF)</t>
  </si>
  <si>
    <t>SPEC     Playground &amp; Swingset Demo - Remove and dispose of playground, swingset, and associated foundations     (LS)</t>
  </si>
  <si>
    <t>SPEC     Prep Tables - Pilot Rock - APTX Series, 8’-0” length     (EA)</t>
  </si>
  <si>
    <t>SPEC     re-connect at Sanitary dump station     (EA)</t>
  </si>
  <si>
    <t>SPEC     Removal and Disposal of Drop Structure from East Campground     (EA)</t>
  </si>
  <si>
    <t>SPEC     Restroom - Compacted Cohesive Backfill - Exterior around the Building     (CY)</t>
  </si>
  <si>
    <t>SPEC     Restroom - Excavation     (CY)</t>
  </si>
  <si>
    <t>SPEC     Restroom - floor Backfill, 6" thickness compacted 57's     (CY)</t>
  </si>
  <si>
    <t>SPEC     Restroom - Foundation and Foundation Wall     (CY)</t>
  </si>
  <si>
    <t>SPEC     Restroom – Perimeter Caulking     (LF)</t>
  </si>
  <si>
    <t>SPEC     Restroom - UG plumbing for sanitary drains and water.  Include Connections within 5' of building     (LS)</t>
  </si>
  <si>
    <t>SPEC     Restroom - UG Utilities and Plumbing Connections (within 5' of building)     (LS)</t>
  </si>
  <si>
    <t>SPEC     Restroom - Underground Utilities and Plumbing Connections (within 5' of building)     (LS)</t>
  </si>
  <si>
    <t>SPEC     Restroom Building Communications     (LS)</t>
  </si>
  <si>
    <t>SPEC     Restroom Outside - #57 Compacted Stone     (CY)</t>
  </si>
  <si>
    <t>SPEC     Restroom Subgrade - #1 &amp; #2 ODOT Crushed Stone     (CY)</t>
  </si>
  <si>
    <t>SPEC     Restroom Subgrade - #5 &amp; #7 Compacted Stone     (CY)</t>
  </si>
  <si>
    <t>SPEC     Restroom Subgrade &amp; Outside - #5 &amp; #7 Compacted Stone     (CY)</t>
  </si>
  <si>
    <t>SPEC     Sanitary Dump Station, Hydrant and Signage, Complete     (EA)</t>
  </si>
  <si>
    <t>SPEC     Sanitary Gray Water Basin and Signage, Complete     (EA)</t>
  </si>
  <si>
    <t>SPEC     Sanitary Waste Drain and Signage, Complete     (EA)</t>
  </si>
  <si>
    <t>SPEC     Shelters  - Pier Foundations     (CY)</t>
  </si>
  <si>
    <t>SPEC     Shelters - Concrete in Slab-on-grade     (CY)</t>
  </si>
  <si>
    <t>SPEC     Shelters - Excavation     (CY)</t>
  </si>
  <si>
    <t>SPEC     Shelters - Subgrade - #57  Compacted Stone     (CY)</t>
  </si>
  <si>
    <t>SPEC     Shelters - Subgrade - 4 inch thick  compacted aggregate base     (CY)</t>
  </si>
  <si>
    <t>SPEC     Shelters Subgrade - #1 &amp; #2 ODOT Crushed Stone     (CY)</t>
  </si>
  <si>
    <t>SPEC     Site Lighting     (LS)</t>
  </si>
  <si>
    <t>SPEC     Small Shelter Structure      (LS)</t>
  </si>
  <si>
    <t>SPEC     Stream Bank stabilization     (LF)</t>
  </si>
  <si>
    <t>SPEC     Stream Cross Vane     (EA)</t>
  </si>
  <si>
    <t>SPEC     Stream Protection Drop Structures     (EA)</t>
  </si>
  <si>
    <t>SPEC     Stream Protection Drop Structures, Complete     (EA)</t>
  </si>
  <si>
    <t>SPEC     Stream Restoration – Natural Stone     (LF)</t>
  </si>
  <si>
    <t>SPEC     Stream Restoration - Natural Stone     (Tons)</t>
  </si>
  <si>
    <t>SPEC     Supply and Install Laundry Equipment     (LS)</t>
  </si>
  <si>
    <t>SPEC     Temporary Gravel Access Drives at Existing Campsites to Remain     (EA)</t>
  </si>
  <si>
    <t>SPEC     Trash Enclosure - Complete in Place     (EA)</t>
  </si>
  <si>
    <t>SPEC     Tree Protection Fencing     (LF)</t>
  </si>
  <si>
    <t>SPEC     TRENCHING FOR COMMUNICATIONS     (LF)</t>
  </si>
  <si>
    <t>SPEC     TRENCHING FOR ELECTRIC     (LF)</t>
  </si>
  <si>
    <t>SPEC     UNISTRUT FRAME FOR ELECTRICAL DISTRIBUTION EQUIPMENT     (EA)</t>
  </si>
  <si>
    <t>SPEC     Utility Removal/Relocation - Gas     (LF)</t>
  </si>
  <si>
    <t>SPEC     UTILITY TRANSFORMER PAD     (EA)</t>
  </si>
  <si>
    <t>SPEC     WWTP LIFT STATION     (EA)</t>
  </si>
  <si>
    <t>SPECIAL      3:1 SLOPE SHALE SEED MIX     (SQ. YD.)</t>
  </si>
  <si>
    <t>SPECIAL      ACER RUBRUM 'OCTOBER GLORY' (2.5" CAL.)     (EACH )</t>
  </si>
  <si>
    <t>SPECIAL      ADDITIONAL SIGNAGE INSTALLATION (SOIL EXCAVATION, CONCRETE FOOTER AND SIGNAGE INSTALL)     (EACH)</t>
  </si>
  <si>
    <t>SPECIAL      AMELANCHIER ARBOREA (7’H)     (EACH)</t>
  </si>
  <si>
    <t>SPECIAL      ARONIA ARBUTIFOLIA (NO. 3)     (EACH)</t>
  </si>
  <si>
    <t>SPECIAL      BIORETENTION SEED MIX     (SQ. YD. )</t>
  </si>
  <si>
    <t>SPECIAL      BOLDER/ROCK STEP POOL     (EACH)</t>
  </si>
  <si>
    <t>SPECIAL      CALAMAGROSTIS X ACUTIFLORA 'OVERDAM' (NO. 3)     (EACH)</t>
  </si>
  <si>
    <t>SPECIAL      CARYA OVATA (2.5" CAL.)     (EACH)</t>
  </si>
  <si>
    <t>SPECIAL      CEANOTHUS AMERICANUS (NO. 3)     (EACH)</t>
  </si>
  <si>
    <t>SPECIAL      CELTIS OCCIDENTALIS 'PRAIRIE PRIDE' (2.5" CAL.)     (EACH)</t>
  </si>
  <si>
    <t>SPECIAL      CERCIS CANADENSIS (6’H)     (EACH)</t>
  </si>
  <si>
    <t>SPECIAL      CORNUS FLORIDA (1.5” CAL.)     (EACH )</t>
  </si>
  <si>
    <t>SPECIAL      CORNUS SERICEA 'FARROW' (NO. 3)     (EACH )</t>
  </si>
  <si>
    <t>SPECIAL      DIRECTIONAL SIGNAGE INSTALLATION (SOIL EXCAVATION, CONCRETE FOOTER AND SIGNAGE INSTALL)     (EACH)</t>
  </si>
  <si>
    <t>SPECIAL      ECHINACEA PURPUREA 'POWWOW WILD BERRY' (NO. 1)     (EACH)</t>
  </si>
  <si>
    <t>SPECIAL      FLOODPLAIN SEED MIX     (SQ. YD.)</t>
  </si>
  <si>
    <t>SPECIAL      GERANIUM MACULATUM 'EXPRESSO' (NO. 1)     (EACH)</t>
  </si>
  <si>
    <t>SPECIAL      GLEDITSIA TRIACANTHOS VAR. INERMIS 'SKYCOLE' (2.5" CAL.)     (EACH)</t>
  </si>
  <si>
    <t>SPECIAL      HEMEROCALLIS 'STELLA DE ORO' (NO. 1)     (EACH )</t>
  </si>
  <si>
    <t>SPECIAL      HYDRANGEA QUERCIFOLIA 'RUBY SLIPPERS' (NO. 3)     (EACH)</t>
  </si>
  <si>
    <t>SPECIAL      ILEX GLABRA 'DENSA' (NO. 5)     (EACH)</t>
  </si>
  <si>
    <t>SPECIAL      ILEX VERTICILLATA 'BERRY HEAVY' (NO. 3)     (EACH )</t>
  </si>
  <si>
    <t>SPECIAL      ILEX VERTICILLATA 'MR POPPINS' (NO. 3)     (EACH)</t>
  </si>
  <si>
    <t>SPECIAL      LAKE EDGE SEED MIX      (SQ. YD.)</t>
  </si>
  <si>
    <t>SPECIAL      LINDERA BENZOIN (NO. 3)     (EACH)</t>
  </si>
  <si>
    <t>SPECIAL      LIRIODENDRON TULIPIFERA (2.5" CAL.)     (EACH )</t>
  </si>
  <si>
    <t>SPECIAL      MAIN ENTRYWAY  INSTALLATION (SOIL EXCAVATION, CONCRETE FOOTER AND SIGNAGE INSTALL)     (EACH)</t>
  </si>
  <si>
    <t>SPECIAL      NYSSA SYLVATICA (2.5" CAL.)     (EACH)</t>
  </si>
  <si>
    <t>SPECIAL      PEROVSKIA ATRIPLICIFOLIA 'LITTLE SPIRE' (NO. 3)     (EACH)</t>
  </si>
  <si>
    <t>SPECIAL      PHYSOCARPOS OPULIFOLIUS (NO. 5)     (EACH)</t>
  </si>
  <si>
    <t>SPECIAL      PLACE SIGNAGE INSTALLATION (SOIL EXCAVATION, CONCRETE FOOTER AND SIGNAGE INSTALL)     (EACH)</t>
  </si>
  <si>
    <t>SPECIAL      PLATANUS OCCIDENTALIS (2.5" CAL.)     (EACH)</t>
  </si>
  <si>
    <t>SPECIAL      POST-CONSTRUCTION BIORETENTION CELL-COMPLETE INCL UNDERDRAINS     (SF)</t>
  </si>
  <si>
    <t>SPECIAL      QUERCUS BICOLOR (2.5" CAL.)     (EACH)</t>
  </si>
  <si>
    <t>SPECIAL      QUERCUS COCCINEA (2.5" CAL.)     (EACH )</t>
  </si>
  <si>
    <t>SPECIAL      QUERCUS IMBRICARIA (2.5" CAL.)     (EACH)</t>
  </si>
  <si>
    <t>SPECIAL      QUERCUS MUEHLENBERGII (2.5" CAL.)     (EACH)</t>
  </si>
  <si>
    <t>SPECIAL      QUERCUS RUBRA (2.5" CAL.)     (EACH)</t>
  </si>
  <si>
    <t>SPECIAL      RESIDENTIAL AND URBAN AREA SEED MIXTURE      (SQ. YD.)</t>
  </si>
  <si>
    <t>SPECIAL      SLOPE STABILIZATION  SEED MIX     (SQ. YD.)</t>
  </si>
  <si>
    <t>SPECIAL      SLOPE STABILIZATION NATIVE SEED MIX     (SQ. YD.)</t>
  </si>
  <si>
    <t>SPECIAL      SOIL SETTLEMENT PLATFORM/RODS     (EACH)</t>
  </si>
  <si>
    <t>SPECIAL      SWALE - TURF REINFORCEMENT MATTING     (SY)</t>
  </si>
  <si>
    <t>SPECIAL      TEMPORARY SEDIMENT TRAP CONTROLS     (EACH)</t>
  </si>
  <si>
    <t>SPECIAL      THUJA OCCIDENTALIS 'HOLMSTRUP' (NO. 5)     (EACH)</t>
  </si>
  <si>
    <t>SPECIAL      TILIA AMERICANA (2.5" CAL.)     (EACH )</t>
  </si>
  <si>
    <t>SPECIAL      ULMUS AMERICANA 'VALLEY FORGE' (2.5" CAL.)     (EACH)</t>
  </si>
  <si>
    <t>SPECIAL      VIBURNUM DENTATUM 'BLUE MUFFIN' (NO. 5)     (EACH)</t>
  </si>
  <si>
    <t>SPECIAL      WASHED ROUNDED RIVER COBBLE STONE MULCH W/ FABRIC     (EACH)</t>
  </si>
  <si>
    <t>Special     1'' X 1'' Tee     (EA)</t>
  </si>
  <si>
    <t>Special     1"  Water Valve Assembly and Box     (EA)</t>
  </si>
  <si>
    <t>Special     2'' X 1'' Tee     (EA)</t>
  </si>
  <si>
    <t>Special     2'' X 2'' Tee     (EA)</t>
  </si>
  <si>
    <t>Special     2” X 1” Reducer     (EA)</t>
  </si>
  <si>
    <t>Special     4'' X 2'' Tee     (EA)</t>
  </si>
  <si>
    <t>Special     4'' X 4'' Tee     (EA)</t>
  </si>
  <si>
    <t>Special     4" Magnetic Flow Meter in 48" Dia. Manhole - Installed Complete     (EA)</t>
  </si>
  <si>
    <t>Special     4”x4” Tapping Sleeve &amp; Valve at MP Area 9 Toilet/Showerhouse     (LS)</t>
  </si>
  <si>
    <t>Special     6” Downspout to Splash     (EA)</t>
  </si>
  <si>
    <t>Special     Aluminum Bed Edging     (LF)</t>
  </si>
  <si>
    <t>Special     Bollards     (EA)</t>
  </si>
  <si>
    <t>Special     Chainlink Fence- 6’ high     (LF)</t>
  </si>
  <si>
    <t>Special     Chainlink Fence Gate- 6’ high, 14’ wide opening, swing style     (EA)</t>
  </si>
  <si>
    <t>Special     Connect 8” Sanitary to Ex. MH in Area 11     (EA)</t>
  </si>
  <si>
    <t>Special     Coordination of Prefabricated Restroom Facility – Utility Rough-in &amp; Coordination of Connections     (EA)</t>
  </si>
  <si>
    <t>Special     Culvert Replacement – 16’W x 30”H x 40’L Concrete Box Culvert, Installed Complete     (LS)</t>
  </si>
  <si>
    <t>Special     Cut &amp; Cap Ex. 1” Water Service to Marina     (EA)</t>
  </si>
  <si>
    <t>Special     Cut &amp; Cap Ex. 2” Water Service to Welcome Center     (EA)</t>
  </si>
  <si>
    <t>Special     Dewatering     (DAY)</t>
  </si>
  <si>
    <t>Special     Eaton Powerhouse Power Pedestal – Installation Only     (EA)</t>
  </si>
  <si>
    <t>Special     Electrical Distribution Cable – Installed Complete, Including Conduit     (LF)</t>
  </si>
  <si>
    <t>Special     Electrical Underground Conduit     (LF)</t>
  </si>
  <si>
    <t>Special     Electrical Utility Service Extension Allowance     (EA)</t>
  </si>
  <si>
    <t>Special     Electrical Utility Underground Conduit (2-6”) - Installed by Contractor     (LF)</t>
  </si>
  <si>
    <t>Special     Force Main Conduit - 2” DIPS HDPE DR 9 – Installed Complete     (LF)</t>
  </si>
  <si>
    <t>Special     Furnish and Install Air Release Valve      (EA)</t>
  </si>
  <si>
    <t>Special     Hand Railing – Prefabricated Restroom/ MP Area 9 T/SH Facility – Steps &amp; Ramps     (LF)</t>
  </si>
  <si>
    <t>Special     Main Disconnect     (EA)</t>
  </si>
  <si>
    <t>Special     Manual Transfer Switch     (EA)</t>
  </si>
  <si>
    <t>Special     Miscellaneous Piping, Tie-ins, Valves &amp; Appurtenances     (EA)</t>
  </si>
  <si>
    <t>Special     MP Area 9 Toilet/Showerhouse Expansion and Renovation      (LS)</t>
  </si>
  <si>
    <t>Special     Multi-Use Path Landscape Fabric – Hanes Geo Components Pro Silver/Steel – Installed Complete     (SY)</t>
  </si>
  <si>
    <t>Special     No. 4 Limestone Aggregate     (CY)</t>
  </si>
  <si>
    <t>Special     Owner’s Contingency Allowance      (EA)</t>
  </si>
  <si>
    <t>Special     Precast Headwall &amp; Endwalls, Including Type C Rock Channel Protection     (EA)</t>
  </si>
  <si>
    <t>Special     Prefabricated Restroom – Concrete Frost Wall – Installed Complete     (LF)</t>
  </si>
  <si>
    <t>Special     Pumps &amp; Control Panel (2 - 11 hp submersible) - Installed Complete      (EA)</t>
  </si>
  <si>
    <t>Special     Pumps &amp; Control Panel (2 - 23 hp submersible) - Installed Complete      (EA)</t>
  </si>
  <si>
    <t>Special     Replace Existing Yard Hydrant Valve at Marina     (EA)</t>
  </si>
  <si>
    <t>Special     Retaining Wall – Prefabricated Restroom Area 10S     (SF)</t>
  </si>
  <si>
    <t>Special     Retaining Wall –MP Area 9 Toilet/Showerhouse     (SF)</t>
  </si>
  <si>
    <t>Special     Sanitary Force Main - 2" &amp; 4" DIPS HDPE SDR 21 from GP-2 to MH B-3 - Open Trench     (LF)</t>
  </si>
  <si>
    <t>Special     Sanitary Force Main - 2" DIPS HDPE SDR 21 from Ex. Grinder Pump Stub to GP-2 - Open Trench     (LF)</t>
  </si>
  <si>
    <t>Special     Sanitary Force Main - 4" DIPS HDPE SDR 21 – Directional Drill     (LF)</t>
  </si>
  <si>
    <t>Special     Sanitary Force Main - 4" DIPS HDPE SDR 21 from LS-B to MH B-3 – Open Trench     (LF)</t>
  </si>
  <si>
    <t>Special     Sanitary Force Main - Air Release Valve Assembly     (EA)</t>
  </si>
  <si>
    <t>Special     Sanitary Force Main - Air Release Vault     (EA)</t>
  </si>
  <si>
    <t>Special     Sanitary Force Main - Cleanout Tap     (EA)</t>
  </si>
  <si>
    <t>Special     Sanitary Force Main 2' DIPS HDPE SDR      (LF)</t>
  </si>
  <si>
    <t>Special     Sanitary Force Main 4" DIPS SDR HDPE     (LF)</t>
  </si>
  <si>
    <t>Special     Sanitary lateral to Prefabricated Restroom w/304 backfill (4” PVC lateral, wye connection, connection cap, 2 cleanouts)     (LF)</t>
  </si>
  <si>
    <t>Special     Sanitary lateral to Prefabricated Restroom w/native backfill (4” PVC lateral, wye connection, connection cap, 2 cleanouts)     (LF)</t>
  </si>
  <si>
    <t>Special     Sanitary Lateral w/304 backfill (4" PVC lateral, wye connection, connection cap, cleanout)     (LF)</t>
  </si>
  <si>
    <t>Special     Sanitary Lateral w/native backfill (4" PVC lateral, wye connection, connection cap, cleanout)     (LF)</t>
  </si>
  <si>
    <t>Special     Sanitary Manhole Discharge Tap-In (Perrysville Ohio connection)     (EA)</t>
  </si>
  <si>
    <t>Special     Sanitary Manhole Protective Lining (B3 &amp; B5)     (EA)</t>
  </si>
  <si>
    <t>Special     Sanitary Sewer Conduit w/304 backfill - 8" SDR 35 PVC - Installed Complete     (LF)</t>
  </si>
  <si>
    <t>Special     Sanitary Sewer Conduit w/native backfill - 8" SDR 35 PVC - Installed Complete     (LF)</t>
  </si>
  <si>
    <t>Special     Storm Sewer Conduit - 12" RCP w/304 backfill - Installed Complete     (LF)</t>
  </si>
  <si>
    <t>Special     Storm Sewer Conduit - 12" RCP w/native backfill - Installed Complete     (LF)</t>
  </si>
  <si>
    <t>Special     Storm Sewer Conduit - 6" Installed Complete     (LF)</t>
  </si>
  <si>
    <t>Special     Storm Sewer Conduit - 8" Installed Complete     (LF)</t>
  </si>
  <si>
    <t>Special     Storm Sewer Culvert - 12" HDPE Smooth Wall     (LF)</t>
  </si>
  <si>
    <t>Special     Underdrain at Full-Depth Repairs     (LF)</t>
  </si>
  <si>
    <t>Special     Valve Vault w/Lockable Cover Enclosure - Installed Complete     (EA)</t>
  </si>
  <si>
    <t>Special     Vinyl Fence &amp; Gate (2 gates, 1 per pump station)     (LF)</t>
  </si>
  <si>
    <t>Special     Water - 1" HDPE Service Branch to Marina w/304 backfill - Installed Complete     (LF)</t>
  </si>
  <si>
    <t>Special     Water - 1" HDPE Service Branch to Marina w/native backfill - Installed Complete     (LF)</t>
  </si>
  <si>
    <t>Special     Water - 2" HDPE Service Branch to Welcome Center w/304 backfill - Installed Complete     (LF)</t>
  </si>
  <si>
    <t>Special     Water - 2" HDPE Service Branch to Welcome Center w/native backfill - Installed Complete     (LF)</t>
  </si>
  <si>
    <t>Special     Water - 2" HDPE Water Main w/304 backfill - Installed Complete     (LF)</t>
  </si>
  <si>
    <t>Special     Water - 2" HDPE Water Main w/native backfill - Installed Complete     (LF)</t>
  </si>
  <si>
    <t>Special     Water - 4" HDPE Water Main w/304 backfill - Installed Complete     (LF)</t>
  </si>
  <si>
    <t>Special     Water - 4" HDPE Water Main w/native backfill - Installed Complete     (LF)</t>
  </si>
  <si>
    <t>Special     Water Lateral - 1" water line, valve assembly, water connection     (EA)</t>
  </si>
  <si>
    <t>Special     Water Lateral to MP Area 9 Toilet/Showerhouse – 2”     (EA)</t>
  </si>
  <si>
    <t>Special     Water Lateral to Prefabricated Restroom – 1”     (EA)</t>
  </si>
  <si>
    <t>Special     Wet Well / Pump Station - Installed Complete      (EA)</t>
  </si>
  <si>
    <t>Special     Wet Well / Pump Station - Installed Complete     (EA)</t>
  </si>
  <si>
    <t>PH 17002 - CABIN ROADWAY AND INFRASTRUCTURE</t>
  </si>
  <si>
    <t>Clearing and Grubbing - Including Tree &amp; Stump Removal</t>
  </si>
  <si>
    <t>Removal &amp; Salvage - Dump Station Sewage Holding Tank (10'x20'x7' Concrete Tank)</t>
  </si>
  <si>
    <t>Temporary Construction Fencing - As Approved by Owner</t>
  </si>
  <si>
    <t>Topsoil Stripped &amp; Stockpiled - Whole Site</t>
  </si>
  <si>
    <t>Placing Stockpiled Topsoil - Outside Roadway &amp; Cabin Locations</t>
  </si>
  <si>
    <t>Partial Depth Pavement Repair (441) - Haul Routes</t>
  </si>
  <si>
    <t>Full Depth Pavement Repair (Full Depth including Aggregate Base) - Haul Routes</t>
  </si>
  <si>
    <t>Asphalt Pavement Repair - Proposed Utility Trenches</t>
  </si>
  <si>
    <t>Asphalt Concrete Base -Limestone Aggregate - Roadways &amp; Parking Lots - 4"</t>
  </si>
  <si>
    <t>Aggregate Base – Roadways, Parking Lots &amp; Trash Enclosure Pavement- 6"</t>
  </si>
  <si>
    <t>Aggregate Base - Multi-Use Path/Asphalt Sidewalk - 6"</t>
  </si>
  <si>
    <t>Aggregate Base - Grinder Pump Station Access Drive - 8"</t>
  </si>
  <si>
    <t>No. 4 Limestone Aggregate - Grinder Pump station Access Drive - 6"</t>
  </si>
  <si>
    <t>Stabilized Crushed Aggregate – Roadway Shoulder - 3"</t>
  </si>
  <si>
    <t>Asphalt Concrete Surface Course, Type I (448) - Multi-use Path/Asphalt Sidewalk - 2-1/2"</t>
  </si>
  <si>
    <t>Reinforced Concrete Pavement – Trash Enclosure-Class QC1 –8”</t>
  </si>
  <si>
    <t>Channelization Line</t>
  </si>
  <si>
    <t>Parking Lot Stall Marking (Including Parking Stop-Line Marking)</t>
  </si>
  <si>
    <t>6" SDR 35 PVC - Connection to Ex. Dump Station (including bends)</t>
  </si>
  <si>
    <t>Connect 8" Sanitary to Existing Manhole</t>
  </si>
  <si>
    <t>Connect 6" Sanitary to Ex. Dump Station 6" PVC</t>
  </si>
  <si>
    <t>Force Main Conduit - 2” IPS HDPE DR 11 w/native backfill – Installed Complete</t>
  </si>
  <si>
    <t>Primary Electrical Underground Conduit &amp; Trench Installation (Includes 2 Conduits per Drawings)</t>
  </si>
  <si>
    <t>Secondary Electrical Underground Conduit &amp; Trench Installation (Includes 2 Conduits per Drawings)</t>
  </si>
  <si>
    <t>Secondary Electrical Underground Conduit &amp; Trench Installation (Includes 1 Conduit per Drawings)</t>
  </si>
  <si>
    <t>Data/Communication Underground Conduit &amp; Trench Installation (Includes 3 Conduits per Drawings)</t>
  </si>
  <si>
    <t>Data/Communication Underground Conduit &amp; Trench Installation (Includes 1 Conduits per Drawings)</t>
  </si>
  <si>
    <t>Combined Primary/Secondary/Communication Underground Conduit &amp; Trench Installation (Includes 6 Conduits per Drawings</t>
  </si>
  <si>
    <t>Combined Primary/Communication Underground Conduit &amp; Trench Installation (Includes 5 Conduits per Drawings</t>
  </si>
  <si>
    <t>Combined Secondary/Communication Underground Conduit &amp; Trench Installation (Includes 4 Conduits per Drawings</t>
  </si>
  <si>
    <t>Combined Secondary/Communication Underground Conduit &amp; Trench Installation (Includes 3 Conduits per Drawings</t>
  </si>
  <si>
    <t>Electrical Distribution Cable (Secondary)</t>
  </si>
  <si>
    <t>Pole Light Service Meter &amp; Main Disconnect Post</t>
  </si>
  <si>
    <t>Install/Coordinate Transformer Concrete Base</t>
  </si>
  <si>
    <t>Electrical Junction Box - (Size per Drawings)</t>
  </si>
  <si>
    <t>Communication Junction Box - (Size per Drawings)</t>
  </si>
  <si>
    <t>Light Pole, including pedestal and fixture</t>
  </si>
  <si>
    <t>Grinder Pump Station Meter &amp; Main Disconnect Post</t>
  </si>
  <si>
    <t>Water - 1" HDPE Water Connection to Grinder  Pump Hydrant - Installed Complete</t>
  </si>
  <si>
    <t>Water Lateral (1" water line, valve assemblies, water connection)</t>
  </si>
  <si>
    <t>Water Lateral (2" water line, valve assemblies, water connection for Shelter House)</t>
  </si>
  <si>
    <t>4'' X 4" Tee with 2" reducer</t>
  </si>
  <si>
    <t>4'' X 4" Tee</t>
  </si>
  <si>
    <t xml:space="preserve">4'' X 2" Tee </t>
  </si>
  <si>
    <t>2'' X 2" Tee with 1" reducer</t>
  </si>
  <si>
    <t>Furnish and Install Frost Free Hydrant at Grinder Pump Station - Installed Complete</t>
  </si>
  <si>
    <t>4" x 4" Tapping Sleeve &amp; Valve at Existing 4" Water Line, with Valve</t>
  </si>
  <si>
    <t>Storm Sewer Conduit - 12" HDPE w/304 backfill - Installed Complete</t>
  </si>
  <si>
    <t>Storm Sewer Conduit - 12" HDPE w/native backfill - Installed Complete</t>
  </si>
  <si>
    <t>Storm Sewer Conduit - 18" HDPE w/304 backfill - Installed Complete</t>
  </si>
  <si>
    <t>Connection of Existing Drainage Conduit</t>
  </si>
  <si>
    <t>Storm Sewer Conduit - 24" HDPE w/304 backfill - Installed Complete</t>
  </si>
  <si>
    <t>Storm Catch Basin 2-2-B</t>
  </si>
  <si>
    <t>Storm Catch Basin 2-3</t>
  </si>
  <si>
    <t>Storm Catch Basin 2-4</t>
  </si>
  <si>
    <t>Precast Headwall &amp; Endwalls, Including Type B Rock Channel Protection</t>
  </si>
  <si>
    <t>Storm Sewer Conduit - 24" HDPE w/native backfill - Installed Complete</t>
  </si>
  <si>
    <t>Seeding &amp; Mulching - Open Space</t>
  </si>
  <si>
    <t>Commercial Fertilizer (20 LB per 1,000 SF)</t>
  </si>
  <si>
    <t>Commercial Water (2 Applications of 300 GAL per 1,000 SF)</t>
  </si>
  <si>
    <t>M-GAL</t>
  </si>
  <si>
    <t>TA 18001 - PHASE 2 CAMPGROUND RENOVATIONS</t>
  </si>
  <si>
    <t>Demolition - Showerhouse Building</t>
  </si>
  <si>
    <t>Demolition - Existing Playground Equipment</t>
  </si>
  <si>
    <t>Remove Utility - Light Pole</t>
  </si>
  <si>
    <t>Remove Utility - Electric Service Box</t>
  </si>
  <si>
    <t>Remove Utility - Sanitary Clean Out</t>
  </si>
  <si>
    <t>Remove Utility - Sanitary Force Main</t>
  </si>
  <si>
    <t>Remove Utility - Raw Waterline</t>
  </si>
  <si>
    <t>Remove Utility - Waterline Yard Hydrants\Spigots\Water Towers</t>
  </si>
  <si>
    <t>Remove Utility - Raw Waterline valve</t>
  </si>
  <si>
    <t>Remove Utility - Well Control Wires (Underground)</t>
  </si>
  <si>
    <t>Remove Utility - Storm/Sanitary Drain or Catch Basin</t>
  </si>
  <si>
    <t>Remove Utility - Storm Pipe/Culvert, 24” and under</t>
  </si>
  <si>
    <t>remove utility – storm pipe/culvert, greater than 24”</t>
  </si>
  <si>
    <t>lf</t>
  </si>
  <si>
    <t>Remove Utility - Concrete Headwalls</t>
  </si>
  <si>
    <t>remove utility – gas valve</t>
  </si>
  <si>
    <t>ea</t>
  </si>
  <si>
    <t>Remove (Export and Haul away) Concrete Walks/Pavement</t>
  </si>
  <si>
    <t>Remove Misc. Items - Flag Poles, Grills, Fence, Trash Cans, Signs, Posts, Etc.</t>
  </si>
  <si>
    <t>Existing Drainage Pipe - Plug only</t>
  </si>
  <si>
    <t>Existing Drainage Pipe - Fill and Plug</t>
  </si>
  <si>
    <t>Cement Stabilization of Subgrade, 16" Thick (extended 6" on each side)</t>
  </si>
  <si>
    <t>Swale Reinforcement Mats (2’ wide)</t>
  </si>
  <si>
    <t>Crushed Limestone channel bedding (culvert HW 24 to HW 25)</t>
  </si>
  <si>
    <t>Removal or Abandonment of Existing Waterlines as Directed by MWCD</t>
  </si>
  <si>
    <t>REMOVAL OF VALVE BOXES ON ABANDONED WATERLINES AS DIRECTED BY MWCD</t>
  </si>
  <si>
    <t>Cap and Abandon Existing Sanitary Force Main, As Per Plan</t>
  </si>
  <si>
    <t>Cap and Abandon Existing Sanitary Sewer, As Per Plan</t>
  </si>
  <si>
    <t>48"x72" Precast Concrete Box Culvert, Type A</t>
  </si>
  <si>
    <t>12" Storm Sewer Conduit, Type b – RCP</t>
  </si>
  <si>
    <t>18" Storm Sewer Conduit, Type B – RCP</t>
  </si>
  <si>
    <t>6" Water Main w/Gravel Backfill, Complete</t>
  </si>
  <si>
    <t>Connect Proposed 4" Waterline to Existing 4" Waterline</t>
  </si>
  <si>
    <t>Connect Proposed 4" Waterline to Existing 2.5" Waterline</t>
  </si>
  <si>
    <t>Connect Proposed 6" Waterline to Existing 6" Waterline</t>
  </si>
  <si>
    <t>Connect Proposed 2" Waterline to Existing 2.5" Waterline</t>
  </si>
  <si>
    <t>Connect Proposed 2" Waterline to Existing 1.5" Waterline</t>
  </si>
  <si>
    <t>4" Gate Valve (mAIN LINES)</t>
  </si>
  <si>
    <t>2” CURB VALVE AND BOX (ADDITIONAL VALVE ON sERVICE LINES GREATER THAN 50’ LONG)</t>
  </si>
  <si>
    <t>1” CURB VALVE AND BOX (ADDITIONAL VALVE ON sERVICE LINES GREATER THAN 50’ LONG)</t>
  </si>
  <si>
    <t>RV Frost Free Yard Hydrants</t>
  </si>
  <si>
    <t>FROST FREE WATER TOWER</t>
  </si>
  <si>
    <t>Frost Free Yard Hydrant</t>
  </si>
  <si>
    <t>12” RCP Casing pipe with annualr void filled with flowable fill per odot item 613</t>
  </si>
  <si>
    <t>2’ wide french drain at drainage swales, complete – 6” perforated pipe (36” depth)</t>
  </si>
  <si>
    <t>6” solid wall pvc, sdr 35 roof drain from downspout, complete</t>
  </si>
  <si>
    <t>6” solid wall pvc, sdr 35 french drain outlet</t>
  </si>
  <si>
    <t>2" Water Laterals, Complete (one curb valve and box per lateral)</t>
  </si>
  <si>
    <t>1" Water Laterals, Complete - RV Campsites / Yard Hydrants (one curb valve and box per lateral)</t>
  </si>
  <si>
    <t>8" Sanitary Sewer (SDR 35 PVC) Main without Premium Backfill, Complete (provide unit cost only)</t>
  </si>
  <si>
    <t>8" Sanitary Sewer (SDR 35 PVC) Main with Premium Backfill, Complete</t>
  </si>
  <si>
    <t>48" Sanitary Sewer Manholes with Outside drop connection (Includes Connection of existing sewer)</t>
  </si>
  <si>
    <t>48” sanitary sewer manholes</t>
  </si>
  <si>
    <t>Connect Proposed Sanitary to Existing Manhole</t>
  </si>
  <si>
    <t>Connect Water Lateral to Existing Water Lateral</t>
  </si>
  <si>
    <t>Sanitary Gray Water Basin, Underground Storage Tank, Complete</t>
  </si>
  <si>
    <t>4" Perforated Underdrain (SDR 35 PVC at Playground)</t>
  </si>
  <si>
    <t>Force Main Air Release Manhole</t>
  </si>
  <si>
    <t>1.5” Hdpe cts force main, not encased, complete</t>
  </si>
  <si>
    <t>1.5” Hdpe cts force main, not encased in existing 8” pipe, complete</t>
  </si>
  <si>
    <t>2" HDPE CTS Force Main, not Encased, Complete</t>
  </si>
  <si>
    <t>2" HDPE CTS Force Main Encased in 4" HDPE DIPS, Complete</t>
  </si>
  <si>
    <t>2" Gas Line</t>
  </si>
  <si>
    <t>excavation for grinder pump station</t>
  </si>
  <si>
    <t>site restoration for grinder pump station</t>
  </si>
  <si>
    <t>ls</t>
  </si>
  <si>
    <t>hydromatic duplex submersible grinder Pump system with accessories and control panel</t>
  </si>
  <si>
    <t>wet well and valve vault</t>
  </si>
  <si>
    <t>Connect Proposed Sanitary Force Main to Existing Sanitary Force Main</t>
  </si>
  <si>
    <t>6" Sanitary Laterals without Premium Backfill, Complete</t>
  </si>
  <si>
    <t>6” sanitary Laterals with premium backfill, complete</t>
  </si>
  <si>
    <t>4” sanitary laterals without premium backfill, complete</t>
  </si>
  <si>
    <t>4” sanitary laterals with premium backfill, complete</t>
  </si>
  <si>
    <t>Asphalt Concrete Base - 4"</t>
  </si>
  <si>
    <t>Asphalt Concrete Base - Parking Lots - 4"</t>
  </si>
  <si>
    <t>Aggregate - Roadways - 6"</t>
  </si>
  <si>
    <t>Aggregate Base - Parking Lots - 6"</t>
  </si>
  <si>
    <t>Aggregate Base - Asphalt Trails - 6"</t>
  </si>
  <si>
    <t>Prime Coat (0.45 gal/SY) (One Coat)  - Roadways and Parking Lots</t>
  </si>
  <si>
    <t>Asphalt Type II Intermediate - Roadways and Parking Lots - 1-3/4"</t>
  </si>
  <si>
    <t>Asphalt Type I Surface - Roadways and Parking Lots - 1-1/4"</t>
  </si>
  <si>
    <t>Asphalt Concrete Surface Course (Light Traffic) PG64-22 - Asphalt Trails - 2.5"</t>
  </si>
  <si>
    <t>#57 Gravel Base at Playground</t>
  </si>
  <si>
    <t>6" Flush Curb at Playground (ODOT Type 2A) with Rebar</t>
  </si>
  <si>
    <t>Installation of MWCD Provided ADA Fire Rings</t>
  </si>
  <si>
    <t>6' Long Concrete Wheel Stop, Complete</t>
  </si>
  <si>
    <t>8' Long Concrete Wheel Stop, Complete</t>
  </si>
  <si>
    <t>1,000’s of GAL</t>
  </si>
  <si>
    <t>Betula Nigra - River Birch, 2" Caliper</t>
  </si>
  <si>
    <t>Viburnum Lentago - Nannyberry Viburnum, 1.5" Caliper</t>
  </si>
  <si>
    <t>Amelanchier x Grandiflora 'Autumn Brilliance' - Autumn Brilliance Serviceberry, 1.5" Caliper</t>
  </si>
  <si>
    <t>Quercus Bicolor - Swamp White Oak, 2" Caliper</t>
  </si>
  <si>
    <t>Acer Rubrum 'Red Sunset' - Red Sunset Red Maple, 2" Caliper</t>
  </si>
  <si>
    <t>Nyssa Sylvatica - Sweetgum, 2" Caliper</t>
  </si>
  <si>
    <t>Potentilla Fruticosa 'Goldfinger' - Goldfinger Shrubby Cinquefoil, #3 Container</t>
  </si>
  <si>
    <t>Cornus Sericea 'Isanti' - Isanti Redosier Dogwood, #5 Container</t>
  </si>
  <si>
    <t>Panicum Virgatum 'Shenandoah' - Shenandoah Red Switch Grass, #2 Container</t>
  </si>
  <si>
    <t>Physocarpus Opulifolius 'Little Devil' - Little Devil Ninebark, #5 Container</t>
  </si>
  <si>
    <t>Clethra Alnifolia 'Ruby Spice' - Ruby Spice Summersweet, #5 Container</t>
  </si>
  <si>
    <t>#10 copper conductor</t>
  </si>
  <si>
    <t>3/4” conduit (pvc schedule 40)</t>
  </si>
  <si>
    <t>2” conduit (pvc schedule 40)</t>
  </si>
  <si>
    <t>#4/0 copper conductor</t>
  </si>
  <si>
    <t>#4 copper conductor</t>
  </si>
  <si>
    <t>3” conduit (pvc schedule 80)</t>
  </si>
  <si>
    <t>350 kcmil copper conductor</t>
  </si>
  <si>
    <t>#1/0 copper conductor</t>
  </si>
  <si>
    <t>500 kcmil copper conductor</t>
  </si>
  <si>
    <t>1 1/2" conduit (pvc schedule 40)</t>
  </si>
  <si>
    <t>#6 copper conductor</t>
  </si>
  <si>
    <t>#12 Copper conductor</t>
  </si>
  <si>
    <t>#8 copper conductor</t>
  </si>
  <si>
    <t>600A Distribution Panel 120/240V, 1-PH 3 Wire</t>
  </si>
  <si>
    <t>500A DISTRIBUTION PANEL '91002P', 120/240V, 1PH 3 WIRE</t>
  </si>
  <si>
    <t>600A CT Cabinet</t>
  </si>
  <si>
    <t>600A Meter Enclosure</t>
  </si>
  <si>
    <t>400A Distribution Panelboard 'PP5', 120/240V, 1-Phase, 3 Wire</t>
  </si>
  <si>
    <t>400A CT Cabinet</t>
  </si>
  <si>
    <t>400A METER ENCLOSURE AT H-FRAME</t>
  </si>
  <si>
    <t>spec</t>
  </si>
  <si>
    <t>400A CT CABINET AT RESTROOM BUILDING</t>
  </si>
  <si>
    <t>400A METER ENCLOSURE AT RESTROOM BUILDING</t>
  </si>
  <si>
    <t>grounding at light poles</t>
  </si>
  <si>
    <t>Unistrut Frame for Electrical Distribution Equipment</t>
  </si>
  <si>
    <t>Misc. Electrical Supporting Hardware</t>
  </si>
  <si>
    <t>Light Pole, Base, and Fixtures</t>
  </si>
  <si>
    <t>panel “P-05”</t>
  </si>
  <si>
    <t>Eaton Powerhouse Power Pedestal - Installation, Foundation, and Connection Only, 1 Per RV Site</t>
  </si>
  <si>
    <t>Shower House building structure and finishes</t>
  </si>
  <si>
    <t>shower house building electrical and communications</t>
  </si>
  <si>
    <t>shower house building plumbing</t>
  </si>
  <si>
    <t>shower house building hvac</t>
  </si>
  <si>
    <t>Water (Dust Control)</t>
  </si>
  <si>
    <t>1,000’s of gal</t>
  </si>
  <si>
    <t>Owner’s Contingency Allowance</t>
  </si>
  <si>
    <t>Contingency #1 - Surface Repair of Existing Park Roadways – ODOT CMS No. 441 2-Inches Asphalt Concrete Surface Course as Directed (Milling and Tack Coat Included)</t>
  </si>
  <si>
    <t>Contingency #2 - Base Repair of Existing Park Roadways – odot cms no. 441 1.5-Inches Asphalt Concrete Surface Course as Directed</t>
  </si>
  <si>
    <t>(Saw Cut, Existing Pavement Removal and Tack Coat Included)</t>
  </si>
  <si>
    <t>Contingency #3 - Base Repair of Existing Park Roadways – odot cms no. 301 4-Inches Asphalt Concrete Base Course as Directed (Prime Coat Included)</t>
  </si>
  <si>
    <t>Contingency #4 - Base Repair of Existing Park Roadways – odot cms no. 304 6-Inches Aggregate Base as Directed (Subgrade Compaction Included)</t>
  </si>
  <si>
    <t>Contingency #6 - Connection of Existing Drainage Conduits</t>
  </si>
  <si>
    <t>6” Water Main, Horizontal Directionally Drilled, Complete</t>
  </si>
  <si>
    <t>4” Water Main, Horizontal Directionally Drilled, Complete</t>
  </si>
  <si>
    <t>2” Water Main, Horizontal Directionally Drilled, Complete</t>
  </si>
  <si>
    <t>2” Water Laterals, Horizontal Directionally Drilled, Complete</t>
  </si>
  <si>
    <t>1” Water Laterals, Horizontal Directionally Drilled, Complete</t>
  </si>
  <si>
    <t>6” Water Main W/Gravel Backfill, Complete</t>
  </si>
  <si>
    <t>4” Water Main W/Gravel Backfill, Complete</t>
  </si>
  <si>
    <t>2” Water Main W/Gravel Backfill, Complete</t>
  </si>
  <si>
    <t>2” Water Laterals, Complete (One Curb Valve and Box per Lateral)</t>
  </si>
  <si>
    <t>1” Water Laterals, Complete – RV Campsites/Yard Hydrants (One Curb Valve and Box per Lateral)</t>
  </si>
  <si>
    <t>2’ wide french drain at drainage swales, complete – 6” perforated pipe (18” depth)</t>
  </si>
  <si>
    <t>Cobble Mulch with geotextile and edging, As Per Plan</t>
  </si>
  <si>
    <t xml:space="preserve">3" SCH 40 PVC Conduit for Communications </t>
  </si>
  <si>
    <t>Trenching for Electric/Communications</t>
  </si>
  <si>
    <t>Grounding at h-frames</t>
  </si>
  <si>
    <t>SE 17001 - MARINA POINT PH 1</t>
  </si>
  <si>
    <t xml:space="preserve">TREE REMOVAL INCLUDING STUMPS, CLEARING AND GRUBBING </t>
  </si>
  <si>
    <t>PAVEMENT REMOVED, ASPHALT INCLUDING SAW CUTS</t>
  </si>
  <si>
    <t>PAVEMENT REMOVED, CONCRETE</t>
  </si>
  <si>
    <t>PAVEMENT REMOVED, BASKETBALL COURT</t>
  </si>
  <si>
    <t>REMOVAL MISC.: WOODEN STAIR/DOCK</t>
  </si>
  <si>
    <t>CAPPED  UTILITY LINE</t>
  </si>
  <si>
    <t xml:space="preserve">SERVICE WATERLINE REMOVED (INCL.VALVES, YARD HYD'S, ETC.) </t>
  </si>
  <si>
    <t>REMOVAL MISC.: FENCE</t>
  </si>
  <si>
    <t>REMOVAL MISC.: FOOT BRIDGE</t>
  </si>
  <si>
    <t>REMOVAL MISC.: BASKETBALL POST REMOVED</t>
  </si>
  <si>
    <t>REMOVAL MISC.: VOLLEYBALL POST REMOVED</t>
  </si>
  <si>
    <t>BOLLARD REMOVED</t>
  </si>
  <si>
    <t>REMOVAL MISC.: MWCD BILLBOARD SIGN</t>
  </si>
  <si>
    <t>PLAYGROUND SET AND APPURTANANCES REMOVED &amp; SALVAGED AS DIRECTED</t>
  </si>
  <si>
    <t>SWING SET AND APPURTANANCES REMOVED &amp; SALVAGED AS DIRECTED</t>
  </si>
  <si>
    <t>WOODEN BOLLARD REMOVED AND RELOCATED</t>
  </si>
  <si>
    <t>REMOVAL MISC.: TRASH ENCLOSURE AND APPURTANANCES</t>
  </si>
  <si>
    <t>REMOVAL MISC.: CABIN AND APPURTANANCES</t>
  </si>
  <si>
    <t>REMOVAL MISC.: RV DUMP STATION INCLUDING ASSOCIATED UTILITIES</t>
  </si>
  <si>
    <t>REMOVAL MISC.: SITE ELECTRIC SERVICE</t>
  </si>
  <si>
    <t>WETLAND FENCE</t>
  </si>
  <si>
    <t>CONCRETE WASHOUT AREA</t>
  </si>
  <si>
    <t>SOIL ANALYSIS TEST</t>
  </si>
  <si>
    <t>COMMERCIAL FERTILIZER</t>
  </si>
  <si>
    <t>LIME</t>
  </si>
  <si>
    <t>WATER (DUST CONTROL)</t>
  </si>
  <si>
    <t>TURF REINFORCEMENT MATTING</t>
  </si>
  <si>
    <t>EROSION CONTROL MAT, TYPE G</t>
  </si>
  <si>
    <t>DITCH EROSION PROTECTION MAT, TYPE G</t>
  </si>
  <si>
    <t>STRIP &amp; STOCKPILE TOPSOIL</t>
  </si>
  <si>
    <t>EXCAVATION INCLUDING EMBANKMENT (PER PLAN)</t>
  </si>
  <si>
    <t>EXCAVATION INCLUDING EMBANKMENT, AS DIRECTED BY ENGINEER</t>
  </si>
  <si>
    <t>EXCESS TOPSOIL SPOILED ONSITE AS DIRECTED BY OWNER</t>
  </si>
  <si>
    <t>SEDUM 'AUTUMN JOY' (NO. 1)</t>
  </si>
  <si>
    <t>DIRECTIONAL SIGNAGE INSTALLATION, 4'X4' SIGN (SOIL EXCAVATION, CONCRETE FOOTER AND SIGNAGE INSTALL)</t>
  </si>
  <si>
    <t>DIRECTIONAL SIGNAGE INSTALLATION, 4' X 1.5' SIGN (SOIL EXCAVATION, CONCRETE FOOTER AND SIGNAGE INSTALL)</t>
  </si>
  <si>
    <t xml:space="preserve">RIVER ROCK COBBLE MULCH (3" DEPTH) WITH GEOTEXTILE FABRIC  </t>
  </si>
  <si>
    <t>C.Y.</t>
  </si>
  <si>
    <t>DOUBLE SHREDDED HARDWOOD MULCH (3" DEPTH)</t>
  </si>
  <si>
    <t>LOW STRENGTH MORTAR BACKFILL</t>
  </si>
  <si>
    <t>ROCK CHANNEL PROTECTION TYPE C WITH FILTER FABRIC TYPE ‘B’</t>
  </si>
  <si>
    <t>18" NYLOPLAST YARD DRAIN</t>
  </si>
  <si>
    <t>STORM WYE CONNECTION</t>
  </si>
  <si>
    <t>ODOT DM 1.1 WITH CONCRETE MAT</t>
  </si>
  <si>
    <t>HDD 3" SANITARY FORCE MAIN</t>
  </si>
  <si>
    <t>8" STANDARD SANITARY SEWER SDR 35 WITH ROCK REMOVAL</t>
  </si>
  <si>
    <t>8" PREMIUM SANITARY SEWER SDR 35 WITH ROCK REMOVAL</t>
  </si>
  <si>
    <t xml:space="preserve">8" STANDARD SANITARY SEWER SDR 35 </t>
  </si>
  <si>
    <t>8" PREMIUM SANITARY SEWER SDR 35</t>
  </si>
  <si>
    <t>4" SEWER STANDARD LATERALS-COMPLETE INCL CLEANOUTS AND SANITARY HOOKUP ASSEMBLY</t>
  </si>
  <si>
    <t>4" SEWER PREMIUM LATERALS-COMPLETE INCL CLEANOUTS AND SANITARY HOOKUP ASSEMBLY</t>
  </si>
  <si>
    <t>SANITARY AIR RELEASE VALVE (INSTALLATION ONLY, VALVE ASSEMBLY SUPPLIED BY OWNER)</t>
  </si>
  <si>
    <t>SANITARY LATERAL RISER</t>
  </si>
  <si>
    <t>SANITARY SEWER PRECAST DROP MANHOLE</t>
  </si>
  <si>
    <t>2" WATER MAIN W/GRAVEL BACKFILL INCL FITTINGS &amp; THRUST BLOCKING</t>
  </si>
  <si>
    <t>HYDRANT ASSEMBLY</t>
  </si>
  <si>
    <t>6" VALVE</t>
  </si>
  <si>
    <t>6" WATER MAIN W/GRAVEL BACKFILL INCL FITTINGS &amp; THRUST BLOCKING</t>
  </si>
  <si>
    <t>4" VALVE</t>
  </si>
  <si>
    <t>2" VALVE</t>
  </si>
  <si>
    <t>FLUSH HYDRANT COMPLETE</t>
  </si>
  <si>
    <t>YARD HYDRANT - FROST FREE COMPLETE</t>
  </si>
  <si>
    <t>RV YARD HYDRANT - FROST FREE COMPLETE</t>
  </si>
  <si>
    <t>RV YARD HYDRANT - STANDARD COMPLETE</t>
  </si>
  <si>
    <t>1" WATER SERVICE LATERALS (RV SITES) INCL CURB BOX – PREMIUM BACKFILL UNDER PAVEMENT</t>
  </si>
  <si>
    <t>1" WATER SERVICE LATERALS (RV SITES) INCL CURB BOX – STANDARD BACKFILL UNDER LAWN</t>
  </si>
  <si>
    <t>1" WATER SERVICE LATERALS INCL CURB BOX</t>
  </si>
  <si>
    <t>ODOT 204 SUBGRADE COMPACTION - GRAVEL PAVEMENT</t>
  </si>
  <si>
    <t>6" ODOT 304 AGGREGATE BASE -  GRAVEL PAVEMENT</t>
  </si>
  <si>
    <t>6" ODOT ITEM 304 CRUSHED AGGREGATE- CAMPSITES</t>
  </si>
  <si>
    <t>5" ODOT ITEM 452, CLASS QCI CONCRETE - CAMPSITES INCLUDING SAWCUT JOINTS</t>
  </si>
  <si>
    <t>3" ODOT ITEM 411 - STABILIZED CRUSHED AGGREGATE SHOULDER. (CRUSHED STONE)</t>
  </si>
  <si>
    <t>ODOT 204 SUBGRADE COMPACTION - ASPHALT PAVEMENT &amp; ROAD</t>
  </si>
  <si>
    <t>4" ODOT ITEM 301, ASPHALT CONCRETE BASE - ASPHALT PAVEMENT</t>
  </si>
  <si>
    <t>6" ODOT ITEM 304 CRUSHED AGGREGATE - ASPHALT PAVEMENT &amp; ROAD</t>
  </si>
  <si>
    <t>ODOT ITEM 407 TACK COAT (0.075 GAL/SY) - ASPHALT PAVEMENT &amp; ROAD</t>
  </si>
  <si>
    <t>1.25" ODOT ITEM 441, ASPHALT CONCRETE SURFACE COURSE TYPE 1, MEDIUM, PG 64-22 - ASPHALT PAVEMENT &amp; ROAD</t>
  </si>
  <si>
    <t>1.75" ODOT ITEM 441, ASPHALT CONCRETE INTERMEDIATE COURSE TYPE 2, MEDIUM, PG 62-22 - ASPHALT PAVEMENT &amp; ROAD</t>
  </si>
  <si>
    <t xml:space="preserve">4" CONCRETE PAVEMENT W/ W.W.F. - CONCRETE WALK </t>
  </si>
  <si>
    <t>4" ODOT ITEM 304 CRUSHED AGGREGATE BASE - CONCRETE WALK</t>
  </si>
  <si>
    <t>PRECAST CONCRETE WHEELSTOP 6' LONG</t>
  </si>
  <si>
    <t>PRECAST CONCRETE WHEELSTOP 8' LONG</t>
  </si>
  <si>
    <t>ADA RAMP WITH HANDRAIL</t>
  </si>
  <si>
    <t>CONCRETE STAIRS WITH HANDRAIL</t>
  </si>
  <si>
    <t>RV DUMP STATION – COMPLETE IN PLACE</t>
  </si>
  <si>
    <t xml:space="preserve">MWCD SURVEY CONTROL MONUMENT </t>
  </si>
  <si>
    <t>RELOCATED WOODEN BOLLARD</t>
  </si>
  <si>
    <t>CHAIN LINK FENCE – COMPLETE IN PLACE</t>
  </si>
  <si>
    <t>PAINTED STRIPE - 2" (BASKETBALL COURT)</t>
  </si>
  <si>
    <t>BASKETBALL HOOP - COMPLETE IN PLACE</t>
  </si>
  <si>
    <t>ODOT 204 SUBGRADE COMPACTION (BASKETBALL COURT)</t>
  </si>
  <si>
    <t>S.Y.</t>
  </si>
  <si>
    <t>4" ODOT ITEM 304, AGGREGATE BASE (BASKETBALL COURT)</t>
  </si>
  <si>
    <t xml:space="preserve">4" CONCRETE PAVEMENT W/ W.W.F.  (BASKETBALL COURT) </t>
  </si>
  <si>
    <t>TRAFFIC SIGNS – FURNISHED AND INSTALL</t>
  </si>
  <si>
    <t>CONCRETE CURB ("6X6") PERIMETER SAFETY SURFACE INCL. #57 STONE AND 4” UNDERDRAIN</t>
  </si>
  <si>
    <t>ABUTMENT, COMPLETE (CLUSTER DOCKS)</t>
  </si>
  <si>
    <t>TRENCHING UNDER LAWN FOR ELECTRIC</t>
  </si>
  <si>
    <t>TRENCHING FOR SITE LIGHTING</t>
  </si>
  <si>
    <t>Padmount, Oil-Filled, Transformer, 37.5 kVA, 7200V-120/240V, 1-phase, outdoor</t>
  </si>
  <si>
    <t>Padmount, Oil-Filled, Transformer, 50 kVA, 7200V-120/240V, 1-phase, outdoor</t>
  </si>
  <si>
    <t>Padmount, Oil-Filled, Transformer, 75 kVA, 7200V-120/240V, 1-phase, outdoor</t>
  </si>
  <si>
    <t>Padmount, Oil-Filled, Transformer, 100 kVA, 7200V-120/240V, 1-phase, outdoor</t>
  </si>
  <si>
    <t>Padmount, Oil-Filled, Transformer, 167 kVA, 7200V-120/240V, 1-phase, outdoor</t>
  </si>
  <si>
    <t xml:space="preserve">FIBERGLASS BOX PAD, OUTDOOR, (Padmount Transformer, single phase) </t>
  </si>
  <si>
    <t>SECTIONALIZING CABINET, 15KV, 3-phase, outdoor, w/ 4-point multi-point junctions</t>
  </si>
  <si>
    <t xml:space="preserve">FIBERGLASS BOX PAD, OUTDOOR, ( for mounting Sectionalizing Cabinet) </t>
  </si>
  <si>
    <t>LOADBREAK ELBOW, 15kV, 200A w/15kV TERMINATOR</t>
  </si>
  <si>
    <t>LOADBREAK ELBOW w/Elastimold EFX 083 045 –E Fuse, 8.3kV, 65A, TERMINATOR</t>
  </si>
  <si>
    <t>FAULT INDICATOR, 15kV, 200A</t>
  </si>
  <si>
    <t>ARRESTER, 15kV, 200A</t>
  </si>
  <si>
    <t>INSULATED CAP, 15kV, 200A</t>
  </si>
  <si>
    <t>H-FRAME ASSEMBLY, (Unistrut Electrical equipment structure)</t>
  </si>
  <si>
    <t>ELECTRICAL SUPPORTING STRUCTURE &amp; HARDWARE - H-FRAMES</t>
  </si>
  <si>
    <t>FUSED DISCONNECT SWITCH, 60A, 120/240V, 1PH, 3W, NEMA 3R (with fuses)</t>
  </si>
  <si>
    <t>FUSED DISCONNECT SWITCH, 100A, 120/240V, 1PH, 3W, NEMA 3R (with fuses)</t>
  </si>
  <si>
    <t>FUSED DISCONNECT SWITCH, 200A, 120/240V, 1PH, 3W, NEMA 3R (with fuses)</t>
  </si>
  <si>
    <t>NON-FUSED DISCONNECTS NEMA 4X SS, 120/240V, 60A</t>
  </si>
  <si>
    <t>MAIN CIRCUIT BREAKER PANELBOARD, 100A, 120/240V, 1PH, 3W, NEMA 3R</t>
  </si>
  <si>
    <t>WIRE, 600V 75 DEGREE C THHN/THWN, #10 COPPER CONDUCTOR</t>
  </si>
  <si>
    <t>WIRE, 600V 75 DEGREE C THHN/THWN, #8 COPPER CONDUCTOR</t>
  </si>
  <si>
    <t>WIRE, 600V 75 DEGREE C THHN/THWN, #6 COPPER CONDUCTOR</t>
  </si>
  <si>
    <t>WIRE, 600V 75 DEGREE C THHN/THWN, #2 COPPER CONDUCTOR</t>
  </si>
  <si>
    <t>WIRE, 600V 75 DEGREE C THHN/THWN, #1/0 COPPER CONDUCTOR</t>
  </si>
  <si>
    <t>CABLE, 15KV, 4/0 Alum., 1-phase, full JCN, 133% rated</t>
  </si>
  <si>
    <t>CABLE, 15KV, #2 Solid Alum., 1-phase, full JCN, 133% rated</t>
  </si>
  <si>
    <t>CONDUIT PVC SCH 40, 1.25"</t>
  </si>
  <si>
    <t>CONDUIT PVC SCH 40, 2.5"</t>
  </si>
  <si>
    <t>CONDUIT PVC SCH 80, 2.5"</t>
  </si>
  <si>
    <t>CONDUIT PVC SCH 40, 5"</t>
  </si>
  <si>
    <t>CONDUIT PVC SCH 80, 5"</t>
  </si>
  <si>
    <t>RV POWER PEDESTAL, 125A BUS - INSTALLATION AND FOUNDATION OF OWNER-PROVIDED PEDESTALS: COMPLETE</t>
  </si>
  <si>
    <t>MISCELLANEOUS ELECTRICAL SUPPORTING HARDWARE  &amp; FASTENERS</t>
  </si>
  <si>
    <t>INTERIM ELECTRIC SERVICE, H-FRAME</t>
  </si>
  <si>
    <t>INTERIM ELECT, MAIN CIRCUIT BREAKER PANELBOARD, 200A, 120/240V, 1PH, 3W, NEMA 3R</t>
  </si>
  <si>
    <t>INTERIM ELECTRIC SERVICE, UTILITY METERBASE, 200A, 120/240V, 1PH, 3W, NEMA 3R</t>
  </si>
  <si>
    <t>INTERIM ELECTRIC SERVICE,CONDUIT PVC SCH 40, 2'</t>
  </si>
  <si>
    <t>INTERIM ELECTRIC SERVICE, UNDG FDR, 600V, THHN/THWN, #3/0 COPPER CONDUCTOR</t>
  </si>
  <si>
    <t>INTERIM ELECTRIC SERVICE - TRENCHING UNDER LAWN FOR ELECTRIC</t>
  </si>
  <si>
    <t>INTERIM ELECTRIC FEEDER, UNDG FDR, 600V, THHN/THWN, 3-#6 CU CABLE (PER LOCATION)</t>
  </si>
  <si>
    <t>INTERIM ELECTRIC FEEDER - TRENCHING UNDER LAWN FOR ELECTRIC (PER LOCATION)</t>
  </si>
  <si>
    <t xml:space="preserve">LIGHT FIXTURE “A”, SL1 SITE LIGHTING </t>
  </si>
  <si>
    <t xml:space="preserve">LIGHT FIXTURE “B”, SL1 SITE LIGHTING </t>
  </si>
  <si>
    <t xml:space="preserve">LIGHT FIXTURE “B2”, SL1 SITE LIGHTING </t>
  </si>
  <si>
    <t>ALUMINUM POLE, SL1 SITE LIGHTING</t>
  </si>
  <si>
    <t>FOUNDATION, SL1 SITE LIGHTING</t>
  </si>
  <si>
    <t xml:space="preserve">SITE LIGHTING BOLLARD </t>
  </si>
  <si>
    <t>FOUNDATION, SITE LIGHTING BOLLARD</t>
  </si>
  <si>
    <t>CONNECTIONS</t>
  </si>
  <si>
    <t>SANITARY LIFT STATION,  ELECTRICAL H-FRAME, TRANSFER SWITCH &amp; EQUIPMENT</t>
  </si>
  <si>
    <t>MANUAL TRANSFER SWITCH, 120/240V, 100A, NEMA 4X, SS</t>
  </si>
  <si>
    <t>GENERATOR RECEPTACLE, 120/240V, 100A, NEMA 3R (PASS &amp; SEYMOR)</t>
  </si>
  <si>
    <t>L.S.</t>
  </si>
  <si>
    <t>DRIVEN GROUND ROD, 1/2" x 8', COPPER-CLAD STEEL (INCLUDES WIRE)</t>
  </si>
  <si>
    <t>DRIVEN GROUND ROD, 3/4" x 8', COPPER-CLAD STEEL  (INCLUDES WIRE)</t>
  </si>
  <si>
    <t>TRENCHING UNDER LAWN FOR  COMMUNICATIONS</t>
  </si>
  <si>
    <t>30" X 48" PULLBOX, LOGO ON COVER</t>
  </si>
  <si>
    <t>CONDUITS, 3" Sched 40 PVC, UNDERGROUND</t>
  </si>
  <si>
    <t>CONDUITS, 3" Sched 80 PVC, RISER</t>
  </si>
  <si>
    <t>CXT STRUCTURAL WORK COMPLETE INCLUDING FROST SLABS &amp; UTILITY SERVICE “BLOCKOUT” SLEEVES</t>
  </si>
  <si>
    <t>CXT PLUMBING WORK COMPLETE</t>
  </si>
  <si>
    <t>CXT ELECTRICAL WORK COMPLETE</t>
  </si>
  <si>
    <t>TEMPORARY CONSTRUCTION FENCE – CHAIN LINK</t>
  </si>
  <si>
    <t>CXT WASHER AND DRYER</t>
  </si>
  <si>
    <t>ELECTRICAL UTILITY SERVICE EXTENSION</t>
  </si>
  <si>
    <t>CRANE PAD SITE AND ACCESS PREPERATION</t>
  </si>
  <si>
    <t>WEAK SOILS BENEATH UTILITY EXCAVATIONS</t>
  </si>
  <si>
    <t>TEMPORARY FLOATING DOCK RELOCATED TO PERMANENT LOCATION</t>
  </si>
  <si>
    <t xml:space="preserve">FLOATING DOCKS, COMPLETE (CLUSTER DOCKS) </t>
  </si>
  <si>
    <t>ANCHOR PILES, COMPLETE (CLUSTER DOCKS)</t>
  </si>
  <si>
    <t xml:space="preserve">48' GANGWAYS, COMPLETE (CLUSTER DOCKS) </t>
  </si>
  <si>
    <t xml:space="preserve">66' GANGWAYS, COMPLETE (CLUSTER DOCKS) </t>
  </si>
  <si>
    <t>SHORE CONNECTION, COMPLETE (CLUSTER DOCKS)</t>
  </si>
  <si>
    <t>PH 17004 - CABINS</t>
  </si>
  <si>
    <t xml:space="preserve">Contract Bond &amp; Insurance </t>
  </si>
  <si>
    <t>Temporary Sediment &amp; Erosion Control (Including Temporary Seeding as needed)</t>
  </si>
  <si>
    <t>Waste (Export, Haul)</t>
  </si>
  <si>
    <t>Rough Grading</t>
  </si>
  <si>
    <t>Placing Stockpiled Topsoil – Whole Site</t>
  </si>
  <si>
    <t>Aggregate Base - Concrete walk - 3"</t>
  </si>
  <si>
    <t>Cast-in-Place Concrete Steps in walks, Including Handrails</t>
  </si>
  <si>
    <t>Sanitary Lateral (4” PVC)</t>
  </si>
  <si>
    <t>Water Lateral (1” HDPE)</t>
  </si>
  <si>
    <t>Storm Drainage Pipe (4” PVC, Solid Wall)</t>
  </si>
  <si>
    <t>Underground Electrical Conduit &amp; Trench (2” PVC Conduit)</t>
  </si>
  <si>
    <t>Telecommunication Conduit &amp; Trench (2” PVC Conduit)</t>
  </si>
  <si>
    <t>Lighting Conduit &amp; Trench (1” PVC Conduit)</t>
  </si>
  <si>
    <t>Electrical Distribution Cable</t>
  </si>
  <si>
    <t>Lighting Distribution Cable</t>
  </si>
  <si>
    <t>Post Lamp, Including Foundation</t>
  </si>
  <si>
    <t>Sanitary Cleanout</t>
  </si>
  <si>
    <t>Type B Rock Channel Protection</t>
  </si>
  <si>
    <t xml:space="preserve">SEEDING AND MULCHING, CLASS 1 - Lawn turf </t>
  </si>
  <si>
    <t>ADA Fire Pit</t>
  </si>
  <si>
    <t>Cabin #1 A (small)</t>
  </si>
  <si>
    <t>Cabin #2 A ADA (small)</t>
  </si>
  <si>
    <t>Cabin #3 A (small)</t>
  </si>
  <si>
    <t>Cabin #4 B (medium)</t>
  </si>
  <si>
    <t>Cabin #5 B (medium)</t>
  </si>
  <si>
    <t>Cabin #6 B ADA (medium)</t>
  </si>
  <si>
    <t>Cabin #7 B (medium)</t>
  </si>
  <si>
    <t>Cabin #8 A (small)</t>
  </si>
  <si>
    <t>Cabin #9 A (small)</t>
  </si>
  <si>
    <t>Cabin #10 A (small)</t>
  </si>
  <si>
    <t>Electric Range (freestanding)</t>
  </si>
  <si>
    <t>Slide-In Range (ADA Compliant)</t>
  </si>
  <si>
    <t>Refrigerator (ADA Compliant)</t>
  </si>
  <si>
    <t>Dishwasher</t>
  </si>
  <si>
    <t>Dishwasher (ADA Compliant)</t>
  </si>
  <si>
    <t>Top Load Washer</t>
  </si>
  <si>
    <t>Front Load Washer (ADA Compliant)</t>
  </si>
  <si>
    <t xml:space="preserve">Electric Dryer   </t>
  </si>
  <si>
    <t>Electric Dryer (ADA Compliant)</t>
  </si>
  <si>
    <t>Microwave / Range Hood (over the range)</t>
  </si>
  <si>
    <t>Range Hood (ADA Compliant)</t>
  </si>
  <si>
    <t>Microwave (ADA Compliant, countertop)</t>
  </si>
  <si>
    <t>1/2 HP Garbage Disposal</t>
  </si>
  <si>
    <t>PI 16003 - WATER UTILITY IMPROVEMENTS</t>
  </si>
  <si>
    <t>Remove Utility – Disconnect Water Line from Well</t>
  </si>
  <si>
    <t>6” Storm Sewer Conduit,Type B- HDPE</t>
  </si>
  <si>
    <t>12” Storm Sewer Conduit,Type B- HDPE</t>
  </si>
  <si>
    <t>4" Water main installed via HDD</t>
  </si>
  <si>
    <t>LSM Backfill</t>
  </si>
  <si>
    <t>2" Water Main w/ Native Backfill</t>
  </si>
  <si>
    <t>2" Water Main installed via HDD</t>
  </si>
  <si>
    <t>4”x4” MJ TEE</t>
  </si>
  <si>
    <t>2”x2” MJ TEE</t>
  </si>
  <si>
    <t>4” MJ 45-Deg Elbow</t>
  </si>
  <si>
    <t>4” MJ 22.5-Deg Elbow</t>
  </si>
  <si>
    <t>2” MJ 45-Deg Elbow</t>
  </si>
  <si>
    <t>2” MJ 22.5-Deg Elbow</t>
  </si>
  <si>
    <t>5’x’7’x6’ Precast Concrete Vault</t>
  </si>
  <si>
    <t>17’x15’ Bolted, Glass-Lined Steel Water Storage Tank</t>
  </si>
  <si>
    <t>6" Gate Valve and Box</t>
  </si>
  <si>
    <t>4" Air Release Valve w/ MH</t>
  </si>
  <si>
    <t>2" Air Release Valve w/ MH</t>
  </si>
  <si>
    <t>4” DIP Flange Pipe</t>
  </si>
  <si>
    <t>4” x 4” FL  DIP Tee</t>
  </si>
  <si>
    <t>4” FL DIP 90° EL</t>
  </si>
  <si>
    <t>6” x 6” FL  DIP Tee</t>
  </si>
  <si>
    <t>6” x 6” MJ  DIP Tee w Blocking</t>
  </si>
  <si>
    <t>4-1/2” Valve Fire Hydrant</t>
  </si>
  <si>
    <t>Re-Connect Water Main to Existing Water Main,  Two ends</t>
  </si>
  <si>
    <t>4" and 2" water main in common trench with gravel backfill, as per plan</t>
  </si>
  <si>
    <t>Embankment - Site Grading, Dozer</t>
  </si>
  <si>
    <t>Type D Rock Channel  Protection with Filter at culverts, 2 CY</t>
  </si>
  <si>
    <t>AASHTO No. 9 Wearing Course – Water Tank Site 5” Course</t>
  </si>
  <si>
    <t>No. 304 Aggregate Base – Water Tank Site 5” Course</t>
  </si>
  <si>
    <t>No. 1 Aggregate Base – Water Tank Site 8” Course</t>
  </si>
  <si>
    <t>Geotextile Fabric, Nonwoven, Type D</t>
  </si>
  <si>
    <t>6’ Chainlink Fence</t>
  </si>
  <si>
    <t>6’x24’ Double Swing Chainlink Gate</t>
  </si>
  <si>
    <t>OPENING</t>
  </si>
  <si>
    <t>2" PVC WEATHERHEAD (SCHEDULE 80)</t>
  </si>
  <si>
    <t>2" PVC CONDUIT (SCHEDULE 80)</t>
  </si>
  <si>
    <t>2" PVC EXPANSION FITTING (SCHEDULE 80)</t>
  </si>
  <si>
    <t>PANEL 'WT', STAINLESS STEEL</t>
  </si>
  <si>
    <t>SCADA PANEL AND CONNECTIONS</t>
  </si>
  <si>
    <t>DUPLEX RECEPTACLE, WEATHERPROOF</t>
  </si>
  <si>
    <t>QUAD RECEPTACLE, WEATHERPROOF</t>
  </si>
  <si>
    <t>THREE-WAY SWITCH, WEATHERPROOF</t>
  </si>
  <si>
    <t>SURFACE MOUNTED LED LIGHT</t>
  </si>
  <si>
    <t>MOTION SENSOR</t>
  </si>
  <si>
    <t>3/4" RGS CONDUIT</t>
  </si>
  <si>
    <t>#12 AWG COPPER WIRE</t>
  </si>
  <si>
    <t>H-FRAME FOR EQUIPMENT</t>
  </si>
  <si>
    <t>MISCELLANEOUS MOUNTING MATERIAL</t>
  </si>
  <si>
    <t>Contract Performance Bond and Insurance (2%)</t>
  </si>
  <si>
    <t xml:space="preserve">Mobilization </t>
  </si>
  <si>
    <t>Contingency # 1 – AEP Allowance</t>
  </si>
  <si>
    <t>Contingency # 2 – Owner’s Allowance</t>
  </si>
  <si>
    <t>CM 18001 - MAIN CAMPGROUND PHASE 2</t>
  </si>
  <si>
    <t>Construction Fence (4' High PVC)</t>
  </si>
  <si>
    <t>Construction Fence (Chain Link)</t>
  </si>
  <si>
    <t>Clearing and Grubbing - Including Tree and Stump Removal</t>
  </si>
  <si>
    <t>Pavement Removal (Existing R/V Pads Top) (6")</t>
  </si>
  <si>
    <t>Mill Existing Asphalt Pavement (2")</t>
  </si>
  <si>
    <t>Demo of Pit Toilets</t>
  </si>
  <si>
    <t>Septic Storage Tank Removal</t>
  </si>
  <si>
    <t>Owner's Contingency for Gas Line Protection</t>
  </si>
  <si>
    <t>ALLOW</t>
  </si>
  <si>
    <t xml:space="preserve">Topsoil Stripped and Stockpiled </t>
  </si>
  <si>
    <t>Excavation (Cut/Fill)</t>
  </si>
  <si>
    <t>Borrow/Spoils Hauled Off Site</t>
  </si>
  <si>
    <t>Item 616 Water for Dust Control</t>
  </si>
  <si>
    <t>M Gallons</t>
  </si>
  <si>
    <t>Item 616 Calcium Chloride for Dust Control</t>
  </si>
  <si>
    <t>Subgrade Preparation</t>
  </si>
  <si>
    <t>ODOT 441 Asphalt Concrete Surface Course, Type 1 (448) - Asphalt Overlay (2")</t>
  </si>
  <si>
    <t>ODOT 441 Asphalt Concrete Surface Course, Type 1 (448) - Standard Duty Asphalt Pavement (1 1/2")</t>
  </si>
  <si>
    <t>ODOT 441 Asphalt Concrete Surface Course, Type 1 (448) - Heavy Duty Asphalt Pavement ( 1 1/4")</t>
  </si>
  <si>
    <t>ODOT 441 Asphalt Concrete Intermediate Course, Type 2 (448) - Standard Duty Pavement (3")</t>
  </si>
  <si>
    <t>ODOT 441 Asphalt Concrete Intermediate Course, Type 2 (448) - Heavy Duty Pavement (1 3/4")</t>
  </si>
  <si>
    <t>ODOT 301 Asphalt Concrete Base Course - Heavy Duty Pavement (4")</t>
  </si>
  <si>
    <t>ODOT 304 Aggregate Base - Standard Duty Asphalt Pavement (6")</t>
  </si>
  <si>
    <t>ODOT 304 Aggregate Base - Heavy Duty Asphalt Pavement (6")</t>
  </si>
  <si>
    <t>ODOT 304 Aggregate Base - Standard Duty Concrete Pavement - Restroom Sidewallks / Bike Rack (4")</t>
  </si>
  <si>
    <t>ODOT 304 Aggregate Base - Heavy Duty Concrete Pavement - Dumpster Approach (5")</t>
  </si>
  <si>
    <t>ODOT 304 Aggregate Base - Heavy Duty Concrete Pavement - Dumpster Pad (6")</t>
  </si>
  <si>
    <t>Standard Duty Concrete (Reinforced) - Restroom Sidewallks / Bike Rack (4")</t>
  </si>
  <si>
    <t>Heavy Duty Concrete - Dumpster Approach (5")</t>
  </si>
  <si>
    <t>Heavy Duty Concrete (Reinforced) - Dumpster Pads (8")</t>
  </si>
  <si>
    <t>#1 &amp; #2 Aggregate Base - RV Pads (6")</t>
  </si>
  <si>
    <t>ODOT 304 Aggregate Base - RV Pads (3")</t>
  </si>
  <si>
    <t>#1 &amp; #2 Aggregate Base - Paths / Parking (6")</t>
  </si>
  <si>
    <t>ODOT 304 Aggregate Base -  Paths / Parking (3")</t>
  </si>
  <si>
    <t>Grading, Pad Preparation, Foundation Installation and Utility Connections for Large CXT Restroom/Shower House Building (4 Unisex Units/Navajo)</t>
  </si>
  <si>
    <t>Signage - Wayfinding (Posts &amp; Signage Furnished by Owner, Installed by Contractor)</t>
  </si>
  <si>
    <t>Accessible Parking Signs</t>
  </si>
  <si>
    <t>Bike Rack - Triple Loop Rack</t>
  </si>
  <si>
    <t>Trash Container (Furnished by Owner, Installed by Contractor)</t>
  </si>
  <si>
    <t>Double Dumpster Enclosure - Wood Slat Enclosure for Trash &amp; Recycling</t>
  </si>
  <si>
    <t xml:space="preserve">Single Dumpster Enclosure - Wood Slat Enclosure for Trash </t>
  </si>
  <si>
    <t>Engineered Wood Fiber Safety Surfacing for Play Area</t>
  </si>
  <si>
    <t>#57 Limestone</t>
  </si>
  <si>
    <t>6"x18" Concrete Flush Curb - Play Area</t>
  </si>
  <si>
    <t>Play Equipment and Installation</t>
  </si>
  <si>
    <t>Concrete Cornhole Set</t>
  </si>
  <si>
    <t>Park Bench - 6' (Furnished by Owner, Installed by Contractor)</t>
  </si>
  <si>
    <t>6' Concrete Wheelstop</t>
  </si>
  <si>
    <t>8' Concrete Wheelstop</t>
  </si>
  <si>
    <t>Rock Mulch Beds - 3" Depth</t>
  </si>
  <si>
    <t>Geotextile Fabric Type D (Weed Barrier) for Rock Mulch Beds</t>
  </si>
  <si>
    <t>Preemergent Herbicide for Rock Mulch Beds</t>
  </si>
  <si>
    <t>4" Sanitary Lateral (SDR-35), without premium backfill, complete</t>
  </si>
  <si>
    <t>4" Sanitary Lateral (SDR-35), including premium backfill, complete</t>
  </si>
  <si>
    <t>8" Sanitary Pipe (SDR-35), including native backfill, complete</t>
  </si>
  <si>
    <t>8" Sanitary Pipe (SDR-35), including premium backfill, complete</t>
  </si>
  <si>
    <t>2" HDPE Forcemain HDD, complete</t>
  </si>
  <si>
    <t>4"x4" PVC Sanitary Wye, complete</t>
  </si>
  <si>
    <t>Gray Water Drain, complete</t>
  </si>
  <si>
    <t xml:space="preserve">Marina Pump out Station with Bollards, complete </t>
  </si>
  <si>
    <t>Grinder Pump Station w/ Valve Vault, complete</t>
  </si>
  <si>
    <t>ODOT Half Height Headwall</t>
  </si>
  <si>
    <t>8" PVC Storm Sewer</t>
  </si>
  <si>
    <t>10" PVC Storm Sewer</t>
  </si>
  <si>
    <t>12" PVC Storm Sewer</t>
  </si>
  <si>
    <t>6" Perforated PVC Storm Sewer for French Drain</t>
  </si>
  <si>
    <t>#57 Aggregate for French Drain, Including Geotextile</t>
  </si>
  <si>
    <t>Contingency Quantity - Connection of Existing Drainage Conduits (4" HDPE Sewer)</t>
  </si>
  <si>
    <t>Contingency Quantity - Connection of Existing Drainage Conduits (6" HDPE Sewer)</t>
  </si>
  <si>
    <t>Contingency Quantity - Connection of Existing Drainage Conduits (12" HDPE Sewer)</t>
  </si>
  <si>
    <t>4" Pavement Underdrain including Geotextile Fabric and Stone</t>
  </si>
  <si>
    <t>Water Services (1" HDPE), complete</t>
  </si>
  <si>
    <t>4"x4" Tee, complete</t>
  </si>
  <si>
    <t>4" - 45-degree Bend, complete</t>
  </si>
  <si>
    <t>2" - 90-degree Bend, complete</t>
  </si>
  <si>
    <t>2" - 22.5-degree Bend, complete</t>
  </si>
  <si>
    <t>2"x1" Tee, complete</t>
  </si>
  <si>
    <t>1" Plug, complete</t>
  </si>
  <si>
    <t>Water Tower at Ranger House, complete</t>
  </si>
  <si>
    <t>RV Frost Free Hydrant, complete</t>
  </si>
  <si>
    <t>RV Standard Yard Hydrant, complete</t>
  </si>
  <si>
    <t>Backflow Preventer, complete</t>
  </si>
  <si>
    <t>Connection to Existing Waterline, complete</t>
  </si>
  <si>
    <t>Existing Electrical Site Demolition</t>
  </si>
  <si>
    <t>Pedestals and foundation (pedestal furnished by owner, installed by contractor on contractor installed and provided foundation)</t>
  </si>
  <si>
    <t>Pump Station Electrical</t>
  </si>
  <si>
    <t>Shade Trees (3" Cal.)</t>
  </si>
  <si>
    <t>Ornamental Grass and Perennial Mass</t>
  </si>
  <si>
    <t>Owner's Contingency Allowance</t>
  </si>
  <si>
    <t>ODOT 407 Tack Coat - Milled Surface</t>
  </si>
  <si>
    <t>ODOT 407 Tack Coat - Standard Duty Asphalt</t>
  </si>
  <si>
    <t>ODOT 407 Tack Coat - Heavy Duty Asphalt</t>
  </si>
  <si>
    <t>ADD:  Pavement Removal</t>
  </si>
  <si>
    <t>ADD:  Excavation (Cut/Fill) (Additional 1.5" Depth)</t>
  </si>
  <si>
    <t>ADD:  Subgrade Preparation</t>
  </si>
  <si>
    <t>ADD:  ODOT 441 Asphalt Concrete Surface Course, Type 1 (448) - Heavy Duty Asphalt Pavement (1 1/4")</t>
  </si>
  <si>
    <t>ADD:  ODOT 441 Asphalt Concrete Intermediate Course, Type 2 (448) - Heavy Duty Pavement (1 3/4")</t>
  </si>
  <si>
    <t>ADD:  ODOT 301 Asphalt Concrete Base Course - Heavy Duty Pavement (4")</t>
  </si>
  <si>
    <t>ADD:  ODOT 304 Aggregate Base - Heavy Duty Asphalt Pavement (6")</t>
  </si>
  <si>
    <t>ADD:  Asphalt Tack Coat - Heavy Duty Asphalt</t>
  </si>
  <si>
    <t>DEDUCT:  Sawcut Existing Pavement</t>
  </si>
  <si>
    <t>DEDUCT:  Mill Existing Asphalt Pavement (2")</t>
  </si>
  <si>
    <t>DEDUCT:  ODOT 441 Asphalt Concrete Surface Course, Type 1 (448) - Asphalt Overlay (2")</t>
  </si>
  <si>
    <t>DEDUCT:  Asphalt Tack Coat - Milled Surface</t>
  </si>
  <si>
    <t>DEDUCT:  Pavement Restoration to Repair Trench Cuts, complete</t>
  </si>
  <si>
    <t>PH 18001 - CAMPGROUND REDEVELOPMENT PHASE 2</t>
  </si>
  <si>
    <t>Selective Demolition - 1" PVC Watermain</t>
  </si>
  <si>
    <t>Selective Demolition - Existing Water Structures</t>
  </si>
  <si>
    <t>Selective Demolition - Existing Underground Electrical Conduit</t>
  </si>
  <si>
    <t>Selective Demolition - Existing Electrical Structures, including Poles, Overhead Lines, Existing Distribution Panels</t>
  </si>
  <si>
    <t>Selective Demolition - Existing 12" RCP Storm</t>
  </si>
  <si>
    <t>Selective Demolition - Existing Storm Headwalls</t>
  </si>
  <si>
    <t>Selective Demolition - Existing Dump Stations, Waste Water Tanks, etc.</t>
  </si>
  <si>
    <t>Selective Demolition - Existing Asphalt Pavement Removal, Full Depth</t>
  </si>
  <si>
    <t>Water for Dust Control</t>
  </si>
  <si>
    <t xml:space="preserve">Calcium Chloride </t>
  </si>
  <si>
    <t>Placing Stockpiled Topsoil – Within “ROW” &amp; Within Campground</t>
  </si>
  <si>
    <t>Aggregate Base – Roadways - 6"</t>
  </si>
  <si>
    <t>Aggregate Base - Multi-Use Path - 6"</t>
  </si>
  <si>
    <t>Aggregate Base - Basketball Court - 4"</t>
  </si>
  <si>
    <t>Asphalt Concrete Intermediate Course, Type 2 (448) - Roadways - 1-3/4"</t>
  </si>
  <si>
    <t>Asphalt Concrete Surface Course, Type I (448) - Roadways - 1-1/4"</t>
  </si>
  <si>
    <t>Asphalt Concrete Surface Course, Type I (448) - Multi-Use Path - 2-1/2”</t>
  </si>
  <si>
    <t>Non-Reinforced Concrete Pavement – Class QC1 - RV Aprons &amp; RV Pads - 5"</t>
  </si>
  <si>
    <t>Concrete Walk – 4”</t>
  </si>
  <si>
    <t>Connect 8" Sanitary to Ex. MH</t>
  </si>
  <si>
    <t>LFF</t>
  </si>
  <si>
    <t>Primary Electrical Underground Conduit &amp; Trench Installation (Primary 1-3") - Installed By Contractor</t>
  </si>
  <si>
    <t>Secondary Electrical Underground Conduit &amp; Trench (Secondary 2-4") - Installed By Contractor</t>
  </si>
  <si>
    <t>Distribution Panel Concrete Base</t>
  </si>
  <si>
    <t>Electrical Distribution Cable, Multiple Conduit (Secondary)</t>
  </si>
  <si>
    <t>Power Pedestal – Installation (furnished by Owner)</t>
  </si>
  <si>
    <t>Transformer Pad Meter Socket and Meter Pedestal – Furnish and Install (Transformer Provided by Firelands)</t>
  </si>
  <si>
    <t>2” Water Valve Assembly and Box</t>
  </si>
  <si>
    <t>4'' X 4'' Tee with 2" Reducer</t>
  </si>
  <si>
    <t>Furnish and Install Blow-off Hydrant</t>
  </si>
  <si>
    <t>Furnish and Install Air Release Valve</t>
  </si>
  <si>
    <t>Storm Sewer Conduit - 12" PVC w/304 backfill - Installed Complete</t>
  </si>
  <si>
    <t>Storm Sewer Conduit - 12" PVC w/native backfill - Installed Complete</t>
  </si>
  <si>
    <t>Storm Sewer Conduit - 18" PVC w/304 backfill - Installed Complete</t>
  </si>
  <si>
    <t>Seeding and Mulching – Open Space &amp; RV Sites</t>
  </si>
  <si>
    <t>Seed Mix A: Naturalization Areas</t>
  </si>
  <si>
    <t>Campground Deciduous Tree - 2" Caliper - Black Gum</t>
  </si>
  <si>
    <t>Campground Deciduous Tree - 2" Caliper - Northern Catalpa</t>
  </si>
  <si>
    <t>Campground Deciduous Tree - 2" Caliper - Sycamore</t>
  </si>
  <si>
    <t>Campground Evergreen Tree - 6' Height - White Spruce</t>
  </si>
  <si>
    <t>Campground Evergreen Tree - 6' Height - Douglas Fir</t>
  </si>
  <si>
    <t>Campground Deciduous Shrubs - 5 Gallon Containers - Whitchhazel</t>
  </si>
  <si>
    <t>Campground Ornamental Grass - 3 Gallon Containers   - Shenandoah Switch Grass</t>
  </si>
  <si>
    <t>RV Campsite Landscaping - 5 Gallon Container - Shenandoah Switch Grass</t>
  </si>
  <si>
    <t>RV Campsite Landscaping - 36" Height - Arrowwood Viburnum Shrub</t>
  </si>
  <si>
    <t>RV Campsite Landscaping - 2 Gallon Container - Karl Forester Reed Grass</t>
  </si>
  <si>
    <t>RV Campsite Landscaping - 36" Height - Spicebush</t>
  </si>
  <si>
    <t>RV Campsite Landscaping - 18" Height - Gro-low Fragrant Sumac</t>
  </si>
  <si>
    <t>RV Campsite Landscaping - 36" Height - Redosier Dogwood Shrub</t>
  </si>
  <si>
    <t>RV Campsite Landscaping - 2” Cal – Armstrong Maple Tree</t>
  </si>
  <si>
    <t>RV Campsite Landscaping – 2” Cal – Heritage Birch Tree</t>
  </si>
  <si>
    <t>RV Campsite Landscaping – 8’ HT – Serviceberry Tree</t>
  </si>
  <si>
    <t>Boulders</t>
  </si>
  <si>
    <t>Landscape Fabric and Pre-Emergent Herbicide</t>
  </si>
  <si>
    <t>RV Campsite Mulch - River Wash Gravel Per Detail 4, Sheet L-701</t>
  </si>
  <si>
    <t>Multi-Use Path Bollards</t>
  </si>
  <si>
    <t>Basketball Court - Pavement Markings</t>
  </si>
  <si>
    <t>Basketball Court - Furnish and Install Complete w/Basketball Hoop (1)</t>
  </si>
  <si>
    <t>Fencing – 8’ Black vinyl fence</t>
  </si>
  <si>
    <t>Pea Gravel under Black Vinyl Fence – See Detail L-702</t>
  </si>
  <si>
    <t>Storm Sewer Conduit - 18" PVC w/native backfill - Installed Complete</t>
  </si>
  <si>
    <t>PI 18001 - CAMPGROUND PHASE 2</t>
  </si>
  <si>
    <t>Restroom Removal</t>
  </si>
  <si>
    <t>Motel Removal</t>
  </si>
  <si>
    <t>Playground Removal</t>
  </si>
  <si>
    <t>Misc. removals (walks, abutments, etc)</t>
  </si>
  <si>
    <t>Misc. removals (Electrical)</t>
  </si>
  <si>
    <t>Remove Utility - Well P-2</t>
  </si>
  <si>
    <t>Remove Utility - Sanitary MH/VALVE VAULT up to 8' depth</t>
  </si>
  <si>
    <t>120 Gallon Pressure Tank - Per specification 01 10 00 - 1.5.A.2</t>
  </si>
  <si>
    <t>12” Storm Sewer Conduit,Type C- HDPE</t>
  </si>
  <si>
    <t>1" C901 HDPE Water Service Line from Main Road to WWTP, Gravel Backfill</t>
  </si>
  <si>
    <t>Frost-Free Yard Hydrants on 1" WWTP Water Service</t>
  </si>
  <si>
    <t>1" Curb Valve &amp; Box for WWTP Water Service</t>
  </si>
  <si>
    <t>2" Water Main w/Natural Backfill</t>
  </si>
  <si>
    <t>2" Raw Water Line to Well p-7 w/ Natural Backfill</t>
  </si>
  <si>
    <t>2" Curb Valve and Box at Well p-7</t>
  </si>
  <si>
    <t>2" Curb Valve and Box at Winterization Flush Hydrant</t>
  </si>
  <si>
    <t>Standard Yard Hydrant</t>
  </si>
  <si>
    <t>RV Frost-Free Yard Hydrants furnished by owner</t>
  </si>
  <si>
    <t>1" curb valve and box along water service at misc services</t>
  </si>
  <si>
    <t>2" Water Lateral To Winterization</t>
  </si>
  <si>
    <t>1" Water Laterals - RV Campsites, Gravel Backfill</t>
  </si>
  <si>
    <t>1" Water Laterals - RV Campsites, Natural Backfill</t>
  </si>
  <si>
    <t>1" Water Laterals - Dump Station, Gray Water Basin, Pump Station, Gravel Backfill</t>
  </si>
  <si>
    <t>8" Sanitary Sewer (SDR 35 PVC) Main w/Natural Backfill-Installed</t>
  </si>
  <si>
    <t>2" Sanitary Sewer (CTS HDPE) FORCE Main w/Gravel Backfill-Installed</t>
  </si>
  <si>
    <t>2" Sanitary Sewer (CTS HDPE) FORCE Main w/Natural Backfill-Installed</t>
  </si>
  <si>
    <t>Waterfront Sanitary Lift Station, 2-hp, 230 V, 1-phase Complete with 60-in precast wet well, 8'x6' precast valve vault, equipped per plans</t>
  </si>
  <si>
    <t>Dump Station Water Tower</t>
  </si>
  <si>
    <t>Sanitary dump station, NOT INCLUDING ROADSIDE PULLOUT, CURBING, DUMPSTER, OR ENCLOSURE</t>
  </si>
  <si>
    <t>Graywater Basin, Complete</t>
  </si>
  <si>
    <t>4" Sewer Laterals Complete Includes Cleanouts, Wyes &amp; Caps, Gravel Backfill</t>
  </si>
  <si>
    <t>4" Sewer Laterals Complete Includes Cleanouts, Wyes &amp; Caps, Natural Backfill</t>
  </si>
  <si>
    <t>Excavation - Site Grading, Dump Station, Shelter, Playground</t>
  </si>
  <si>
    <t>Embankment - Site Grading, Dump Station, Shelter, Playground</t>
  </si>
  <si>
    <t>Excavation - Concrete Drive Aprons</t>
  </si>
  <si>
    <t>Excavation - Well Pad</t>
  </si>
  <si>
    <t>Embankment - Well Pad</t>
  </si>
  <si>
    <t>Subgrade Compaction, for Concrete Drive Aprons</t>
  </si>
  <si>
    <t xml:space="preserve">Concrete - RV Pads &amp; Aprons- 5" </t>
  </si>
  <si>
    <t xml:space="preserve">Reinforced Concrete - Trash Enclosure Pavement- 8" </t>
  </si>
  <si>
    <t>Aggregate Base - RV Pads &amp; Aprons (Concrete) - 4"</t>
  </si>
  <si>
    <t>Aggregate Base - Trash Enclosure Pavement - 6"</t>
  </si>
  <si>
    <t>Stabilized Crushed Aggregate Drive - 6"  (Drive to Well Pad &amp; Well Pad Drive)</t>
  </si>
  <si>
    <t xml:space="preserve">Abutement - Complete, per sheet L-406 </t>
  </si>
  <si>
    <t>Excavation Bracing - Trash Enclosure</t>
  </si>
  <si>
    <t>Playround surface - gravel base, 6" thickness compacted 57's</t>
  </si>
  <si>
    <t>ODOT TYPE 2A CURB (Playground)</t>
  </si>
  <si>
    <t>ODOT TYPE 6 CURB (Dump Station area and gravel lot)</t>
  </si>
  <si>
    <t>Class QC1 concrete - Trash Enclosure &amp; reinforcing</t>
  </si>
  <si>
    <t>Trash Enclosure Gate/Fence</t>
  </si>
  <si>
    <t>6" DIA Schedule 80 steel bollard fill solid with concrete</t>
  </si>
  <si>
    <t>Trenching</t>
  </si>
  <si>
    <t>Trenching w/ premium backfill (under pavement)</t>
  </si>
  <si>
    <t>Power Pedestal - Installation and Foundation only</t>
  </si>
  <si>
    <t>MISCELLANEOUS electrical supporting hardware</t>
  </si>
  <si>
    <t>Power handhole, 2'x2'x3'</t>
  </si>
  <si>
    <t>Communication handhole, 2'x2'x3'</t>
  </si>
  <si>
    <t>Generator receptacle</t>
  </si>
  <si>
    <t>100A/2P circuit breaker for 'PP1'</t>
  </si>
  <si>
    <t>20A/1P circuit breaker for 'PP1'</t>
  </si>
  <si>
    <t>30A/2P circuit breaker for 'PP1'</t>
  </si>
  <si>
    <t>100A/2P circuit breaker for 'PP5'</t>
  </si>
  <si>
    <t>High-tension pulling cable</t>
  </si>
  <si>
    <t>SCADA antenna</t>
  </si>
  <si>
    <t>SCADA RTU</t>
  </si>
  <si>
    <t>Lift/pump station, demolition</t>
  </si>
  <si>
    <t xml:space="preserve">Lift/pump station, new </t>
  </si>
  <si>
    <t>Water well (P-6), new</t>
  </si>
  <si>
    <t>Grinder pump, new</t>
  </si>
  <si>
    <t>Pressure Switch &amp; Fittings</t>
  </si>
  <si>
    <t>Pressure Gauge &amp; Fittings</t>
  </si>
  <si>
    <t>1.25" Galvanized Pipe &amp; Fittings</t>
  </si>
  <si>
    <t>2" Galvanized Pipe &amp; Fittings</t>
  </si>
  <si>
    <t>2"  C901 HDPE Pipe &amp; Fittings</t>
  </si>
  <si>
    <t>6'W X 10'L X 6'H Stick Built Shelter</t>
  </si>
  <si>
    <t>Pressure Switch</t>
  </si>
  <si>
    <t>Pavement Striping and Handicap Signage</t>
  </si>
  <si>
    <t>Arc-Flash and a Short-Circuit Study</t>
  </si>
  <si>
    <t>Excavation - Shelter</t>
  </si>
  <si>
    <t xml:space="preserve">Reinforced Concrete - Shelter Pavement- 4" </t>
  </si>
  <si>
    <t>Aggregate Base - Shelter Pavement - 4"</t>
  </si>
  <si>
    <t>EnWood Shelter - 24'x28'</t>
  </si>
  <si>
    <t>Directional Bore</t>
  </si>
  <si>
    <t>Pavilion panel, 'SH'</t>
  </si>
  <si>
    <t>Pavilion lighting control</t>
  </si>
  <si>
    <t>Light fixture 'SA', Pavilion</t>
  </si>
  <si>
    <t>Light fixture 'SB', Pavilion</t>
  </si>
  <si>
    <t>WP/GFI duplex receptacle</t>
  </si>
  <si>
    <t>20A, WP switch</t>
  </si>
  <si>
    <t>3/4" rigid conduit</t>
  </si>
  <si>
    <t>4" square junction box</t>
  </si>
  <si>
    <t>#10 COPPER CONDUCTOR</t>
  </si>
  <si>
    <t>#2 COPPER CONDUCTOR</t>
  </si>
  <si>
    <t>Basic Block Retaining Wall (Shelter and CXT Restroom corner), complete</t>
  </si>
  <si>
    <t>FF</t>
  </si>
  <si>
    <t>Full depth sub grade repair, 12 inches deep - complete</t>
  </si>
  <si>
    <t>Lime Kiln Dust Stabilized Embankment</t>
  </si>
  <si>
    <t>TA 19006 - MARINA SUPPORT FACILITIES</t>
  </si>
  <si>
    <t>Bonding &amp; Insurance</t>
  </si>
  <si>
    <t>Tree Removal</t>
  </si>
  <si>
    <t>Asphalt Pavement Removal</t>
  </si>
  <si>
    <t>Gravel Pavement Removal</t>
  </si>
  <si>
    <t>Relocate Fire Siren, Includes New Pole</t>
  </si>
  <si>
    <t>Topsoil Stripped and Stockpiled (Estimate 6")</t>
  </si>
  <si>
    <t>Topsoil Replaced (Estimate 6")</t>
  </si>
  <si>
    <t>ODOT 304 Aggregate Base – Aggregate Pavement at Boat Ramp (6")</t>
  </si>
  <si>
    <t>ODOT 304 Aggregate Base – Aggregate Pavement at Drives (6")</t>
  </si>
  <si>
    <t>ODOT No. 1 &amp; 2 Aggregate Base - Aggregate Pavement at Boat Ramp (12")</t>
  </si>
  <si>
    <t>ODOT No. 1 &amp; 2 Aggregate Base - Aggregate Pavement at Drives  (12")</t>
  </si>
  <si>
    <t>6" Sanitary Sewer w/ native backfill, complete  (SDR-35)</t>
  </si>
  <si>
    <t>6" Sanitary Sewer w/ premium backfill, complete  (SDR-35)</t>
  </si>
  <si>
    <t>48" Manhole, complete</t>
  </si>
  <si>
    <t>Yard Inlet</t>
  </si>
  <si>
    <t>Stacked Stone Headwall</t>
  </si>
  <si>
    <t>Headwall Rip Rap</t>
  </si>
  <si>
    <t>Contingency Quantity – 24” Deep Aggregate Drain</t>
  </si>
  <si>
    <t>4” Shallow French Drain with Drainage Stone Backfill</t>
  </si>
  <si>
    <t>8" ODOT 611 Storm Sewer</t>
  </si>
  <si>
    <t>12" ODOT 611 Storm Sewer</t>
  </si>
  <si>
    <t>15" ODOT 611 Storm Sewer</t>
  </si>
  <si>
    <t>2" HDD HDPE Waterline, complete</t>
  </si>
  <si>
    <t>Connect Waterline to Existing Building, complete</t>
  </si>
  <si>
    <t>Connect Waterline to Existing Well, complete</t>
  </si>
  <si>
    <t>Existing Pole Relocation/Removal</t>
  </si>
  <si>
    <t>Electrical Conduit 2-2” PVC Schedule 40, Including Trench &amp; Backfill</t>
  </si>
  <si>
    <t>Electrical Wire #6 AWG THHN-THWN</t>
  </si>
  <si>
    <t>Temporary Seeding at Future WWTP &amp; Boat Service Sites</t>
  </si>
  <si>
    <t xml:space="preserve">ODOT 301 Asphalt Concrete Base Course – Standard Duty Asphalt  </t>
  </si>
  <si>
    <t>ODOT 441 Asphalt Concrete Surface Course, Type 1 (448) - Standard Duty Asphalt Pavement (1 1/4")</t>
  </si>
  <si>
    <t>ODOT No. 1 &amp; 2 Aggregate Base – Aggregate Pavement at Boat Ramp (6 1/4")</t>
  </si>
  <si>
    <t>PI 19001 - MARINA PUMP STATION REPLACEMENT</t>
  </si>
  <si>
    <t>Construction Layout Stakes &amp; Survey Monuments</t>
  </si>
  <si>
    <t>Temporary Sediment &amp; Erosion Control</t>
  </si>
  <si>
    <t>Demolition of Existing Pump Station, Complete</t>
  </si>
  <si>
    <t>Sanitary Pump Station with Wet Well and Valve Vault, Complete</t>
  </si>
  <si>
    <t>2-inch HDPE Sanitary Force Main, HDD installed</t>
  </si>
  <si>
    <t>2-inch HDPE Sanitary Force Main, to be installed in existing 8-inch casing pipe, as per plan</t>
  </si>
  <si>
    <t>2-inch HDPE Sanitary Force Main, complete, open cut with native backfill</t>
  </si>
  <si>
    <t>2-inch HDPE Sanitary Force Main, complete, open cut with full depth aggregate backfill</t>
  </si>
  <si>
    <t>2-inch Air/Vacuum Relief Valve Assembly in Precast Manhole, Complete</t>
  </si>
  <si>
    <t>Connection to Existing 2-inch PVC Force Main, As Per Plan</t>
  </si>
  <si>
    <t>ODOT 2-2A Catch Basin, Complete</t>
  </si>
  <si>
    <t xml:space="preserve">Connection of Existing Drainage Conduit  </t>
  </si>
  <si>
    <t xml:space="preserve">12-inch RCP Storm Sewer, open cut with full depth aggregate backfill  </t>
  </si>
  <si>
    <t>10-inch HDPE Storm Sewer, To be Removed</t>
  </si>
  <si>
    <t>Type D Rock Channel Protection, with filter fabric</t>
  </si>
  <si>
    <t>Trench Pavement Replacement, Match Ex. thickness up to 12 inches</t>
  </si>
  <si>
    <t>Seeding &amp; Mulching</t>
  </si>
  <si>
    <t>Concrete Walk, 4 inch thick</t>
  </si>
  <si>
    <t>Pump Station Electrical, Complete, including Control Panel, SS Pedestal, Power conductors/terminations and level floats</t>
  </si>
  <si>
    <t>Pump Station SCADA, complete, including mounting of M5 Expansion Module, conduit/conductors/cabling and terminations</t>
  </si>
  <si>
    <t>8-inch Sanitary Sewer, Complete, open cut with native backfill </t>
  </si>
  <si>
    <t>AT 19002 - CAMP AREA 4 RESTROOM</t>
  </si>
  <si>
    <t xml:space="preserve">Demolition - Existing Privy, Complete </t>
  </si>
  <si>
    <t>Select Electrical demolition, as per plan</t>
  </si>
  <si>
    <t>Remove Existing Gray Water Basin</t>
  </si>
  <si>
    <t>Remove Existing Waterline &amp; appurtenances</t>
  </si>
  <si>
    <t>Clearing &amp;  Grubbing-Restroom Area</t>
  </si>
  <si>
    <t>Clearing &amp;  Grubbing- Force Main Corridor (STA 2+60 - 8+90)</t>
  </si>
  <si>
    <t>Gray water Basin, as per plan</t>
  </si>
  <si>
    <t>2-inch Air/Vaccuum Releif Valve Assembly in Precast Manhole, Complete</t>
  </si>
  <si>
    <t>4-inch Sanitary Sewer, Complete, open cut with native backfill</t>
  </si>
  <si>
    <t>Restroom-Sanitary cleanouts, under-slab piping, floor drains &amp; stub ups</t>
  </si>
  <si>
    <t>Connection to Existing Pump Station Wet Well, As Per Plan</t>
  </si>
  <si>
    <t>4-inch Waterline &amp; Fittings</t>
  </si>
  <si>
    <t>2-inch HDPE waterline &amp; Fittings</t>
  </si>
  <si>
    <t>1-inch HDPE Waterline &amp; Fittings</t>
  </si>
  <si>
    <t>2-inch Curb Valve &amp; Valve Box</t>
  </si>
  <si>
    <t>1-inch Curb Valve &amp; Valve Box</t>
  </si>
  <si>
    <t>Standard Yard Hydrant Assembly with Curb Valve &amp; Box</t>
  </si>
  <si>
    <t>Restroom Water Service Under-slab Piping &amp; Stub Ups</t>
  </si>
  <si>
    <t xml:space="preserve">2-inch Backflow Preventor, Complete with isolation valves &amp; couplings </t>
  </si>
  <si>
    <t>Connect to Existing 4-inch PVC waterline</t>
  </si>
  <si>
    <t>Connect to Existing 2-inch waterline</t>
  </si>
  <si>
    <t>Connect to Existing 1-inch waterline</t>
  </si>
  <si>
    <t>Concrete Walk, 4-inches thick</t>
  </si>
  <si>
    <t>Aggregate Parking/Access Drive, 6" of 304</t>
  </si>
  <si>
    <t>Parking Bumpers</t>
  </si>
  <si>
    <t>Overexcavation</t>
  </si>
  <si>
    <t>Low Strength Mortar backfill</t>
  </si>
  <si>
    <t>Geogrid, as directed by Engineer</t>
  </si>
  <si>
    <t xml:space="preserve">Backfill- No 1 &amp; No 2 Stone, as directed by Engineer </t>
  </si>
  <si>
    <t>Backfill- No 57 Stone, as directed by Engineer</t>
  </si>
  <si>
    <t>Restroom Foundation, including frost pits, Complete</t>
  </si>
  <si>
    <t>Powder Coated Steel Bollards with Embedment Sleeve &amp; Padlocks</t>
  </si>
  <si>
    <t>Trench Pavement Replacement, Match Ex thickness up to 12-inches</t>
  </si>
  <si>
    <t>Pump Station SCADA, complete, including mounting of RTU, conduit/conductors/cabling and terminations</t>
  </si>
  <si>
    <t>Handhole, 2'x2'x3'D</t>
  </si>
  <si>
    <t>2-inch D/C Conduit with pull chord, route thru knock out inside restroom</t>
  </si>
  <si>
    <t>New secondary wire from service drop (if directed by engineer)</t>
  </si>
  <si>
    <t>Electric Utility Service &amp; Coordination Allowance (Carroll Electric Cooperative)</t>
  </si>
  <si>
    <t>Proposed Electric Service Equipment &amp; Support Structure, Complete</t>
  </si>
  <si>
    <t>Proposed Electrical Distribution Equipment &amp; Support Structure, Complete</t>
  </si>
  <si>
    <t>Proposed Restroom Electrical Equipment, Surface Mounted to Building</t>
  </si>
  <si>
    <t>TA 17003 - DEERSVILLE RIDGE ROAD RV AND BOAT STORAGE LOT</t>
  </si>
  <si>
    <t>Fine Grading</t>
  </si>
  <si>
    <t>Geotextile Fabric ODOT Type ‘B’</t>
  </si>
  <si>
    <t>Catch Basin 2-2</t>
  </si>
  <si>
    <t>ODOT 511 Half Height Headwall</t>
  </si>
  <si>
    <t>ODOT 511 Full Height Headwall</t>
  </si>
  <si>
    <t>Rock Channel Protection Type ‘B’</t>
  </si>
  <si>
    <t xml:space="preserve">Rock Channel Protection Type ‘C’ </t>
  </si>
  <si>
    <t xml:space="preserve">Rock Channel Protection Type ‘D’ </t>
  </si>
  <si>
    <t>ODOT 511 Concrete Curb and Gutter</t>
  </si>
  <si>
    <t>12” RCP Storm Sewer Culvert</t>
  </si>
  <si>
    <t>Electrical Service Extension Allowance</t>
  </si>
  <si>
    <t>Catch Basin/Inlet Removed</t>
  </si>
  <si>
    <t>Misc. valves, hydrants, and appurtenances, pedestals, vaults, meters, utility poles, light poles, utility hookups</t>
  </si>
  <si>
    <t>Pavement/Structure Removed</t>
  </si>
  <si>
    <t>Pipe Removed, 24" &amp; under (waterlines, storm sewers and sanitary sewers)</t>
  </si>
  <si>
    <t>Demolition of picnic pavilion and concrete slab</t>
  </si>
  <si>
    <t>6" Sanitary Sewer lateral w/Native Backfill</t>
  </si>
  <si>
    <t>6" Sanitary Sewer lateral w/Premium Backfill</t>
  </si>
  <si>
    <t>2” PVC Force Main</t>
  </si>
  <si>
    <t>Sanitary Sewer Manhole w/ Corrosion Coating</t>
  </si>
  <si>
    <t>4" Sanitary Sewer Lateral w/Native Backfill</t>
  </si>
  <si>
    <t>4" Sanitary Sewer Lateral w/Premium Backfill</t>
  </si>
  <si>
    <t>Adjust Ex. Sanitary Manhole to Grade</t>
  </si>
  <si>
    <t xml:space="preserve">Connections to Existing Water </t>
  </si>
  <si>
    <t>8" Water Main w/Native Backfill incl. Fittings</t>
  </si>
  <si>
    <t>8" Water Main w/ Premium Backfill incl. Fittings</t>
  </si>
  <si>
    <t>6" Water Main w/Native Backfill incl. Fittings</t>
  </si>
  <si>
    <t>6" Water Main w/Premium Backfill incl. Fittings</t>
  </si>
  <si>
    <t>4" Water Main w/Native Backfill incl. Fittings</t>
  </si>
  <si>
    <t>3" Water Main w/Native Backfill incl. Fittings</t>
  </si>
  <si>
    <t>3" Water Main w/Premium Backfill incl. Fittings</t>
  </si>
  <si>
    <t>2" Water Main w/Native Backfill incl. Fittings</t>
  </si>
  <si>
    <t>Air Relief Valve Assembly</t>
  </si>
  <si>
    <t>2" Flush Hydrant incl. Curb Box</t>
  </si>
  <si>
    <t>Fire Hydrant</t>
  </si>
  <si>
    <t>Freezless Sanitary Yard Hydrant</t>
  </si>
  <si>
    <t>1" Water Laterals – Complete Incl. Trench Restore.</t>
  </si>
  <si>
    <t>Storm Drain (8")</t>
  </si>
  <si>
    <t>Infiltration drain (8")</t>
  </si>
  <si>
    <t>Foundation Drain (6")</t>
  </si>
  <si>
    <t>Catch Basin, 2-2B</t>
  </si>
  <si>
    <t>Catch Basin, 2-3</t>
  </si>
  <si>
    <t>Concrete Masonry (Headwalls)</t>
  </si>
  <si>
    <t>Rock Channel Protection ODOT, Type C with geotextile fabric</t>
  </si>
  <si>
    <t>Special Supplementary Specification: Gas Line - 2"</t>
  </si>
  <si>
    <t>8” Concrete Pavement – Dumpster Enclosure</t>
  </si>
  <si>
    <t>Aggregate Base - Dumpster Enclosure</t>
  </si>
  <si>
    <t>Subgrade Compaction - Campsites/Dumpster Enclosures</t>
  </si>
  <si>
    <t>Asphalt Concrete Surface Course, Type 1(448) - Roads &amp; Parking</t>
  </si>
  <si>
    <t>Asphalt Concrete Intermediate Course, Type 2(448) (Asphalt Overlay)</t>
  </si>
  <si>
    <t>Asphalt Concrete Base - Roads  &amp; Parking</t>
  </si>
  <si>
    <t>Aggregate Base - Roads  &amp; Parking</t>
  </si>
  <si>
    <t>Subgrade Compaction – Roads  &amp; Parking</t>
  </si>
  <si>
    <t>Chemically Stabilized Embankment: Lime Kiln Dust</t>
  </si>
  <si>
    <t>Asphalt Concrete Surface Course, Type 1(448) - Sidewalks/Paths</t>
  </si>
  <si>
    <t>12" Cement Stabilized Subgrade</t>
  </si>
  <si>
    <t>Aggregate Base - Concrete Walk</t>
  </si>
  <si>
    <t>Subgrade Compaction - Concrete Walk</t>
  </si>
  <si>
    <t>Pavement Repair (Trench Restoration)</t>
  </si>
  <si>
    <t>Concrete Parking Block</t>
  </si>
  <si>
    <t>Parking Lot Striping (Accessible Parking)</t>
  </si>
  <si>
    <t>Parking Lot Striping (Parking Stall)</t>
  </si>
  <si>
    <t>Bicycle Lane Symbol Marking</t>
  </si>
  <si>
    <t>Ground Mounted Support</t>
  </si>
  <si>
    <t>Handicap Parking Sign with Post and Base - Complete</t>
  </si>
  <si>
    <t>Wood Guard Rail</t>
  </si>
  <si>
    <t>Steel Bollards at transformers and dumpsters</t>
  </si>
  <si>
    <t>Check Dam &amp; Standpipe for sedimentation basin</t>
  </si>
  <si>
    <t>RV Campsite Mulch - Washed River Rock Cobbles with Pre-Emergent Herbicide and Fabric</t>
  </si>
  <si>
    <t>Seeding and Mulching - MWCD Fescue Plus Mixture (Turf Areas)</t>
  </si>
  <si>
    <t>600 Amp, Nema 3R, 120/240V, 1Ph, 3W, Dist. Panel with Breakers (4) 250 Cb Avg.</t>
  </si>
  <si>
    <t>Panel Mounting Concrete Pad</t>
  </si>
  <si>
    <t>Installation of High Voltage Transformer Concrete Box Pad (Furnished by AEP)</t>
  </si>
  <si>
    <t>CT Cabinet (48" x 48" x 12")</t>
  </si>
  <si>
    <t>Utility Conduits For High Voltage Feed, (2) 4" Conduits including Trench</t>
  </si>
  <si>
    <t>Utility Conduits For High Voltage Feed, (2) 3" Conduits including Trench</t>
  </si>
  <si>
    <t>600 Amp Underground Panel Feed (2) Sets Of (4) #350Kcmil, #2G, In 4" Conduit with Trench</t>
  </si>
  <si>
    <t>Pedestal Connections</t>
  </si>
  <si>
    <t>Campsite Feed (3) #250, #2G, In 2-1/2"C  with Trench</t>
  </si>
  <si>
    <t>SL1 Site Lighting Luminaire, Pole And Base</t>
  </si>
  <si>
    <t>Branch Circuits (3) #8, #10G, In 1-1/2" Conduit with Trench</t>
  </si>
  <si>
    <t>Handhole</t>
  </si>
  <si>
    <t>Underground Telephone (2) 3" Conduits with Trench</t>
  </si>
  <si>
    <t>Underground Telephone To Building (2) 2" Conduits with Trench</t>
  </si>
  <si>
    <t>CT Cabinet (36" x 36" x 12")</t>
  </si>
  <si>
    <t>600 Amp, Nema 3R, 240V, 3Ph, Heavy Duty, Disconnect</t>
  </si>
  <si>
    <t>600 Amp Underground Panel Feed (4) Sets Of (4) #350Kcmil, #2G, In 4" Conduit with Trench</t>
  </si>
  <si>
    <t xml:space="preserve">Manual Transfer Switch/Generator Inlet Panel </t>
  </si>
  <si>
    <t>Shelter Structure Complete Including Foundations and Electrical</t>
  </si>
  <si>
    <t>Existing Cabin Exterior Renovation</t>
  </si>
  <si>
    <t>Shoreline Excavation</t>
  </si>
  <si>
    <t>Shoreline Embankment</t>
  </si>
  <si>
    <t>Geosynthetic Clay Liner</t>
  </si>
  <si>
    <t>Rock Riprap, Type D</t>
  </si>
  <si>
    <t>Installation of owner provided camp site utility pedestals including foundation</t>
  </si>
  <si>
    <t>Utility conduits for high voltage feed, (2) 3” conduits, including trench and restoration</t>
  </si>
  <si>
    <t>Utility conduits for high voltage feed, (2) 4” conduits, including trench and restoration</t>
  </si>
  <si>
    <t>Box pad for AEP transformer or pull box – installation only</t>
  </si>
  <si>
    <t>Ground sleeve for AEP junction cabinet – installation only</t>
  </si>
  <si>
    <t>AT 17001 - MAIN CAMPGROUND RENOVATIONS PHASE 1</t>
  </si>
  <si>
    <t>AT 19001 - MAIN CAMPGROUND RENOVATIONS PHASE 2</t>
  </si>
  <si>
    <t>PH 19004 - HORSE CAMP BRIDGE REPLACEMENT</t>
  </si>
  <si>
    <t>CLEARING AND GRUBBING</t>
  </si>
  <si>
    <t>EXCAVATION</t>
  </si>
  <si>
    <t>EMBANKMENT</t>
  </si>
  <si>
    <t>EMBANKMENT, AS PER PLAN</t>
  </si>
  <si>
    <t>204</t>
  </si>
  <si>
    <t>SUBGRADE COMPACTION</t>
  </si>
  <si>
    <t>PROOF ROLLING</t>
  </si>
  <si>
    <t>606</t>
  </si>
  <si>
    <t>GUARDRAIL, MISC.: TIMBER GUARDRAIL</t>
  </si>
  <si>
    <t>659</t>
  </si>
  <si>
    <t>TOPSOIL</t>
  </si>
  <si>
    <t>SEEDING AND MULCHING, AS PER PLAN</t>
  </si>
  <si>
    <t>REPAIR SEEDING AND MULCHING</t>
  </si>
  <si>
    <t>WATER</t>
  </si>
  <si>
    <t>832</t>
  </si>
  <si>
    <t>EROSION CONTROL</t>
  </si>
  <si>
    <t>301</t>
  </si>
  <si>
    <t>ASPHALT CONCRETE BASE, PG64-22</t>
  </si>
  <si>
    <t>AGGREGATE BASE</t>
  </si>
  <si>
    <t>TACK COAT</t>
  </si>
  <si>
    <t>STABILIZED CRUSHED AGGREGATE</t>
  </si>
  <si>
    <t>441</t>
  </si>
  <si>
    <t>ASPHALT CONCRETE SURFACE COURSE, TYPE 1, (448), PG64-22</t>
  </si>
  <si>
    <t>2-INCH WATER MAIN, AS PER PLAN</t>
  </si>
  <si>
    <t>CURB VALVE AND BOX, AS PER PLAN</t>
  </si>
  <si>
    <t>620</t>
  </si>
  <si>
    <t>DELINEATOR, POST GROUND MOUNTED</t>
  </si>
  <si>
    <t>DELINEATOR, POST SURFACE MOUNTED</t>
  </si>
  <si>
    <t>202</t>
  </si>
  <si>
    <t>STRUCTURE REMOVED, OVER 20 FOOT SPAN</t>
  </si>
  <si>
    <t>WEARING COURSE REMOVED</t>
  </si>
  <si>
    <t>503</t>
  </si>
  <si>
    <t>COFFERDAMS AND EXCAVATION BRACING</t>
  </si>
  <si>
    <t>UNCLASSIFIED EXCAVATION</t>
  </si>
  <si>
    <t>509</t>
  </si>
  <si>
    <t>EPOXY COATED REINFORCING STEEL</t>
  </si>
  <si>
    <t>511</t>
  </si>
  <si>
    <t>CLASS QC1 CONCRETE, FOOTING</t>
  </si>
  <si>
    <t>CLASS QC1 CONCRETE, RETAINING/WINGWALL ABOVE FOOTING, AS PER PLAN</t>
  </si>
  <si>
    <t>CLASS QC1 CONCRETE, HEADWALL, AS PER PLAN</t>
  </si>
  <si>
    <t>CONCRETE, MISC.: WINGWALL AND HEADWALL SURFACE TREATMENT</t>
  </si>
  <si>
    <t>512</t>
  </si>
  <si>
    <t>TYPE 2 WATERPROOFING</t>
  </si>
  <si>
    <t>TYPE 3 WATERPROOFING</t>
  </si>
  <si>
    <t>516</t>
  </si>
  <si>
    <t>1" PREFORMED EXPANSION JOINT FILLER</t>
  </si>
  <si>
    <t>518</t>
  </si>
  <si>
    <t>POROUS BACKFILL WITH GEOTEXTILE FABRIC</t>
  </si>
  <si>
    <t>601</t>
  </si>
  <si>
    <t>ROCK CHANNEL PROTECTION, TYPE B WITH FILTER</t>
  </si>
  <si>
    <t>611</t>
  </si>
  <si>
    <t>16' X 8' CONDUIT, TYPE A, 706.05, AS PER PLAN</t>
  </si>
  <si>
    <t>614</t>
  </si>
  <si>
    <t>DETOUR SIGNING</t>
  </si>
  <si>
    <t>CONSTRUCTION LAYOUT STAKES AND SURVEYING</t>
  </si>
  <si>
    <t>PI 16002 - WWTP IMPROVEMENTS</t>
  </si>
  <si>
    <t>Remove Utility – WWTP and land Application</t>
  </si>
  <si>
    <t> ODOT Catch Basin No 2-2B</t>
  </si>
  <si>
    <t>ODOT HW-2.1 Half Height Headwall</t>
  </si>
  <si>
    <t>6" Perforated, Corrugated HDPE Wall Underdrains, 18" width</t>
  </si>
  <si>
    <t xml:space="preserve">2" CTS HDPE Force Main Extension from Existing WWTP to New WWTP </t>
  </si>
  <si>
    <t>Utility Trench Excavation: Allowance for rock</t>
  </si>
  <si>
    <t>Extended Aeration Package Plant, Incl filter dosing pump sta, 17,000 gpd</t>
  </si>
  <si>
    <t>Surface Sand Filter, 17,000 gpd</t>
  </si>
  <si>
    <t>UV Disinfection Unit</t>
  </si>
  <si>
    <t>Parshall Flume Unit, Incl. Ultrasonic Flow Meter</t>
  </si>
  <si>
    <t>48" Sampling Manhole</t>
  </si>
  <si>
    <t>48" Post-Aeration Manhole</t>
  </si>
  <si>
    <t>Tank Backfill, ODOT #57 Gravel or Stone</t>
  </si>
  <si>
    <t>8” HDPE Plant Effluent Line to Submerged Outfall</t>
  </si>
  <si>
    <t>Utility Backfill, Sand Between Plant Tanks</t>
  </si>
  <si>
    <t>Site Gravel Surface, ODOT #57, 8-IN Fill</t>
  </si>
  <si>
    <t>12-OZ Nonwoven Geotextile, Separator</t>
  </si>
  <si>
    <t>Large Unit Segmented Block Retaining Wall</t>
  </si>
  <si>
    <t>Bin Retaining Wall</t>
  </si>
  <si>
    <t>6-FT Chainlink Security Fence</t>
  </si>
  <si>
    <t>6-FT Chainlink Double Swing Gate, 12-ft Opening</t>
  </si>
  <si>
    <t>Excavation – WWTP, site, Bin Wall</t>
  </si>
  <si>
    <t>WWTP, site, Bin Wall</t>
  </si>
  <si>
    <t xml:space="preserve">     </t>
  </si>
  <si>
    <t>Haul-off of spoils</t>
  </si>
  <si>
    <t>Stabilized Crushed Aggregate Drive - 6" (WWTP Drive)</t>
  </si>
  <si>
    <t>Seeding and Mulching - MWCD Riparian Buffer Mix</t>
  </si>
  <si>
    <t>Seeding and Mulching - MWCD Slope Stabilization Mix</t>
  </si>
  <si>
    <t>H-FRAME support structure</t>
  </si>
  <si>
    <t>50kW/62.5kVA diesel generator for WWTP</t>
  </si>
  <si>
    <t>260A Automatic Transfer switch for generator</t>
  </si>
  <si>
    <t>WWTP Control Panels</t>
  </si>
  <si>
    <t>Weatherproof / GFCI duplex receptacle</t>
  </si>
  <si>
    <t>UV system connection</t>
  </si>
  <si>
    <t>WWTP panel, 'WW'</t>
  </si>
  <si>
    <t>Grounding of panel, 'WW'</t>
  </si>
  <si>
    <t>Light pole and fixture at WWTP - type 'A'</t>
  </si>
  <si>
    <t>250A/2P circuit breaker for 'PP2'</t>
  </si>
  <si>
    <t>30A, 2P, 250V, NEMA 4X disconnect switch for CP's</t>
  </si>
  <si>
    <t>200A, 2P, 250V, NEMA 4X disconnect switch for CP's</t>
  </si>
  <si>
    <t>Light fixture type 'B' for SHED</t>
  </si>
  <si>
    <t xml:space="preserve"> SPEC</t>
  </si>
  <si>
    <t>20A, 125V, double duplex receptacle for SHED</t>
  </si>
  <si>
    <t>Magnetic flow meter power and control</t>
  </si>
  <si>
    <t>Ultrasonic flow meter power and control</t>
  </si>
  <si>
    <t>400A, 2P, 250V, NEMA 4X disconnect switch for panel 'WW'</t>
  </si>
  <si>
    <t>Control conduit junction box in SHED</t>
  </si>
  <si>
    <t>2" PVC schedule 40 conduit</t>
  </si>
  <si>
    <t>3" PVC schedule 40 conduit</t>
  </si>
  <si>
    <t>Power handhole</t>
  </si>
  <si>
    <t>Communication handhole</t>
  </si>
  <si>
    <t>High tension pulling cable</t>
  </si>
  <si>
    <t>Water well (P-6), demolition</t>
  </si>
  <si>
    <t>Lift station, demolition</t>
  </si>
  <si>
    <t>Waste water plant, demolition</t>
  </si>
  <si>
    <t>Lift station, new</t>
  </si>
  <si>
    <t>1-1/2" rigid conduit</t>
  </si>
  <si>
    <t>Weatherproof/GFI double duplex receptacle</t>
  </si>
  <si>
    <t>6"x6"x4" NEMA 4X junction box, communication</t>
  </si>
  <si>
    <t>Water for Embankment Stabilization</t>
  </si>
  <si>
    <t>CaCl for Embankment Stabilization</t>
  </si>
  <si>
    <t>TN</t>
  </si>
  <si>
    <t xml:space="preserve">Field Office </t>
  </si>
  <si>
    <t xml:space="preserve">Construction Layout Stakes </t>
  </si>
  <si>
    <t>Owner Allowance</t>
  </si>
  <si>
    <t>TA 19012 - MARINA FUEL</t>
  </si>
  <si>
    <t>Construction Fence /Gate</t>
  </si>
  <si>
    <t>Sawcut &amp; Removal of Asphalt Pavement for Utility Trenches</t>
  </si>
  <si>
    <t>Concrete Pavement Removal</t>
  </si>
  <si>
    <t>Excess Material Hauled Off Site (to Boat Storage Area)</t>
  </si>
  <si>
    <t> Special</t>
  </si>
  <si>
    <t>Aggregate Pavement Repair for Utility Trenches, complete</t>
  </si>
  <si>
    <t>ODOT 304 Aggregate Base - Aggregate Pavement (6")</t>
  </si>
  <si>
    <t>ODOT No. 1 &amp; 2 Aggregate Base - Aggregate Pavement (6")</t>
  </si>
  <si>
    <t>Landscape Blocks at Fuel Tank</t>
  </si>
  <si>
    <t>1.5" Sanitary HDD HDPE DR-11 Forcemain, complete</t>
  </si>
  <si>
    <t>1.5" Sanitary HDPE Vacuum Line from Courtesy Dock, complete</t>
  </si>
  <si>
    <t>Vacuum Pump 36"x36" Base, includes 6" concrete &amp; 4" ODOT 304 Aggregate, (Pump itself provided and installed by others)</t>
  </si>
  <si>
    <t>Connection to existing WWTP, complete</t>
  </si>
  <si>
    <t>Branch circuit breakers installed in existing panelboard</t>
  </si>
  <si>
    <t>Fuel Leak Detection System</t>
  </si>
  <si>
    <t>Disconnect existing fuel tank pump and removal of existing branch circuiting</t>
  </si>
  <si>
    <t>Branch circuit wiring and conduit, including trenching and backfill.</t>
  </si>
  <si>
    <t>Card reader pathway, including trenching and backfill</t>
  </si>
  <si>
    <t>Connections to owner provided equipment</t>
  </si>
  <si>
    <t>Modification of Existing AST, Including STP Removal, New Suction piping, Anti-Siphon Valve, Spill Containment, Full Cap Overfill Protection, Thermal Pressure Relief Valve, Power Wash, Sealing, and Placard, Per Plan</t>
  </si>
  <si>
    <t>1-1/2" Landside Piping within 4" Pipe Chase, with Manual Shutoff Valve, Anti-Siphon Valve &amp; Leak Detection, Per plan</t>
  </si>
  <si>
    <t>1-1/2" Piping with Dry Disconnect Coupling, Onshore Transition Sump to Dockside Transition Sump, Per Plan</t>
  </si>
  <si>
    <t>1-1/2" Above-Ground, Dockside Transition Sump to Dispenser Sump, Dockside Piping, Per Plan</t>
  </si>
  <si>
    <t>Fuel Tank Transition Sump, Incl. all Fittings &amp; Valves</t>
  </si>
  <si>
    <t>Landside Fuel Transition Sump, Incl. all Fittings &amp; Valves</t>
  </si>
  <si>
    <t>Dock Fuel Transition Sump, Incl. all Fittings &amp; Valves</t>
  </si>
  <si>
    <t>Dispenser Containment Sump</t>
  </si>
  <si>
    <t>Dual Nozzle Suction-Pump Dispenser with 25' of hose and retractable reel each nozzle, Per Plan</t>
  </si>
  <si>
    <t xml:space="preserve">AL </t>
  </si>
  <si>
    <t>Soil Sampling of existing fuel pipe trench &amp; shutoff valve sump</t>
  </si>
  <si>
    <t>Contaminated Soil Disposal</t>
  </si>
  <si>
    <t xml:space="preserve">  6’ Ornamental Fence with Single Gate</t>
  </si>
  <si>
    <t>SE 19001 - MARINA POINT PH 2</t>
  </si>
  <si>
    <t>REMOVAL MISC.: AGGREGATE PAVEMENT REMOVED</t>
  </si>
  <si>
    <t xml:space="preserve">REMOVAL MISC.: WOODEN STAIR/DOCK </t>
  </si>
  <si>
    <t xml:space="preserve">DRAINAGE STRUCTURES REMOVED </t>
  </si>
  <si>
    <t xml:space="preserve">SERVICE WATERLINE REMOVED (INCL.VALVES, YARD HYD's, &amp; FENCING) </t>
  </si>
  <si>
    <t>REMOVAL MISC.: STAGING AGGREGATE PAVEMENT REMOVED</t>
  </si>
  <si>
    <t>REMOVAL MISC.: PHASE 1 TEMPORARY AGGREGATE DRIVE</t>
  </si>
  <si>
    <t>REMOVAL MISC.: FISH CLEANING TABLE</t>
  </si>
  <si>
    <t>REMOVAL MISC.: MWCD MONUMENT SIGN</t>
  </si>
  <si>
    <t>REMOVAL MISC.: PICNIC TABLE</t>
  </si>
  <si>
    <t>REMOVAL MISC.: FIRE PIT</t>
  </si>
  <si>
    <t>REMOVAL MISC.: PROPANE STORAGE</t>
  </si>
  <si>
    <t>LIGHT POLES REMOVED INCLUDING SERVICE</t>
  </si>
  <si>
    <t>ELECTRIC SERVICE AC PANELS REMOVED</t>
  </si>
  <si>
    <t>ELECTRIC SERVICE - TRAILER HOOK-UP &amp; WIRE REMOVED</t>
  </si>
  <si>
    <t xml:space="preserve">GUARD SHACK REMOVAL </t>
  </si>
  <si>
    <t xml:space="preserve">CABLE PULL BOX RELOCATED </t>
  </si>
  <si>
    <t>MWCD WOOD ENTRANCE SIGN RELOCATED</t>
  </si>
  <si>
    <t>WATER (SEEDING)</t>
  </si>
  <si>
    <t>8” WATTLE</t>
  </si>
  <si>
    <t>EXCAVATION INCLUDING EMBANKMENT (PER PLAN) INCL. UTILITY TRENCH SPOILS</t>
  </si>
  <si>
    <t>LIME STABILIZED EMBANKMENT, AS DIRECTED (FURNISHED AND PLACED)</t>
  </si>
  <si>
    <t>TOPSOIL STRIPPED AND HAULED OFF-SITE</t>
  </si>
  <si>
    <t>ROCK REMOVAL AND EMBANKMENT</t>
  </si>
  <si>
    <t>BORROW FROM M20 AREA AND EMBANKMENT</t>
  </si>
  <si>
    <t>OFF SITE BORROW AND EMBANKMENT</t>
  </si>
  <si>
    <t xml:space="preserve">SY </t>
  </si>
  <si>
    <t>JUNIPERUS VIRGINIANA 'CUPRESSIFOLIA' (6' H)</t>
  </si>
  <si>
    <t xml:space="preserve">DOUBLE SHREDDED HARDWOOD MULCH (3" DEPTH) </t>
  </si>
  <si>
    <t>REPAIR SEEDING AND MULCHING (RESIDENTIAL AND URBAN AREA SEED)</t>
  </si>
  <si>
    <t>6" PVC FOR ROMTEC BUILDING CONNECTION INCL. CLEANOUTS &amp; FITTINGS</t>
  </si>
  <si>
    <t>ROCK CHANNEL PROTECTION TYPE C WITH FILTER FABRIC TYPE 'B'</t>
  </si>
  <si>
    <t>6” PERFORATED PVC STORM SEWER</t>
  </si>
  <si>
    <t>15” RCP STORM SEWER</t>
  </si>
  <si>
    <t>CATCH BASIN ODOT 2-2B</t>
  </si>
  <si>
    <t>CATCH BASIN ODOT 2-3</t>
  </si>
  <si>
    <t>FRENCH DRAIN</t>
  </si>
  <si>
    <t>CONNECTION OF EXISTING DRAINAGE CONDUITS</t>
  </si>
  <si>
    <t>6” UNDERDRAIN COMPLETE</t>
  </si>
  <si>
    <t>8" SANITARY SEWER SDR 35 W/ PREMIUM BACKFILL AND ROCK REMOVAL</t>
  </si>
  <si>
    <t>8" SANITARY SEWER SDR 35 W/ PREMIUM BACKFILL</t>
  </si>
  <si>
    <t>8" SANITARY SEWER SDR 35 W/ STANDARD BACKFILL</t>
  </si>
  <si>
    <t>WYE CONNECTIONS AT MAIN LINES</t>
  </si>
  <si>
    <t>4" SEWER LATERALS W/ STANDARD BACKFILL-COMPLETE INCL CLEANOUTS, WYES, SANITARY HOOKUP ASSEMBLY &amp; CONC. COLLARS</t>
  </si>
  <si>
    <t>4" SEWER LATERALS W/ PREMIUM BACKFILL-COMPLETE INCL CLEANOUTS, WYES, SANITARY HOOKUP ASSEMBLY &amp; CONC. COLLARS</t>
  </si>
  <si>
    <t xml:space="preserve">SANITARY CLEANOUTS </t>
  </si>
  <si>
    <t>ROMTEC AND DUMP STATION 4" SEWER W/ PREMIUM BACKFILL-COMPLETE INCL WYES AND FITTINGS</t>
  </si>
  <si>
    <t>4" WATER MAIN W/ PREMIUM BACKFILL INCL FITTINGS &amp; THRUST BLOCKING</t>
  </si>
  <si>
    <t>2" WATER MAIN W/ PREMIUM BACKFILL INCL FITTINGS &amp; THRUST BLOCKING</t>
  </si>
  <si>
    <t>2" WATER MAIN W/ STANDARD BACKFILL INCL FITTINGS &amp; THRUST BLOCKING</t>
  </si>
  <si>
    <t>YARD HYDRANT - FROST FREE  COMPLETE</t>
  </si>
  <si>
    <t>1" WATER SERVICE LATERALS (RV SITES) W/ PREIMIUM BACKFILL INCL CURB BOX</t>
  </si>
  <si>
    <t>1" WATER SERVICE LATERALS (RV SITES) W/STANDARD BACKFILL INCL CURB BOX</t>
  </si>
  <si>
    <t>1" WATER SERVICE LATERALS W/PREMIUM BACKFILL INCL CURB BOX</t>
  </si>
  <si>
    <t>1" WATER SERVICE LATERALS W/STANDARD BACKFILL INCL CURB BOX</t>
  </si>
  <si>
    <t>EXISTING WATER MAIN TAP CONNECTION</t>
  </si>
  <si>
    <t>EXISTING WATER MAIN EXTENSION CONNECTION</t>
  </si>
  <si>
    <t>REMOVE AND REINSTALL ADA PARKING SIGN W/POST AND BASE</t>
  </si>
  <si>
    <t>REMOVE AND REINSTALL PRECAST CONCRETE WHEELSTOP 6' LONG</t>
  </si>
  <si>
    <t>CHAIN LINK FENCE - COMPLETE IN PLACE</t>
  </si>
  <si>
    <t>ODOT 204 SUBGRADE COMPACTION - STAGING GRAVEL PAVEMENT</t>
  </si>
  <si>
    <t>6" ODOT 304 AGGREGATE BASE - STAGING GRAVEL PAVEMENT</t>
  </si>
  <si>
    <t>6" ODOT 304 AGGREGATE BASE - GRAVEL PAVEMENT</t>
  </si>
  <si>
    <t>4" ODOT ITEM 304, AGGREGATE BASE - CAMPSITES</t>
  </si>
  <si>
    <t xml:space="preserve">5" ODOT ITEM 452, CLASS QCI CONCRETE INCLUDING SAWCUT JOINTS - CAMPSITES </t>
  </si>
  <si>
    <t>3" ODOT ITEM 411 - STABILIZED CRUSHED AGGREGATE SHOULDER.</t>
  </si>
  <si>
    <t>ODOT 204 SUBGRADE COMPACTION - ROAD</t>
  </si>
  <si>
    <t>4" ODOT ITEM 301, ASPHALT CONCRETE BASE - ROAD</t>
  </si>
  <si>
    <t>6" ODOT ITEM 304, AGGREGATE BASE - ROAD</t>
  </si>
  <si>
    <t>ODOT ITEM 407 TACK COAT (0.075 GAL/SY) - ROAD</t>
  </si>
  <si>
    <t>1.25" ODOT ITEM 441, ASPHALT CONCRETE SURFACE COURSE TYPE 1, MEDIUM, PG 64-22 - ROAD</t>
  </si>
  <si>
    <t>1.75" ODOT ITEM 441, ASPHALT CONCRETE INTERMEDIATE COURSE TYPE 2, MEDIUM, PG 62-22 - ROAD</t>
  </si>
  <si>
    <t>ODOT 204 SUBGRADE COMPACTION - ASPHALT PAVEMENT</t>
  </si>
  <si>
    <t>6" ODOT ITEM 304, AGGREGATE BASE - ASPHALT PAVEMENT</t>
  </si>
  <si>
    <t>ODOT ITEM 407 TACK COAT (0.075 GAL/SY) - ASPHALT PAVEMENT</t>
  </si>
  <si>
    <t>1.25" ODOT ITEM 441, ASPHALT CONCRETE SURFACE COURSE TYPE 1, MEDIUM, PG 64-22 - ASPHALT PAVEMENT</t>
  </si>
  <si>
    <t>1.75" ODOT ITEM 441, ASPHALT CONCRETE INTERMEDIATE COURSE TYPE 2, MEDIUM, PG 62-22 - ASPHALT PAVEMENT</t>
  </si>
  <si>
    <t>4" CONCRETE PAVEMENT - CONCRETE WALK W/ W.W.F.</t>
  </si>
  <si>
    <t>4" AGGREGATE BASE - CONCRETE WALK</t>
  </si>
  <si>
    <t>PRECAST CONCRETE WHEELSTOP 8' LONG (FURNISHED AND INSTALLED)</t>
  </si>
  <si>
    <t>PRECAST CONCRETE WHEELSTOP 8' LONG INSTALLED (PROVIDED BY OWNER)</t>
  </si>
  <si>
    <t>ADA PARKING SIGN W/POST AND BASE</t>
  </si>
  <si>
    <t>TRAFFIC SIGNS (FURNISHED AND INSTALLED)</t>
  </si>
  <si>
    <t>PAINTED STRIPE - 6"</t>
  </si>
  <si>
    <t>PAINTED STRIPE - 8"</t>
  </si>
  <si>
    <t>PAVMENT MARKINGS (LETTERING)</t>
  </si>
  <si>
    <t>ADA STALL MARKING</t>
  </si>
  <si>
    <t>RV DUMP STATION - COMPLETE IN PLACE (TOWER TO BE PROVIDED BY OWNER)</t>
  </si>
  <si>
    <t>BAG TOSS SET - COMPLETE IN PLACE (Set Includes two boards and 8 bags.)</t>
  </si>
  <si>
    <t>VOLLEYBALL COURT - INCLUDING CURBING, SAND, GRAVEL BASE, UNDERDRAIN, FABRIC, AND OUTDOOR VOLLEYBALL PACKAGE</t>
  </si>
  <si>
    <t>INTEGRAL CURB AND WALK</t>
  </si>
  <si>
    <t>CONCRETE CURBED ISLAND</t>
  </si>
  <si>
    <t>CONCRETE BOLLARD</t>
  </si>
  <si>
    <t>ADA RAMPS</t>
  </si>
  <si>
    <t>CONCRETE STAIRS WITH HANDRAILING</t>
  </si>
  <si>
    <t>1.25" ODOT ITEM 441, ASPHALT CONCRETE SURFACE COURSE TYPE 1, MEDIUM, PG 64-22 - SURFACE COURSE FOR PHASE I</t>
  </si>
  <si>
    <t>ODOT ITEM 407 TACK COAT (0.075 GAL/SY) – FOR SURFACE COURSE FOR PHASE 1</t>
  </si>
  <si>
    <t>3" ODOT ITEM 411 - STABILIZED CRUSHED AGGREGATE SHOULDER– FOR SURFACE COURSE FOR PHASE 1</t>
  </si>
  <si>
    <t>ODOT NO. 1’s AND 2’s</t>
  </si>
  <si>
    <t>BIAXIAL GEOGRID (TENSAR BX1200)</t>
  </si>
  <si>
    <t>FLOATING DOCKS (BOAT RAMP BOARDING DOCK)</t>
  </si>
  <si>
    <t>ANCHOR PILES (BOAT RAMP BOARDING DOCK)</t>
  </si>
  <si>
    <t>BOAT RAMP COMPLETE - IN PLACE</t>
  </si>
  <si>
    <t>SCOUR PROTECTION STONE</t>
  </si>
  <si>
    <t>FAULT INDICATOR, 15kV, 200A, Capacative Test Point Type</t>
  </si>
  <si>
    <t>SHORT CIRCUIT EVALUATION / ARC FLASH STUDY</t>
  </si>
  <si>
    <t>FUSED DISCONNECT SWITCH, 30A, 120/240V, 1PH, 3W, NEMA 3R (with fuses)</t>
  </si>
  <si>
    <t>FUSED DISCONNECT SWITCH, 600A, 120/240V, 1PH, 3W, NEMA 3R (with fuses)</t>
  </si>
  <si>
    <t>PANELBOARD, 100A, 120/240V, 1PH, 3W, NEMA 3R w/ MAIN CIRCUIT BREAKER</t>
  </si>
  <si>
    <t>WIRE, 600V 75 DEGREE C THHN/THWN, #1 COPPER CONDUCTOR</t>
  </si>
  <si>
    <t>WIRE, 600V 75 DEGREE C THHN/THWN, 350 kcmil COPPER CONDUCTOR</t>
  </si>
  <si>
    <t>CONDUIT PVC SCH 40, 1.00", INCL. TRENCHING AND BACKFILL</t>
  </si>
  <si>
    <t>CONDUIT PVC SCH 40, 1.25", INCL. TRENCHING AND BACKFILL</t>
  </si>
  <si>
    <t>CONDUIT PVC SCH 40, 2.5", INCL. TRENCHING AND BACKFILL</t>
  </si>
  <si>
    <t>CONDUIT PVC SCH 40, 5", INCL. TRENCHING AND BACKFILL</t>
  </si>
  <si>
    <t xml:space="preserve">LIGHT FIXTURE 'A', SL1 SITE LIGHTING </t>
  </si>
  <si>
    <t>LIGHT FIXTURE 'A', SL1 SITE LIGHTING (OWNER FURNISHED, INSTALLATION ONLY)</t>
  </si>
  <si>
    <t xml:space="preserve">LIGHT FIXTURE 'B', SL1 SITE LIGHTING </t>
  </si>
  <si>
    <t>LIGHT FIXTURE 'B', SL1 SITE LIGHTING (OWNER FURNISHED, INSTALLATION ONLY)</t>
  </si>
  <si>
    <t xml:space="preserve">LIGHT FIXTURE 'C', SL1 SITE LIGHTING </t>
  </si>
  <si>
    <t>ALUMINUM POLE, SL1 SITE LIGHTING (OWNER FURNISHED, INSTALLATION ONLY)</t>
  </si>
  <si>
    <t>FOUNDATION, SL1 SITE LIGHTING (OWNER FURNISHED, INSTALLATION ONLY)</t>
  </si>
  <si>
    <t>SITE LIGHTING BOLLARD (TYPE B1)</t>
  </si>
  <si>
    <t>CONNECTIONS, SITE LIGHTING</t>
  </si>
  <si>
    <t>30" x 48" Pullbox, logo on cover</t>
  </si>
  <si>
    <t>Conduits, 2 -3" Sched 40 PVC, Underground, INCL. TRENCHING AND BACKFILL</t>
  </si>
  <si>
    <t>Card Access Control &amp; Gate System</t>
  </si>
  <si>
    <t>CONDUIT PVC SCH 40, 2", INCL. TRENCHING AND BACKFILL</t>
  </si>
  <si>
    <t>CABLE, RS-485, shielded  twisted pair, 300V, direct burial rated</t>
  </si>
  <si>
    <t>Conduits, 3/4" Schedule 40 PVC, (control wiring)</t>
  </si>
  <si>
    <t>Conduits, 1" Schedule 40 PVC, (control wiring)</t>
  </si>
  <si>
    <t>PRE-ENGINEERED SHOWER BUILDING INSTALLER COST- BUILDING STRUCTURE, FOUNDATIONS, FROST SLABS, &amp; FINISHES</t>
  </si>
  <si>
    <t xml:space="preserve">PRE-ENGINEERED SHOWER BUILDING INSTALLER COST- ELECTRICAL </t>
  </si>
  <si>
    <t>PRE-ENGINEERED SHOWER BUILDING INSTALLER COST- PLUMBING</t>
  </si>
  <si>
    <t>PRE-ENGINEERED SHOWER BUILDING INSTALLER COST- HVAC</t>
  </si>
  <si>
    <t>PRE-ENGINEERED RESTROOM BUILDING INSTALLER COST- BUILDING STRUCTURE, FOUNDATIONS, FROST SLABS, &amp; FINISHES</t>
  </si>
  <si>
    <t xml:space="preserve">PRE-ENGINEERED RESTROOM BUILDING INSTALLER COST- ELECTRICAL </t>
  </si>
  <si>
    <t>PRE-ENGINEERED RESTROOM BUILDING INSTALLER COST- PLUMBING</t>
  </si>
  <si>
    <t>PRE-ENGINEERED RESTROOM BUILDING INSTALLER COST- HVAC</t>
  </si>
  <si>
    <t>24' x 28 PICNIC SHELTER INCL. FOUNDATIONS, PIERS, CONCRETE SLAB, AND STRUCTURE ASSEMEBLY</t>
  </si>
  <si>
    <t>24' x 28' PICNIC SHELTER - ELECTRICAL</t>
  </si>
  <si>
    <t>PRECONSTRUCTION VIDEO</t>
  </si>
  <si>
    <t>OWNER’S CONTINGENCY ALLOWANCE</t>
  </si>
  <si>
    <t>WASHER AND DRYER</t>
  </si>
  <si>
    <t>ELECTRICAL AND TELEPHONE SERVICE REMOVAL</t>
  </si>
  <si>
    <t>REMOVAL FOR MISC. ITEMS LEFT BY CAMPERS</t>
  </si>
  <si>
    <t>EXCAVATION AND EMBANKED AT M89 AREA</t>
  </si>
  <si>
    <t>4" CONCRETE PAVEMENT W/ W.W.F. - CONCRETE WALK</t>
  </si>
  <si>
    <t>POST-CONSTRUCTION BIORETENTION CELL-COMPLETE INCLUDING UNDERDRAINS</t>
  </si>
  <si>
    <t xml:space="preserve">Light Fixture 'A', SL1 Site Lighting </t>
  </si>
  <si>
    <t xml:space="preserve">Light Fixture 'B', SL1 Site Lighting </t>
  </si>
  <si>
    <t>Aluminum Pole, SL1 Site Lighting</t>
  </si>
  <si>
    <t>Connections, Site Lighting</t>
  </si>
  <si>
    <t>Foundation, SL1 Site Lighting</t>
  </si>
  <si>
    <t>PAVEMENT REMOVED, ASPHALT INCLUDING SAW CUTS, BASE MATERIAL AND SUBSOIL AS NEEDED.</t>
  </si>
  <si>
    <t xml:space="preserve">4" ODOT ITEM 304, AGGREGATE BASE - CAMPSITES </t>
  </si>
  <si>
    <t xml:space="preserve">EXCAVATION INCLUDING EMBANKMENT (PER PLAN) </t>
  </si>
  <si>
    <t>30' x 44' PICNIC SHELTER INCL. FOUNDATIONS, PIERS, CONCRETE SLAB, AND STRUCTURE ASSEMEBLY</t>
  </si>
  <si>
    <t>30' x 44' PICNIC SHELTER - ELECTRICAL</t>
  </si>
  <si>
    <t>QUERCUS BICOLOR (3.5" CAL.)</t>
  </si>
  <si>
    <t>QUERCUS COCCINEA (3.5" CAL.)</t>
  </si>
  <si>
    <t>QUERCUS IMBRICARIA (3.5" CAL.)</t>
  </si>
  <si>
    <t>PH 19005 - HORSE CAMP AREA ELECTRIC UPGRADES</t>
  </si>
  <si>
    <t>Trenching 4' deep 2'wide</t>
  </si>
  <si>
    <t>Concrete for Electrical Service Pad, Piers, and Frame</t>
  </si>
  <si>
    <t>ODOT 411 Aggregate Surface Course Trench Repair, 4-inch thickness</t>
  </si>
  <si>
    <t>Geotextile, ODOT 712.09, Type D</t>
  </si>
  <si>
    <t>ODOT Item 301 Asphalt Trench Repair, 4-inch thickness</t>
  </si>
  <si>
    <t>Ground Rods (copper clad)</t>
  </si>
  <si>
    <t>Cadweld Connection</t>
  </si>
  <si>
    <t xml:space="preserve">100A Panel 208/120/30V </t>
  </si>
  <si>
    <t>800A Panel 240/120V with MB</t>
  </si>
  <si>
    <t>70-225A KA Breaker</t>
  </si>
  <si>
    <t>3/4- inch Conduit with pull chord, rigid</t>
  </si>
  <si>
    <t>4-inch Conduit with pull chord, rigid</t>
  </si>
  <si>
    <t>1.5-inch Conduit with pull chord, PVC</t>
  </si>
  <si>
    <t>3-inch Conduit with pull chord, PVC</t>
  </si>
  <si>
    <t>4-inch Conduit with pull chord, PVC</t>
  </si>
  <si>
    <t>Wire, #12</t>
  </si>
  <si>
    <t>Wire, #8</t>
  </si>
  <si>
    <t>Wire, #2</t>
  </si>
  <si>
    <t>Wire, 250mcm</t>
  </si>
  <si>
    <t>Meter Socket 100A</t>
  </si>
  <si>
    <t>Trans Socket 3CT 1600A</t>
  </si>
  <si>
    <t>Power pedestal Concrete Pier Foundation, installed complete including reinforcing and conduits</t>
  </si>
  <si>
    <t>Power Pedestals, Installed Complete on Concrete Pier</t>
  </si>
  <si>
    <t>Power Pedestals, Delivered To Owner</t>
  </si>
  <si>
    <t>Receptacle, 20A GFI</t>
  </si>
  <si>
    <t>8 inch Recessed Down Light</t>
  </si>
  <si>
    <t>40' Wood Pole</t>
  </si>
  <si>
    <t>Toggle Switch SP 20A</t>
  </si>
  <si>
    <t>Connection of Existing Drainage</t>
  </si>
  <si>
    <t>Electric Service Allowance (Firelands)</t>
  </si>
  <si>
    <t>TA 19010 - MARINA WWTP</t>
  </si>
  <si>
    <t>Construction Layout Staking</t>
  </si>
  <si>
    <t>Chain Link Fence</t>
  </si>
  <si>
    <t>Fencing 20' Double Wide Gate</t>
  </si>
  <si>
    <t>Excavation for Wastewater Plant Area and Tanks</t>
  </si>
  <si>
    <t>Aggregate #304 for Wasterwater Plant Area</t>
  </si>
  <si>
    <t>Aggregate #57 for Wastewater Plant Area</t>
  </si>
  <si>
    <t>Backfill for WWTP Tanks</t>
  </si>
  <si>
    <t>6" Sanitary Sewer w. native backfill, complete (SDR-35)</t>
  </si>
  <si>
    <t>6" Sanitary Sewer w. premiem backfill, complete (SDR-35)</t>
  </si>
  <si>
    <t>1.5" Sanitary HDD HDPE DR-9 Forcemain Complete</t>
  </si>
  <si>
    <t>Grinder Pump Station with Valve vault, complete</t>
  </si>
  <si>
    <t>Wastewater Treatment Plant, Complete</t>
  </si>
  <si>
    <t>4x Service Entrance Manual Transfer Switch</t>
  </si>
  <si>
    <t>4x Minipower Center</t>
  </si>
  <si>
    <t>4x Pump Control Panel Connection (panels supplied as a part of the WWTP package)</t>
  </si>
  <si>
    <t>4x WWTP Contol Panel Connection (panelts supplied as a part of the WWTP package)</t>
  </si>
  <si>
    <t>4x Utility Disconnect Switch/Meter</t>
  </si>
  <si>
    <t>Equipement Support/Mounting Rack</t>
  </si>
  <si>
    <t>Remote Terminal Unit-SCADA</t>
  </si>
  <si>
    <t>Site Lighting, Pole, Base, and Luminaire</t>
  </si>
  <si>
    <t xml:space="preserve">Feeders </t>
  </si>
  <si>
    <t>Control/Monitoring/Cabling</t>
  </si>
  <si>
    <t>HDD 4" Conduit Installation (2 Conduits @ 350 feet each)</t>
  </si>
  <si>
    <t>4x Control Panel Connection( Panel supplied in grinder pump package)</t>
  </si>
  <si>
    <t>4X Enclosed Service Rated Circuit Breaker</t>
  </si>
  <si>
    <t>SCADA Wiring and Conduit (wired to RTU at WWTP)</t>
  </si>
  <si>
    <t>1" HDPE Waterline Connection, complete</t>
  </si>
  <si>
    <t>Furnish and Install Yard Hydrant</t>
  </si>
  <si>
    <t>Miscellaneoud Rock Excavation</t>
  </si>
  <si>
    <t>Owner's Field Office</t>
  </si>
  <si>
    <t>Clearing and Grubbing, including tree and stump removal</t>
  </si>
  <si>
    <t>Select Demolition - Cabin, including foundation</t>
  </si>
  <si>
    <t>Select Demolition - Cabin foundations</t>
  </si>
  <si>
    <t>Select Demolition - Ex. Watermain</t>
  </si>
  <si>
    <t>Selective Demolition - 8" Sanitary Main (including structures)</t>
  </si>
  <si>
    <t>Selective Demolition - Cabin Utilities (including sanitary, water, electric)</t>
  </si>
  <si>
    <t>Selective Demolition - Existing Storm Sewer (including structures)</t>
  </si>
  <si>
    <t>Selective Demolition - Removal of site signage and misc. furnishings and recreation</t>
  </si>
  <si>
    <t>Selective Demolition - Removal and disposal of sanitary tank</t>
  </si>
  <si>
    <t>Selective Demolition - Ex. Gas line</t>
  </si>
  <si>
    <t>Temporary Consturction Fencing - As Approved by Owner</t>
  </si>
  <si>
    <t>MG</t>
  </si>
  <si>
    <t>Topsoil Stripped &amp; Stockpiled - whole site</t>
  </si>
  <si>
    <t>Full Depth Pavement Repair - Utility Crossing</t>
  </si>
  <si>
    <t xml:space="preserve">Partial Depth Pavement Repair (441) </t>
  </si>
  <si>
    <t>Full Depth Pavement Repair (Full Depth including Aggregate Base)</t>
  </si>
  <si>
    <t>Aggregate Base - Trash Enclsoure Foundation - 6"</t>
  </si>
  <si>
    <t>Aspahlt Concrete Intermiediate Course, Type 2 (448) - Roadways - 1-3/4"</t>
  </si>
  <si>
    <t>Asphalt Concrete Surface Course, Type I (448) - Roadway - 1 1/4"</t>
  </si>
  <si>
    <t>Asphalt Concrete Surface Course, Type I (448) - Multi-Use Path - 2 1/2"</t>
  </si>
  <si>
    <t>Reinforced Concrete pavement - Trash Enclsoure - Class QC1- 8"</t>
  </si>
  <si>
    <t>Reinforced Portand Cement Concrete - RV Pads Class QC1 - 5"</t>
  </si>
  <si>
    <t>Traffic / Parking Signage</t>
  </si>
  <si>
    <t>Concrete Curbing, integral to sidewalk</t>
  </si>
  <si>
    <t>Traffic Painting, Crosswalk Striping</t>
  </si>
  <si>
    <t>Traffic Painting, Handicap Symbol Marking, including loading stripe</t>
  </si>
  <si>
    <t>Traffic Painting, Island Marking</t>
  </si>
  <si>
    <t>Traffic Painting, Parking Lot Stall Marking</t>
  </si>
  <si>
    <t>Sanitary Sewer Conduit - 8" SDR 35 PVC w/304 backfill - Installed Complete</t>
  </si>
  <si>
    <t>Sanitary Sewer Conduit - 8" SDR 35 PVC w/native backfill - Installed Complete</t>
  </si>
  <si>
    <t>Sanitary - 48" Manhole on existing 8" main</t>
  </si>
  <si>
    <t>Storm Sewer Conduit - 12" - Installed Complete</t>
  </si>
  <si>
    <t>Storm Sewer Conduit - 18" - Installed Complete</t>
  </si>
  <si>
    <t>Storm Catch Basin 2 x 3</t>
  </si>
  <si>
    <t>Precast Headwall &amp; endwall including outlet protection</t>
  </si>
  <si>
    <t>Storm Outlet Structure, orfice plate</t>
  </si>
  <si>
    <t xml:space="preserve">Primary Electrical Underground Conduit &amp; Trench Installation (2-6" schedule 80 conduits) </t>
  </si>
  <si>
    <t>Underground Electrical Service to Maintenance building, furnish &amp; install complete, including reconnection</t>
  </si>
  <si>
    <t>Secondary Electrical Underground Conduit &amp; Trench (Secondary 13-3")</t>
  </si>
  <si>
    <t>Secondary Electrical Underground Conduit &amp; Trench (Secondary 9-3")</t>
  </si>
  <si>
    <t>Secondary Electrical Underground Conduit &amp; Trench (Secondary 6-3")</t>
  </si>
  <si>
    <t>Secondary Electrical Underground Conduit &amp; Trench (Secondary 4-3")</t>
  </si>
  <si>
    <t>Secondary Electrical Underground Conduit &amp; Trench (Secondary 2-3")</t>
  </si>
  <si>
    <t>Secondary Electrical Underground Conduit &amp; Trench (Secondary 1-3")</t>
  </si>
  <si>
    <t>Main Distribution Panels (including grounding and equipment)</t>
  </si>
  <si>
    <t>Electrical Distribution Cable, Multiple Cables Per Conduit</t>
  </si>
  <si>
    <t>Electrical Transformers and Service</t>
  </si>
  <si>
    <t>Gas Line - 2" with native backfill - installed complete with valves</t>
  </si>
  <si>
    <t>Water - 4" main with 304 backfill - installed complete</t>
  </si>
  <si>
    <t>Water - 4" main with native backfill - installed complete</t>
  </si>
  <si>
    <t>Water - 2" Water Main with 304 backfill - installed complete</t>
  </si>
  <si>
    <t>Water - 2" Water Main with native backfill - installed complete</t>
  </si>
  <si>
    <t>4" Water Tapping Sleeve and valve</t>
  </si>
  <si>
    <t>4" Water Valve Box assembly</t>
  </si>
  <si>
    <t>2" Water Valve Box assembly</t>
  </si>
  <si>
    <t>2x2 Tee with 2" valve</t>
  </si>
  <si>
    <t>4"x4" Tee with 2" Reducer</t>
  </si>
  <si>
    <t>Furnish and Install Flushing Hydrant, including 2" lead</t>
  </si>
  <si>
    <t>Furnish and Install Yard Hydrant (frost free)</t>
  </si>
  <si>
    <t>Water Lateral to Maintenance Building (1" water line, valve assemblies, water connection)</t>
  </si>
  <si>
    <t>Water Lateral (1 1/2" water line, valve assemblies, water connection)</t>
  </si>
  <si>
    <t>Power Pedestal - Installation including foundation</t>
  </si>
  <si>
    <t xml:space="preserve">Communication Conduit - 2-2" PVC </t>
  </si>
  <si>
    <t>Communication Conduit - handholes</t>
  </si>
  <si>
    <t>Picnic Table - Belson Outdoors Model R8HA-P Green  - Supplied by owner</t>
  </si>
  <si>
    <t>Concrete Wheel Stop</t>
  </si>
  <si>
    <t>Dumpster Enclosure - Wood Slat Enclosure for Trash &amp; Recycling (Double)</t>
  </si>
  <si>
    <t>Shower Restroom Facility - Complete installation of pre-engineered restroom/shower building kit according to drawings and specifications</t>
  </si>
  <si>
    <t>Pre-engineered Shower Building installer cost - ELECTRICAL</t>
  </si>
  <si>
    <t>Pre-engineered Shower Building installer cost - PLUMBING</t>
  </si>
  <si>
    <t>Pre-engineered Shower Building installer cost - HVAC</t>
  </si>
  <si>
    <t xml:space="preserve">Shelter - Large - Installed including foundation and electrical </t>
  </si>
  <si>
    <t>Seeding &amp; Mulching - Open Space &amp; RV Sites (seed mix type A)</t>
  </si>
  <si>
    <t>Seed Mix B: Naturalization Areas (seed mix and cover crop)</t>
  </si>
  <si>
    <t>Campground Deciduous Tree - Red Maple 2" Caliper</t>
  </si>
  <si>
    <t>Campground Deciduous Tree - Sugar Maple 2" Caliper</t>
  </si>
  <si>
    <t>Campground Deciduous Tree - Ohio Buckeye 2" Caliper</t>
  </si>
  <si>
    <t>Campground Deciduous Tree - Sweetgum 2" Caliper</t>
  </si>
  <si>
    <t>Campground Deciduous Tree - Black Gum 2" Caliper</t>
  </si>
  <si>
    <t>Campground Deciduous Tree - Sycamore 2" Caliper</t>
  </si>
  <si>
    <t>Campground Deciduous Tree - Red Oak 2" Caliper</t>
  </si>
  <si>
    <t>Campground Deciduous Tree - Pin Oak 2" Caliper</t>
  </si>
  <si>
    <t>Campground Deciduous Tree - Serviceberry Clump 8' Height</t>
  </si>
  <si>
    <t>Campground Deciduous Tree - Red Bud Clump 8' Height</t>
  </si>
  <si>
    <t>Campground Evergreen Tree - Norway Spruce 6' ht</t>
  </si>
  <si>
    <t>Campground Evergreen Tree - White Spruce 6' ht</t>
  </si>
  <si>
    <t>Campground Evergreen Shrubs - Boxwood 5 Gallon</t>
  </si>
  <si>
    <t>Campground Deciduous Shrubs Gro-low Sumac - 5 Gallon</t>
  </si>
  <si>
    <t>Campground Deciduous Shrubs - Arrowwood Vibrunum 5 Gallon</t>
  </si>
  <si>
    <t>RV Campsite Landscaping - Armstrong Maple 2" caliper</t>
  </si>
  <si>
    <t>RV Campsite Landscaping - Heritage Birch 2" Caliper</t>
  </si>
  <si>
    <t>RV Campsite Landscaping - Serviceberry single stem 2" Caliper</t>
  </si>
  <si>
    <t>RV Campsite Landscaping - Arrowwood Viburnum Shrub 36" ht</t>
  </si>
  <si>
    <t>RV Campsite Landscaping - Spicebush 36" ht</t>
  </si>
  <si>
    <t>RV Campsite Landscaping - Redosier Dogwood Shrub 36" ht</t>
  </si>
  <si>
    <t>RV Campsite Landscaping - River wash gravel mulch, 3" depth, 1"dia avg</t>
  </si>
  <si>
    <t>RV Campsite Landscaping - Landscaping Fabric and Herbicide in River Cobble Area</t>
  </si>
  <si>
    <t>Campground Deciduous Tree - Red Maple - Additional cost to substitute 3.5" Caliper for 2" Caliper</t>
  </si>
  <si>
    <t>Campground Deciduous Tree - Sugar Maple - Additional cost to substitute 3.5" Caliper for 2" Caliper</t>
  </si>
  <si>
    <t>Campground Deciduous Tree - Ohio Buckeye - Additional cost to substitute 3.5" Caliper for 2" Caliper</t>
  </si>
  <si>
    <t>Campground Deciduous Tree - Sweetgum - Additional cost to substitute 3.5" Caliper for 2" Caliper</t>
  </si>
  <si>
    <t>Campground Deciduous Tree - Black Gum - Additional cost to substitute 3.5" Caliper for 2" Caliper</t>
  </si>
  <si>
    <t>Campground Deciduous Tree - Sycamore - Additional cost to substitute 3.5" Caliper for 2" Caliper</t>
  </si>
  <si>
    <t>Campground Deciduous Tree - Red Oak - Additional cost to substitute 3.5" Caliper for 2" Caliper</t>
  </si>
  <si>
    <t>Campground Deciduous Tree - Pin Oak - Additional cost to substitute 3.5" Caliper for 2" Caliper</t>
  </si>
  <si>
    <t>Campground Evergreen Tree - Norway Spruce - Additional cost to substitute 8' Height for 6' Height</t>
  </si>
  <si>
    <t>Campground Evergreen Tree - White Spruce - Additional cost to substitute 8' Height for 6' Height</t>
  </si>
  <si>
    <t>RV Campsite Landscaping - Armstrong Maple -  Additional cost to substitute 3.5" Caliper for 2" Caliper</t>
  </si>
  <si>
    <t>RV Campsite Landscaping - Heritage Birch - Additional cost to substitute 2" Caliper with 3.5" Caliper</t>
  </si>
  <si>
    <t>CM 19001 - MAIN CAMPGROUND PHASE 3</t>
  </si>
  <si>
    <t>Tree Protection, As Field Directed by Owner</t>
  </si>
  <si>
    <t>Site Utility &amp; Septic Removal, Capping or Abandoning</t>
  </si>
  <si>
    <t>Excess Pavement Materials Hauled Offsite</t>
  </si>
  <si>
    <t>ODOT 441 Asphalt Concrete Surface Course, Type 1 (448) - Prefabricated Restroom Parking Lot Overlay (1-1/2")</t>
  </si>
  <si>
    <t>ODOT 441 Asphalt Concrete Surface Course, Type 1 (448) - Heavy Duty Asphalt (1-1/4")</t>
  </si>
  <si>
    <t>ODOT 441 Asphalt Concrete Surface Course, Type 1 (448) - Standard Duty Asphalt (1-1/2")</t>
  </si>
  <si>
    <t>ODOT 441 Asphalt Concrete Intermediate Course Type 2 (448) - Heavy Duty Pavement (1-3/4")</t>
  </si>
  <si>
    <t>ODOT 441 Asphalt Concrete Intermediate Course Type 2 (448) - Standard Duty Pavement (3")</t>
  </si>
  <si>
    <t>ODOT 301 Asphalt Concrete Base - Heavy Duty Pavement (4")</t>
  </si>
  <si>
    <t>ODOT 304 Aggregate Base - Standard Duty Concrete Pavement - Sidewalks (4")</t>
  </si>
  <si>
    <t>ODOT 304 Aggregate Base - RV Pads &amp; Aprons (4")</t>
  </si>
  <si>
    <t>ODOT 304 Limestone - Aggregate Paths (8")</t>
  </si>
  <si>
    <t>ODOT 304 Limestone - Dumpster Pads (6")</t>
  </si>
  <si>
    <t>ODOT 452 Non-Reinforced Concrete Pavement-Class QC1-RV Pads and AprOns-5"</t>
  </si>
  <si>
    <t>ODOR 451 Reinforced Concrete Pavement - Dumpster Pads (8")</t>
  </si>
  <si>
    <t>ODOT 451 Reinforced Concrete - Standard Duty Pavement - Sidewalks (4")</t>
  </si>
  <si>
    <t>ODOT 411 Aggregate Roadway Shoulder - 3"</t>
  </si>
  <si>
    <t>#57 Bedding for Play Surface</t>
  </si>
  <si>
    <t>Engineered Wood Fiber Safety Surface for Playing Area</t>
  </si>
  <si>
    <t>6"x18" Concrete Flush Curb - Play Surface</t>
  </si>
  <si>
    <t>Pavement Transverse Striping</t>
  </si>
  <si>
    <t>ROMTEC Prefabricated Restroom/Shower Building Installer Cost - Building Structure &amp; Finishes</t>
  </si>
  <si>
    <t>ROMTEC Prefabricated Restroom/Shower Building Installer Cost - Electrical</t>
  </si>
  <si>
    <t>ROMTEC Prefabricated Restroom/Shower Building Installer Cost - Plumbing</t>
  </si>
  <si>
    <t>ROMTEC Prefabricated Restroom/Shower Building Installer Cost - HVAC</t>
  </si>
  <si>
    <t>Directional Signs</t>
  </si>
  <si>
    <t>Single Dumpster Enclosure - Wood Slat Enclosure for Trash &amp; Recycling</t>
  </si>
  <si>
    <t>Concrete Dock Abutment</t>
  </si>
  <si>
    <t>6" Sanitary Pipe (SDR-35), including bedding &amp; premium backfill, complete</t>
  </si>
  <si>
    <t>4" Sanitary Lateral (SDR-35), including bedding &amp; native backfill complete</t>
  </si>
  <si>
    <t>4" Sanitary Lateral (SDR-35), including bedding &amp; premier backfill, complete</t>
  </si>
  <si>
    <t>1.5" HDPE Forcemain HDD, complete</t>
  </si>
  <si>
    <t>48" Sanitary Drop Manhole, complete</t>
  </si>
  <si>
    <t>Two-way Cleanout, complete</t>
  </si>
  <si>
    <t>6"x6" PVC Sanitary Wye, complete</t>
  </si>
  <si>
    <t>Grinder Pump Station w/ Valve Vault &amp; SCADA, complete</t>
  </si>
  <si>
    <t>15" PVC Storm Sewer</t>
  </si>
  <si>
    <t>French Drain, Including Stone &amp; 4" Underdrain &amp; Fabric</t>
  </si>
  <si>
    <t>4" Underdrain Beneath Aggregate Trail</t>
  </si>
  <si>
    <t>ODOT Stacked Stone Half Height Headwall</t>
  </si>
  <si>
    <t>Yard Hydrant, complete</t>
  </si>
  <si>
    <t>Existing Site Elecrical Demolition</t>
  </si>
  <si>
    <t>Underground Pedestal Conduit and Wiring</t>
  </si>
  <si>
    <t>Dock Parking Lighting</t>
  </si>
  <si>
    <t>Pump Station SCADA</t>
  </si>
  <si>
    <t>Communications Conduit</t>
  </si>
  <si>
    <t>Communications Pull Boxes</t>
  </si>
  <si>
    <t>Pre-Fabricated CXT Restroom Shower House Feeder</t>
  </si>
  <si>
    <t>Shade Trees (2.5" Cal.)</t>
  </si>
  <si>
    <t>Fine Grading and Slope Seeding</t>
  </si>
  <si>
    <t>Campsite Landscaping (1 Shade Tree and 6 Shrubs)</t>
  </si>
  <si>
    <t>Allow</t>
  </si>
  <si>
    <t>Electrical Utiliy Service Extension Allowance</t>
  </si>
  <si>
    <t>2" Asphalt Planning</t>
  </si>
  <si>
    <t xml:space="preserve">2" ODOT 441 Asphalt Concrete Surface Course, Type 1 (448) overlay 2" </t>
  </si>
  <si>
    <t>Partial depth base repairs of existing asphalt pavement adjacent to park office</t>
  </si>
  <si>
    <t>Full Depth asphalt pavement removal</t>
  </si>
  <si>
    <t>ODOT 441 Asphalt concrete surface course, Type 1 (448) Heavy Duty Asphalt (1-1/4")</t>
  </si>
  <si>
    <t>ODOT 441 Asphalt concrete intermediate course Type 2 (448)- Heavy Duty Pavement (1-3/4")</t>
  </si>
  <si>
    <t>ODOT 301 Asphalt Concrete Base- Heavy Duty Pavement (4")</t>
  </si>
  <si>
    <t>ODOT 304 Aggregate Base- Heavy Duty Asphalt Pavement (6")</t>
  </si>
  <si>
    <t>PI 17001 - WATER TREATMENT PLANT AND SCADA</t>
  </si>
  <si>
    <t>Site Utility Removal, Existing Storm Culvert</t>
  </si>
  <si>
    <t>Site Utility Removal, Existing 2" Waterline</t>
  </si>
  <si>
    <t>Existing Well House Demolition</t>
  </si>
  <si>
    <t>Haul and Dispose Excess Soils Offsite</t>
  </si>
  <si>
    <t xml:space="preserve">304 - Aggregate Base </t>
  </si>
  <si>
    <t>#1 and #2 Stone</t>
  </si>
  <si>
    <t>Retaining wall - installed complete (wall segments already purchased and onsite)</t>
  </si>
  <si>
    <t xml:space="preserve">4-inch PVC SDR 35 Sanitary Sewer, Complete, open cut with native backfill– Including Connection to Existing 4" and Restoration </t>
  </si>
  <si>
    <t>4-inch 2 way Cleanout, Complete</t>
  </si>
  <si>
    <t>4-inch 45º Bend, Complete</t>
  </si>
  <si>
    <t>12-inch RCP Storm Culvert (includes connection to existing catch basin)</t>
  </si>
  <si>
    <t>#1 and #2 Stone, Retaining Wall Under Drain Outlet Protection</t>
  </si>
  <si>
    <t xml:space="preserve">Well P-5 Installation Complete, includes removal of existing pump, replacement with new pump, new controller, new 120V power circuits in existing/new conduits from Power Panel EP-1 to controller and from controller to well pump; control wiring in existing/new conduit from controller to Well P-5 Expansion Module   </t>
  </si>
  <si>
    <t xml:space="preserve">Well P-7 demolition of pressure tanks, temporary enclosure &amp; piping. Cut &amp; cap 2-inch temporary interconnection between P-7 raw water line &amp; campground distribution system at RV Lots #55 and #56.  </t>
  </si>
  <si>
    <t>Connection of Well P-5 to 2-inch raw waterline, As per plan</t>
  </si>
  <si>
    <t>Connection of Marina Water Service to 2-inch finished waterline, As per plan</t>
  </si>
  <si>
    <t>2-inch HDPE Raw Water Line and Fittings including aggregate backfill, Complete</t>
  </si>
  <si>
    <t>2-inch HDPE Finished Water Line and Fittings including aggregate backfill, Complete</t>
  </si>
  <si>
    <t>2-inch Curb Valve and Box</t>
  </si>
  <si>
    <t>Water Plant Building - General Construction, Complete</t>
  </si>
  <si>
    <t>Water Plant Building - Plumbing, Complete</t>
  </si>
  <si>
    <t>Water Plant Building - Mechanical, Complete (Unit Heater &amp; Exhaust Fan)</t>
  </si>
  <si>
    <t xml:space="preserve">Water Plant Building - Electrical, Complete. Includes 100A,2P circuit breaker and new 240V power circuit in existing/new conduits from Marina Power Panel EP-1 to Water Plant Building, New Power Distribution PB, lights, receptacles, and 120V circuits to lights, receptacles, space heater, exhaust fan, and water plant PLC.   </t>
  </si>
  <si>
    <t xml:space="preserve">Water Plant Process Equipment, Pipe &amp; Valves, Complete. </t>
  </si>
  <si>
    <t xml:space="preserve">CTU Installation, Complete. Includes CTU in Enclosure, 120V power circuit from Panel PB, Coax from CTU to Antenna, Antenna &amp; Mast,  and 12 strand multi-mode fiber in ex/new conduit from CTU to IT Equipment rack in Marina Building    </t>
  </si>
  <si>
    <t xml:space="preserve">Connect Water Plant Process Equipment to CTU, Complete.  Includes Packaged Water Plant PLC, pressure transmitters, flow meters, etc. </t>
  </si>
  <si>
    <t>Well P-5 Expansion Module, Complete. Includes Expansion module in Enclosure, Junction Box adjacent to MDP-1, 120V power circuit from Well P-5 Controller to expansion Module, and control wiring in existing/new conduit from P-5 Expansion Module to the Expansion Module at the Marina Pump Station</t>
  </si>
  <si>
    <t>New conduit extending the existing 4 conduits adjacent to the Water Plant Building location from their stub ups into the Water Plant Building in accordance with sheet E-101 and C-102</t>
  </si>
  <si>
    <t>New 1.5 Inch Conduit between Marina Well P-5 and existing light pole base</t>
  </si>
  <si>
    <t xml:space="preserve">Connect existing Marina Pump Station Expansion Module to CTU, Complete. Includes control wiring in existing/new conduit from expansion module to the CTU in Water Plant Building  </t>
  </si>
  <si>
    <t>Finished Water Storage Tank RTU Installation, Complete. Includes RTU in Enclosure, 120V power circuit from Power Panel to RTU, Control Conduit/wiring from Level Transmitter to RTU, Yagi Antenna &amp; Mast, and coax from RTU to Antenna</t>
  </si>
  <si>
    <t>WWTP RTU Installation, Complete. Includes RTU in Enclosure, 120V power circuit from WWTP Power Panel to RTU, Antenna &amp; Mast and Coax from RTU to Antenna</t>
  </si>
  <si>
    <t xml:space="preserve">Connect existing Campground Well P-7 Expansion Module to WWTP RTU, Complete. Includes control wiring in existing/new conduit from expansion module to the RTU at the WWTP  </t>
  </si>
  <si>
    <t xml:space="preserve">Connect existing Campground Sanitary Pump Station Expansion Module to WWTP RTU, Complete. Includes control wiring in existing/new conduit from expansion module to the RTU at the WWTP  </t>
  </si>
  <si>
    <t>Waterfront Sanitary PS RTU Installation, Complete. Includes RTU in Enclosure, 120V power circuit from PS Control Panel to RTU, Control Conduit/wiring from PS Control Panel to RTU, Yagi Antenna &amp; Mast, and coax from RTU to Antenna</t>
  </si>
  <si>
    <t xml:space="preserve"> </t>
  </si>
  <si>
    <t>PH 19001 - AREA G CAMPGROUND</t>
  </si>
  <si>
    <t>TA Bidder 1</t>
  </si>
  <si>
    <t>TA Bidder 2</t>
  </si>
  <si>
    <t>TA Bidder 38</t>
  </si>
  <si>
    <t>TA Bidder 37</t>
  </si>
  <si>
    <t>TA Bidder 36</t>
  </si>
  <si>
    <t>TA Bidder 35</t>
  </si>
  <si>
    <t>TA Bidder 34</t>
  </si>
  <si>
    <t>TA Bidder 33</t>
  </si>
  <si>
    <t>TA Bidder 32</t>
  </si>
  <si>
    <t>TA Bidder 31</t>
  </si>
  <si>
    <t>TA Bidder 30</t>
  </si>
  <si>
    <t>TA Bidder 29</t>
  </si>
  <si>
    <t>TA Bidder 28</t>
  </si>
  <si>
    <t>TA Bidder 27</t>
  </si>
  <si>
    <t>TA Bidder 26</t>
  </si>
  <si>
    <t>TA Bidder 25</t>
  </si>
  <si>
    <t>TA Bidder 24</t>
  </si>
  <si>
    <t>TA Bidder 23</t>
  </si>
  <si>
    <t>TA Bidder 22</t>
  </si>
  <si>
    <t>TA Bidder 21</t>
  </si>
  <si>
    <t>TA Bidder 20</t>
  </si>
  <si>
    <t>TA Bidder 19</t>
  </si>
  <si>
    <t>TA Bidder 18</t>
  </si>
  <si>
    <t>TA Bidder 17</t>
  </si>
  <si>
    <t>TA Bidder 16</t>
  </si>
  <si>
    <t>TA Bidder 15</t>
  </si>
  <si>
    <t>TA Bidder 14</t>
  </si>
  <si>
    <t>TA Bidder 13</t>
  </si>
  <si>
    <t>TA Bidder 12</t>
  </si>
  <si>
    <t>TA Bidder 11</t>
  </si>
  <si>
    <t>TA Bidder 10</t>
  </si>
  <si>
    <t>TA Bidder 9</t>
  </si>
  <si>
    <t>TA Bidder 8</t>
  </si>
  <si>
    <t>TA Bidder 7</t>
  </si>
  <si>
    <t>TA Bidder 6</t>
  </si>
  <si>
    <t>TA Bidder 5</t>
  </si>
  <si>
    <t>TA Bidder 4</t>
  </si>
  <si>
    <t>TA Bidder 3</t>
  </si>
  <si>
    <t>TA Bidder 0</t>
  </si>
  <si>
    <t>TA Bidder 110</t>
  </si>
  <si>
    <t>SE Bidder 1</t>
  </si>
  <si>
    <t>SE Bidder 2</t>
  </si>
  <si>
    <t>SE Bidder 32</t>
  </si>
  <si>
    <t>SE Bidder 31</t>
  </si>
  <si>
    <t>SE Bidder 30</t>
  </si>
  <si>
    <t>SE Bidder 29</t>
  </si>
  <si>
    <t>SE Bidder 28</t>
  </si>
  <si>
    <t>SE Bidder 27</t>
  </si>
  <si>
    <t>SE Bidder 26</t>
  </si>
  <si>
    <t>SE Bidder 25</t>
  </si>
  <si>
    <t>SE Bidder 24</t>
  </si>
  <si>
    <t>SE Bidder 23</t>
  </si>
  <si>
    <t>SE Bidder 22</t>
  </si>
  <si>
    <t>SE Bidder 21</t>
  </si>
  <si>
    <t>SE Bidder 20</t>
  </si>
  <si>
    <t>SE Bidder 19</t>
  </si>
  <si>
    <t>SE Bidder 18</t>
  </si>
  <si>
    <t>SE Bidder 17</t>
  </si>
  <si>
    <t>SE Bidder 16</t>
  </si>
  <si>
    <t>SE Bidder 15</t>
  </si>
  <si>
    <t>SE Bidder 14</t>
  </si>
  <si>
    <t>SE Bidder 13</t>
  </si>
  <si>
    <t>SE Bidder 12</t>
  </si>
  <si>
    <t>SE Bidder 11</t>
  </si>
  <si>
    <t>SE Bidder 10</t>
  </si>
  <si>
    <t>SE Bidder 9</t>
  </si>
  <si>
    <t>SE Bidder 8</t>
  </si>
  <si>
    <t>SE Bidder 7</t>
  </si>
  <si>
    <t>SE Bidder 6</t>
  </si>
  <si>
    <t>SE Bidder 5</t>
  </si>
  <si>
    <t>SE Bidder 4</t>
  </si>
  <si>
    <t>SE Bidder 3</t>
  </si>
  <si>
    <t>PI Bidder 2</t>
  </si>
  <si>
    <t>PI Bidder 1</t>
  </si>
  <si>
    <t>PI Bidder 22</t>
  </si>
  <si>
    <t>PI Bidder 21</t>
  </si>
  <si>
    <t>PI Bidder 20</t>
  </si>
  <si>
    <t>PI Bidder 19</t>
  </si>
  <si>
    <t>PI Bidder 18</t>
  </si>
  <si>
    <t>PI Bidder 17</t>
  </si>
  <si>
    <t>PI Bidder 16</t>
  </si>
  <si>
    <t>PI Bidder 15</t>
  </si>
  <si>
    <t>PI Bidder 14</t>
  </si>
  <si>
    <t>PI Bidder 13</t>
  </si>
  <si>
    <t>PI Bidder 12</t>
  </si>
  <si>
    <t>PI Bidder 11</t>
  </si>
  <si>
    <t>PI Bidder 10</t>
  </si>
  <si>
    <t>PI Bidder 9</t>
  </si>
  <si>
    <t>PI Bidder 8</t>
  </si>
  <si>
    <t>PI Bidder 7</t>
  </si>
  <si>
    <t>PI Bidder 6</t>
  </si>
  <si>
    <t>PI Bidder 5</t>
  </si>
  <si>
    <t>PI Bidder 4</t>
  </si>
  <si>
    <t>PI Bidder 3</t>
  </si>
  <si>
    <t>PH Bidder 1</t>
  </si>
  <si>
    <t>PH Bidder 2</t>
  </si>
  <si>
    <t>PH Bidder 53</t>
  </si>
  <si>
    <t>PH Bidder 52</t>
  </si>
  <si>
    <t>PH Bidder 51</t>
  </si>
  <si>
    <t>PH Bidder 50</t>
  </si>
  <si>
    <t>PH Bidder 49</t>
  </si>
  <si>
    <t>PH Bidder 48</t>
  </si>
  <si>
    <t>PH Bidder 47</t>
  </si>
  <si>
    <t>PH Bidder 46</t>
  </si>
  <si>
    <t>PH Bidder 45</t>
  </si>
  <si>
    <t>PH Bidder 44</t>
  </si>
  <si>
    <t>PH Bidder 43</t>
  </si>
  <si>
    <t>PH Bidder 42</t>
  </si>
  <si>
    <t>PH Bidder 41</t>
  </si>
  <si>
    <t>PH Bidder 40</t>
  </si>
  <si>
    <t>PH Bidder 39</t>
  </si>
  <si>
    <t>PH Bidder 38</t>
  </si>
  <si>
    <t>PH Bidder 37</t>
  </si>
  <si>
    <t>PH Bidder 36</t>
  </si>
  <si>
    <t>PH Bidder 35</t>
  </si>
  <si>
    <t>PH Bidder 34</t>
  </si>
  <si>
    <t>PH Bidder 33</t>
  </si>
  <si>
    <t>PH Bidder 32</t>
  </si>
  <si>
    <t>PH Bidder 31</t>
  </si>
  <si>
    <t>PH Bidder 30</t>
  </si>
  <si>
    <t>PH Bidder 29</t>
  </si>
  <si>
    <t>PH Bidder 28</t>
  </si>
  <si>
    <t>PH Bidder 27</t>
  </si>
  <si>
    <t>PH Bidder 26</t>
  </si>
  <si>
    <t>PH Bidder 25</t>
  </si>
  <si>
    <t>PH Bidder 24</t>
  </si>
  <si>
    <t>PH Bidder 23</t>
  </si>
  <si>
    <t>PH Bidder 22</t>
  </si>
  <si>
    <t>PH Bidder 21</t>
  </si>
  <si>
    <t>PH Bidder 20</t>
  </si>
  <si>
    <t>PH Bidder 19</t>
  </si>
  <si>
    <t>PH Bidder 18</t>
  </si>
  <si>
    <t>PH Bidder 17</t>
  </si>
  <si>
    <t>PH Bidder 16</t>
  </si>
  <si>
    <t>PH Bidder 15</t>
  </si>
  <si>
    <t>PH Bidder 14</t>
  </si>
  <si>
    <t>PH Bidder 13</t>
  </si>
  <si>
    <t>PH Bidder 12</t>
  </si>
  <si>
    <t>PH Bidder 11</t>
  </si>
  <si>
    <t>PH Bidder 10</t>
  </si>
  <si>
    <t>PH Bidder 9</t>
  </si>
  <si>
    <t>PH Bidder 8</t>
  </si>
  <si>
    <t>PH Bidder 7</t>
  </si>
  <si>
    <t>PH Bidder 6</t>
  </si>
  <si>
    <t>PH Bidder 5</t>
  </si>
  <si>
    <t>PH Bidder 4</t>
  </si>
  <si>
    <t>PH Bidder 3</t>
  </si>
  <si>
    <t>LE Bidder 1</t>
  </si>
  <si>
    <t>LE Bidder 2</t>
  </si>
  <si>
    <t>LE Bidder 5</t>
  </si>
  <si>
    <t>LE Bidder 4</t>
  </si>
  <si>
    <t>LE Bidder 3</t>
  </si>
  <si>
    <t>CM Bidder 42</t>
  </si>
  <si>
    <t>CM Bidder 41</t>
  </si>
  <si>
    <t>CM Bidder 40</t>
  </si>
  <si>
    <t>CM Bidder 39</t>
  </si>
  <si>
    <t>CM Bidder 38</t>
  </si>
  <si>
    <t>CM Bidder 37</t>
  </si>
  <si>
    <t>CM Bidder 36</t>
  </si>
  <si>
    <t>CM Bidder 35</t>
  </si>
  <si>
    <t>CM Bidder 34</t>
  </si>
  <si>
    <t>CM Bidder 33</t>
  </si>
  <si>
    <t>CM Bidder 32</t>
  </si>
  <si>
    <t>CM Bidder 31</t>
  </si>
  <si>
    <t>CM Bidder 30</t>
  </si>
  <si>
    <t>CM Bidder 29</t>
  </si>
  <si>
    <t>CM Bidder 28</t>
  </si>
  <si>
    <t>CM Bidder 27</t>
  </si>
  <si>
    <t>CM Bidder 26</t>
  </si>
  <si>
    <t>CM Bidder 25</t>
  </si>
  <si>
    <t>CM Bidder 24</t>
  </si>
  <si>
    <t>CM Bidder 23</t>
  </si>
  <si>
    <t>CM Bidder 22</t>
  </si>
  <si>
    <t>CM Bidder 21</t>
  </si>
  <si>
    <t>CM Bidder 20</t>
  </si>
  <si>
    <t>CM Bidder 19</t>
  </si>
  <si>
    <t>CM Bidder 18</t>
  </si>
  <si>
    <t>CM Bidder 17</t>
  </si>
  <si>
    <t>CM Bidder 16</t>
  </si>
  <si>
    <t>CM Bidder 15</t>
  </si>
  <si>
    <t>CM Bidder 14</t>
  </si>
  <si>
    <t>CM Bidder 13</t>
  </si>
  <si>
    <t>CM Bidder 12</t>
  </si>
  <si>
    <t>CM Bidder 11</t>
  </si>
  <si>
    <t>CM Bidder 10</t>
  </si>
  <si>
    <t>CM Bidder 9</t>
  </si>
  <si>
    <t>CM Bidder 8</t>
  </si>
  <si>
    <t>CM Bidder 7</t>
  </si>
  <si>
    <t>CM Bidder 6</t>
  </si>
  <si>
    <t>CM Bidder 5</t>
  </si>
  <si>
    <t>CM Bidder 4</t>
  </si>
  <si>
    <t>CM Bidder 3</t>
  </si>
  <si>
    <t>CM Bidder 2</t>
  </si>
  <si>
    <t>CM Bidder 1</t>
  </si>
  <si>
    <t>AT Bidder 60</t>
  </si>
  <si>
    <t>AT Bidder 59</t>
  </si>
  <si>
    <t>AT Bidder 58</t>
  </si>
  <si>
    <t>AT Bidder 57</t>
  </si>
  <si>
    <t>AT Bidder 56</t>
  </si>
  <si>
    <t>AT Bidder 55</t>
  </si>
  <si>
    <t>AT Bidder 54</t>
  </si>
  <si>
    <t>AT Bidder 53</t>
  </si>
  <si>
    <t>AT Bidder 52</t>
  </si>
  <si>
    <t>AT Bidder 51</t>
  </si>
  <si>
    <t>AT Bidder 50</t>
  </si>
  <si>
    <t>AT Bidder 49</t>
  </si>
  <si>
    <t>AT Bidder 48</t>
  </si>
  <si>
    <t>AT Bidder 47</t>
  </si>
  <si>
    <t>AT Bidder 46</t>
  </si>
  <si>
    <t>AT Bidder 45</t>
  </si>
  <si>
    <t>AT Bidder 44</t>
  </si>
  <si>
    <t>AT Bidder 43</t>
  </si>
  <si>
    <t>AT Bidder 42</t>
  </si>
  <si>
    <t>AT Bidder 41</t>
  </si>
  <si>
    <t>AT Bidder 40</t>
  </si>
  <si>
    <t>AT Bidder 39</t>
  </si>
  <si>
    <t>AT Bidder 38</t>
  </si>
  <si>
    <t>AT Bidder 37</t>
  </si>
  <si>
    <t>AT Bidder 36</t>
  </si>
  <si>
    <t>AT Bidder 35</t>
  </si>
  <si>
    <t>AT Bidder 34</t>
  </si>
  <si>
    <t>AT Bidder 33</t>
  </si>
  <si>
    <t>AT Bidder 32</t>
  </si>
  <si>
    <t>AT Bidder 31</t>
  </si>
  <si>
    <t>AT Bidder 30</t>
  </si>
  <si>
    <t>AT Bidder 29</t>
  </si>
  <si>
    <t>AT Bidder 28</t>
  </si>
  <si>
    <t>AT Bidder 27</t>
  </si>
  <si>
    <t>AT Bidder 26</t>
  </si>
  <si>
    <t>AT Bidder 25</t>
  </si>
  <si>
    <t>AT Bidder 24</t>
  </si>
  <si>
    <t>AT Bidder 23</t>
  </si>
  <si>
    <t>AT Bidder 22</t>
  </si>
  <si>
    <t>AT Bidder 21</t>
  </si>
  <si>
    <t>AT Bidder 20</t>
  </si>
  <si>
    <t>AT Bidder 19</t>
  </si>
  <si>
    <t>AT Bidder 18</t>
  </si>
  <si>
    <t>AT Bidder 17</t>
  </si>
  <si>
    <t>AT Bidder 16</t>
  </si>
  <si>
    <t>AT Bidder 15</t>
  </si>
  <si>
    <t>AT Bidder 14</t>
  </si>
  <si>
    <t>AT Bidder 13</t>
  </si>
  <si>
    <t>AT Bidder 12</t>
  </si>
  <si>
    <t>AT Bidder 11</t>
  </si>
  <si>
    <t>AT Bidder 10</t>
  </si>
  <si>
    <t>AT Bidder 9</t>
  </si>
  <si>
    <t>AT Bidder 8</t>
  </si>
  <si>
    <t>AT Bidder 7</t>
  </si>
  <si>
    <t>AT Bidder 6</t>
  </si>
  <si>
    <t>AT Bidder 5</t>
  </si>
  <si>
    <t>AT Bidder 4</t>
  </si>
  <si>
    <t>AT Bidder 3</t>
  </si>
  <si>
    <t>AT Bidder 2</t>
  </si>
  <si>
    <t>AT Bidder 1</t>
  </si>
  <si>
    <t>TA Bidder 42</t>
  </si>
  <si>
    <t>TA Bidder 41</t>
  </si>
  <si>
    <t>TA Bidder 40</t>
  </si>
  <si>
    <t>TA Bidder 39</t>
  </si>
  <si>
    <t>TA 18009 - TAPPAN LAKE MARINA RENOVATION</t>
  </si>
  <si>
    <t>Mobilization &amp; General Conditions</t>
  </si>
  <si>
    <t>Insurance &amp; Bonding</t>
  </si>
  <si>
    <t>Concrete Removal</t>
  </si>
  <si>
    <t>Shower House Building Removal, Complete</t>
  </si>
  <si>
    <t>Boat Crane Removal, Complete</t>
  </si>
  <si>
    <t>Excess Material Hauled Offsite</t>
  </si>
  <si>
    <t>Miscellaneous Rock Excavation</t>
  </si>
  <si>
    <t>ODOT 301 Asphalt Concrete Base Course - Standard Duty Asphalt Pavement (4")</t>
  </si>
  <si>
    <t>ODOT 304 Aggregate Base - Standard Duty Concrete Pavement  (4")</t>
  </si>
  <si>
    <t>ODOT 304 Aggregate Base - Aggregate Pavement (8")</t>
  </si>
  <si>
    <t>AASHTO #57 Aggregate Surface Course- Aggregate Pavement (4")</t>
  </si>
  <si>
    <t>ODOT No. 1 &amp; 2 Aggregate Base-Aggregate Pavement (6")</t>
  </si>
  <si>
    <t>ODOT 451 Reinforced Concrete - Standard Duty Pavement  (4")</t>
  </si>
  <si>
    <t>ADA Access Ramp Handrailing</t>
  </si>
  <si>
    <t>Exterior Stairs with Handrails &amp; Cheekwalls</t>
  </si>
  <si>
    <t>Parking Lot Striping</t>
  </si>
  <si>
    <t>Transverse Striping</t>
  </si>
  <si>
    <t>Concrete Deck Abutment at Upper Leval Deck</t>
  </si>
  <si>
    <t>Steel Pipe Bollards at Dumpster Enclosure</t>
  </si>
  <si>
    <t>6" Cleanout, complete</t>
  </si>
  <si>
    <t>Drop Connection to Existing Manhole, complete</t>
  </si>
  <si>
    <t>Core Drill into Existing Grinder Pump, complete</t>
  </si>
  <si>
    <t>1,000-gallon Grease Trap, complete</t>
  </si>
  <si>
    <t>Nyoplast Yard Drain</t>
  </si>
  <si>
    <t>Precast Concrete Outlet for Roof Drains</t>
  </si>
  <si>
    <t>6" PVC Storm Sewer</t>
  </si>
  <si>
    <t>4" Underdrain at Water Cistern, Including Stone &amp; Fabric</t>
  </si>
  <si>
    <t>1.5" HDD HDPE Waterline, complete</t>
  </si>
  <si>
    <t>Furnish &amp; Install Yard Hydrant</t>
  </si>
  <si>
    <t>1.5" Gate Valve &amp; Box, complete</t>
  </si>
  <si>
    <t>5,800-gallon Water Storage Tank, baffles, and w/ associated piping, complete</t>
  </si>
  <si>
    <t>Water Treatment Plant Equipment, complete</t>
  </si>
  <si>
    <t>Controls / Monitoring Cabling</t>
  </si>
  <si>
    <t>Emergency Eyewash / Shower Combo &amp; Plumbing</t>
  </si>
  <si>
    <t>Miscellaneous Plumbing and Valves</t>
  </si>
  <si>
    <t>Site Telecommunications</t>
  </si>
  <si>
    <t>Gas Service to Building from Propane Tank</t>
  </si>
  <si>
    <t>ODOT 659.09 4B Low Growing Native Seed Mix</t>
  </si>
  <si>
    <t>River Rock Cobbles- 6" Depth</t>
  </si>
  <si>
    <t>General – Marina Building Renovation</t>
  </si>
  <si>
    <t>ACM Mgt &amp; Disposal – Marina Building Renovation</t>
  </si>
  <si>
    <t>Mechanical - Marina Building Renovation</t>
  </si>
  <si>
    <t>Plumbing – Marina Building Renovation</t>
  </si>
  <si>
    <t>Electrical – Marina Building Renovation</t>
  </si>
  <si>
    <t>Telecommunications – Marina Building Renovation</t>
  </si>
  <si>
    <t>Fire Alarm – Marina Building Renovation</t>
  </si>
  <si>
    <t>Resinous Floor Finish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</si>
</sst>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8"/>
      <color rgb="FFFA7D00"/>
      <name val="Calibri"/>
      <family val="2"/>
    </font>
    <font>
      <i/>
      <sz val="8"/>
      <color rgb="FF7F7F7F"/>
      <name val="Calibri"/>
      <family val="2"/>
    </font>
    <font>
      <sz val="8"/>
      <color theme="0"/>
      <name val="Calibri"/>
      <family val="2"/>
    </font>
    <font>
      <b/>
      <sz val="8"/>
      <color theme="1"/>
      <name val="Calibri"/>
      <family val="2"/>
    </font>
    <font>
      <b/>
      <sz val="15"/>
      <name val="Calibri"/>
      <family val="2"/>
    </font>
    <font>
      <b/>
      <sz val="13"/>
      <name val="Calibri"/>
      <family val="2"/>
    </font>
    <font>
      <b/>
      <sz val="11"/>
      <name val="Calibri"/>
      <family val="2"/>
    </font>
    <font>
      <b/>
      <sz val="18"/>
      <name val="Calibri"/>
      <family val="2"/>
      <scheme val="minor"/>
    </font>
    <font>
      <sz val="10"/>
      <name val="Calibri"/>
      <family val="2"/>
    </font>
    <font>
      <sz val="10"/>
      <color rgb="FF9C0006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3F3F76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sz val="10"/>
      <color rgb="FFFF0000"/>
      <name val="Calibri"/>
      <family val="2"/>
    </font>
    <font>
      <sz val="10"/>
      <color rgb="FFFFFFFF"/>
      <name val="Calibri"/>
      <family val="2"/>
    </font>
    <font>
      <b/>
      <u/>
      <sz val="20"/>
      <color rgb="FF1D3641"/>
      <name val="Calibri"/>
      <family val="2"/>
    </font>
    <font>
      <sz val="10"/>
      <color rgb="FF000000"/>
      <name val="Calibri"/>
      <family val="2"/>
    </font>
    <font>
      <b/>
      <sz val="10"/>
      <color rgb="FF1D3641"/>
      <name val="Calibri"/>
      <family val="2"/>
    </font>
    <font>
      <b/>
      <u/>
      <sz val="12"/>
      <color rgb="FF1D364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3">
    <xf numFmtId="0" fontId="0" fillId="0" borderId="0">
      <alignment horizontal="center" vertical="center" wrapText="1"/>
    </xf>
    <xf numFmtId="0" fontId="13" fillId="2" borderId="2" applyNumberFormat="0" applyBorder="0" applyAlignment="0">
      <alignment horizontal="center" vertical="center"/>
    </xf>
    <xf numFmtId="0" fontId="12" fillId="3" borderId="2" applyNumberFormat="0" applyBorder="0" applyAlignment="0">
      <alignment horizontal="center" vertical="center" wrapText="1"/>
    </xf>
    <xf numFmtId="0" fontId="14" fillId="4" borderId="2" applyNumberFormat="0" applyBorder="0" applyAlignment="0">
      <alignment horizontal="center" vertical="center"/>
    </xf>
    <xf numFmtId="0" fontId="17" fillId="5" borderId="2" applyNumberFormat="0" applyBorder="0" applyAlignment="0">
      <alignment horizontal="center" vertical="center" wrapText="1"/>
    </xf>
    <xf numFmtId="0" fontId="19" fillId="6" borderId="2" applyNumberFormat="0">
      <alignment horizontal="center" vertical="center" wrapText="1"/>
    </xf>
    <xf numFmtId="0" fontId="15" fillId="6" borderId="2" applyNumberFormat="0" applyBorder="0" applyAlignment="0">
      <alignment horizontal="center" vertical="center"/>
    </xf>
    <xf numFmtId="0" fontId="3" fillId="0" borderId="1" applyNumberFormat="0" applyFill="0" applyAlignment="0" applyProtection="0"/>
    <xf numFmtId="0" fontId="16" fillId="7" borderId="3" applyNumberFormat="0" applyBorder="0" applyAlignment="0">
      <alignment horizontal="center" vertical="center" wrapText="1"/>
    </xf>
    <xf numFmtId="0" fontId="20" fillId="0" borderId="2" applyNumberFormat="0" applyBorder="0" applyAlignment="0">
      <alignment horizontal="center" vertical="center" wrapText="1"/>
    </xf>
    <xf numFmtId="0" fontId="18" fillId="8" borderId="2" applyNumberFormat="0" applyBorder="0" applyAlignment="0">
      <alignment horizontal="center" vertical="center" wrapText="1"/>
    </xf>
    <xf numFmtId="0" fontId="4" fillId="0" borderId="0" applyNumberFormat="0" applyFill="0" applyBorder="0" applyAlignment="0" applyProtection="0"/>
    <xf numFmtId="0" fontId="5" fillId="9" borderId="2" applyNumberFormat="0" applyBorder="0">
      <alignment horizontal="center" vertical="center" wrapText="1"/>
    </xf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2" applyNumberFormat="0" applyBorder="0" applyAlignment="0">
      <alignment horizontal="center" vertical="center" wrapText="1"/>
    </xf>
    <xf numFmtId="0" fontId="5" fillId="13" borderId="2" applyNumberFormat="0" applyBorder="0">
      <alignment horizontal="center" vertical="center" wrapText="1"/>
    </xf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" fillId="16" borderId="2" applyNumberFormat="0" applyBorder="0" applyAlignment="0">
      <alignment horizontal="center" vertical="center" wrapText="1"/>
    </xf>
    <xf numFmtId="0" fontId="5" fillId="17" borderId="2" applyNumberFormat="0" applyBorder="0">
      <alignment horizontal="center" vertical="center" wrapText="1"/>
    </xf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" fillId="20" borderId="2" applyNumberFormat="0" applyBorder="0" applyAlignment="0">
      <alignment horizontal="center" vertical="center" wrapText="1"/>
    </xf>
    <xf numFmtId="0" fontId="5" fillId="21" borderId="2" applyNumberFormat="0" applyBorder="0">
      <alignment horizontal="center" vertical="center" wrapText="1"/>
    </xf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" fillId="24" borderId="2" applyNumberFormat="0" applyBorder="0" applyAlignment="0">
      <alignment horizontal="center" vertical="center" wrapText="1"/>
    </xf>
    <xf numFmtId="0" fontId="5" fillId="25" borderId="2" applyNumberFormat="0" applyBorder="0">
      <alignment horizontal="center" vertical="center"/>
    </xf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" fillId="28" borderId="2" applyNumberFormat="0" applyBorder="0" applyAlignment="0">
      <alignment horizontal="center" vertical="center" wrapText="1"/>
    </xf>
    <xf numFmtId="0" fontId="5" fillId="29" borderId="2" applyNumberFormat="0" applyBorder="0">
      <alignment horizontal="center" vertical="center"/>
    </xf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" fillId="32" borderId="2" applyNumberFormat="0" applyBorder="0" applyAlignment="0">
      <alignment horizontal="center" vertical="center" wrapText="1"/>
    </xf>
    <xf numFmtId="0" fontId="11" fillId="33" borderId="2" applyNumberFormat="0" applyBorder="0" applyAlignment="0">
      <alignment horizontal="center" vertical="center" wrapText="1"/>
    </xf>
    <xf numFmtId="0" fontId="11" fillId="34" borderId="2" applyNumberFormat="0" applyBorder="0" applyAlignment="0">
      <alignment horizontal="center" vertical="center" wrapText="1"/>
    </xf>
    <xf numFmtId="0" fontId="21" fillId="35" borderId="2" applyNumberFormat="0" applyBorder="0" applyAlignment="0">
      <alignment horizontal="center" vertical="center" wrapText="1"/>
    </xf>
    <xf numFmtId="0" fontId="21" fillId="36" borderId="2" applyNumberFormat="0" applyBorder="0" applyAlignment="0">
      <alignment horizontal="center" vertical="center" wrapText="1"/>
    </xf>
    <xf numFmtId="0" fontId="21" fillId="37" borderId="2" applyNumberFormat="0" applyBorder="0" applyAlignment="0">
      <alignment horizontal="center" vertical="center" wrapText="1"/>
    </xf>
    <xf numFmtId="0" fontId="21" fillId="38" borderId="2" applyNumberFormat="0" applyBorder="0" applyAlignment="0">
      <alignment horizontal="center" vertical="center" wrapText="1"/>
    </xf>
    <xf numFmtId="0" fontId="11" fillId="39" borderId="2" applyNumberFormat="0" applyBorder="0" applyAlignment="0">
      <alignment horizontal="center" vertical="center" wrapText="1"/>
    </xf>
    <xf numFmtId="0" fontId="11" fillId="40" borderId="2" applyNumberFormat="0" applyBorder="0" applyAlignment="0">
      <alignment horizontal="center" vertical="center" wrapText="1"/>
    </xf>
    <xf numFmtId="0" fontId="21" fillId="41" borderId="2" applyNumberFormat="0" applyBorder="0" applyAlignment="0">
      <alignment horizontal="center" vertical="center" wrapText="1"/>
    </xf>
    <xf numFmtId="0" fontId="21" fillId="42" borderId="2" applyNumberFormat="0" applyBorder="0" applyAlignment="0">
      <alignment horizontal="center" vertical="center" wrapText="1"/>
    </xf>
    <xf numFmtId="0" fontId="21" fillId="43" borderId="2" applyNumberFormat="0" applyBorder="0" applyAlignment="0">
      <alignment horizontal="center" vertical="center" wrapText="1"/>
    </xf>
    <xf numFmtId="0" fontId="21" fillId="44" borderId="2" applyNumberFormat="0" applyBorder="0" applyAlignment="0">
      <alignment horizontal="center" vertical="center" wrapText="1"/>
    </xf>
    <xf numFmtId="0" fontId="11" fillId="45" borderId="2" applyNumberFormat="0" applyBorder="0" applyAlignment="0">
      <alignment horizontal="center" vertical="center" wrapText="1"/>
    </xf>
    <xf numFmtId="0" fontId="11" fillId="46" borderId="2" applyNumberFormat="0" applyBorder="0" applyAlignment="0">
      <alignment horizontal="center" vertical="center" wrapText="1"/>
    </xf>
    <xf numFmtId="0" fontId="21" fillId="47" borderId="2" applyNumberFormat="0" applyBorder="0" applyAlignment="0">
      <alignment horizontal="center" vertical="center" wrapText="1"/>
    </xf>
    <xf numFmtId="0" fontId="21" fillId="48" borderId="2" applyNumberFormat="0" applyBorder="0" applyAlignment="0">
      <alignment horizontal="center" vertical="center" wrapText="1"/>
    </xf>
    <xf numFmtId="0" fontId="21" fillId="49" borderId="2" applyNumberFormat="0" applyBorder="0" applyAlignment="0">
      <alignment horizontal="center" vertical="center" wrapText="1"/>
    </xf>
    <xf numFmtId="0" fontId="21" fillId="50" borderId="2" applyNumberFormat="0" applyBorder="0" applyAlignment="0">
      <alignment horizontal="center" vertical="center" wrapText="1"/>
    </xf>
    <xf numFmtId="0" fontId="11" fillId="51" borderId="2" applyNumberFormat="0" applyBorder="0" applyAlignment="0">
      <alignment horizontal="center" vertical="center" wrapText="1"/>
    </xf>
    <xf numFmtId="0" fontId="11" fillId="52" borderId="2" applyNumberFormat="0" applyBorder="0" applyAlignment="0">
      <alignment horizontal="center" vertical="center" wrapText="1"/>
    </xf>
    <xf numFmtId="0" fontId="21" fillId="53" borderId="2" applyNumberFormat="0" applyBorder="0" applyAlignment="0">
      <alignment horizontal="center" vertical="center" wrapText="1"/>
    </xf>
    <xf numFmtId="0" fontId="21" fillId="54" borderId="2" applyNumberFormat="0" applyBorder="0" applyAlignment="0">
      <alignment horizontal="center" vertical="center" wrapText="1"/>
    </xf>
    <xf numFmtId="0" fontId="21" fillId="55" borderId="2" applyNumberFormat="0" applyBorder="0" applyAlignment="0">
      <alignment horizontal="center" vertical="center" wrapText="1"/>
    </xf>
    <xf numFmtId="0" fontId="21" fillId="56" borderId="2" applyNumberFormat="0" applyBorder="0" applyAlignment="0">
      <alignment horizontal="center" vertical="center" wrapText="1"/>
    </xf>
    <xf numFmtId="0" fontId="11" fillId="57" borderId="2" applyNumberFormat="0" applyBorder="0" applyAlignment="0">
      <alignment horizontal="center" vertical="center" wrapText="1"/>
    </xf>
    <xf numFmtId="0" fontId="11" fillId="58" borderId="2" applyNumberFormat="0" applyBorder="0" applyAlignment="0">
      <alignment horizontal="center" vertical="center" wrapText="1"/>
    </xf>
    <xf numFmtId="0" fontId="21" fillId="59" borderId="2" applyNumberFormat="0" applyBorder="0" applyAlignment="0">
      <alignment horizontal="center" vertical="center" wrapText="1"/>
    </xf>
    <xf numFmtId="0" fontId="21" fillId="60" borderId="2" applyNumberFormat="0" applyBorder="0" applyAlignment="0">
      <alignment horizontal="center" vertical="center" wrapText="1"/>
    </xf>
    <xf numFmtId="0" fontId="21" fillId="61" borderId="2" applyNumberFormat="0" applyBorder="0" applyAlignment="0">
      <alignment horizontal="center" vertical="center" wrapText="1"/>
    </xf>
    <xf numFmtId="0" fontId="21" fillId="62" borderId="2" applyNumberFormat="0" applyBorder="0" applyAlignment="0">
      <alignment horizontal="center" vertical="center" wrapText="1"/>
    </xf>
    <xf numFmtId="0" fontId="11" fillId="63" borderId="2" applyNumberFormat="0" applyBorder="0" applyAlignment="0">
      <alignment horizontal="center" vertical="center" wrapText="1"/>
    </xf>
    <xf numFmtId="0" fontId="11" fillId="64" borderId="2" applyNumberFormat="0" applyBorder="0" applyAlignment="0">
      <alignment horizontal="center" vertical="center" wrapText="1"/>
    </xf>
    <xf numFmtId="0" fontId="21" fillId="65" borderId="2" applyNumberFormat="0" applyBorder="0" applyAlignment="0">
      <alignment horizontal="center" vertical="center" wrapText="1"/>
    </xf>
    <xf numFmtId="0" fontId="21" fillId="66" borderId="2" applyNumberFormat="0" applyBorder="0" applyAlignment="0">
      <alignment horizontal="center" vertical="center" wrapText="1"/>
    </xf>
    <xf numFmtId="0" fontId="21" fillId="67" borderId="2" applyNumberFormat="0" applyBorder="0" applyAlignment="0">
      <alignment horizontal="center" vertical="center" wrapText="1"/>
    </xf>
    <xf numFmtId="0" fontId="21" fillId="68" borderId="2" applyNumberFormat="0" applyBorder="0" applyAlignment="0">
      <alignment horizontal="center" vertical="center" wrapText="1"/>
    </xf>
    <xf numFmtId="0" fontId="10" fillId="0" borderId="0" applyNumberFormat="0" applyFill="0" applyBorder="0" applyAlignment="0" applyProtection="0"/>
    <xf numFmtId="0" fontId="7" fillId="0" borderId="4" applyNumberFormat="0" applyFill="0" applyAlignment="0" applyProtection="0">
      <alignment horizontal="center" vertical="center" wrapText="1"/>
    </xf>
    <xf numFmtId="0" fontId="8" fillId="0" borderId="4" applyNumberFormat="0" applyFill="0" applyAlignment="0" applyProtection="0">
      <alignment horizontal="center" vertical="center" wrapText="1"/>
    </xf>
    <xf numFmtId="0" fontId="9" fillId="0" borderId="5" applyNumberFormat="0" applyFill="0" applyAlignment="0" applyProtection="0">
      <alignment horizontal="center" vertical="center" wrapText="1"/>
    </xf>
    <xf numFmtId="0" fontId="9" fillId="0" borderId="0" applyNumberFormat="0" applyFill="0" applyBorder="0" applyAlignment="0" applyProtection="0">
      <alignment horizontal="center" vertical="center" wrapText="1"/>
    </xf>
    <xf numFmtId="0" fontId="6" fillId="0" borderId="6" applyNumberFormat="0" applyFill="0" applyAlignment="0" applyProtection="0">
      <alignment horizontal="center" vertical="center" wrapText="1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8">
    <xf numFmtId="0" fontId="0" fillId="0" borderId="0" xfId="0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44" fontId="0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44" fontId="0" fillId="0" borderId="0" xfId="0" applyNumberFormat="1" applyFont="1" applyAlignment="1">
      <alignment horizontal="center" vertical="center" wrapText="1"/>
    </xf>
    <xf numFmtId="0" fontId="0" fillId="0" borderId="0" xfId="0" applyNumberFormat="1" applyFont="1" applyBorder="1" applyAlignment="1" applyProtection="1">
      <alignment horizontal="center" vertical="center" wrapText="1"/>
    </xf>
    <xf numFmtId="0" fontId="0" fillId="0" borderId="0" xfId="0" applyNumberFormat="1" applyFont="1" applyAlignment="1">
      <alignment horizontal="left" vertical="center"/>
    </xf>
    <xf numFmtId="44" fontId="23" fillId="0" borderId="0" xfId="0" applyNumberFormat="1" applyFont="1" applyAlignment="1">
      <alignment horizontal="center" vertical="center"/>
    </xf>
    <xf numFmtId="0" fontId="0" fillId="0" borderId="0" xfId="0" pivotButton="1">
      <alignment horizontal="center" vertical="center" wrapText="1"/>
    </xf>
    <xf numFmtId="0" fontId="0" fillId="0" borderId="0" xfId="0" applyAlignment="1">
      <alignment horizontal="left" vertical="center" wrapText="1"/>
    </xf>
    <xf numFmtId="44" fontId="0" fillId="0" borderId="0" xfId="0" applyNumberFormat="1">
      <alignment horizontal="center" vertical="center" wrapText="1"/>
    </xf>
    <xf numFmtId="4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4" fontId="0" fillId="0" borderId="0" xfId="0" applyNumberFormat="1" applyFont="1" applyBorder="1" applyAlignment="1">
      <alignment horizontal="center" vertical="center" wrapText="1"/>
    </xf>
    <xf numFmtId="0" fontId="24" fillId="0" borderId="0" xfId="0" applyNumberFormat="1" applyFont="1" applyAlignment="1" applyProtection="1">
      <alignment horizontal="left" vertical="center"/>
    </xf>
    <xf numFmtId="49" fontId="1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left" vertical="center" wrapText="1"/>
    </xf>
    <xf numFmtId="49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 applyProtection="1">
      <alignment horizontal="center" vertical="center" wrapText="1"/>
    </xf>
    <xf numFmtId="0" fontId="0" fillId="0" borderId="0" xfId="0" applyNumberFormat="1" applyFont="1" applyAlignment="1" applyProtection="1">
      <alignment horizontal="center" vertical="center" wrapText="1"/>
    </xf>
    <xf numFmtId="49" fontId="22" fillId="0" borderId="0" xfId="0" applyNumberFormat="1" applyFont="1" applyAlignment="1" applyProtection="1">
      <alignment vertical="center"/>
    </xf>
    <xf numFmtId="0" fontId="25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 wrapText="1"/>
    </xf>
    <xf numFmtId="44" fontId="0" fillId="0" borderId="0" xfId="0" applyNumberFormat="1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7" fillId="5" borderId="2" xfId="4" applyFont="1" applyBorder="1" applyAlignment="1">
      <alignment horizontal="left" vertical="center" wrapText="1"/>
    </xf>
    <xf numFmtId="0" fontId="0" fillId="0" borderId="0" xfId="0" applyFont="1" applyAlignment="1" applyProtection="1">
      <alignment horizontal="left" vertical="center" wrapText="1"/>
    </xf>
    <xf numFmtId="0" fontId="0" fillId="0" borderId="7" xfId="0" applyBorder="1">
      <alignment horizontal="center" vertical="center" wrapText="1"/>
    </xf>
    <xf numFmtId="0" fontId="0" fillId="0" borderId="8" xfId="0" applyBorder="1">
      <alignment horizontal="center" vertical="center" wrapText="1"/>
    </xf>
    <xf numFmtId="0" fontId="0" fillId="0" borderId="9" xfId="0" applyBorder="1">
      <alignment horizontal="center" vertical="center" wrapText="1"/>
    </xf>
    <xf numFmtId="0" fontId="26" fillId="0" borderId="0" xfId="0" applyFont="1" applyAlignment="1">
      <alignment horizontal="center" vertical="center"/>
    </xf>
    <xf numFmtId="44" fontId="26" fillId="0" borderId="0" xfId="0" applyNumberFormat="1" applyFont="1" applyAlignment="1">
      <alignment horizontal="center" vertical="center"/>
    </xf>
    <xf numFmtId="0" fontId="26" fillId="0" borderId="0" xfId="0" applyNumberFormat="1" applyFont="1" applyAlignment="1">
      <alignment horizontal="left" vertical="center"/>
    </xf>
    <xf numFmtId="44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44" fontId="26" fillId="0" borderId="0" xfId="0" applyNumberFormat="1" applyFont="1" applyAlignment="1">
      <alignment horizontal="left" vertical="center"/>
    </xf>
    <xf numFmtId="44" fontId="0" fillId="0" borderId="0" xfId="0" applyNumberFormat="1" applyFont="1" applyAlignment="1">
      <alignment horizontal="left" vertical="center"/>
    </xf>
    <xf numFmtId="44" fontId="0" fillId="0" borderId="0" xfId="0" applyNumberFormat="1" applyFont="1" applyAlignment="1">
      <alignment vertical="center"/>
    </xf>
    <xf numFmtId="8" fontId="0" fillId="0" borderId="0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0" fontId="0" fillId="0" borderId="0" xfId="0" applyFont="1" applyBorder="1" applyAlignment="1">
      <alignment horizontal="left" vertical="center"/>
    </xf>
    <xf numFmtId="8" fontId="0" fillId="0" borderId="0" xfId="0" applyNumberFormat="1" applyFill="1" applyBorder="1" applyAlignment="1">
      <alignment horizontal="right"/>
    </xf>
    <xf numFmtId="164" fontId="0" fillId="0" borderId="0" xfId="0" applyNumberFormat="1" applyBorder="1" applyAlignment="1"/>
    <xf numFmtId="44" fontId="26" fillId="0" borderId="0" xfId="0" applyNumberFormat="1" applyFont="1" applyBorder="1" applyAlignment="1" applyProtection="1">
      <alignment horizontal="center" vertical="center"/>
    </xf>
    <xf numFmtId="44" fontId="27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Alignment="1">
      <alignment horizontal="right" vertical="center"/>
    </xf>
    <xf numFmtId="164" fontId="29" fillId="0" borderId="0" xfId="0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44" fontId="30" fillId="0" borderId="0" xfId="0" applyNumberFormat="1" applyFont="1" applyAlignment="1">
      <alignment horizontal="center" vertical="center"/>
    </xf>
    <xf numFmtId="44" fontId="30" fillId="0" borderId="0" xfId="0" applyNumberFormat="1" applyFont="1" applyAlignment="1">
      <alignment horizontal="left" vertical="center"/>
    </xf>
    <xf numFmtId="44" fontId="30" fillId="0" borderId="0" xfId="0" applyNumberFormat="1" applyFont="1" applyBorder="1" applyAlignment="1">
      <alignment horizontal="center" vertical="center"/>
    </xf>
    <xf numFmtId="44" fontId="31" fillId="0" borderId="0" xfId="0" applyNumberFormat="1" applyFont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0" fontId="30" fillId="0" borderId="0" xfId="0" applyNumberFormat="1" applyFont="1" applyAlignment="1">
      <alignment horizontal="left" vertical="center"/>
    </xf>
    <xf numFmtId="164" fontId="0" fillId="0" borderId="5" xfId="0" applyNumberFormat="1" applyFont="1" applyBorder="1" applyAlignment="1">
      <alignment horizontal="center" vertical="center" wrapText="1"/>
    </xf>
    <xf numFmtId="44" fontId="28" fillId="70" borderId="2" xfId="0" applyNumberFormat="1" applyFont="1" applyFill="1" applyBorder="1" applyAlignment="1">
      <alignment horizontal="center" vertical="center" wrapText="1"/>
    </xf>
    <xf numFmtId="0" fontId="28" fillId="69" borderId="2" xfId="0" applyFont="1" applyFill="1" applyBorder="1" applyAlignment="1">
      <alignment horizontal="center" vertical="center" wrapText="1"/>
    </xf>
    <xf numFmtId="0" fontId="0" fillId="0" borderId="0" xfId="0" applyNumberFormat="1" applyFont="1" applyFill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44" fontId="32" fillId="0" borderId="0" xfId="0" applyNumberFormat="1" applyFont="1" applyAlignment="1">
      <alignment horizontal="center" vertical="center"/>
    </xf>
    <xf numFmtId="44" fontId="32" fillId="0" borderId="0" xfId="0" applyNumberFormat="1" applyFont="1" applyAlignment="1">
      <alignment horizontal="left" vertical="center"/>
    </xf>
    <xf numFmtId="44" fontId="32" fillId="0" borderId="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44" fontId="33" fillId="0" borderId="0" xfId="0" applyNumberFormat="1" applyFont="1" applyAlignment="1">
      <alignment horizontal="center" vertical="center"/>
    </xf>
    <xf numFmtId="44" fontId="33" fillId="0" borderId="0" xfId="0" applyNumberFormat="1" applyFont="1" applyAlignment="1">
      <alignment horizontal="left" vertical="center"/>
    </xf>
    <xf numFmtId="44" fontId="34" fillId="0" borderId="0" xfId="0" applyNumberFormat="1" applyFont="1" applyAlignment="1">
      <alignment horizontal="center" vertical="center"/>
    </xf>
    <xf numFmtId="44" fontId="28" fillId="70" borderId="10" xfId="0" applyNumberFormat="1" applyFont="1" applyFill="1" applyBorder="1" applyAlignment="1">
      <alignment horizontal="center" vertical="center"/>
    </xf>
    <xf numFmtId="44" fontId="28" fillId="70" borderId="11" xfId="0" applyNumberFormat="1" applyFont="1" applyFill="1" applyBorder="1" applyAlignment="1">
      <alignment horizontal="center" vertical="center"/>
    </xf>
    <xf numFmtId="44" fontId="28" fillId="70" borderId="12" xfId="0" applyNumberFormat="1" applyFont="1" applyFill="1" applyBorder="1" applyAlignment="1">
      <alignment horizontal="center" vertical="center"/>
    </xf>
    <xf numFmtId="44" fontId="28" fillId="69" borderId="2" xfId="0" applyNumberFormat="1" applyFont="1" applyFill="1" applyBorder="1" applyAlignment="1">
      <alignment horizontal="center" vertical="center"/>
    </xf>
    <xf numFmtId="44" fontId="28" fillId="69" borderId="10" xfId="0" applyNumberFormat="1" applyFont="1" applyFill="1" applyBorder="1" applyAlignment="1">
      <alignment horizontal="center" vertical="center" wrapText="1"/>
    </xf>
    <xf numFmtId="44" fontId="28" fillId="69" borderId="11" xfId="0" applyNumberFormat="1" applyFont="1" applyFill="1" applyBorder="1" applyAlignment="1">
      <alignment horizontal="center" vertical="center" wrapText="1"/>
    </xf>
    <xf numFmtId="44" fontId="28" fillId="69" borderId="12" xfId="0" applyNumberFormat="1" applyFont="1" applyFill="1" applyBorder="1" applyAlignment="1">
      <alignment horizontal="center" vertical="center" wrapText="1"/>
    </xf>
    <xf numFmtId="44" fontId="28" fillId="69" borderId="14" xfId="0" applyNumberFormat="1" applyFont="1" applyFill="1" applyBorder="1" applyAlignment="1">
      <alignment horizontal="center" vertical="center" wrapText="1"/>
    </xf>
    <xf numFmtId="44" fontId="28" fillId="69" borderId="13" xfId="0" applyNumberFormat="1" applyFont="1" applyFill="1" applyBorder="1" applyAlignment="1">
      <alignment horizontal="center" vertical="center" wrapText="1"/>
    </xf>
    <xf numFmtId="44" fontId="28" fillId="70" borderId="2" xfId="0" applyNumberFormat="1" applyFont="1" applyFill="1" applyBorder="1" applyAlignment="1">
      <alignment horizontal="center" vertical="center"/>
    </xf>
    <xf numFmtId="0" fontId="28" fillId="70" borderId="10" xfId="0" applyFont="1" applyFill="1" applyBorder="1" applyAlignment="1">
      <alignment horizontal="center" vertical="center"/>
    </xf>
    <xf numFmtId="0" fontId="28" fillId="70" borderId="11" xfId="0" applyFont="1" applyFill="1" applyBorder="1" applyAlignment="1">
      <alignment horizontal="center" vertical="center"/>
    </xf>
    <xf numFmtId="0" fontId="28" fillId="70" borderId="12" xfId="0" applyFont="1" applyFill="1" applyBorder="1" applyAlignment="1">
      <alignment horizontal="center" vertical="center"/>
    </xf>
    <xf numFmtId="0" fontId="28" fillId="69" borderId="10" xfId="0" applyFont="1" applyFill="1" applyBorder="1" applyAlignment="1">
      <alignment horizontal="center" vertical="center"/>
    </xf>
    <xf numFmtId="0" fontId="28" fillId="69" borderId="11" xfId="0" applyFont="1" applyFill="1" applyBorder="1" applyAlignment="1">
      <alignment horizontal="center" vertical="center"/>
    </xf>
    <xf numFmtId="0" fontId="28" fillId="69" borderId="12" xfId="0" applyFont="1" applyFill="1" applyBorder="1" applyAlignment="1">
      <alignment horizontal="center" vertical="center"/>
    </xf>
    <xf numFmtId="44" fontId="28" fillId="69" borderId="2" xfId="0" applyNumberFormat="1" applyFont="1" applyFill="1" applyBorder="1" applyAlignment="1">
      <alignment horizontal="center" vertical="center" wrapText="1"/>
    </xf>
    <xf numFmtId="0" fontId="0" fillId="69" borderId="11" xfId="0" applyFont="1" applyFill="1" applyBorder="1" applyAlignment="1">
      <alignment horizontal="center" vertical="center"/>
    </xf>
    <xf numFmtId="0" fontId="0" fillId="69" borderId="12" xfId="0" applyFont="1" applyFill="1" applyBorder="1" applyAlignment="1">
      <alignment horizontal="center" vertical="center"/>
    </xf>
    <xf numFmtId="0" fontId="28" fillId="69" borderId="10" xfId="0" applyFont="1" applyFill="1" applyBorder="1" applyAlignment="1">
      <alignment horizontal="center" vertical="center" wrapText="1"/>
    </xf>
    <xf numFmtId="0" fontId="28" fillId="69" borderId="11" xfId="0" applyFont="1" applyFill="1" applyBorder="1" applyAlignment="1">
      <alignment horizontal="center" vertical="center" wrapText="1"/>
    </xf>
    <xf numFmtId="0" fontId="28" fillId="69" borderId="12" xfId="0" applyFont="1" applyFill="1" applyBorder="1" applyAlignment="1">
      <alignment horizontal="center" vertical="center" wrapText="1"/>
    </xf>
    <xf numFmtId="0" fontId="28" fillId="70" borderId="10" xfId="0" applyFont="1" applyFill="1" applyBorder="1" applyAlignment="1">
      <alignment horizontal="center" vertical="center" wrapText="1"/>
    </xf>
    <xf numFmtId="0" fontId="28" fillId="70" borderId="12" xfId="0" applyFont="1" applyFill="1" applyBorder="1" applyAlignment="1">
      <alignment horizontal="center" vertical="center" wrapText="1"/>
    </xf>
    <xf numFmtId="0" fontId="0" fillId="69" borderId="11" xfId="0" applyFont="1" applyFill="1" applyBorder="1" applyAlignment="1">
      <alignment horizontal="center" vertical="center" wrapText="1"/>
    </xf>
    <xf numFmtId="0" fontId="0" fillId="69" borderId="12" xfId="0" applyFont="1" applyFill="1" applyBorder="1" applyAlignment="1">
      <alignment horizontal="center" vertical="center" wrapText="1"/>
    </xf>
    <xf numFmtId="0" fontId="0" fillId="70" borderId="11" xfId="0" applyFont="1" applyFill="1" applyBorder="1" applyAlignment="1">
      <alignment horizontal="center" vertical="center" wrapText="1"/>
    </xf>
    <xf numFmtId="0" fontId="0" fillId="70" borderId="12" xfId="0" applyFont="1" applyFill="1" applyBorder="1" applyAlignment="1">
      <alignment horizontal="center" vertical="center" wrapText="1"/>
    </xf>
    <xf numFmtId="0" fontId="28" fillId="70" borderId="11" xfId="0" applyFont="1" applyFill="1" applyBorder="1" applyAlignment="1">
      <alignment horizontal="center" vertical="center" wrapText="1"/>
    </xf>
    <xf numFmtId="44" fontId="28" fillId="70" borderId="2" xfId="0" applyNumberFormat="1" applyFont="1" applyFill="1" applyBorder="1" applyAlignment="1">
      <alignment horizontal="center" vertical="center" wrapText="1"/>
    </xf>
    <xf numFmtId="0" fontId="28" fillId="69" borderId="2" xfId="0" applyFont="1" applyFill="1" applyBorder="1" applyAlignment="1">
      <alignment horizontal="center" vertical="center"/>
    </xf>
    <xf numFmtId="0" fontId="0" fillId="70" borderId="11" xfId="0" applyFont="1" applyFill="1" applyBorder="1" applyAlignment="1">
      <alignment horizontal="center" vertical="center"/>
    </xf>
    <xf numFmtId="0" fontId="0" fillId="70" borderId="12" xfId="0" applyFont="1" applyFill="1" applyBorder="1" applyAlignment="1">
      <alignment horizontal="center" vertical="center"/>
    </xf>
  </cellXfs>
  <cellStyles count="83">
    <cellStyle name="20% - Accent1" xfId="13" builtinId="30" hidden="1"/>
    <cellStyle name="20% - Accent2" xfId="17" builtinId="34" hidden="1"/>
    <cellStyle name="20% - Accent3" xfId="21" builtinId="38" hidden="1"/>
    <cellStyle name="20% - Accent4" xfId="25" builtinId="42" hidden="1"/>
    <cellStyle name="20% - Accent5" xfId="29" builtinId="46" hidden="1"/>
    <cellStyle name="20% - Accent6" xfId="33" builtinId="50" hidden="1"/>
    <cellStyle name="40% - Accent1" xfId="14" builtinId="31" hidden="1"/>
    <cellStyle name="40% - Accent2" xfId="18" builtinId="35" hidden="1"/>
    <cellStyle name="40% - Accent3" xfId="22" builtinId="39" hidden="1"/>
    <cellStyle name="40% - Accent4" xfId="26" builtinId="43" hidden="1"/>
    <cellStyle name="40% - Accent5" xfId="30" builtinId="47" hidden="1"/>
    <cellStyle name="40% - Accent6" xfId="34" builtinId="51" hidden="1"/>
    <cellStyle name="60% - Accent1" xfId="15" builtinId="32" hidden="1" customBuiltin="1"/>
    <cellStyle name="60% - Accent2" xfId="19" builtinId="36" hidden="1" customBuiltin="1"/>
    <cellStyle name="60% - Accent3" xfId="23" builtinId="40" hidden="1" customBuiltin="1"/>
    <cellStyle name="60% - Accent4" xfId="27" builtinId="44" hidden="1" customBuiltin="1"/>
    <cellStyle name="60% - Accent5" xfId="31" builtinId="48" hidden="1" customBuiltin="1"/>
    <cellStyle name="60% - Accent6" xfId="35" builtinId="52" hidden="1" customBuiltin="1"/>
    <cellStyle name="Accent 1 - 020%" xfId="36" xr:uid="{00000000-0005-0000-0000-000012000000}"/>
    <cellStyle name="Accent 1 - 040%" xfId="37" xr:uid="{00000000-0005-0000-0000-000013000000}"/>
    <cellStyle name="Accent 1 - 060%" xfId="38" xr:uid="{00000000-0005-0000-0000-000014000000}"/>
    <cellStyle name="Accent 1 - 100%" xfId="39" xr:uid="{00000000-0005-0000-0000-000015000000}"/>
    <cellStyle name="Accent 1 - 120%" xfId="40" xr:uid="{00000000-0005-0000-0000-000016000000}"/>
    <cellStyle name="Accent 1 - 140%" xfId="41" xr:uid="{00000000-0005-0000-0000-000017000000}"/>
    <cellStyle name="Accent 2 - 020%" xfId="42" xr:uid="{00000000-0005-0000-0000-000018000000}"/>
    <cellStyle name="Accent 2 - 040%" xfId="43" xr:uid="{00000000-0005-0000-0000-000019000000}"/>
    <cellStyle name="Accent 2 - 060%" xfId="44" xr:uid="{00000000-0005-0000-0000-00001A000000}"/>
    <cellStyle name="Accent 2 - 100%" xfId="45" xr:uid="{00000000-0005-0000-0000-00001B000000}"/>
    <cellStyle name="Accent 2 - 120%" xfId="46" xr:uid="{00000000-0005-0000-0000-00001C000000}"/>
    <cellStyle name="Accent 2 - 140%" xfId="47" xr:uid="{00000000-0005-0000-0000-00001D000000}"/>
    <cellStyle name="Accent 3 - 020%" xfId="48" xr:uid="{00000000-0005-0000-0000-00001E000000}"/>
    <cellStyle name="Accent 3 - 040%" xfId="49" xr:uid="{00000000-0005-0000-0000-00001F000000}"/>
    <cellStyle name="Accent 3 - 060%" xfId="50" xr:uid="{00000000-0005-0000-0000-000020000000}"/>
    <cellStyle name="Accent 3 - 100%" xfId="51" xr:uid="{00000000-0005-0000-0000-000021000000}"/>
    <cellStyle name="Accent 3 - 120%" xfId="52" xr:uid="{00000000-0005-0000-0000-000022000000}"/>
    <cellStyle name="Accent 3 - 140%" xfId="53" xr:uid="{00000000-0005-0000-0000-000023000000}"/>
    <cellStyle name="Accent 4 - 020%" xfId="54" xr:uid="{00000000-0005-0000-0000-000024000000}"/>
    <cellStyle name="Accent 4 - 040%" xfId="55" xr:uid="{00000000-0005-0000-0000-000025000000}"/>
    <cellStyle name="Accent 4 - 060%" xfId="56" xr:uid="{00000000-0005-0000-0000-000026000000}"/>
    <cellStyle name="Accent 4 - 100%" xfId="57" xr:uid="{00000000-0005-0000-0000-000027000000}"/>
    <cellStyle name="Accent 4 - 120%" xfId="58" xr:uid="{00000000-0005-0000-0000-000028000000}"/>
    <cellStyle name="Accent 4 - 140%" xfId="59" xr:uid="{00000000-0005-0000-0000-000029000000}"/>
    <cellStyle name="Accent 5 - 020%" xfId="60" xr:uid="{00000000-0005-0000-0000-00002A000000}"/>
    <cellStyle name="Accent 5 - 040%" xfId="61" xr:uid="{00000000-0005-0000-0000-00002B000000}"/>
    <cellStyle name="Accent 5 - 060%" xfId="62" xr:uid="{00000000-0005-0000-0000-00002C000000}"/>
    <cellStyle name="Accent 5 - 100%" xfId="63" xr:uid="{00000000-0005-0000-0000-00002D000000}"/>
    <cellStyle name="Accent 5 - 120%" xfId="64" xr:uid="{00000000-0005-0000-0000-00002E000000}"/>
    <cellStyle name="Accent 5 - 140%" xfId="65" xr:uid="{00000000-0005-0000-0000-00002F000000}"/>
    <cellStyle name="Accent 6 - 020%" xfId="66" xr:uid="{00000000-0005-0000-0000-000030000000}"/>
    <cellStyle name="Accent 6 - 040%" xfId="67" xr:uid="{00000000-0005-0000-0000-000031000000}"/>
    <cellStyle name="Accent 6 - 060%" xfId="68" xr:uid="{00000000-0005-0000-0000-000032000000}"/>
    <cellStyle name="Accent 6 - 100%" xfId="69" xr:uid="{00000000-0005-0000-0000-000033000000}"/>
    <cellStyle name="Accent 6 - 120%" xfId="70" xr:uid="{00000000-0005-0000-0000-000034000000}"/>
    <cellStyle name="Accent 6 - 140%" xfId="71" xr:uid="{00000000-0005-0000-0000-000035000000}"/>
    <cellStyle name="Accent1" xfId="12" builtinId="29" hidden="1" customBuiltin="1"/>
    <cellStyle name="Accent2" xfId="16" builtinId="33" hidden="1" customBuiltin="1"/>
    <cellStyle name="Accent3" xfId="20" builtinId="37" hidden="1" customBuiltin="1"/>
    <cellStyle name="Accent4" xfId="24" builtinId="41" hidden="1" customBuiltin="1"/>
    <cellStyle name="Accent5" xfId="28" builtinId="45" hidden="1" customBuiltin="1"/>
    <cellStyle name="Accent6" xfId="32" builtinId="49" hidden="1" customBuiltin="1"/>
    <cellStyle name="Bad" xfId="2" builtinId="27" customBuiltin="1"/>
    <cellStyle name="Calculation" xfId="6" builtinId="22" customBuiltin="1"/>
    <cellStyle name="Check Cell" xfId="8" builtinId="23" customBuiltin="1"/>
    <cellStyle name="Comma" xfId="78" builtinId="3" hidden="1"/>
    <cellStyle name="Comma [0]" xfId="79" builtinId="6" hidden="1"/>
    <cellStyle name="Currency" xfId="80" builtinId="4" hidden="1"/>
    <cellStyle name="Currency [0]" xfId="81" builtinId="7" hidden="1"/>
    <cellStyle name="Explanatory Text" xfId="11" builtinId="53" hidden="1"/>
    <cellStyle name="Good" xfId="1" builtinId="26" customBuiltin="1"/>
    <cellStyle name="Heading 1" xfId="73" builtinId="16" customBuiltin="1"/>
    <cellStyle name="Heading 2" xfId="74" builtinId="17" customBuiltin="1"/>
    <cellStyle name="Heading 3" xfId="75" builtinId="18" customBuiltin="1"/>
    <cellStyle name="Heading 4" xfId="76" builtinId="19" customBuiltin="1"/>
    <cellStyle name="Input" xfId="4" builtinId="20" customBuiltin="1"/>
    <cellStyle name="Linked Cell" xfId="7" builtinId="24" hidden="1"/>
    <cellStyle name="Neutral" xfId="3" builtinId="28" customBuiltin="1"/>
    <cellStyle name="Normal" xfId="0" builtinId="0" customBuiltin="1"/>
    <cellStyle name="Note" xfId="10" builtinId="10" customBuiltin="1"/>
    <cellStyle name="Output" xfId="5" builtinId="21" customBuiltin="1"/>
    <cellStyle name="Percent" xfId="82" builtinId="5" hidden="1"/>
    <cellStyle name="Title" xfId="72" builtinId="15" customBuiltin="1"/>
    <cellStyle name="Total" xfId="77" builtinId="25" customBuiltin="1"/>
    <cellStyle name="Warning Text" xfId="9" builtinId="11" customBuiltin="1"/>
  </cellStyles>
  <dxfs count="362"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protection locked="1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1" indent="0" justifyLastLine="0" shrinkToFit="0" readingOrder="0"/>
      <protection locked="1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0" formatCode="@"/>
      <alignment horizontal="center" vertical="center" textRotation="0" wrapText="1" indent="0" justifyLastLine="0" shrinkToFit="0" readingOrder="0"/>
      <protection locked="1" hidden="0"/>
    </dxf>
    <dxf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border>
        <top style="thin">
          <color theme="9" tint="0.79998168889431442"/>
        </top>
        <bottom style="thin">
          <color theme="9" tint="0.79998168889431442"/>
        </bottom>
      </border>
    </dxf>
    <dxf>
      <border>
        <top style="thin">
          <color theme="9" tint="0.79998168889431442"/>
        </top>
        <bottom style="thin">
          <color theme="9" tint="0.79998168889431442"/>
        </bottom>
      </border>
    </dxf>
    <dxf>
      <fill>
        <patternFill patternType="solid">
          <fgColor theme="9" tint="0.79998168889431442"/>
          <bgColor theme="9" tint="0.79998168889431442"/>
        </patternFill>
      </fill>
      <border>
        <bottom style="thin">
          <color theme="9"/>
        </bottom>
      </border>
    </dxf>
    <dxf>
      <font>
        <color theme="0"/>
      </font>
      <fill>
        <patternFill patternType="solid">
          <fgColor theme="9" tint="0.39997558519241921"/>
          <bgColor theme="9" tint="0.39997558519241921"/>
        </patternFill>
      </fill>
      <border>
        <bottom style="thin">
          <color theme="9" tint="0.79998168889431442"/>
        </bottom>
        <horizontal style="thin">
          <color theme="9" tint="0.39997558519241921"/>
        </horizontal>
      </border>
    </dxf>
    <dxf>
      <border>
        <bottom style="thin">
          <color theme="9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9" tint="0.39997558519241921"/>
          <bgColor theme="9" tint="0.39997558519241921"/>
        </patternFill>
      </fill>
    </dxf>
    <dxf>
      <font>
        <b/>
        <color theme="0"/>
      </font>
    </dxf>
    <dxf>
      <border>
        <left style="thin">
          <color theme="9" tint="-0.249977111117893"/>
        </left>
        <right style="thin">
          <color theme="9" tint="-0.249977111117893"/>
        </right>
      </border>
    </dxf>
    <dxf>
      <border>
        <top style="thin">
          <color theme="9" tint="-0.249977111117893"/>
        </top>
        <bottom style="thin">
          <color theme="9" tint="-0.249977111117893"/>
        </bottom>
        <horizontal style="thin">
          <color theme="9" tint="-0.249977111117893"/>
        </horizontal>
      </border>
    </dxf>
    <dxf>
      <font>
        <b/>
        <color theme="1"/>
      </font>
      <border>
        <top style="double">
          <color theme="9" tint="-0.249977111117893"/>
        </top>
      </border>
    </dxf>
    <dxf>
      <font>
        <color theme="0"/>
      </font>
      <fill>
        <patternFill patternType="solid">
          <fgColor rgb="FF1D3641"/>
          <bgColor rgb="FF1D3641"/>
        </patternFill>
      </fill>
      <border>
        <left style="thin">
          <color rgb="FF1D3641"/>
        </left>
        <right style="thin">
          <color rgb="FF1D3641"/>
        </right>
        <top style="thin">
          <color rgb="FF1D3641"/>
        </top>
        <bottom style="thin">
          <color rgb="FF1D3641"/>
        </bottom>
        <vertical style="thin">
          <color theme="0"/>
        </vertical>
        <horizontal style="thin">
          <color theme="9" tint="-0.249977111117893"/>
        </horizontal>
      </border>
    </dxf>
    <dxf>
      <font>
        <color theme="1"/>
      </font>
      <border>
        <left style="thin">
          <color rgb="FF1D3641"/>
        </left>
        <right style="thin">
          <color rgb="FF1D3641"/>
        </right>
        <top style="thin">
          <color rgb="FF1D3641"/>
        </top>
        <bottom style="thin">
          <color rgb="FF1D3641"/>
        </bottom>
        <vertical style="thin">
          <color auto="1"/>
        </vertical>
        <horizontal style="thin">
          <color rgb="FFEBEBEB"/>
        </horizontal>
      </border>
    </dxf>
    <dxf>
      <fill>
        <patternFill>
          <bgColor rgb="FFEBEBEB"/>
        </patternFill>
      </fill>
    </dxf>
    <dxf>
      <fill>
        <patternFill>
          <bgColor rgb="FFFAFAFA"/>
        </patternFill>
      </fill>
    </dxf>
    <dxf>
      <font>
        <b/>
        <i val="0"/>
        <color rgb="FF1D3641"/>
      </font>
      <border>
        <left/>
        <right/>
        <top style="medium">
          <color rgb="FF1D3641"/>
        </top>
        <bottom/>
        <vertical/>
        <horizontal/>
      </border>
    </dxf>
    <dxf>
      <font>
        <b/>
        <i val="0"/>
        <color theme="0"/>
      </font>
      <fill>
        <patternFill>
          <bgColor rgb="FF1D3641"/>
        </patternFill>
      </fill>
      <border>
        <bottom/>
      </border>
    </dxf>
    <dxf>
      <font>
        <color rgb="FF1D3641"/>
      </font>
      <border>
        <left style="thin">
          <color rgb="FF1D3641"/>
        </left>
        <right style="thin">
          <color rgb="FF1D3641"/>
        </right>
        <top style="thin">
          <color rgb="FF1D3641"/>
        </top>
        <bottom style="thin">
          <color rgb="FF1D3641"/>
        </bottom>
        <vertical style="thin">
          <color theme="0" tint="-0.14996795556505021"/>
        </vertical>
        <horizontal/>
      </border>
    </dxf>
    <dxf>
      <fill>
        <patternFill>
          <bgColor rgb="FFEBEBEB"/>
        </patternFill>
      </fill>
    </dxf>
    <dxf>
      <fill>
        <patternFill>
          <bgColor rgb="FFFAFAFA"/>
        </patternFill>
      </fill>
    </dxf>
    <dxf>
      <font>
        <b/>
        <i val="0"/>
        <color rgb="FF1D3641"/>
      </font>
      <border>
        <top style="thick">
          <color rgb="FF1D3641"/>
        </top>
      </border>
    </dxf>
    <dxf>
      <font>
        <b/>
        <i val="0"/>
        <color theme="0"/>
      </font>
      <fill>
        <patternFill>
          <bgColor rgb="FF1D3641"/>
        </patternFill>
      </fill>
      <border>
        <bottom/>
      </border>
    </dxf>
    <dxf>
      <font>
        <color rgb="FF1D3641"/>
      </font>
      <border>
        <left style="thin">
          <color rgb="FF1D3641"/>
        </left>
        <right style="thin">
          <color rgb="FF1D3641"/>
        </right>
        <top style="thin">
          <color rgb="FF1D3641"/>
        </top>
        <bottom style="thin">
          <color rgb="FF1D3641"/>
        </bottom>
        <vertical style="thin">
          <color theme="0" tint="-0.14996795556505021"/>
        </vertical>
        <horizontal/>
      </border>
    </dxf>
  </dxfs>
  <tableStyles count="3" defaultTableStyle="TableStyleMedium9" defaultPivotStyle="PivotStyleLight16">
    <tableStyle name="General" pivot="0" count="5" xr9:uid="{00000000-0011-0000-FFFF-FFFF00000000}">
      <tableStyleElement type="wholeTable" dxfId="361"/>
      <tableStyleElement type="headerRow" dxfId="360"/>
      <tableStyleElement type="totalRow" dxfId="359"/>
      <tableStyleElement type="firstRowStripe" dxfId="358"/>
      <tableStyleElement type="secondRowStripe" dxfId="357"/>
    </tableStyle>
    <tableStyle name="General 2" pivot="0" count="5" xr9:uid="{00000000-0011-0000-FFFF-FFFF01000000}">
      <tableStyleElement type="wholeTable" dxfId="356"/>
      <tableStyleElement type="headerRow" dxfId="355"/>
      <tableStyleElement type="totalRow" dxfId="354"/>
      <tableStyleElement type="firstRowStripe" dxfId="353"/>
      <tableStyleElement type="secondRowStripe" dxfId="352"/>
    </tableStyle>
    <tableStyle name="PivotStyle General" table="0" count="13" xr9:uid="{00000000-0011-0000-FFFF-FFFF02000000}">
      <tableStyleElement type="wholeTable" dxfId="351"/>
      <tableStyleElement type="headerRow" dxfId="350"/>
      <tableStyleElement type="totalRow" dxfId="349"/>
      <tableStyleElement type="firstRowStripe" dxfId="348"/>
      <tableStyleElement type="firstColumnStripe" dxfId="347"/>
      <tableStyleElement type="firstHeaderCell" dxfId="346"/>
      <tableStyleElement type="firstSubtotalRow" dxfId="345"/>
      <tableStyleElement type="secondSubtotalRow" dxfId="344"/>
      <tableStyleElement type="firstColumnSubheading" dxfId="343"/>
      <tableStyleElement type="firstRowSubheading" dxfId="342"/>
      <tableStyleElement type="secondRowSubheading" dxfId="341"/>
      <tableStyleElement type="pageFieldLabels" dxfId="340"/>
      <tableStyleElement type="pageFieldValues" dxfId="339"/>
    </tableStyle>
  </tableStyles>
  <colors>
    <mruColors>
      <color rgb="FFEBEBEB"/>
      <color rgb="FF1D3641"/>
      <color rgb="FFFFFFFF"/>
      <color rgb="FFFAFAFA"/>
      <color rgb="FF816101"/>
      <color rgb="FFC09101"/>
      <color rgb="FFFEC306"/>
      <color rgb="FFFED969"/>
      <color rgb="FFFFE699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466725</xdr:colOff>
      <xdr:row>0</xdr:row>
      <xdr:rowOff>0</xdr:rowOff>
    </xdr:from>
    <xdr:ext cx="1190624" cy="981075"/>
    <xdr:pic>
      <xdr:nvPicPr>
        <xdr:cNvPr id="3" name="Picture 2" descr="msLogo(embossed&amp;PMScolored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0" y="0"/>
          <a:ext cx="1190624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3429000</xdr:colOff>
          <xdr:row>2</xdr:row>
          <xdr:rowOff>0</xdr:rowOff>
        </xdr:from>
        <xdr:to>
          <xdr:col>1</xdr:col>
          <xdr:colOff>4572000</xdr:colOff>
          <xdr:row>3</xdr:row>
          <xdr:rowOff>88900</xdr:rowOff>
        </xdr:to>
        <xdr:sp macro="" textlink="">
          <xdr:nvSpPr>
            <xdr:cNvPr id="1025" name="Refresh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9218" name="InsertBidder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0242" name="InsertBidder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2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6385" name="InsertBidder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3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2289" name="InsertBidder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1266" name="InsertBidder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5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3313" name="InsertBidder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2152650</xdr:colOff>
          <xdr:row>1</xdr:row>
          <xdr:rowOff>184150</xdr:rowOff>
        </xdr:from>
        <xdr:to>
          <xdr:col>2</xdr:col>
          <xdr:colOff>3295650</xdr:colOff>
          <xdr:row>2</xdr:row>
          <xdr:rowOff>228600</xdr:rowOff>
        </xdr:to>
        <xdr:sp macro="" textlink="">
          <xdr:nvSpPr>
            <xdr:cNvPr id="14337" name="InsertBidder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1847850</xdr:colOff>
      <xdr:row>1</xdr:row>
      <xdr:rowOff>149224</xdr:rowOff>
    </xdr:from>
    <xdr:to>
      <xdr:col>1</xdr:col>
      <xdr:colOff>5010150</xdr:colOff>
      <xdr:row>3</xdr:row>
      <xdr:rowOff>133349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695575" y="530224"/>
          <a:ext cx="3162300" cy="44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/>
            <a:t>Enter</a:t>
          </a:r>
          <a:r>
            <a:rPr lang="en-US" sz="1000" baseline="0"/>
            <a:t> a description or keyword below and click "Search".</a:t>
          </a:r>
        </a:p>
        <a:p>
          <a:pPr algn="ctr"/>
          <a:r>
            <a:rPr lang="en-US" sz="1000"/>
            <a:t>Click "Clear Item Search"</a:t>
          </a:r>
          <a:r>
            <a:rPr lang="en-US" sz="1000" baseline="0"/>
            <a:t> to reset.</a:t>
          </a:r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1822450</xdr:colOff>
          <xdr:row>5</xdr:row>
          <xdr:rowOff>190500</xdr:rowOff>
        </xdr:from>
        <xdr:to>
          <xdr:col>1</xdr:col>
          <xdr:colOff>2965450</xdr:colOff>
          <xdr:row>7</xdr:row>
          <xdr:rowOff>12700</xdr:rowOff>
        </xdr:to>
        <xdr:sp macro="" textlink="">
          <xdr:nvSpPr>
            <xdr:cNvPr id="8193" name="ItemSearch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3619500</xdr:colOff>
          <xdr:row>5</xdr:row>
          <xdr:rowOff>190500</xdr:rowOff>
        </xdr:from>
        <xdr:to>
          <xdr:col>1</xdr:col>
          <xdr:colOff>4762500</xdr:colOff>
          <xdr:row>7</xdr:row>
          <xdr:rowOff>12700</xdr:rowOff>
        </xdr:to>
        <xdr:sp macro="" textlink="">
          <xdr:nvSpPr>
            <xdr:cNvPr id="8194" name="ClearItemSearch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AT" displayName="tbl_AT" ref="A4:BP597" totalsRowShown="0" headerRowDxfId="338" dataDxfId="337">
  <autoFilter ref="A4:BP597" xr:uid="{00000000-0009-0000-0100-000001000000}"/>
  <sortState xmlns:xlrd2="http://schemas.microsoft.com/office/spreadsheetml/2017/richdata2" ref="A5:AF224">
    <sortCondition ref="B4:B224"/>
  </sortState>
  <tableColumns count="68">
    <tableColumn id="1" xr3:uid="{00000000-0010-0000-0000-000001000000}" name="Bid Year" dataDxfId="336"/>
    <tableColumn id="2" xr3:uid="{00000000-0010-0000-0000-000002000000}" name="Item #" dataDxfId="335"/>
    <tableColumn id="3" xr3:uid="{00000000-0010-0000-0000-000003000000}" name="Description" dataDxfId="334"/>
    <tableColumn id="4" xr3:uid="{00000000-0010-0000-0000-000004000000}" name="Unit" dataDxfId="333"/>
    <tableColumn id="6" xr3:uid="{00000000-0010-0000-0000-000006000000}" name="Min. Bid" dataDxfId="332">
      <calculatedColumnFormula>IFERROR(MIN(AT_Bidders),0)</calculatedColumnFormula>
    </tableColumn>
    <tableColumn id="7" xr3:uid="{00000000-0010-0000-0000-000007000000}" name="Max. Bid" dataDxfId="331">
      <calculatedColumnFormula>IFERROR(MAX(AT_Bidders),0)</calculatedColumnFormula>
    </tableColumn>
    <tableColumn id="8" xr3:uid="{00000000-0010-0000-0000-000008000000}" name="Avg. Bid" dataDxfId="330">
      <calculatedColumnFormula>IFERROR(AVERAGE(AT_Bidders),0)</calculatedColumnFormula>
    </tableColumn>
    <tableColumn id="25" xr3:uid="{00000000-0010-0000-0000-000019000000}" name="Begin" dataDxfId="329">
      <calculatedColumnFormula>tbl_AT[[#This Row],[Item '#]]&amp;"     "&amp;tbl_AT[[#This Row],[Description]]&amp;"     ("&amp;tbl_AT[[#This Row],[Unit]]&amp;")"</calculatedColumnFormula>
    </tableColumn>
    <tableColumn id="57" xr3:uid="{00000000-0010-0000-0000-000039000000}" name="AT Bidder 60" dataDxfId="328"/>
    <tableColumn id="58" xr3:uid="{00000000-0010-0000-0000-00003A000000}" name="AT Bidder 59" dataDxfId="327"/>
    <tableColumn id="59" xr3:uid="{00000000-0010-0000-0000-00003B000000}" name="AT Bidder 58" dataDxfId="326"/>
    <tableColumn id="60" xr3:uid="{00000000-0010-0000-0000-00003C000000}" name="AT Bidder 57" dataDxfId="325"/>
    <tableColumn id="61" xr3:uid="{00000000-0010-0000-0000-00003D000000}" name="AT Bidder 56" dataDxfId="324"/>
    <tableColumn id="62" xr3:uid="{00000000-0010-0000-0000-00003E000000}" name="AT Bidder 55" dataDxfId="323"/>
    <tableColumn id="63" xr3:uid="{00000000-0010-0000-0000-00003F000000}" name="AT Bidder 54" dataDxfId="322"/>
    <tableColumn id="64" xr3:uid="{00000000-0010-0000-0000-000040000000}" name="AT Bidder 53" dataDxfId="321"/>
    <tableColumn id="65" xr3:uid="{00000000-0010-0000-0000-000041000000}" name="AT Bidder 52" dataDxfId="320"/>
    <tableColumn id="66" xr3:uid="{00000000-0010-0000-0000-000042000000}" name="AT Bidder 51" dataDxfId="319"/>
    <tableColumn id="67" xr3:uid="{00000000-0010-0000-0000-000043000000}" name="AT Bidder 50" dataDxfId="318"/>
    <tableColumn id="68" xr3:uid="{00000000-0010-0000-0000-000044000000}" name="AT Bidder 49" dataDxfId="317"/>
    <tableColumn id="54" xr3:uid="{00000000-0010-0000-0000-000036000000}" name="AT Bidder 48" dataDxfId="316"/>
    <tableColumn id="55" xr3:uid="{00000000-0010-0000-0000-000037000000}" name="AT Bidder 47" dataDxfId="315"/>
    <tableColumn id="56" xr3:uid="{00000000-0010-0000-0000-000038000000}" name="AT Bidder 46" dataDxfId="314"/>
    <tableColumn id="47" xr3:uid="{00000000-0010-0000-0000-00002F000000}" name="AT Bidder 45" dataDxfId="313"/>
    <tableColumn id="48" xr3:uid="{00000000-0010-0000-0000-000030000000}" name="AT Bidder 44" dataDxfId="312"/>
    <tableColumn id="49" xr3:uid="{00000000-0010-0000-0000-000031000000}" name="AT Bidder 43" dataDxfId="311"/>
    <tableColumn id="50" xr3:uid="{00000000-0010-0000-0000-000032000000}" name="AT Bidder 42" dataDxfId="310"/>
    <tableColumn id="51" xr3:uid="{00000000-0010-0000-0000-000033000000}" name="AT Bidder 41" dataDxfId="309"/>
    <tableColumn id="52" xr3:uid="{00000000-0010-0000-0000-000034000000}" name="AT Bidder 40" dataDxfId="308"/>
    <tableColumn id="53" xr3:uid="{00000000-0010-0000-0000-000035000000}" name="AT Bidder 39" dataDxfId="307"/>
    <tableColumn id="33" xr3:uid="{00000000-0010-0000-0000-000021000000}" name="AT Bidder 38" dataDxfId="306"/>
    <tableColumn id="34" xr3:uid="{00000000-0010-0000-0000-000022000000}" name="AT Bidder 37" dataDxfId="305"/>
    <tableColumn id="35" xr3:uid="{00000000-0010-0000-0000-000023000000}" name="AT Bidder 36" dataDxfId="304"/>
    <tableColumn id="36" xr3:uid="{00000000-0010-0000-0000-000024000000}" name="AT Bidder 35" dataDxfId="303"/>
    <tableColumn id="37" xr3:uid="{00000000-0010-0000-0000-000025000000}" name="AT Bidder 34" dataDxfId="302"/>
    <tableColumn id="38" xr3:uid="{00000000-0010-0000-0000-000026000000}" name="AT Bidder 33" dataDxfId="301"/>
    <tableColumn id="39" xr3:uid="{00000000-0010-0000-0000-000027000000}" name="AT Bidder 32" dataDxfId="300"/>
    <tableColumn id="40" xr3:uid="{00000000-0010-0000-0000-000028000000}" name="AT Bidder 31" dataDxfId="299"/>
    <tableColumn id="41" xr3:uid="{00000000-0010-0000-0000-000029000000}" name="AT Bidder 30" dataDxfId="298"/>
    <tableColumn id="42" xr3:uid="{00000000-0010-0000-0000-00002A000000}" name="AT Bidder 29" dataDxfId="297"/>
    <tableColumn id="43" xr3:uid="{00000000-0010-0000-0000-00002B000000}" name="AT Bidder 28" dataDxfId="296"/>
    <tableColumn id="44" xr3:uid="{00000000-0010-0000-0000-00002C000000}" name="AT Bidder 27" dataDxfId="295"/>
    <tableColumn id="45" xr3:uid="{00000000-0010-0000-0000-00002D000000}" name="AT Bidder 26" dataDxfId="294"/>
    <tableColumn id="46" xr3:uid="{00000000-0010-0000-0000-00002E000000}" name="AT Bidder 25" dataDxfId="293"/>
    <tableColumn id="5" xr3:uid="{00000000-0010-0000-0000-000005000000}" name="AT Bidder 24" dataDxfId="292"/>
    <tableColumn id="24" xr3:uid="{00000000-0010-0000-0000-000018000000}" name="AT Bidder 23" dataDxfId="291"/>
    <tableColumn id="26" xr3:uid="{00000000-0010-0000-0000-00001A000000}" name="AT Bidder 22" dataDxfId="290"/>
    <tableColumn id="27" xr3:uid="{00000000-0010-0000-0000-00001B000000}" name="AT Bidder 21" dataDxfId="289"/>
    <tableColumn id="28" xr3:uid="{00000000-0010-0000-0000-00001C000000}" name="AT Bidder 20" dataDxfId="288"/>
    <tableColumn id="29" xr3:uid="{00000000-0010-0000-0000-00001D000000}" name="AT Bidder 19" dataDxfId="287"/>
    <tableColumn id="30" xr3:uid="{00000000-0010-0000-0000-00001E000000}" name="AT Bidder 18" dataDxfId="286"/>
    <tableColumn id="31" xr3:uid="{00000000-0010-0000-0000-00001F000000}" name="AT Bidder 17" dataDxfId="285"/>
    <tableColumn id="32" xr3:uid="{00000000-0010-0000-0000-000020000000}" name="AT Bidder 16" dataDxfId="284"/>
    <tableColumn id="9" xr3:uid="{00000000-0010-0000-0000-000009000000}" name="AT Bidder 15" dataDxfId="283"/>
    <tableColumn id="10" xr3:uid="{00000000-0010-0000-0000-00000A000000}" name="AT Bidder 14" dataDxfId="282"/>
    <tableColumn id="11" xr3:uid="{00000000-0010-0000-0000-00000B000000}" name="AT Bidder 13" dataDxfId="281"/>
    <tableColumn id="12" xr3:uid="{00000000-0010-0000-0000-00000C000000}" name="AT Bidder 12" dataDxfId="280"/>
    <tableColumn id="13" xr3:uid="{00000000-0010-0000-0000-00000D000000}" name="AT Bidder 11" dataDxfId="279"/>
    <tableColumn id="14" xr3:uid="{00000000-0010-0000-0000-00000E000000}" name="AT Bidder 10" dataDxfId="278"/>
    <tableColumn id="15" xr3:uid="{00000000-0010-0000-0000-00000F000000}" name="AT Bidder 9" dataDxfId="277"/>
    <tableColumn id="16" xr3:uid="{00000000-0010-0000-0000-000010000000}" name="AT Bidder 8" dataDxfId="276"/>
    <tableColumn id="17" xr3:uid="{00000000-0010-0000-0000-000011000000}" name="AT Bidder 7" dataDxfId="275"/>
    <tableColumn id="18" xr3:uid="{00000000-0010-0000-0000-000012000000}" name="AT Bidder 6" dataDxfId="274"/>
    <tableColumn id="19" xr3:uid="{00000000-0010-0000-0000-000013000000}" name="AT Bidder 5" dataDxfId="273"/>
    <tableColumn id="20" xr3:uid="{00000000-0010-0000-0000-000014000000}" name="AT Bidder 4" dataDxfId="272"/>
    <tableColumn id="21" xr3:uid="{00000000-0010-0000-0000-000015000000}" name="AT Bidder 3" dataDxfId="271"/>
    <tableColumn id="22" xr3:uid="{00000000-0010-0000-0000-000016000000}" name="AT Bidder 2" dataDxfId="270"/>
    <tableColumn id="23" xr3:uid="{00000000-0010-0000-0000-000017000000}" name="AT Bidder 1" dataDxfId="269"/>
  </tableColumns>
  <tableStyleInfo name="General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CM" displayName="tbl_CM" ref="A4:AX644" totalsRowShown="0" headerRowDxfId="268" dataDxfId="267">
  <autoFilter ref="A4:AX644" xr:uid="{00000000-0009-0000-0100-000002000000}"/>
  <sortState xmlns:xlrd2="http://schemas.microsoft.com/office/spreadsheetml/2017/richdata2" ref="A5:R73">
    <sortCondition ref="B4:B73"/>
  </sortState>
  <tableColumns count="50">
    <tableColumn id="1" xr3:uid="{00000000-0010-0000-0100-000001000000}" name="Bid Year" dataDxfId="266"/>
    <tableColumn id="2" xr3:uid="{00000000-0010-0000-0100-000002000000}" name="Item #" dataDxfId="265"/>
    <tableColumn id="3" xr3:uid="{00000000-0010-0000-0100-000003000000}" name="Description" dataDxfId="264"/>
    <tableColumn id="4" xr3:uid="{00000000-0010-0000-0100-000004000000}" name="Unit" dataDxfId="263"/>
    <tableColumn id="6" xr3:uid="{00000000-0010-0000-0100-000006000000}" name="Min. Bid" dataDxfId="262">
      <calculatedColumnFormula>IFERROR(MIN(CM_Bidders),0)</calculatedColumnFormula>
    </tableColumn>
    <tableColumn id="7" xr3:uid="{00000000-0010-0000-0100-000007000000}" name="Max. Bid" dataDxfId="261">
      <calculatedColumnFormula>IFERROR(MAX(CM_Bidders),0)</calculatedColumnFormula>
    </tableColumn>
    <tableColumn id="8" xr3:uid="{00000000-0010-0000-0100-000008000000}" name="Avg. Bid" dataDxfId="260">
      <calculatedColumnFormula>IFERROR(AVERAGE(CM_Bidders),0)</calculatedColumnFormula>
    </tableColumn>
    <tableColumn id="5" xr3:uid="{00000000-0010-0000-0100-000005000000}" name="Begin" dataDxfId="259">
      <calculatedColumnFormula>tbl_CM[[#This Row],[Item '#]]&amp;"     "&amp;tbl_CM[[#This Row],[Description]]&amp;"     ("&amp;tbl_CM[[#This Row],[Unit]]&amp;")"</calculatedColumnFormula>
    </tableColumn>
    <tableColumn id="45" xr3:uid="{00000000-0010-0000-0100-00002D000000}" name="CM Bidder 42" dataDxfId="258"/>
    <tableColumn id="46" xr3:uid="{00000000-0010-0000-0100-00002E000000}" name="CM Bidder 41" dataDxfId="257"/>
    <tableColumn id="47" xr3:uid="{00000000-0010-0000-0100-00002F000000}" name="CM Bidder 40" dataDxfId="256"/>
    <tableColumn id="48" xr3:uid="{00000000-0010-0000-0100-000030000000}" name="CM Bidder 39" dataDxfId="255"/>
    <tableColumn id="49" xr3:uid="{00000000-0010-0000-0100-000031000000}" name="CM Bidder 38" dataDxfId="254"/>
    <tableColumn id="50" xr3:uid="{00000000-0010-0000-0100-000032000000}" name="CM Bidder 37" dataDxfId="253"/>
    <tableColumn id="42" xr3:uid="{00000000-0010-0000-0100-00002A000000}" name="CM Bidder 36" dataDxfId="252"/>
    <tableColumn id="43" xr3:uid="{00000000-0010-0000-0100-00002B000000}" name="CM Bidder 35" dataDxfId="251"/>
    <tableColumn id="44" xr3:uid="{00000000-0010-0000-0100-00002C000000}" name="CM Bidder 34" dataDxfId="250"/>
    <tableColumn id="37" xr3:uid="{00000000-0010-0000-0100-000025000000}" name="CM Bidder 33" dataDxfId="249"/>
    <tableColumn id="38" xr3:uid="{00000000-0010-0000-0100-000026000000}" name="CM Bidder 32" dataDxfId="248"/>
    <tableColumn id="39" xr3:uid="{00000000-0010-0000-0100-000027000000}" name="CM Bidder 31" dataDxfId="247"/>
    <tableColumn id="40" xr3:uid="{00000000-0010-0000-0100-000028000000}" name="CM Bidder 30" dataDxfId="246"/>
    <tableColumn id="41" xr3:uid="{00000000-0010-0000-0100-000029000000}" name="CM Bidder 29" dataDxfId="245"/>
    <tableColumn id="34" xr3:uid="{00000000-0010-0000-0100-000022000000}" name="CM Bidder 28" dataDxfId="244"/>
    <tableColumn id="35" xr3:uid="{00000000-0010-0000-0100-000023000000}" name="CM Bidder 27" dataDxfId="243"/>
    <tableColumn id="36" xr3:uid="{00000000-0010-0000-0100-000024000000}" name="CM Bidder 26" dataDxfId="242"/>
    <tableColumn id="29" xr3:uid="{00000000-0010-0000-0100-00001D000000}" name="CM Bidder 25" dataDxfId="241"/>
    <tableColumn id="30" xr3:uid="{00000000-0010-0000-0100-00001E000000}" name="CM Bidder 24" dataDxfId="240"/>
    <tableColumn id="31" xr3:uid="{00000000-0010-0000-0100-00001F000000}" name="CM Bidder 23" dataDxfId="239"/>
    <tableColumn id="32" xr3:uid="{00000000-0010-0000-0100-000020000000}" name="CM Bidder 22" dataDxfId="238"/>
    <tableColumn id="33" xr3:uid="{00000000-0010-0000-0100-000021000000}" name="CM Bidder 21" dataDxfId="237"/>
    <tableColumn id="24" xr3:uid="{00000000-0010-0000-0100-000018000000}" name="CM Bidder 20" dataDxfId="236"/>
    <tableColumn id="25" xr3:uid="{00000000-0010-0000-0100-000019000000}" name="CM Bidder 19" dataDxfId="235"/>
    <tableColumn id="26" xr3:uid="{00000000-0010-0000-0100-00001A000000}" name="CM Bidder 18" dataDxfId="234"/>
    <tableColumn id="27" xr3:uid="{00000000-0010-0000-0100-00001B000000}" name="CM Bidder 17" dataDxfId="233"/>
    <tableColumn id="28" xr3:uid="{00000000-0010-0000-0100-00001C000000}" name="CM Bidder 16" dataDxfId="232"/>
    <tableColumn id="19" xr3:uid="{00000000-0010-0000-0100-000013000000}" name="CM Bidder 15" dataDxfId="231"/>
    <tableColumn id="20" xr3:uid="{00000000-0010-0000-0100-000014000000}" name="CM Bidder 14" dataDxfId="230"/>
    <tableColumn id="21" xr3:uid="{00000000-0010-0000-0100-000015000000}" name="CM Bidder 13" dataDxfId="229"/>
    <tableColumn id="22" xr3:uid="{00000000-0010-0000-0100-000016000000}" name="CM Bidder 12" dataDxfId="228"/>
    <tableColumn id="23" xr3:uid="{00000000-0010-0000-0100-000017000000}" name="CM Bidder 11" dataDxfId="227"/>
    <tableColumn id="9" xr3:uid="{00000000-0010-0000-0100-000009000000}" name="CM Bidder 10" dataDxfId="226"/>
    <tableColumn id="10" xr3:uid="{00000000-0010-0000-0100-00000A000000}" name="CM Bidder 9" dataDxfId="225"/>
    <tableColumn id="11" xr3:uid="{00000000-0010-0000-0100-00000B000000}" name="CM Bidder 8" dataDxfId="224"/>
    <tableColumn id="12" xr3:uid="{00000000-0010-0000-0100-00000C000000}" name="CM Bidder 7" dataDxfId="223"/>
    <tableColumn id="13" xr3:uid="{00000000-0010-0000-0100-00000D000000}" name="CM Bidder 6" dataDxfId="222"/>
    <tableColumn id="14" xr3:uid="{00000000-0010-0000-0100-00000E000000}" name="CM Bidder 5" dataDxfId="221"/>
    <tableColumn id="15" xr3:uid="{00000000-0010-0000-0100-00000F000000}" name="CM Bidder 4" dataDxfId="220"/>
    <tableColumn id="16" xr3:uid="{00000000-0010-0000-0100-000010000000}" name="CM Bidder 3" dataDxfId="219"/>
    <tableColumn id="17" xr3:uid="{00000000-0010-0000-0100-000011000000}" name="CM Bidder 2" dataDxfId="218"/>
    <tableColumn id="18" xr3:uid="{00000000-0010-0000-0100-000012000000}" name="CM Bidder 1" dataDxfId="217"/>
  </tableColumns>
  <tableStyleInfo name="General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bl_LE" displayName="tbl_LE" ref="A4:M23" totalsRowShown="0" headerRowDxfId="216" dataDxfId="215">
  <autoFilter ref="A4:M23" xr:uid="{00000000-0009-0000-0100-000007000000}"/>
  <tableColumns count="13">
    <tableColumn id="1" xr3:uid="{00000000-0010-0000-0200-000001000000}" name="Bid Year" dataDxfId="214"/>
    <tableColumn id="2" xr3:uid="{00000000-0010-0000-0200-000002000000}" name="Item #" dataDxfId="213"/>
    <tableColumn id="3" xr3:uid="{00000000-0010-0000-0200-000003000000}" name="Description" dataDxfId="212"/>
    <tableColumn id="4" xr3:uid="{00000000-0010-0000-0200-000004000000}" name="Unit" dataDxfId="211"/>
    <tableColumn id="6" xr3:uid="{00000000-0010-0000-0200-000006000000}" name="Min. Bid" dataDxfId="210">
      <calculatedColumnFormula>IFERROR(MIN(LE_Bidders),0)</calculatedColumnFormula>
    </tableColumn>
    <tableColumn id="7" xr3:uid="{00000000-0010-0000-0200-000007000000}" name="Max. Bid" dataDxfId="209">
      <calculatedColumnFormula>IFERROR(MAX(LE_Bidders),0)</calculatedColumnFormula>
    </tableColumn>
    <tableColumn id="8" xr3:uid="{00000000-0010-0000-0200-000008000000}" name="Avg. Bid" dataDxfId="208">
      <calculatedColumnFormula>IFERROR(AVERAGE(LE_Bidders),0)</calculatedColumnFormula>
    </tableColumn>
    <tableColumn id="5" xr3:uid="{00000000-0010-0000-0200-000005000000}" name="Begin" dataDxfId="207">
      <calculatedColumnFormula>tbl_LE[[#This Row],[Item '#]]&amp;"     "&amp;tbl_LE[[#This Row],[Description]]&amp;"     ("&amp;tbl_LE[[#This Row],[Unit]]&amp;")"</calculatedColumnFormula>
    </tableColumn>
    <tableColumn id="12" xr3:uid="{00000000-0010-0000-0200-00000C000000}" name="LE Bidder 5" dataDxfId="206"/>
    <tableColumn id="13" xr3:uid="{00000000-0010-0000-0200-00000D000000}" name="LE Bidder 4" dataDxfId="205"/>
    <tableColumn id="9" xr3:uid="{00000000-0010-0000-0200-000009000000}" name="LE Bidder 3" dataDxfId="204"/>
    <tableColumn id="10" xr3:uid="{00000000-0010-0000-0200-00000A000000}" name="LE Bidder 2" dataDxfId="203"/>
    <tableColumn id="11" xr3:uid="{00000000-0010-0000-0200-00000B000000}" name="LE Bidder 1" dataDxfId="202"/>
  </tableColumns>
  <tableStyleInfo name="General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bl_PH" displayName="tbl_PH" ref="A4:BI857" totalsRowShown="0" headerRowDxfId="201" dataDxfId="200">
  <autoFilter ref="A4:BI857" xr:uid="{00000000-0009-0000-0100-000004000000}"/>
  <sortState xmlns:xlrd2="http://schemas.microsoft.com/office/spreadsheetml/2017/richdata2" ref="A5:M22">
    <sortCondition ref="B4:B22"/>
  </sortState>
  <tableColumns count="61">
    <tableColumn id="1" xr3:uid="{00000000-0010-0000-0300-000001000000}" name="Bid Year" dataDxfId="199"/>
    <tableColumn id="2" xr3:uid="{00000000-0010-0000-0300-000002000000}" name="Item #" dataDxfId="198"/>
    <tableColumn id="3" xr3:uid="{00000000-0010-0000-0300-000003000000}" name="Description" dataDxfId="197"/>
    <tableColumn id="4" xr3:uid="{00000000-0010-0000-0300-000004000000}" name="Unit" dataDxfId="196"/>
    <tableColumn id="6" xr3:uid="{00000000-0010-0000-0300-000006000000}" name="Min. Bid" dataDxfId="195">
      <calculatedColumnFormula>IFERROR(MIN(PH_Bidders),0)</calculatedColumnFormula>
    </tableColumn>
    <tableColumn id="7" xr3:uid="{00000000-0010-0000-0300-000007000000}" name="Max. Bid" dataDxfId="194">
      <calculatedColumnFormula>IFERROR(MAX(PH_Bidders),0)</calculatedColumnFormula>
    </tableColumn>
    <tableColumn id="8" xr3:uid="{00000000-0010-0000-0300-000008000000}" name="Avg. Bid" dataDxfId="193">
      <calculatedColumnFormula>IFERROR(AVERAGE(PH_Bidders),0)</calculatedColumnFormula>
    </tableColumn>
    <tableColumn id="5" xr3:uid="{00000000-0010-0000-0300-000005000000}" name="Begin" dataDxfId="192">
      <calculatedColumnFormula>tbl_PH[[#This Row],[Item '#]]&amp;"     "&amp;tbl_PH[[#This Row],[Description]]&amp;"     ("&amp;tbl_PH[[#This Row],[Unit]]&amp;")"</calculatedColumnFormula>
    </tableColumn>
    <tableColumn id="57" xr3:uid="{00000000-0010-0000-0300-000039000000}" name="PH Bidder 53" dataDxfId="191"/>
    <tableColumn id="58" xr3:uid="{00000000-0010-0000-0300-00003A000000}" name="PH Bidder 52" dataDxfId="190"/>
    <tableColumn id="59" xr3:uid="{00000000-0010-0000-0300-00003B000000}" name="PH Bidder 51" dataDxfId="189"/>
    <tableColumn id="60" xr3:uid="{00000000-0010-0000-0300-00003C000000}" name="PH Bidder 50" dataDxfId="188"/>
    <tableColumn id="61" xr3:uid="{00000000-0010-0000-0300-00003D000000}" name="PH Bidder 49" dataDxfId="187"/>
    <tableColumn id="55" xr3:uid="{00000000-0010-0000-0300-000037000000}" name="PH Bidder 48" dataDxfId="186"/>
    <tableColumn id="56" xr3:uid="{00000000-0010-0000-0300-000038000000}" name="PH Bidder 47" dataDxfId="185"/>
    <tableColumn id="46" xr3:uid="{00000000-0010-0000-0300-00002E000000}" name="PH Bidder 46" dataDxfId="184"/>
    <tableColumn id="47" xr3:uid="{00000000-0010-0000-0300-00002F000000}" name="PH Bidder 45" dataDxfId="183"/>
    <tableColumn id="48" xr3:uid="{00000000-0010-0000-0300-000030000000}" name="PH Bidder 44" dataDxfId="182"/>
    <tableColumn id="49" xr3:uid="{00000000-0010-0000-0300-000031000000}" name="PH Bidder 43" dataDxfId="181"/>
    <tableColumn id="50" xr3:uid="{00000000-0010-0000-0300-000032000000}" name="PH Bidder 42" dataDxfId="180"/>
    <tableColumn id="51" xr3:uid="{00000000-0010-0000-0300-000033000000}" name="PH Bidder 41" dataDxfId="179"/>
    <tableColumn id="52" xr3:uid="{00000000-0010-0000-0300-000034000000}" name="PH Bidder 40" dataDxfId="178"/>
    <tableColumn id="53" xr3:uid="{00000000-0010-0000-0300-000035000000}" name="PH Bidder 39" dataDxfId="177"/>
    <tableColumn id="54" xr3:uid="{00000000-0010-0000-0300-000036000000}" name="PH Bidder 38" dataDxfId="176"/>
    <tableColumn id="40" xr3:uid="{00000000-0010-0000-0300-000028000000}" name="PH Bidder 37" dataDxfId="175"/>
    <tableColumn id="41" xr3:uid="{00000000-0010-0000-0300-000029000000}" name="PH Bidder 36" dataDxfId="174"/>
    <tableColumn id="42" xr3:uid="{00000000-0010-0000-0300-00002A000000}" name="PH Bidder 35" dataDxfId="173"/>
    <tableColumn id="43" xr3:uid="{00000000-0010-0000-0300-00002B000000}" name="PH Bidder 34" dataDxfId="172"/>
    <tableColumn id="44" xr3:uid="{00000000-0010-0000-0300-00002C000000}" name="PH Bidder 33" dataDxfId="171"/>
    <tableColumn id="45" xr3:uid="{00000000-0010-0000-0300-00002D000000}" name="PH Bidder 32" dataDxfId="170"/>
    <tableColumn id="37" xr3:uid="{00000000-0010-0000-0300-000025000000}" name="PH Bidder 31" dataDxfId="169"/>
    <tableColumn id="38" xr3:uid="{00000000-0010-0000-0300-000026000000}" name="PH Bidder 30" dataDxfId="168"/>
    <tableColumn id="39" xr3:uid="{00000000-0010-0000-0300-000027000000}" name="PH Bidder 29" dataDxfId="167"/>
    <tableColumn id="33" xr3:uid="{00000000-0010-0000-0300-000021000000}" name="PH Bidder 28" dataDxfId="166"/>
    <tableColumn id="34" xr3:uid="{00000000-0010-0000-0300-000022000000}" name="PH Bidder 27" dataDxfId="165"/>
    <tableColumn id="35" xr3:uid="{00000000-0010-0000-0300-000023000000}" name="PH Bidder 26" dataDxfId="164"/>
    <tableColumn id="36" xr3:uid="{00000000-0010-0000-0300-000024000000}" name="PH Bidder 25" dataDxfId="163"/>
    <tableColumn id="26" xr3:uid="{00000000-0010-0000-0300-00001A000000}" name="PH Bidder 24" dataDxfId="162"/>
    <tableColumn id="27" xr3:uid="{00000000-0010-0000-0300-00001B000000}" name="PH Bidder 23" dataDxfId="161"/>
    <tableColumn id="28" xr3:uid="{00000000-0010-0000-0300-00001C000000}" name="PH Bidder 22" dataDxfId="160"/>
    <tableColumn id="29" xr3:uid="{00000000-0010-0000-0300-00001D000000}" name="PH Bidder 21" dataDxfId="159"/>
    <tableColumn id="30" xr3:uid="{00000000-0010-0000-0300-00001E000000}" name="PH Bidder 20" dataDxfId="158"/>
    <tableColumn id="31" xr3:uid="{00000000-0010-0000-0300-00001F000000}" name="PH Bidder 19" dataDxfId="157"/>
    <tableColumn id="32" xr3:uid="{00000000-0010-0000-0300-000020000000}" name="PH Bidder 18" dataDxfId="156"/>
    <tableColumn id="23" xr3:uid="{00000000-0010-0000-0300-000017000000}" name="PH Bidder 17" dataDxfId="155"/>
    <tableColumn id="24" xr3:uid="{00000000-0010-0000-0300-000018000000}" name="PH Bidder 16" dataDxfId="154"/>
    <tableColumn id="25" xr3:uid="{00000000-0010-0000-0300-000019000000}" name="PH Bidder 15" dataDxfId="153"/>
    <tableColumn id="14" xr3:uid="{00000000-0010-0000-0300-00000E000000}" name="PH Bidder 14" dataDxfId="152"/>
    <tableColumn id="15" xr3:uid="{00000000-0010-0000-0300-00000F000000}" name="PH Bidder 13" dataDxfId="151"/>
    <tableColumn id="16" xr3:uid="{00000000-0010-0000-0300-000010000000}" name="PH Bidder 12" dataDxfId="150"/>
    <tableColumn id="12" xr3:uid="{00000000-0010-0000-0300-00000C000000}" name="PH Bidder 11" dataDxfId="149"/>
    <tableColumn id="13" xr3:uid="{00000000-0010-0000-0300-00000D000000}" name="PH Bidder 10" dataDxfId="148"/>
    <tableColumn id="9" xr3:uid="{00000000-0010-0000-0300-000009000000}" name="PH Bidder 9" dataDxfId="147"/>
    <tableColumn id="10" xr3:uid="{00000000-0010-0000-0300-00000A000000}" name="PH Bidder 8" dataDxfId="146"/>
    <tableColumn id="11" xr3:uid="{00000000-0010-0000-0300-00000B000000}" name="PH Bidder 7" dataDxfId="145"/>
    <tableColumn id="17" xr3:uid="{00000000-0010-0000-0300-000011000000}" name="PH Bidder 6" dataDxfId="144"/>
    <tableColumn id="18" xr3:uid="{00000000-0010-0000-0300-000012000000}" name="PH Bidder 5" dataDxfId="143"/>
    <tableColumn id="19" xr3:uid="{00000000-0010-0000-0300-000013000000}" name="PH Bidder 4" dataDxfId="142"/>
    <tableColumn id="20" xr3:uid="{00000000-0010-0000-0300-000014000000}" name="PH Bidder 3" dataDxfId="141"/>
    <tableColumn id="21" xr3:uid="{00000000-0010-0000-0300-000015000000}" name="PH Bidder 2" dataDxfId="140"/>
    <tableColumn id="22" xr3:uid="{00000000-0010-0000-0300-000016000000}" name="PH Bidder 1" dataDxfId="139"/>
  </tableColumns>
  <tableStyleInfo name="General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bl_PI" displayName="tbl_PI" ref="A4:AD576" totalsRowShown="0" headerRowDxfId="138" dataDxfId="137">
  <autoFilter ref="A4:AD576" xr:uid="{00000000-0009-0000-0100-000003000000}"/>
  <sortState xmlns:xlrd2="http://schemas.microsoft.com/office/spreadsheetml/2017/richdata2" ref="A5:K27">
    <sortCondition ref="B4:B27"/>
  </sortState>
  <tableColumns count="30">
    <tableColumn id="1" xr3:uid="{00000000-0010-0000-0400-000001000000}" name="Bid Year" dataDxfId="136"/>
    <tableColumn id="2" xr3:uid="{00000000-0010-0000-0400-000002000000}" name="Item #" dataDxfId="135"/>
    <tableColumn id="3" xr3:uid="{00000000-0010-0000-0400-000003000000}" name="Description" dataDxfId="134"/>
    <tableColumn id="4" xr3:uid="{00000000-0010-0000-0400-000004000000}" name="Unit" dataDxfId="133"/>
    <tableColumn id="6" xr3:uid="{00000000-0010-0000-0400-000006000000}" name="Min. Bid" dataDxfId="132">
      <calculatedColumnFormula>IFERROR(MIN(PI_Bidders),0)</calculatedColumnFormula>
    </tableColumn>
    <tableColumn id="7" xr3:uid="{00000000-0010-0000-0400-000007000000}" name="Max. Bid" dataDxfId="131">
      <calculatedColumnFormula>IFERROR(MAX(PI_Bidders),0)</calculatedColumnFormula>
    </tableColumn>
    <tableColumn id="8" xr3:uid="{00000000-0010-0000-0400-000008000000}" name="Avg. Bid" dataDxfId="130">
      <calculatedColumnFormula>IFERROR(AVERAGE(PI_Bidders),0)</calculatedColumnFormula>
    </tableColumn>
    <tableColumn id="5" xr3:uid="{00000000-0010-0000-0400-000005000000}" name="Begin" dataDxfId="129">
      <calculatedColumnFormula>tbl_PI[[#This Row],[Item '#]]&amp;"     "&amp;tbl_PI[[#This Row],[Description]]&amp;"     ("&amp;tbl_PI[[#This Row],[Unit]]&amp;")"</calculatedColumnFormula>
    </tableColumn>
    <tableColumn id="29" xr3:uid="{00000000-0010-0000-0400-00001D000000}" name="PI Bidder 22" dataDxfId="128"/>
    <tableColumn id="30" xr3:uid="{00000000-0010-0000-0400-00001E000000}" name="PI Bidder 21" dataDxfId="127"/>
    <tableColumn id="26" xr3:uid="{00000000-0010-0000-0400-00001A000000}" name="PI Bidder 20" dataDxfId="126"/>
    <tableColumn id="27" xr3:uid="{00000000-0010-0000-0400-00001B000000}" name="PI Bidder 19" dataDxfId="125"/>
    <tableColumn id="28" xr3:uid="{00000000-0010-0000-0400-00001C000000}" name="PI Bidder 18" dataDxfId="124"/>
    <tableColumn id="24" xr3:uid="{00000000-0010-0000-0400-000018000000}" name="PI Bidder 17" dataDxfId="123"/>
    <tableColumn id="25" xr3:uid="{00000000-0010-0000-0400-000019000000}" name="PI Bidder 16" dataDxfId="122"/>
    <tableColumn id="22" xr3:uid="{00000000-0010-0000-0400-000016000000}" name="PI Bidder 15" dataDxfId="121"/>
    <tableColumn id="23" xr3:uid="{00000000-0010-0000-0400-000017000000}" name="PI Bidder 14" dataDxfId="120"/>
    <tableColumn id="20" xr3:uid="{00000000-0010-0000-0400-000014000000}" name="PI Bidder 13" dataDxfId="119"/>
    <tableColumn id="21" xr3:uid="{00000000-0010-0000-0400-000015000000}" name="PI Bidder 12" dataDxfId="118"/>
    <tableColumn id="14" xr3:uid="{00000000-0010-0000-0400-00000E000000}" name="PI Bidder 11" dataDxfId="117"/>
    <tableColumn id="15" xr3:uid="{00000000-0010-0000-0400-00000F000000}" name="PI Bidder 10" dataDxfId="116"/>
    <tableColumn id="16" xr3:uid="{00000000-0010-0000-0400-000010000000}" name="PI Bidder 9" dataDxfId="115"/>
    <tableColumn id="17" xr3:uid="{00000000-0010-0000-0400-000011000000}" name="PI Bidder 8" dataDxfId="114"/>
    <tableColumn id="18" xr3:uid="{00000000-0010-0000-0400-000012000000}" name="PI Bidder 7" dataDxfId="113"/>
    <tableColumn id="19" xr3:uid="{00000000-0010-0000-0400-000013000000}" name="PI Bidder 6" dataDxfId="112"/>
    <tableColumn id="12" xr3:uid="{00000000-0010-0000-0400-00000C000000}" name="PI Bidder 5" dataDxfId="111"/>
    <tableColumn id="13" xr3:uid="{00000000-0010-0000-0400-00000D000000}" name="PI Bidder 4" dataDxfId="110"/>
    <tableColumn id="9" xr3:uid="{00000000-0010-0000-0400-000009000000}" name="PI Bidder 3" dataDxfId="109"/>
    <tableColumn id="10" xr3:uid="{00000000-0010-0000-0400-00000A000000}" name="PI Bidder 2" dataDxfId="108"/>
    <tableColumn id="11" xr3:uid="{00000000-0010-0000-0400-00000B000000}" name="PI Bidder 1" dataDxfId="107"/>
  </tableColumns>
  <tableStyleInfo name="General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bl_SEN" displayName="tbl_SEN" ref="A4:AN935" totalsRowShown="0" headerRowDxfId="106" dataDxfId="105">
  <autoFilter ref="A4:AN935" xr:uid="{00000000-0009-0000-0100-000005000000}"/>
  <tableColumns count="40">
    <tableColumn id="1" xr3:uid="{00000000-0010-0000-0500-000001000000}" name="Bid Year" dataDxfId="104"/>
    <tableColumn id="2" xr3:uid="{00000000-0010-0000-0500-000002000000}" name="Item #" dataDxfId="103"/>
    <tableColumn id="3" xr3:uid="{00000000-0010-0000-0500-000003000000}" name="Description" dataDxfId="102"/>
    <tableColumn id="4" xr3:uid="{00000000-0010-0000-0500-000004000000}" name="Unit" dataDxfId="101"/>
    <tableColumn id="6" xr3:uid="{00000000-0010-0000-0500-000006000000}" name="Min. Bid" dataDxfId="100">
      <calculatedColumnFormula>IFERROR(MIN(SEN_Bidders),0)</calculatedColumnFormula>
    </tableColumn>
    <tableColumn id="7" xr3:uid="{00000000-0010-0000-0500-000007000000}" name="Max. Bid" dataDxfId="99">
      <calculatedColumnFormula>IFERROR(MAX(SEN_Bidders),0)</calculatedColumnFormula>
    </tableColumn>
    <tableColumn id="8" xr3:uid="{00000000-0010-0000-0500-000008000000}" name="Avg. Bid" dataDxfId="98">
      <calculatedColumnFormula>IFERROR(AVERAGE(SEN_Bidders),0)</calculatedColumnFormula>
    </tableColumn>
    <tableColumn id="5" xr3:uid="{00000000-0010-0000-0500-000005000000}" name="Begin" dataDxfId="97">
      <calculatedColumnFormula>tbl_SEN[[#This Row],[Item '#]]&amp;"     "&amp;tbl_SEN[[#This Row],[Description]]&amp;"     ("&amp;tbl_SEN[[#This Row],[Unit]]&amp;")"</calculatedColumnFormula>
    </tableColumn>
    <tableColumn id="33" xr3:uid="{00000000-0010-0000-0500-000021000000}" name="SE Bidder 32" dataDxfId="96"/>
    <tableColumn id="34" xr3:uid="{00000000-0010-0000-0500-000022000000}" name="SE Bidder 31" dataDxfId="95"/>
    <tableColumn id="35" xr3:uid="{00000000-0010-0000-0500-000023000000}" name="SE Bidder 30" dataDxfId="94"/>
    <tableColumn id="36" xr3:uid="{00000000-0010-0000-0500-000024000000}" name="SE Bidder 29" dataDxfId="93"/>
    <tableColumn id="37" xr3:uid="{00000000-0010-0000-0500-000025000000}" name="SE Bidder 28" dataDxfId="92"/>
    <tableColumn id="38" xr3:uid="{00000000-0010-0000-0500-000026000000}" name="SE Bidder 27" dataDxfId="91"/>
    <tableColumn id="39" xr3:uid="{00000000-0010-0000-0500-000027000000}" name="SE Bidder 26" dataDxfId="90"/>
    <tableColumn id="40" xr3:uid="{00000000-0010-0000-0500-000028000000}" name="SE Bidder 25" dataDxfId="89"/>
    <tableColumn id="31" xr3:uid="{00000000-0010-0000-0500-00001F000000}" name="SE Bidder 24" dataDxfId="88"/>
    <tableColumn id="32" xr3:uid="{00000000-0010-0000-0500-000020000000}" name="SE Bidder 23" dataDxfId="87"/>
    <tableColumn id="29" xr3:uid="{00000000-0010-0000-0500-00001D000000}" name="SE Bidder 22" dataDxfId="86"/>
    <tableColumn id="30" xr3:uid="{00000000-0010-0000-0500-00001E000000}" name="SE Bidder 21" dataDxfId="85"/>
    <tableColumn id="26" xr3:uid="{00000000-0010-0000-0500-00001A000000}" name="SE Bidder 20" dataDxfId="84"/>
    <tableColumn id="27" xr3:uid="{00000000-0010-0000-0500-00001B000000}" name="SE Bidder 19" dataDxfId="83"/>
    <tableColumn id="28" xr3:uid="{00000000-0010-0000-0500-00001C000000}" name="SE Bidder 18" dataDxfId="82"/>
    <tableColumn id="9" xr3:uid="{00000000-0010-0000-0500-000009000000}" name="SE Bidder 17" dataDxfId="81"/>
    <tableColumn id="10" xr3:uid="{00000000-0010-0000-0500-00000A000000}" name="SE Bidder 16" dataDxfId="80"/>
    <tableColumn id="11" xr3:uid="{00000000-0010-0000-0500-00000B000000}" name="SE Bidder 15" dataDxfId="79"/>
    <tableColumn id="12" xr3:uid="{00000000-0010-0000-0500-00000C000000}" name="SE Bidder 14" dataDxfId="78"/>
    <tableColumn id="13" xr3:uid="{00000000-0010-0000-0500-00000D000000}" name="SE Bidder 13" dataDxfId="77"/>
    <tableColumn id="14" xr3:uid="{00000000-0010-0000-0500-00000E000000}" name="SE Bidder 12" dataDxfId="76"/>
    <tableColumn id="15" xr3:uid="{00000000-0010-0000-0500-00000F000000}" name="SE Bidder 11" dataDxfId="75"/>
    <tableColumn id="16" xr3:uid="{00000000-0010-0000-0500-000010000000}" name="SE Bidder 10" dataDxfId="74"/>
    <tableColumn id="17" xr3:uid="{00000000-0010-0000-0500-000011000000}" name="SE Bidder 9" dataDxfId="73"/>
    <tableColumn id="18" xr3:uid="{00000000-0010-0000-0500-000012000000}" name="SE Bidder 8" dataDxfId="72"/>
    <tableColumn id="19" xr3:uid="{00000000-0010-0000-0500-000013000000}" name="SE Bidder 7" dataDxfId="71"/>
    <tableColumn id="20" xr3:uid="{00000000-0010-0000-0500-000014000000}" name="SE Bidder 6" dataDxfId="70"/>
    <tableColumn id="21" xr3:uid="{00000000-0010-0000-0500-000015000000}" name="SE Bidder 5" dataDxfId="69"/>
    <tableColumn id="22" xr3:uid="{00000000-0010-0000-0500-000016000000}" name="SE Bidder 4" dataDxfId="68"/>
    <tableColumn id="23" xr3:uid="{00000000-0010-0000-0500-000017000000}" name="SE Bidder 3" dataDxfId="67"/>
    <tableColumn id="24" xr3:uid="{00000000-0010-0000-0500-000018000000}" name="SE Bidder 2" dataDxfId="66"/>
    <tableColumn id="25" xr3:uid="{00000000-0010-0000-0500-000019000000}" name="SE Bidder 1" dataDxfId="65"/>
  </tableColumns>
  <tableStyleInfo name="General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bl_TAP" displayName="tbl_TAP" ref="A4:AZ903" totalsRowShown="0" headerRowDxfId="64" dataDxfId="63">
  <autoFilter ref="A4:AZ903" xr:uid="{00000000-0009-0000-0100-000006000000}"/>
  <sortState xmlns:xlrd2="http://schemas.microsoft.com/office/spreadsheetml/2017/richdata2" ref="A5:P89">
    <sortCondition ref="B4:B89"/>
  </sortState>
  <tableColumns count="52">
    <tableColumn id="1" xr3:uid="{00000000-0010-0000-0600-000001000000}" name="Bid Year" dataDxfId="62"/>
    <tableColumn id="2" xr3:uid="{00000000-0010-0000-0600-000002000000}" name="Item #" dataDxfId="61"/>
    <tableColumn id="3" xr3:uid="{00000000-0010-0000-0600-000003000000}" name="Description" dataDxfId="60"/>
    <tableColumn id="4" xr3:uid="{00000000-0010-0000-0600-000004000000}" name="Unit" dataDxfId="59"/>
    <tableColumn id="6" xr3:uid="{00000000-0010-0000-0600-000006000000}" name="Min. Bid" dataDxfId="58">
      <calculatedColumnFormula>IFERROR(MIN(TAP_Bidders),0)</calculatedColumnFormula>
    </tableColumn>
    <tableColumn id="7" xr3:uid="{00000000-0010-0000-0600-000007000000}" name="Max. Bid" dataDxfId="57">
      <calculatedColumnFormula>IFERROR(MAX(TAP_Bidders),0)</calculatedColumnFormula>
    </tableColumn>
    <tableColumn id="8" xr3:uid="{00000000-0010-0000-0600-000008000000}" name="Avg. Bid" dataDxfId="56">
      <calculatedColumnFormula>IFERROR(AVERAGE(TAP_Bidders),0)</calculatedColumnFormula>
    </tableColumn>
    <tableColumn id="5" xr3:uid="{00000000-0010-0000-0600-000005000000}" name="Begin" dataDxfId="55">
      <calculatedColumnFormula>tbl_TAP[[#This Row],[Item '#]]&amp;"     "&amp;tbl_TAP[[#This Row],[Description]]&amp;"     ("&amp;tbl_TAP[[#This Row],[Unit]]&amp;")"</calculatedColumnFormula>
    </tableColumn>
    <tableColumn id="49" xr3:uid="{00000000-0010-0000-0600-000031000000}" name="TA Bidder 42" dataDxfId="54"/>
    <tableColumn id="50" xr3:uid="{00000000-0010-0000-0600-000032000000}" name="TA Bidder 41" dataDxfId="53"/>
    <tableColumn id="51" xr3:uid="{00000000-0010-0000-0600-000033000000}" name="TA Bidder 40" dataDxfId="52"/>
    <tableColumn id="52" xr3:uid="{00000000-0010-0000-0600-000034000000}" name="TA Bidder 39" dataDxfId="51"/>
    <tableColumn id="41" xr3:uid="{00000000-0010-0000-0600-000029000000}" name="TA Bidder 38" dataDxfId="50"/>
    <tableColumn id="42" xr3:uid="{00000000-0010-0000-0600-00002A000000}" name="TA Bidder 37" dataDxfId="49"/>
    <tableColumn id="43" xr3:uid="{00000000-0010-0000-0600-00002B000000}" name="TA Bidder 36" dataDxfId="48"/>
    <tableColumn id="44" xr3:uid="{00000000-0010-0000-0600-00002C000000}" name="TA Bidder 35" dataDxfId="47"/>
    <tableColumn id="45" xr3:uid="{00000000-0010-0000-0600-00002D000000}" name="TA Bidder 34" dataDxfId="46"/>
    <tableColumn id="46" xr3:uid="{00000000-0010-0000-0600-00002E000000}" name="TA Bidder 33" dataDxfId="45"/>
    <tableColumn id="47" xr3:uid="{00000000-0010-0000-0600-00002F000000}" name="TA Bidder 32" dataDxfId="44"/>
    <tableColumn id="48" xr3:uid="{00000000-0010-0000-0600-000030000000}" name="TA Bidder 31" dataDxfId="43"/>
    <tableColumn id="40" xr3:uid="{00000000-0010-0000-0600-000028000000}" name="TA Bidder 30" dataDxfId="42"/>
    <tableColumn id="36" xr3:uid="{00000000-0010-0000-0600-000024000000}" name="TA Bidder 29" dataDxfId="41"/>
    <tableColumn id="37" xr3:uid="{00000000-0010-0000-0600-000025000000}" name="TA Bidder 28" dataDxfId="40"/>
    <tableColumn id="38" xr3:uid="{00000000-0010-0000-0600-000026000000}" name="TA Bidder 27" dataDxfId="39"/>
    <tableColumn id="39" xr3:uid="{00000000-0010-0000-0600-000027000000}" name="TA Bidder 26" dataDxfId="38"/>
    <tableColumn id="31" xr3:uid="{00000000-0010-0000-0600-00001F000000}" name="TA Bidder 25" dataDxfId="37"/>
    <tableColumn id="32" xr3:uid="{00000000-0010-0000-0600-000020000000}" name="TA Bidder 24" dataDxfId="36"/>
    <tableColumn id="33" xr3:uid="{00000000-0010-0000-0600-000021000000}" name="TA Bidder 23" dataDxfId="35"/>
    <tableColumn id="34" xr3:uid="{00000000-0010-0000-0600-000022000000}" name="TA Bidder 22" dataDxfId="34"/>
    <tableColumn id="35" xr3:uid="{00000000-0010-0000-0600-000023000000}" name="TA Bidder 21" dataDxfId="33"/>
    <tableColumn id="26" xr3:uid="{00000000-0010-0000-0600-00001A000000}" name="TA Bidder 20" dataDxfId="32"/>
    <tableColumn id="27" xr3:uid="{00000000-0010-0000-0600-00001B000000}" name="TA Bidder 19" dataDxfId="31"/>
    <tableColumn id="28" xr3:uid="{00000000-0010-0000-0600-00001C000000}" name="TA Bidder 18" dataDxfId="30"/>
    <tableColumn id="29" xr3:uid="{00000000-0010-0000-0600-00001D000000}" name="TA Bidder 17" dataDxfId="29"/>
    <tableColumn id="30" xr3:uid="{00000000-0010-0000-0600-00001E000000}" name="TA Bidder 16" dataDxfId="28"/>
    <tableColumn id="20" xr3:uid="{00000000-0010-0000-0600-000014000000}" name="TA Bidder 15" dataDxfId="27"/>
    <tableColumn id="21" xr3:uid="{00000000-0010-0000-0600-000015000000}" name="TA Bidder 14" dataDxfId="26"/>
    <tableColumn id="22" xr3:uid="{00000000-0010-0000-0600-000016000000}" name="TA Bidder 13" dataDxfId="25"/>
    <tableColumn id="23" xr3:uid="{00000000-0010-0000-0600-000017000000}" name="TA Bidder 12" dataDxfId="24"/>
    <tableColumn id="24" xr3:uid="{00000000-0010-0000-0600-000018000000}" name="TA Bidder 11" dataDxfId="23"/>
    <tableColumn id="16" xr3:uid="{00000000-0010-0000-0600-000010000000}" name="TA Bidder 10" dataDxfId="22"/>
    <tableColumn id="17" xr3:uid="{00000000-0010-0000-0600-000011000000}" name="TA Bidder 9" dataDxfId="21"/>
    <tableColumn id="18" xr3:uid="{00000000-0010-0000-0600-000012000000}" name="TA Bidder 8" dataDxfId="20"/>
    <tableColumn id="19" xr3:uid="{00000000-0010-0000-0600-000013000000}" name="TA Bidder 7" dataDxfId="19"/>
    <tableColumn id="12" xr3:uid="{00000000-0010-0000-0600-00000C000000}" name="TA Bidder 6" dataDxfId="18"/>
    <tableColumn id="13" xr3:uid="{00000000-0010-0000-0600-00000D000000}" name="TA Bidder 5" dataDxfId="17"/>
    <tableColumn id="14" xr3:uid="{00000000-0010-0000-0600-00000E000000}" name="TA Bidder 4" dataDxfId="16"/>
    <tableColumn id="15" xr3:uid="{00000000-0010-0000-0600-00000F000000}" name="TA Bidder 3" dataDxfId="15"/>
    <tableColumn id="9" xr3:uid="{00000000-0010-0000-0600-000009000000}" name="TA Bidder 2" dataDxfId="14"/>
    <tableColumn id="10" xr3:uid="{00000000-0010-0000-0600-00000A000000}" name="TA Bidder 1" dataDxfId="13"/>
    <tableColumn id="11" xr3:uid="{00000000-0010-0000-0600-00000B000000}" name="TA Bidder 0" dataDxfId="12"/>
    <tableColumn id="25" xr3:uid="{00000000-0010-0000-0600-000019000000}" name="TA Bidder 110" dataDxfId="11"/>
  </tableColumns>
  <tableStyleInfo name="General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bl_BidItemList" displayName="tbl_BidItemList" ref="A9:C4296" totalsRowShown="0" headerRowDxfId="8" dataDxfId="7" totalsRowDxfId="6">
  <autoFilter ref="A9:C4296" xr:uid="{00000000-0009-0000-0100-000008000000}">
    <filterColumn colId="1">
      <customFilters>
        <customFilter val="*pavement*"/>
      </customFilters>
    </filterColumn>
  </autoFilter>
  <sortState xmlns:xlrd2="http://schemas.microsoft.com/office/spreadsheetml/2017/richdata2" ref="A10:C4296">
    <sortCondition ref="A7:A4294"/>
  </sortState>
  <tableColumns count="3">
    <tableColumn id="57" xr3:uid="{00000000-0010-0000-0700-000039000000}" name="Item #" dataDxfId="5" totalsRowDxfId="4"/>
    <tableColumn id="13" xr3:uid="{00000000-0010-0000-0700-00000D000000}" name="Description" dataDxfId="3" totalsRowDxfId="2"/>
    <tableColumn id="17" xr3:uid="{00000000-0010-0000-0700-000011000000}" name="Unit" dataDxfId="1" totalsRowDxfId="0"/>
  </tableColumns>
  <tableStyleInfo name="General 2"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Leson">
      <a:dk1>
        <a:sysClr val="windowText" lastClr="000000"/>
      </a:dk1>
      <a:lt1>
        <a:sysClr val="window" lastClr="FFFFFF"/>
      </a:lt1>
      <a:dk2>
        <a:srgbClr val="454545"/>
      </a:dk2>
      <a:lt2>
        <a:srgbClr val="DADADA"/>
      </a:lt2>
      <a:accent1>
        <a:srgbClr val="9F2936"/>
      </a:accent1>
      <a:accent2>
        <a:srgbClr val="FE801A"/>
      </a:accent2>
      <a:accent3>
        <a:srgbClr val="E9BF35"/>
      </a:accent3>
      <a:accent4>
        <a:srgbClr val="4E8542"/>
      </a:accent4>
      <a:accent5>
        <a:srgbClr val="32C7A9"/>
      </a:accent5>
      <a:accent6>
        <a:srgbClr val="1B587C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5" Type="http://schemas.openxmlformats.org/officeDocument/2006/relationships/image" Target="../media/image7.emf"/><Relationship Id="rId4" Type="http://schemas.openxmlformats.org/officeDocument/2006/relationships/control" Target="../activeX/activeX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6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7.xml"/><Relationship Id="rId5" Type="http://schemas.openxmlformats.org/officeDocument/2006/relationships/image" Target="../media/image9.emf"/><Relationship Id="rId4" Type="http://schemas.openxmlformats.org/officeDocument/2006/relationships/control" Target="../activeX/activeX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11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I1788"/>
  <sheetViews>
    <sheetView showGridLines="0" zoomScaleNormal="100" workbookViewId="0">
      <pane ySplit="7" topLeftCell="A546" activePane="bottomLeft" state="frozen"/>
      <selection pane="bottomLeft" activeCell="B555" sqref="B555"/>
    </sheetView>
  </sheetViews>
  <sheetFormatPr defaultColWidth="15.69921875" defaultRowHeight="18" customHeight="1" x14ac:dyDescent="0.3"/>
  <cols>
    <col min="2" max="2" width="79.8984375" customWidth="1"/>
    <col min="3" max="3" width="12.69921875" style="12" customWidth="1"/>
    <col min="4" max="4" width="75.296875" hidden="1" customWidth="1"/>
    <col min="5" max="5" width="13.69921875" style="12" customWidth="1"/>
    <col min="6" max="6" width="75.296875" hidden="1" customWidth="1"/>
    <col min="7" max="7" width="12.69921875" style="12" customWidth="1"/>
  </cols>
  <sheetData>
    <row r="1" spans="2:7" ht="30" customHeight="1" x14ac:dyDescent="0.3">
      <c r="B1" s="4" t="s">
        <v>371</v>
      </c>
    </row>
    <row r="2" spans="2:7" ht="10" customHeight="1" x14ac:dyDescent="0.3"/>
    <row r="3" spans="2:7" ht="15" customHeight="1" x14ac:dyDescent="0.3">
      <c r="B3" s="16" t="s">
        <v>374</v>
      </c>
    </row>
    <row r="4" spans="2:7" ht="15" customHeight="1" x14ac:dyDescent="0.3">
      <c r="B4" s="16" t="s">
        <v>372</v>
      </c>
    </row>
    <row r="5" spans="2:7" ht="15" customHeight="1" x14ac:dyDescent="0.3">
      <c r="B5" s="16" t="s">
        <v>373</v>
      </c>
    </row>
    <row r="6" spans="2:7" ht="15" customHeight="1" x14ac:dyDescent="0.3">
      <c r="B6" s="16"/>
    </row>
    <row r="7" spans="2:7" ht="30" customHeight="1" x14ac:dyDescent="0.3">
      <c r="B7" s="10" t="s">
        <v>369</v>
      </c>
      <c r="C7" s="31" t="s">
        <v>4</v>
      </c>
      <c r="D7" s="10" t="s">
        <v>369</v>
      </c>
      <c r="E7" s="33" t="s">
        <v>5</v>
      </c>
      <c r="F7" s="10" t="s">
        <v>369</v>
      </c>
      <c r="G7" s="32" t="s">
        <v>7</v>
      </c>
    </row>
    <row r="8" spans="2:7" ht="18" customHeight="1" x14ac:dyDescent="0.3">
      <c r="B8" s="11" t="s">
        <v>6551</v>
      </c>
      <c r="D8" s="11" t="s">
        <v>6551</v>
      </c>
      <c r="F8" s="11" t="s">
        <v>6551</v>
      </c>
    </row>
    <row r="9" spans="2:7" ht="18" customHeight="1" x14ac:dyDescent="0.3">
      <c r="B9" s="11" t="s">
        <v>6552</v>
      </c>
      <c r="C9" s="12">
        <v>0.7</v>
      </c>
      <c r="D9" s="11" t="s">
        <v>6552</v>
      </c>
      <c r="E9" s="12">
        <v>2</v>
      </c>
      <c r="F9" s="11" t="s">
        <v>6552</v>
      </c>
      <c r="G9" s="12">
        <v>1.29</v>
      </c>
    </row>
    <row r="10" spans="2:7" ht="18" customHeight="1" x14ac:dyDescent="0.3">
      <c r="B10" s="11" t="s">
        <v>6553</v>
      </c>
      <c r="C10" s="12">
        <v>25.76</v>
      </c>
      <c r="D10" s="11" t="s">
        <v>6553</v>
      </c>
      <c r="E10" s="12">
        <v>40</v>
      </c>
      <c r="F10" s="11" t="s">
        <v>6553</v>
      </c>
      <c r="G10" s="12">
        <v>33.902857142857144</v>
      </c>
    </row>
    <row r="11" spans="2:7" ht="18" customHeight="1" x14ac:dyDescent="0.3">
      <c r="B11" s="11" t="s">
        <v>6554</v>
      </c>
      <c r="C11" s="12">
        <v>38</v>
      </c>
      <c r="D11" s="11" t="s">
        <v>6554</v>
      </c>
      <c r="E11" s="12">
        <v>51.6</v>
      </c>
      <c r="F11" s="11" t="s">
        <v>6554</v>
      </c>
      <c r="G11" s="12">
        <v>45.32</v>
      </c>
    </row>
    <row r="12" spans="2:7" ht="18" customHeight="1" x14ac:dyDescent="0.3">
      <c r="B12" s="11" t="s">
        <v>6555</v>
      </c>
      <c r="C12" s="12">
        <v>47.61</v>
      </c>
      <c r="D12" s="11" t="s">
        <v>6555</v>
      </c>
      <c r="E12" s="12">
        <v>57.32</v>
      </c>
      <c r="F12" s="11" t="s">
        <v>6555</v>
      </c>
      <c r="G12" s="12">
        <v>50.855999999999995</v>
      </c>
    </row>
    <row r="13" spans="2:7" ht="18" customHeight="1" x14ac:dyDescent="0.3">
      <c r="B13" s="11" t="s">
        <v>6556</v>
      </c>
      <c r="C13" s="12">
        <v>38</v>
      </c>
      <c r="D13" s="11" t="s">
        <v>6556</v>
      </c>
      <c r="E13" s="12">
        <v>51.6</v>
      </c>
      <c r="F13" s="11" t="s">
        <v>6556</v>
      </c>
      <c r="G13" s="12">
        <v>45.32</v>
      </c>
    </row>
    <row r="14" spans="2:7" ht="18" customHeight="1" x14ac:dyDescent="0.3">
      <c r="B14" s="11" t="s">
        <v>6557</v>
      </c>
      <c r="C14" s="12">
        <v>35</v>
      </c>
      <c r="D14" s="11" t="s">
        <v>6557</v>
      </c>
      <c r="E14" s="12">
        <v>80</v>
      </c>
      <c r="F14" s="11" t="s">
        <v>6557</v>
      </c>
      <c r="G14" s="12">
        <v>59</v>
      </c>
    </row>
    <row r="15" spans="2:7" ht="18" customHeight="1" x14ac:dyDescent="0.3">
      <c r="B15" s="11" t="s">
        <v>6558</v>
      </c>
      <c r="C15" s="12">
        <v>35</v>
      </c>
      <c r="D15" s="11" t="s">
        <v>6558</v>
      </c>
      <c r="E15" s="12">
        <v>44.56</v>
      </c>
      <c r="F15" s="11" t="s">
        <v>6558</v>
      </c>
      <c r="G15" s="12">
        <v>39.853333333333332</v>
      </c>
    </row>
    <row r="16" spans="2:7" ht="18" customHeight="1" x14ac:dyDescent="0.3">
      <c r="B16" s="11" t="s">
        <v>6559</v>
      </c>
      <c r="C16" s="12">
        <v>73</v>
      </c>
      <c r="D16" s="11" t="s">
        <v>6559</v>
      </c>
      <c r="E16" s="12">
        <v>120</v>
      </c>
      <c r="F16" s="11" t="s">
        <v>6559</v>
      </c>
      <c r="G16" s="12">
        <v>96.5</v>
      </c>
    </row>
    <row r="17" spans="2:9" ht="18" customHeight="1" x14ac:dyDescent="0.3">
      <c r="B17" s="11" t="s">
        <v>6560</v>
      </c>
      <c r="C17" s="12">
        <v>73</v>
      </c>
      <c r="D17" s="11" t="s">
        <v>6560</v>
      </c>
      <c r="E17" s="12">
        <v>300</v>
      </c>
      <c r="F17" s="11" t="s">
        <v>6560</v>
      </c>
      <c r="G17" s="12">
        <v>186.5</v>
      </c>
    </row>
    <row r="18" spans="2:9" ht="18" customHeight="1" x14ac:dyDescent="0.3">
      <c r="B18" s="11" t="s">
        <v>6561</v>
      </c>
      <c r="C18" s="12">
        <v>73</v>
      </c>
      <c r="D18" s="11" t="s">
        <v>6561</v>
      </c>
      <c r="E18" s="12">
        <v>300</v>
      </c>
      <c r="F18" s="11" t="s">
        <v>6561</v>
      </c>
      <c r="G18" s="12">
        <v>186.5</v>
      </c>
    </row>
    <row r="19" spans="2:9" ht="18" customHeight="1" x14ac:dyDescent="0.3">
      <c r="B19" s="11" t="s">
        <v>6562</v>
      </c>
      <c r="C19" s="12">
        <v>80</v>
      </c>
      <c r="D19" s="11" t="s">
        <v>6562</v>
      </c>
      <c r="E19" s="12">
        <v>200</v>
      </c>
      <c r="F19" s="11" t="s">
        <v>6562</v>
      </c>
      <c r="G19" s="12">
        <v>135.34</v>
      </c>
    </row>
    <row r="20" spans="2:9" ht="18" customHeight="1" x14ac:dyDescent="0.3">
      <c r="B20" s="11" t="s">
        <v>6563</v>
      </c>
      <c r="C20" s="12">
        <v>80</v>
      </c>
      <c r="D20" s="11" t="s">
        <v>6563</v>
      </c>
      <c r="E20" s="12">
        <v>182.60869565217391</v>
      </c>
      <c r="F20" s="11" t="s">
        <v>6563</v>
      </c>
      <c r="G20" s="12">
        <v>127.82608695652172</v>
      </c>
      <c r="I20" s="12"/>
    </row>
    <row r="21" spans="2:9" ht="18" customHeight="1" x14ac:dyDescent="0.3">
      <c r="B21" s="11" t="s">
        <v>6564</v>
      </c>
      <c r="C21" s="12">
        <v>80</v>
      </c>
      <c r="D21" s="11" t="s">
        <v>6564</v>
      </c>
      <c r="E21" s="12">
        <v>486.55</v>
      </c>
      <c r="F21" s="11" t="s">
        <v>6564</v>
      </c>
      <c r="G21" s="12">
        <v>277.62</v>
      </c>
    </row>
    <row r="22" spans="2:9" ht="18" customHeight="1" x14ac:dyDescent="0.3">
      <c r="B22" s="11" t="s">
        <v>6565</v>
      </c>
      <c r="C22" s="12">
        <v>30</v>
      </c>
      <c r="D22" s="11" t="s">
        <v>6565</v>
      </c>
      <c r="E22" s="12">
        <v>150</v>
      </c>
      <c r="F22" s="11" t="s">
        <v>6565</v>
      </c>
      <c r="G22" s="12">
        <v>76.666666666666671</v>
      </c>
    </row>
    <row r="23" spans="2:9" ht="18" customHeight="1" x14ac:dyDescent="0.3">
      <c r="B23" s="11" t="s">
        <v>6566</v>
      </c>
      <c r="C23" s="12">
        <v>200</v>
      </c>
      <c r="D23" s="11" t="s">
        <v>6566</v>
      </c>
      <c r="E23" s="12">
        <v>812</v>
      </c>
      <c r="F23" s="11" t="s">
        <v>6566</v>
      </c>
      <c r="G23" s="12">
        <v>419.80857142857138</v>
      </c>
    </row>
    <row r="24" spans="2:9" ht="18" customHeight="1" x14ac:dyDescent="0.3">
      <c r="B24" s="11" t="s">
        <v>6567</v>
      </c>
      <c r="C24" s="12">
        <v>12.95</v>
      </c>
      <c r="D24" s="11" t="s">
        <v>6567</v>
      </c>
      <c r="E24" s="12">
        <v>33</v>
      </c>
      <c r="F24" s="11" t="s">
        <v>6567</v>
      </c>
      <c r="G24" s="12">
        <v>22.112857142857145</v>
      </c>
    </row>
    <row r="25" spans="2:9" ht="18" customHeight="1" x14ac:dyDescent="0.3">
      <c r="B25" s="11" t="s">
        <v>6568</v>
      </c>
      <c r="C25" s="12">
        <v>17</v>
      </c>
      <c r="D25" s="11" t="s">
        <v>6568</v>
      </c>
      <c r="E25" s="12">
        <v>100</v>
      </c>
      <c r="F25" s="11" t="s">
        <v>6568</v>
      </c>
      <c r="G25" s="12">
        <v>72.333333333333329</v>
      </c>
    </row>
    <row r="26" spans="2:9" ht="18" customHeight="1" x14ac:dyDescent="0.3">
      <c r="B26" s="11" t="s">
        <v>6569</v>
      </c>
      <c r="C26" s="12">
        <v>12</v>
      </c>
      <c r="D26" s="11" t="s">
        <v>6569</v>
      </c>
      <c r="E26" s="12">
        <v>34</v>
      </c>
      <c r="F26" s="11" t="s">
        <v>6569</v>
      </c>
      <c r="G26" s="12">
        <v>20.996666666666666</v>
      </c>
    </row>
    <row r="27" spans="2:9" ht="18" customHeight="1" x14ac:dyDescent="0.3">
      <c r="B27" s="11" t="s">
        <v>6570</v>
      </c>
      <c r="C27" s="12">
        <v>18.760000000000002</v>
      </c>
      <c r="D27" s="11" t="s">
        <v>6570</v>
      </c>
      <c r="E27" s="12">
        <v>82</v>
      </c>
      <c r="F27" s="11" t="s">
        <v>6570</v>
      </c>
      <c r="G27" s="12">
        <v>33.708571428571432</v>
      </c>
    </row>
    <row r="28" spans="2:9" ht="18" customHeight="1" x14ac:dyDescent="0.3">
      <c r="B28" s="11" t="s">
        <v>6571</v>
      </c>
      <c r="C28" s="12">
        <v>16</v>
      </c>
      <c r="D28" s="11" t="s">
        <v>6571</v>
      </c>
      <c r="E28" s="12">
        <v>50</v>
      </c>
      <c r="F28" s="11" t="s">
        <v>6571</v>
      </c>
      <c r="G28" s="12">
        <v>31.014285714285712</v>
      </c>
    </row>
    <row r="29" spans="2:9" ht="18" customHeight="1" x14ac:dyDescent="0.3">
      <c r="B29" s="11" t="s">
        <v>6572</v>
      </c>
      <c r="C29" s="12">
        <v>260</v>
      </c>
      <c r="D29" s="11" t="s">
        <v>6572</v>
      </c>
      <c r="E29" s="12">
        <v>390</v>
      </c>
      <c r="F29" s="11" t="s">
        <v>6572</v>
      </c>
      <c r="G29" s="12">
        <v>316.66666666666669</v>
      </c>
    </row>
    <row r="30" spans="2:9" ht="18" customHeight="1" x14ac:dyDescent="0.3">
      <c r="B30" s="11" t="s">
        <v>6573</v>
      </c>
      <c r="C30" s="12">
        <v>160</v>
      </c>
      <c r="D30" s="11" t="s">
        <v>6573</v>
      </c>
      <c r="E30" s="12">
        <v>350</v>
      </c>
      <c r="F30" s="11" t="s">
        <v>6573</v>
      </c>
      <c r="G30" s="12">
        <v>253.33333333333334</v>
      </c>
    </row>
    <row r="31" spans="2:9" ht="18" customHeight="1" x14ac:dyDescent="0.3">
      <c r="B31" s="11" t="s">
        <v>6574</v>
      </c>
      <c r="C31" s="12">
        <v>165</v>
      </c>
      <c r="D31" s="11" t="s">
        <v>6574</v>
      </c>
      <c r="E31" s="12">
        <v>200</v>
      </c>
      <c r="F31" s="11" t="s">
        <v>6574</v>
      </c>
      <c r="G31" s="12">
        <v>180</v>
      </c>
    </row>
    <row r="32" spans="2:9" ht="18" customHeight="1" x14ac:dyDescent="0.3">
      <c r="B32" s="11" t="s">
        <v>6575</v>
      </c>
      <c r="C32" s="12">
        <v>4.83</v>
      </c>
      <c r="D32" s="11" t="s">
        <v>6575</v>
      </c>
      <c r="E32" s="12">
        <v>12</v>
      </c>
      <c r="F32" s="11" t="s">
        <v>6575</v>
      </c>
      <c r="G32" s="12">
        <v>8.3085714285714296</v>
      </c>
    </row>
    <row r="33" spans="2:7" ht="18" customHeight="1" x14ac:dyDescent="0.3">
      <c r="B33" s="11" t="s">
        <v>6576</v>
      </c>
      <c r="C33" s="12">
        <v>28</v>
      </c>
      <c r="D33" s="11" t="s">
        <v>6576</v>
      </c>
      <c r="E33" s="12">
        <v>35</v>
      </c>
      <c r="F33" s="11" t="s">
        <v>6576</v>
      </c>
      <c r="G33" s="12">
        <v>30.666666666666668</v>
      </c>
    </row>
    <row r="34" spans="2:7" ht="18" customHeight="1" x14ac:dyDescent="0.3">
      <c r="B34" s="11" t="s">
        <v>6577</v>
      </c>
      <c r="C34" s="12">
        <v>14</v>
      </c>
      <c r="D34" s="11" t="s">
        <v>6577</v>
      </c>
      <c r="E34" s="12">
        <v>58.48</v>
      </c>
      <c r="F34" s="11" t="s">
        <v>6577</v>
      </c>
      <c r="G34" s="12">
        <v>35.146666666666668</v>
      </c>
    </row>
    <row r="35" spans="2:7" ht="18" customHeight="1" x14ac:dyDescent="0.3">
      <c r="B35" s="11" t="s">
        <v>6578</v>
      </c>
      <c r="C35" s="12">
        <v>160</v>
      </c>
      <c r="D35" s="11" t="s">
        <v>6578</v>
      </c>
      <c r="E35" s="12">
        <v>175</v>
      </c>
      <c r="F35" s="11" t="s">
        <v>6578</v>
      </c>
      <c r="G35" s="12">
        <v>165</v>
      </c>
    </row>
    <row r="36" spans="2:7" ht="18" customHeight="1" x14ac:dyDescent="0.3">
      <c r="B36" s="11" t="s">
        <v>6579</v>
      </c>
      <c r="C36" s="12">
        <v>225</v>
      </c>
      <c r="D36" s="11" t="s">
        <v>6579</v>
      </c>
      <c r="E36" s="12">
        <v>330</v>
      </c>
      <c r="F36" s="11" t="s">
        <v>6579</v>
      </c>
      <c r="G36" s="12">
        <v>276.66666666666669</v>
      </c>
    </row>
    <row r="37" spans="2:7" ht="18" customHeight="1" x14ac:dyDescent="0.3">
      <c r="B37" s="11" t="s">
        <v>6580</v>
      </c>
      <c r="C37" s="12">
        <v>180</v>
      </c>
      <c r="D37" s="11" t="s">
        <v>6580</v>
      </c>
      <c r="E37" s="12">
        <v>475</v>
      </c>
      <c r="F37" s="11" t="s">
        <v>6580</v>
      </c>
      <c r="G37" s="12">
        <v>368.33333333333331</v>
      </c>
    </row>
    <row r="38" spans="2:7" ht="18" customHeight="1" x14ac:dyDescent="0.3">
      <c r="B38" s="11" t="s">
        <v>6581</v>
      </c>
      <c r="C38" s="12">
        <v>300</v>
      </c>
      <c r="D38" s="11" t="s">
        <v>6581</v>
      </c>
      <c r="E38" s="12">
        <v>800</v>
      </c>
      <c r="F38" s="11" t="s">
        <v>6581</v>
      </c>
      <c r="G38" s="12">
        <v>524</v>
      </c>
    </row>
    <row r="39" spans="2:7" ht="18" customHeight="1" x14ac:dyDescent="0.3">
      <c r="B39" s="11" t="s">
        <v>6582</v>
      </c>
      <c r="C39" s="12">
        <v>280</v>
      </c>
      <c r="D39" s="11" t="s">
        <v>6582</v>
      </c>
      <c r="E39" s="12">
        <v>950</v>
      </c>
      <c r="F39" s="11" t="s">
        <v>6582</v>
      </c>
      <c r="G39" s="12">
        <v>482.0371428571429</v>
      </c>
    </row>
    <row r="40" spans="2:7" ht="18" customHeight="1" x14ac:dyDescent="0.3">
      <c r="B40" s="11" t="s">
        <v>6583</v>
      </c>
      <c r="C40" s="12">
        <v>10</v>
      </c>
      <c r="D40" s="11" t="s">
        <v>6583</v>
      </c>
      <c r="E40" s="12">
        <v>29</v>
      </c>
      <c r="F40" s="11" t="s">
        <v>6583</v>
      </c>
      <c r="G40" s="12">
        <v>20.2</v>
      </c>
    </row>
    <row r="41" spans="2:7" ht="18" customHeight="1" x14ac:dyDescent="0.3">
      <c r="B41" s="11" t="s">
        <v>6584</v>
      </c>
      <c r="C41" s="12">
        <v>12.43</v>
      </c>
      <c r="D41" s="11" t="s">
        <v>6584</v>
      </c>
      <c r="E41" s="12">
        <v>55</v>
      </c>
      <c r="F41" s="11" t="s">
        <v>6584</v>
      </c>
      <c r="G41" s="12">
        <v>26.568571428571431</v>
      </c>
    </row>
    <row r="42" spans="2:7" ht="18" customHeight="1" x14ac:dyDescent="0.3">
      <c r="B42" s="11" t="s">
        <v>6585</v>
      </c>
      <c r="C42" s="12">
        <v>29260</v>
      </c>
      <c r="D42" s="11" t="s">
        <v>6585</v>
      </c>
      <c r="E42" s="12">
        <v>29840</v>
      </c>
      <c r="F42" s="11" t="s">
        <v>6585</v>
      </c>
      <c r="G42" s="12">
        <v>29550</v>
      </c>
    </row>
    <row r="43" spans="2:7" ht="18" customHeight="1" x14ac:dyDescent="0.3">
      <c r="B43" s="11" t="s">
        <v>6586</v>
      </c>
      <c r="C43" s="12">
        <v>25</v>
      </c>
      <c r="D43" s="11" t="s">
        <v>6586</v>
      </c>
      <c r="E43" s="12">
        <v>25</v>
      </c>
      <c r="F43" s="11" t="s">
        <v>6586</v>
      </c>
      <c r="G43" s="12">
        <v>25</v>
      </c>
    </row>
    <row r="44" spans="2:7" ht="18" customHeight="1" x14ac:dyDescent="0.3">
      <c r="B44" s="11" t="s">
        <v>6587</v>
      </c>
      <c r="C44" s="12">
        <v>300</v>
      </c>
      <c r="D44" s="11" t="s">
        <v>6587</v>
      </c>
      <c r="E44" s="12">
        <v>1000</v>
      </c>
      <c r="F44" s="11" t="s">
        <v>6587</v>
      </c>
      <c r="G44" s="12">
        <v>526.76857142857148</v>
      </c>
    </row>
    <row r="45" spans="2:7" ht="18" customHeight="1" x14ac:dyDescent="0.3">
      <c r="B45" s="11" t="s">
        <v>6588</v>
      </c>
      <c r="C45" s="12">
        <v>12.5</v>
      </c>
      <c r="D45" s="11" t="s">
        <v>6588</v>
      </c>
      <c r="E45" s="12">
        <v>45</v>
      </c>
      <c r="F45" s="11" t="s">
        <v>6588</v>
      </c>
      <c r="G45" s="12">
        <v>29.728571428571428</v>
      </c>
    </row>
    <row r="46" spans="2:7" ht="18" customHeight="1" x14ac:dyDescent="0.3">
      <c r="B46" s="11" t="s">
        <v>5220</v>
      </c>
      <c r="C46" s="12">
        <v>25</v>
      </c>
      <c r="D46" s="11" t="s">
        <v>5220</v>
      </c>
      <c r="E46" s="12">
        <v>108.8</v>
      </c>
      <c r="F46" s="11" t="s">
        <v>5220</v>
      </c>
      <c r="G46" s="12">
        <v>69.012222222222206</v>
      </c>
    </row>
    <row r="47" spans="2:7" ht="18" customHeight="1" x14ac:dyDescent="0.3">
      <c r="B47" s="11" t="s">
        <v>6589</v>
      </c>
      <c r="C47" s="12">
        <v>869.21</v>
      </c>
      <c r="D47" s="11" t="s">
        <v>6589</v>
      </c>
      <c r="E47" s="12">
        <v>1632.75</v>
      </c>
      <c r="F47" s="11" t="s">
        <v>6589</v>
      </c>
      <c r="G47" s="12">
        <v>1211.0766666666666</v>
      </c>
    </row>
    <row r="48" spans="2:7" ht="18" customHeight="1" x14ac:dyDescent="0.3">
      <c r="B48" s="11" t="s">
        <v>6590</v>
      </c>
      <c r="C48" s="12">
        <v>56</v>
      </c>
      <c r="D48" s="11" t="s">
        <v>6590</v>
      </c>
      <c r="E48" s="12">
        <v>80.03</v>
      </c>
      <c r="F48" s="11" t="s">
        <v>6590</v>
      </c>
      <c r="G48" s="12">
        <v>66.071666666666673</v>
      </c>
    </row>
    <row r="49" spans="2:7" ht="18" customHeight="1" x14ac:dyDescent="0.3">
      <c r="B49" s="11" t="s">
        <v>6591</v>
      </c>
      <c r="C49" s="12">
        <v>28</v>
      </c>
      <c r="D49" s="11" t="s">
        <v>6591</v>
      </c>
      <c r="E49" s="12">
        <v>49</v>
      </c>
      <c r="F49" s="11" t="s">
        <v>6591</v>
      </c>
      <c r="G49" s="12">
        <v>39</v>
      </c>
    </row>
    <row r="50" spans="2:7" ht="18" customHeight="1" x14ac:dyDescent="0.3">
      <c r="B50" s="11" t="s">
        <v>6592</v>
      </c>
      <c r="C50" s="12">
        <v>40</v>
      </c>
      <c r="D50" s="11" t="s">
        <v>6592</v>
      </c>
      <c r="E50" s="12">
        <v>76</v>
      </c>
      <c r="F50" s="11" t="s">
        <v>6592</v>
      </c>
      <c r="G50" s="12">
        <v>58.05</v>
      </c>
    </row>
    <row r="51" spans="2:7" ht="18" customHeight="1" x14ac:dyDescent="0.3">
      <c r="B51" s="11" t="s">
        <v>6593</v>
      </c>
      <c r="C51" s="12">
        <v>24</v>
      </c>
      <c r="D51" s="11" t="s">
        <v>6593</v>
      </c>
      <c r="E51" s="12">
        <v>29</v>
      </c>
      <c r="F51" s="11" t="s">
        <v>6593</v>
      </c>
      <c r="G51" s="12">
        <v>26</v>
      </c>
    </row>
    <row r="52" spans="2:7" ht="18" customHeight="1" x14ac:dyDescent="0.3">
      <c r="B52" s="11" t="s">
        <v>6594</v>
      </c>
      <c r="C52" s="12">
        <v>397</v>
      </c>
      <c r="D52" s="11" t="s">
        <v>6594</v>
      </c>
      <c r="E52" s="12">
        <v>1400</v>
      </c>
      <c r="F52" s="11" t="s">
        <v>6594</v>
      </c>
      <c r="G52" s="12">
        <v>628.44857142857143</v>
      </c>
    </row>
    <row r="53" spans="2:7" ht="18" customHeight="1" x14ac:dyDescent="0.3">
      <c r="B53" s="11" t="s">
        <v>6595</v>
      </c>
      <c r="C53" s="12">
        <v>600</v>
      </c>
      <c r="D53" s="11" t="s">
        <v>6595</v>
      </c>
      <c r="E53" s="12">
        <v>750</v>
      </c>
      <c r="F53" s="11" t="s">
        <v>6595</v>
      </c>
      <c r="G53" s="12">
        <v>670</v>
      </c>
    </row>
    <row r="54" spans="2:7" ht="18" customHeight="1" x14ac:dyDescent="0.3">
      <c r="B54" s="11" t="s">
        <v>6596</v>
      </c>
      <c r="C54" s="12">
        <v>47</v>
      </c>
      <c r="D54" s="11" t="s">
        <v>6596</v>
      </c>
      <c r="E54" s="12">
        <v>85</v>
      </c>
      <c r="F54" s="11" t="s">
        <v>6596</v>
      </c>
      <c r="G54" s="12">
        <v>64.2</v>
      </c>
    </row>
    <row r="55" spans="2:7" ht="18" customHeight="1" x14ac:dyDescent="0.3">
      <c r="B55" s="11" t="s">
        <v>6597</v>
      </c>
      <c r="C55" s="12">
        <v>50</v>
      </c>
      <c r="D55" s="11" t="s">
        <v>6597</v>
      </c>
      <c r="E55" s="12">
        <v>726</v>
      </c>
      <c r="F55" s="11" t="s">
        <v>6597</v>
      </c>
      <c r="G55" s="12">
        <v>292</v>
      </c>
    </row>
    <row r="56" spans="2:7" ht="18" customHeight="1" x14ac:dyDescent="0.3">
      <c r="B56" s="11" t="s">
        <v>6598</v>
      </c>
      <c r="C56" s="12">
        <v>652</v>
      </c>
      <c r="D56" s="11" t="s">
        <v>6598</v>
      </c>
      <c r="E56" s="12">
        <v>3114.67</v>
      </c>
      <c r="F56" s="11" t="s">
        <v>6598</v>
      </c>
      <c r="G56" s="12">
        <v>1631.6533333333334</v>
      </c>
    </row>
    <row r="57" spans="2:7" ht="18" customHeight="1" x14ac:dyDescent="0.3">
      <c r="B57" s="11" t="s">
        <v>6599</v>
      </c>
      <c r="C57" s="12">
        <v>11.2</v>
      </c>
      <c r="D57" s="11" t="s">
        <v>6599</v>
      </c>
      <c r="E57" s="12">
        <v>18</v>
      </c>
      <c r="F57" s="11" t="s">
        <v>6599</v>
      </c>
      <c r="G57" s="12">
        <v>15.066666666666668</v>
      </c>
    </row>
    <row r="58" spans="2:7" ht="18" customHeight="1" x14ac:dyDescent="0.3">
      <c r="B58" s="11" t="s">
        <v>6600</v>
      </c>
      <c r="C58" s="12">
        <v>500</v>
      </c>
      <c r="D58" s="11" t="s">
        <v>6600</v>
      </c>
      <c r="E58" s="12">
        <v>1209.5999999999999</v>
      </c>
      <c r="F58" s="11" t="s">
        <v>6600</v>
      </c>
      <c r="G58" s="12">
        <v>796.52428571428572</v>
      </c>
    </row>
    <row r="59" spans="2:7" ht="18" customHeight="1" x14ac:dyDescent="0.3">
      <c r="B59" s="11" t="s">
        <v>6601</v>
      </c>
      <c r="C59" s="12">
        <v>150</v>
      </c>
      <c r="D59" s="11" t="s">
        <v>6601</v>
      </c>
      <c r="E59" s="12">
        <v>1696.05</v>
      </c>
      <c r="F59" s="11" t="s">
        <v>6601</v>
      </c>
      <c r="G59" s="12">
        <v>768.71</v>
      </c>
    </row>
    <row r="60" spans="2:7" ht="18" customHeight="1" x14ac:dyDescent="0.3">
      <c r="B60" s="11" t="s">
        <v>6602</v>
      </c>
      <c r="C60" s="12">
        <v>792</v>
      </c>
      <c r="D60" s="11" t="s">
        <v>6602</v>
      </c>
      <c r="E60" s="12">
        <v>1300</v>
      </c>
      <c r="F60" s="11" t="s">
        <v>6602</v>
      </c>
      <c r="G60" s="12">
        <v>997.33333333333337</v>
      </c>
    </row>
    <row r="61" spans="2:7" ht="18" customHeight="1" x14ac:dyDescent="0.3">
      <c r="B61" s="11" t="s">
        <v>6603</v>
      </c>
      <c r="C61" s="12">
        <v>14.27</v>
      </c>
      <c r="D61" s="11" t="s">
        <v>6603</v>
      </c>
      <c r="E61" s="12">
        <v>36</v>
      </c>
      <c r="F61" s="11" t="s">
        <v>6603</v>
      </c>
      <c r="G61" s="12">
        <v>20.352</v>
      </c>
    </row>
    <row r="62" spans="2:7" ht="18" customHeight="1" x14ac:dyDescent="0.3">
      <c r="B62" s="11" t="s">
        <v>6604</v>
      </c>
      <c r="C62" s="12">
        <v>17</v>
      </c>
      <c r="D62" s="11" t="s">
        <v>6604</v>
      </c>
      <c r="E62" s="12">
        <v>150</v>
      </c>
      <c r="F62" s="11" t="s">
        <v>6604</v>
      </c>
      <c r="G62" s="12">
        <v>105.66666666666667</v>
      </c>
    </row>
    <row r="63" spans="2:7" ht="18" customHeight="1" x14ac:dyDescent="0.3">
      <c r="B63" s="11" t="s">
        <v>6605</v>
      </c>
      <c r="C63" s="12">
        <v>900</v>
      </c>
      <c r="D63" s="11" t="s">
        <v>6605</v>
      </c>
      <c r="E63" s="12">
        <v>1130</v>
      </c>
      <c r="F63" s="11" t="s">
        <v>6605</v>
      </c>
      <c r="G63" s="12">
        <v>1043.3333333333333</v>
      </c>
    </row>
    <row r="64" spans="2:7" ht="18" customHeight="1" x14ac:dyDescent="0.3">
      <c r="B64" s="11" t="s">
        <v>6606</v>
      </c>
      <c r="C64" s="12">
        <v>85</v>
      </c>
      <c r="D64" s="11" t="s">
        <v>6606</v>
      </c>
      <c r="E64" s="12">
        <v>1052.72</v>
      </c>
      <c r="F64" s="11" t="s">
        <v>6606</v>
      </c>
      <c r="G64" s="12">
        <v>311.94400000000002</v>
      </c>
    </row>
    <row r="65" spans="2:7" ht="18" customHeight="1" x14ac:dyDescent="0.3">
      <c r="B65" s="11" t="s">
        <v>6607</v>
      </c>
      <c r="C65" s="12">
        <v>3000</v>
      </c>
      <c r="D65" s="11" t="s">
        <v>6607</v>
      </c>
      <c r="E65" s="12">
        <v>3950</v>
      </c>
      <c r="F65" s="11" t="s">
        <v>6607</v>
      </c>
      <c r="G65" s="12">
        <v>3419.0057142857145</v>
      </c>
    </row>
    <row r="66" spans="2:7" ht="18" customHeight="1" x14ac:dyDescent="0.3">
      <c r="B66" s="11" t="s">
        <v>6608</v>
      </c>
      <c r="C66" s="12">
        <v>10.7</v>
      </c>
      <c r="D66" s="11" t="s">
        <v>6608</v>
      </c>
      <c r="E66" s="12">
        <v>18</v>
      </c>
      <c r="F66" s="11" t="s">
        <v>6608</v>
      </c>
      <c r="G66" s="12">
        <v>14.566666666666668</v>
      </c>
    </row>
    <row r="67" spans="2:7" ht="18" customHeight="1" x14ac:dyDescent="0.3">
      <c r="B67" s="11" t="s">
        <v>6609</v>
      </c>
      <c r="C67" s="12">
        <v>16</v>
      </c>
      <c r="D67" s="11" t="s">
        <v>6609</v>
      </c>
      <c r="E67" s="12">
        <v>55</v>
      </c>
      <c r="F67" s="11" t="s">
        <v>6609</v>
      </c>
      <c r="G67" s="12">
        <v>34.875</v>
      </c>
    </row>
    <row r="68" spans="2:7" ht="18" customHeight="1" x14ac:dyDescent="0.3">
      <c r="B68" s="11" t="s">
        <v>6610</v>
      </c>
      <c r="C68" s="12">
        <v>15</v>
      </c>
      <c r="D68" s="11" t="s">
        <v>6610</v>
      </c>
      <c r="E68" s="12">
        <v>140.69999999999999</v>
      </c>
      <c r="F68" s="11" t="s">
        <v>6610</v>
      </c>
      <c r="G68" s="12">
        <v>90.391666666666666</v>
      </c>
    </row>
    <row r="69" spans="2:7" ht="18" customHeight="1" x14ac:dyDescent="0.3">
      <c r="B69" s="11" t="s">
        <v>6611</v>
      </c>
      <c r="C69" s="12">
        <v>10.7</v>
      </c>
      <c r="D69" s="11" t="s">
        <v>6611</v>
      </c>
      <c r="E69" s="12">
        <v>24</v>
      </c>
      <c r="F69" s="11" t="s">
        <v>6611</v>
      </c>
      <c r="G69" s="12">
        <v>17.566666666666666</v>
      </c>
    </row>
    <row r="70" spans="2:7" ht="18" customHeight="1" x14ac:dyDescent="0.3">
      <c r="B70" s="11" t="s">
        <v>6612</v>
      </c>
      <c r="C70" s="12">
        <v>22.17</v>
      </c>
      <c r="D70" s="11" t="s">
        <v>6612</v>
      </c>
      <c r="E70" s="12">
        <v>55</v>
      </c>
      <c r="F70" s="11" t="s">
        <v>6612</v>
      </c>
      <c r="G70" s="12">
        <v>34.622857142857143</v>
      </c>
    </row>
    <row r="71" spans="2:7" ht="18" customHeight="1" x14ac:dyDescent="0.3">
      <c r="B71" s="11" t="s">
        <v>6613</v>
      </c>
      <c r="C71" s="12">
        <v>43</v>
      </c>
      <c r="D71" s="11" t="s">
        <v>6613</v>
      </c>
      <c r="E71" s="12">
        <v>1169.69</v>
      </c>
      <c r="F71" s="11" t="s">
        <v>6613</v>
      </c>
      <c r="G71" s="12">
        <v>296.87800000000004</v>
      </c>
    </row>
    <row r="72" spans="2:7" ht="18" customHeight="1" x14ac:dyDescent="0.3">
      <c r="B72" s="11" t="s">
        <v>6614</v>
      </c>
      <c r="C72" s="12">
        <v>750</v>
      </c>
      <c r="D72" s="11" t="s">
        <v>6614</v>
      </c>
      <c r="E72" s="12">
        <v>1000</v>
      </c>
      <c r="F72" s="11" t="s">
        <v>6614</v>
      </c>
      <c r="G72" s="12">
        <v>860</v>
      </c>
    </row>
    <row r="73" spans="2:7" ht="18" customHeight="1" x14ac:dyDescent="0.3">
      <c r="B73" s="11" t="s">
        <v>6615</v>
      </c>
      <c r="C73" s="12">
        <v>15.5</v>
      </c>
      <c r="D73" s="11" t="s">
        <v>6615</v>
      </c>
      <c r="E73" s="12">
        <v>34</v>
      </c>
      <c r="F73" s="11" t="s">
        <v>6615</v>
      </c>
      <c r="G73" s="12">
        <v>24.3</v>
      </c>
    </row>
    <row r="74" spans="2:7" ht="18" customHeight="1" x14ac:dyDescent="0.3">
      <c r="B74" s="11" t="s">
        <v>6616</v>
      </c>
      <c r="C74" s="12">
        <v>110</v>
      </c>
      <c r="D74" s="11" t="s">
        <v>6616</v>
      </c>
      <c r="E74" s="12">
        <v>400</v>
      </c>
      <c r="F74" s="11" t="s">
        <v>6616</v>
      </c>
      <c r="G74" s="12">
        <v>216.66666666666666</v>
      </c>
    </row>
    <row r="75" spans="2:7" ht="18" customHeight="1" x14ac:dyDescent="0.3">
      <c r="B75" s="11" t="s">
        <v>6617</v>
      </c>
      <c r="C75" s="12">
        <v>9</v>
      </c>
      <c r="D75" s="11" t="s">
        <v>6617</v>
      </c>
      <c r="E75" s="12">
        <v>15.55</v>
      </c>
      <c r="F75" s="11" t="s">
        <v>6617</v>
      </c>
      <c r="G75" s="12">
        <v>11.647142857142857</v>
      </c>
    </row>
    <row r="76" spans="2:7" ht="18" customHeight="1" x14ac:dyDescent="0.3">
      <c r="B76" s="11" t="s">
        <v>6618</v>
      </c>
      <c r="C76" s="12">
        <v>2500</v>
      </c>
      <c r="D76" s="11" t="s">
        <v>6618</v>
      </c>
      <c r="E76" s="12">
        <v>8720</v>
      </c>
      <c r="F76" s="11" t="s">
        <v>6618</v>
      </c>
      <c r="G76" s="12">
        <v>6202</v>
      </c>
    </row>
    <row r="77" spans="2:7" ht="18" customHeight="1" x14ac:dyDescent="0.3">
      <c r="B77" s="11" t="s">
        <v>6619</v>
      </c>
      <c r="C77" s="12">
        <v>23</v>
      </c>
      <c r="D77" s="11" t="s">
        <v>6619</v>
      </c>
      <c r="E77" s="12">
        <v>42</v>
      </c>
      <c r="F77" s="11" t="s">
        <v>6619</v>
      </c>
      <c r="G77" s="12">
        <v>35</v>
      </c>
    </row>
    <row r="78" spans="2:7" ht="18" customHeight="1" x14ac:dyDescent="0.3">
      <c r="B78" s="11" t="s">
        <v>6620</v>
      </c>
      <c r="C78" s="12">
        <v>47</v>
      </c>
      <c r="D78" s="11" t="s">
        <v>6620</v>
      </c>
      <c r="E78" s="12">
        <v>120</v>
      </c>
      <c r="F78" s="11" t="s">
        <v>6620</v>
      </c>
      <c r="G78" s="12">
        <v>70.5</v>
      </c>
    </row>
    <row r="79" spans="2:7" ht="18" customHeight="1" x14ac:dyDescent="0.3">
      <c r="B79" s="11" t="s">
        <v>6621</v>
      </c>
      <c r="C79" s="12">
        <v>33</v>
      </c>
      <c r="D79" s="11" t="s">
        <v>6621</v>
      </c>
      <c r="E79" s="12">
        <v>38</v>
      </c>
      <c r="F79" s="11" t="s">
        <v>6621</v>
      </c>
      <c r="G79" s="12">
        <v>35</v>
      </c>
    </row>
    <row r="80" spans="2:7" ht="18" customHeight="1" x14ac:dyDescent="0.3">
      <c r="B80" s="11" t="s">
        <v>6622</v>
      </c>
      <c r="C80" s="12">
        <v>50</v>
      </c>
      <c r="D80" s="11" t="s">
        <v>6622</v>
      </c>
      <c r="E80" s="12">
        <v>140</v>
      </c>
      <c r="F80" s="11" t="s">
        <v>6622</v>
      </c>
      <c r="G80" s="12">
        <v>96.666666666666671</v>
      </c>
    </row>
    <row r="81" spans="2:7" ht="18" customHeight="1" x14ac:dyDescent="0.3">
      <c r="B81" s="11" t="s">
        <v>6623</v>
      </c>
      <c r="C81" s="12">
        <v>1500</v>
      </c>
      <c r="D81" s="11" t="s">
        <v>6623</v>
      </c>
      <c r="E81" s="12">
        <v>2200</v>
      </c>
      <c r="F81" s="11" t="s">
        <v>6623</v>
      </c>
      <c r="G81" s="12">
        <v>1733.3333333333333</v>
      </c>
    </row>
    <row r="82" spans="2:7" ht="18" customHeight="1" x14ac:dyDescent="0.3">
      <c r="B82" s="11" t="s">
        <v>6624</v>
      </c>
      <c r="C82" s="12">
        <v>185</v>
      </c>
      <c r="D82" s="11" t="s">
        <v>6624</v>
      </c>
      <c r="E82" s="12">
        <v>242</v>
      </c>
      <c r="F82" s="11" t="s">
        <v>6624</v>
      </c>
      <c r="G82" s="12">
        <v>210.24666666666667</v>
      </c>
    </row>
    <row r="83" spans="2:7" ht="18" customHeight="1" x14ac:dyDescent="0.3">
      <c r="B83" s="11" t="s">
        <v>6625</v>
      </c>
      <c r="C83" s="12">
        <v>60</v>
      </c>
      <c r="D83" s="11" t="s">
        <v>6625</v>
      </c>
      <c r="E83" s="12">
        <v>73.709999999999994</v>
      </c>
      <c r="F83" s="11" t="s">
        <v>6625</v>
      </c>
      <c r="G83" s="12">
        <v>66.236666666666665</v>
      </c>
    </row>
    <row r="84" spans="2:7" ht="18" customHeight="1" x14ac:dyDescent="0.3">
      <c r="B84" s="11" t="s">
        <v>6626</v>
      </c>
      <c r="C84" s="12">
        <v>1000</v>
      </c>
      <c r="D84" s="11" t="s">
        <v>6626</v>
      </c>
      <c r="E84" s="12">
        <v>7000</v>
      </c>
      <c r="F84" s="11" t="s">
        <v>6626</v>
      </c>
      <c r="G84" s="12">
        <v>4000</v>
      </c>
    </row>
    <row r="85" spans="2:7" ht="18" customHeight="1" x14ac:dyDescent="0.3">
      <c r="B85" s="11" t="s">
        <v>6627</v>
      </c>
      <c r="C85" s="12">
        <v>850</v>
      </c>
      <c r="D85" s="11" t="s">
        <v>6627</v>
      </c>
      <c r="E85" s="12">
        <v>1500</v>
      </c>
      <c r="F85" s="11" t="s">
        <v>6627</v>
      </c>
      <c r="G85" s="12">
        <v>1040</v>
      </c>
    </row>
    <row r="86" spans="2:7" ht="18" customHeight="1" x14ac:dyDescent="0.3">
      <c r="B86" s="11" t="s">
        <v>6628</v>
      </c>
      <c r="C86" s="12">
        <v>100</v>
      </c>
      <c r="D86" s="11" t="s">
        <v>6628</v>
      </c>
      <c r="E86" s="12">
        <v>225</v>
      </c>
      <c r="F86" s="11" t="s">
        <v>6628</v>
      </c>
      <c r="G86" s="12">
        <v>171.66666666666666</v>
      </c>
    </row>
    <row r="87" spans="2:7" ht="18" customHeight="1" x14ac:dyDescent="0.3">
      <c r="B87" s="11" t="s">
        <v>6629</v>
      </c>
      <c r="C87" s="12">
        <v>35</v>
      </c>
      <c r="D87" s="11" t="s">
        <v>6629</v>
      </c>
      <c r="E87" s="12">
        <v>35</v>
      </c>
      <c r="F87" s="11" t="s">
        <v>6629</v>
      </c>
      <c r="G87" s="12">
        <v>35</v>
      </c>
    </row>
    <row r="88" spans="2:7" ht="18" customHeight="1" x14ac:dyDescent="0.3">
      <c r="B88" s="11" t="s">
        <v>6630</v>
      </c>
      <c r="C88" s="12">
        <v>7</v>
      </c>
      <c r="D88" s="11" t="s">
        <v>6630</v>
      </c>
      <c r="E88" s="12">
        <v>11.3</v>
      </c>
      <c r="F88" s="11" t="s">
        <v>6630</v>
      </c>
      <c r="G88" s="12">
        <v>9.7666666666666675</v>
      </c>
    </row>
    <row r="89" spans="2:7" ht="18" customHeight="1" x14ac:dyDescent="0.3">
      <c r="B89" s="11" t="s">
        <v>6631</v>
      </c>
      <c r="C89" s="12">
        <v>800</v>
      </c>
      <c r="D89" s="11" t="s">
        <v>6631</v>
      </c>
      <c r="E89" s="12">
        <v>1508.22</v>
      </c>
      <c r="F89" s="11" t="s">
        <v>6631</v>
      </c>
      <c r="G89" s="12">
        <v>1107.8600000000001</v>
      </c>
    </row>
    <row r="90" spans="2:7" ht="18" customHeight="1" x14ac:dyDescent="0.3">
      <c r="B90" s="11" t="s">
        <v>6632</v>
      </c>
      <c r="C90" s="12">
        <v>745</v>
      </c>
      <c r="D90" s="11" t="s">
        <v>6632</v>
      </c>
      <c r="E90" s="12">
        <v>3743.01</v>
      </c>
      <c r="F90" s="11" t="s">
        <v>6632</v>
      </c>
      <c r="G90" s="12">
        <v>1455.1020000000001</v>
      </c>
    </row>
    <row r="91" spans="2:7" ht="18" customHeight="1" x14ac:dyDescent="0.3">
      <c r="B91" s="11" t="s">
        <v>6633</v>
      </c>
      <c r="C91" s="12">
        <v>1018</v>
      </c>
      <c r="D91" s="11" t="s">
        <v>6633</v>
      </c>
      <c r="E91" s="12">
        <v>1800</v>
      </c>
      <c r="F91" s="11" t="s">
        <v>6633</v>
      </c>
      <c r="G91" s="12">
        <v>1339.3333333333333</v>
      </c>
    </row>
    <row r="92" spans="2:7" ht="18" customHeight="1" x14ac:dyDescent="0.3">
      <c r="B92" s="11" t="s">
        <v>6634</v>
      </c>
      <c r="C92" s="12">
        <v>21.05</v>
      </c>
      <c r="D92" s="11" t="s">
        <v>6634</v>
      </c>
      <c r="E92" s="12">
        <v>60</v>
      </c>
      <c r="F92" s="11" t="s">
        <v>6634</v>
      </c>
      <c r="G92" s="12">
        <v>33.003999999999998</v>
      </c>
    </row>
    <row r="93" spans="2:7" ht="18" customHeight="1" x14ac:dyDescent="0.3">
      <c r="B93" s="11" t="s">
        <v>6635</v>
      </c>
      <c r="C93" s="12">
        <v>215</v>
      </c>
      <c r="D93" s="11" t="s">
        <v>6635</v>
      </c>
      <c r="E93" s="12">
        <v>275</v>
      </c>
      <c r="F93" s="11" t="s">
        <v>6635</v>
      </c>
      <c r="G93" s="12">
        <v>238.33333333333334</v>
      </c>
    </row>
    <row r="94" spans="2:7" ht="18" customHeight="1" x14ac:dyDescent="0.3">
      <c r="B94" s="11" t="s">
        <v>6636</v>
      </c>
      <c r="C94" s="12">
        <v>154</v>
      </c>
      <c r="D94" s="11" t="s">
        <v>6636</v>
      </c>
      <c r="E94" s="12">
        <v>160</v>
      </c>
      <c r="F94" s="11" t="s">
        <v>6636</v>
      </c>
      <c r="G94" s="12">
        <v>158</v>
      </c>
    </row>
    <row r="95" spans="2:7" ht="18" customHeight="1" x14ac:dyDescent="0.3">
      <c r="B95" s="11" t="s">
        <v>6637</v>
      </c>
      <c r="C95" s="12">
        <v>11.5</v>
      </c>
      <c r="D95" s="11" t="s">
        <v>6637</v>
      </c>
      <c r="E95" s="12">
        <v>25</v>
      </c>
      <c r="F95" s="11" t="s">
        <v>6637</v>
      </c>
      <c r="G95" s="12">
        <v>17.678571428571427</v>
      </c>
    </row>
    <row r="96" spans="2:7" ht="18" customHeight="1" x14ac:dyDescent="0.3">
      <c r="B96" s="11" t="s">
        <v>6638</v>
      </c>
      <c r="C96" s="12">
        <v>100</v>
      </c>
      <c r="D96" s="11" t="s">
        <v>6638</v>
      </c>
      <c r="E96" s="12">
        <v>1286.6600000000001</v>
      </c>
      <c r="F96" s="11" t="s">
        <v>6638</v>
      </c>
      <c r="G96" s="12">
        <v>382.23200000000003</v>
      </c>
    </row>
    <row r="97" spans="2:7" ht="18" customHeight="1" x14ac:dyDescent="0.3">
      <c r="B97" s="11" t="s">
        <v>6639</v>
      </c>
      <c r="C97" s="12">
        <v>21</v>
      </c>
      <c r="D97" s="11" t="s">
        <v>6639</v>
      </c>
      <c r="E97" s="12">
        <v>49</v>
      </c>
      <c r="F97" s="11" t="s">
        <v>6639</v>
      </c>
      <c r="G97" s="12">
        <v>33.905999999999999</v>
      </c>
    </row>
    <row r="98" spans="2:7" ht="18" customHeight="1" x14ac:dyDescent="0.3">
      <c r="B98" s="11" t="s">
        <v>6640</v>
      </c>
      <c r="C98" s="12">
        <v>38</v>
      </c>
      <c r="D98" s="11" t="s">
        <v>6640</v>
      </c>
      <c r="E98" s="12">
        <v>60</v>
      </c>
      <c r="F98" s="11" t="s">
        <v>6640</v>
      </c>
      <c r="G98" s="12">
        <v>50.844000000000001</v>
      </c>
    </row>
    <row r="99" spans="2:7" ht="18" customHeight="1" x14ac:dyDescent="0.3">
      <c r="B99" s="11" t="s">
        <v>5221</v>
      </c>
      <c r="C99" s="12">
        <v>15</v>
      </c>
      <c r="D99" s="11" t="s">
        <v>5221</v>
      </c>
      <c r="E99" s="12">
        <v>62.77</v>
      </c>
      <c r="F99" s="11" t="s">
        <v>5221</v>
      </c>
      <c r="G99" s="12">
        <v>46.415714285714287</v>
      </c>
    </row>
    <row r="100" spans="2:7" ht="18" customHeight="1" x14ac:dyDescent="0.3">
      <c r="B100" s="11" t="s">
        <v>6641</v>
      </c>
      <c r="C100" s="12">
        <v>18.420000000000002</v>
      </c>
      <c r="D100" s="11" t="s">
        <v>6641</v>
      </c>
      <c r="E100" s="12">
        <v>55</v>
      </c>
      <c r="F100" s="11" t="s">
        <v>6641</v>
      </c>
      <c r="G100" s="12">
        <v>35.437142857142859</v>
      </c>
    </row>
    <row r="101" spans="2:7" ht="18" customHeight="1" x14ac:dyDescent="0.3">
      <c r="B101" s="11" t="s">
        <v>6642</v>
      </c>
      <c r="C101" s="12">
        <v>38.08</v>
      </c>
      <c r="D101" s="11" t="s">
        <v>6642</v>
      </c>
      <c r="E101" s="12">
        <v>83</v>
      </c>
      <c r="F101" s="11" t="s">
        <v>6642</v>
      </c>
      <c r="G101" s="12">
        <v>61.855714285714278</v>
      </c>
    </row>
    <row r="102" spans="2:7" ht="18" customHeight="1" x14ac:dyDescent="0.3">
      <c r="B102" s="11" t="s">
        <v>6643</v>
      </c>
      <c r="C102" s="12">
        <v>17.5</v>
      </c>
      <c r="D102" s="11" t="s">
        <v>6643</v>
      </c>
      <c r="E102" s="12">
        <v>25</v>
      </c>
      <c r="F102" s="11" t="s">
        <v>6643</v>
      </c>
      <c r="G102" s="12">
        <v>21.25</v>
      </c>
    </row>
    <row r="103" spans="2:7" ht="18" customHeight="1" x14ac:dyDescent="0.3">
      <c r="B103" s="11" t="s">
        <v>6644</v>
      </c>
      <c r="C103" s="12">
        <v>23.88</v>
      </c>
      <c r="D103" s="11" t="s">
        <v>6644</v>
      </c>
      <c r="E103" s="12">
        <v>60</v>
      </c>
      <c r="F103" s="11" t="s">
        <v>6644</v>
      </c>
      <c r="G103" s="12">
        <v>38.67</v>
      </c>
    </row>
    <row r="104" spans="2:7" ht="18" customHeight="1" x14ac:dyDescent="0.3">
      <c r="B104" s="11" t="s">
        <v>6645</v>
      </c>
      <c r="C104" s="12">
        <v>220</v>
      </c>
      <c r="D104" s="11" t="s">
        <v>6645</v>
      </c>
      <c r="E104" s="12">
        <v>500</v>
      </c>
      <c r="F104" s="11" t="s">
        <v>6645</v>
      </c>
      <c r="G104" s="12">
        <v>343.33333333333331</v>
      </c>
    </row>
    <row r="105" spans="2:7" ht="18" customHeight="1" x14ac:dyDescent="0.3">
      <c r="B105" s="11" t="s">
        <v>6646</v>
      </c>
      <c r="C105" s="12">
        <v>33</v>
      </c>
      <c r="D105" s="11" t="s">
        <v>6646</v>
      </c>
      <c r="E105" s="12">
        <v>400</v>
      </c>
      <c r="F105" s="11" t="s">
        <v>6646</v>
      </c>
      <c r="G105" s="12">
        <v>194.33333333333334</v>
      </c>
    </row>
    <row r="106" spans="2:7" ht="18" customHeight="1" x14ac:dyDescent="0.3">
      <c r="B106" s="11" t="s">
        <v>6647</v>
      </c>
      <c r="C106" s="12">
        <v>300</v>
      </c>
      <c r="D106" s="11" t="s">
        <v>6647</v>
      </c>
      <c r="E106" s="12">
        <v>500</v>
      </c>
      <c r="F106" s="11" t="s">
        <v>6647</v>
      </c>
      <c r="G106" s="12">
        <v>376.66666666666669</v>
      </c>
    </row>
    <row r="107" spans="2:7" ht="18" customHeight="1" x14ac:dyDescent="0.3">
      <c r="B107" s="11" t="s">
        <v>6648</v>
      </c>
      <c r="C107" s="12">
        <v>330</v>
      </c>
      <c r="D107" s="11" t="s">
        <v>6648</v>
      </c>
      <c r="E107" s="12">
        <v>500</v>
      </c>
      <c r="F107" s="11" t="s">
        <v>6648</v>
      </c>
      <c r="G107" s="12">
        <v>426.66666666666669</v>
      </c>
    </row>
    <row r="108" spans="2:7" ht="18" customHeight="1" x14ac:dyDescent="0.3">
      <c r="B108" s="11" t="s">
        <v>6649</v>
      </c>
      <c r="C108" s="12">
        <v>150</v>
      </c>
      <c r="D108" s="11" t="s">
        <v>6649</v>
      </c>
      <c r="E108" s="12">
        <v>1813.02</v>
      </c>
      <c r="F108" s="11" t="s">
        <v>6649</v>
      </c>
      <c r="G108" s="12">
        <v>501.10399999999998</v>
      </c>
    </row>
    <row r="109" spans="2:7" ht="18" customHeight="1" x14ac:dyDescent="0.3">
      <c r="B109" s="11" t="s">
        <v>6650</v>
      </c>
      <c r="C109" s="12">
        <v>165</v>
      </c>
      <c r="D109" s="11" t="s">
        <v>6650</v>
      </c>
      <c r="E109" s="12">
        <v>1579.08</v>
      </c>
      <c r="F109" s="11" t="s">
        <v>6650</v>
      </c>
      <c r="G109" s="12">
        <v>485.18599999999998</v>
      </c>
    </row>
    <row r="110" spans="2:7" ht="18" customHeight="1" x14ac:dyDescent="0.3">
      <c r="B110" s="11" t="s">
        <v>6651</v>
      </c>
      <c r="C110" s="12">
        <v>500</v>
      </c>
      <c r="D110" s="11" t="s">
        <v>6651</v>
      </c>
      <c r="E110" s="12">
        <v>1600</v>
      </c>
      <c r="F110" s="11" t="s">
        <v>6651</v>
      </c>
      <c r="G110" s="12">
        <v>865.25</v>
      </c>
    </row>
    <row r="111" spans="2:7" ht="18" customHeight="1" x14ac:dyDescent="0.3">
      <c r="B111" s="11" t="s">
        <v>6652</v>
      </c>
      <c r="C111" s="12">
        <v>1000</v>
      </c>
      <c r="D111" s="11" t="s">
        <v>6652</v>
      </c>
      <c r="E111" s="12">
        <v>2200</v>
      </c>
      <c r="F111" s="11" t="s">
        <v>6652</v>
      </c>
      <c r="G111" s="12">
        <v>1310</v>
      </c>
    </row>
    <row r="112" spans="2:7" ht="18" customHeight="1" x14ac:dyDescent="0.3">
      <c r="B112" s="11" t="s">
        <v>6653</v>
      </c>
      <c r="C112" s="12">
        <v>28</v>
      </c>
      <c r="D112" s="11" t="s">
        <v>6653</v>
      </c>
      <c r="E112" s="12">
        <v>52</v>
      </c>
      <c r="F112" s="11" t="s">
        <v>6653</v>
      </c>
      <c r="G112" s="12">
        <v>36.4</v>
      </c>
    </row>
    <row r="113" spans="2:7" ht="18" customHeight="1" x14ac:dyDescent="0.3">
      <c r="B113" s="11" t="s">
        <v>6654</v>
      </c>
      <c r="C113" s="12">
        <v>5.76</v>
      </c>
      <c r="D113" s="11" t="s">
        <v>6654</v>
      </c>
      <c r="E113" s="12">
        <v>30.25</v>
      </c>
      <c r="F113" s="11" t="s">
        <v>6654</v>
      </c>
      <c r="G113" s="12">
        <v>12.693999999999999</v>
      </c>
    </row>
    <row r="114" spans="2:7" ht="18" customHeight="1" x14ac:dyDescent="0.3">
      <c r="B114" s="11" t="s">
        <v>6655</v>
      </c>
      <c r="C114" s="12">
        <v>4.4800000000000004</v>
      </c>
      <c r="D114" s="11" t="s">
        <v>6655</v>
      </c>
      <c r="E114" s="12">
        <v>21</v>
      </c>
      <c r="F114" s="11" t="s">
        <v>6655</v>
      </c>
      <c r="G114" s="12">
        <v>11.432857142857143</v>
      </c>
    </row>
    <row r="115" spans="2:7" ht="18" customHeight="1" x14ac:dyDescent="0.3">
      <c r="B115" s="11" t="s">
        <v>6656</v>
      </c>
      <c r="C115" s="12">
        <v>44</v>
      </c>
      <c r="D115" s="11" t="s">
        <v>6656</v>
      </c>
      <c r="E115" s="12">
        <v>200</v>
      </c>
      <c r="F115" s="11" t="s">
        <v>6656</v>
      </c>
      <c r="G115" s="12">
        <v>148</v>
      </c>
    </row>
    <row r="116" spans="2:7" ht="18" customHeight="1" x14ac:dyDescent="0.3">
      <c r="B116" s="11" t="s">
        <v>6657</v>
      </c>
      <c r="C116" s="12">
        <v>21.53</v>
      </c>
      <c r="D116" s="11" t="s">
        <v>6657</v>
      </c>
      <c r="E116" s="12">
        <v>70</v>
      </c>
      <c r="F116" s="11" t="s">
        <v>6657</v>
      </c>
      <c r="G116" s="12">
        <v>39.784285714285716</v>
      </c>
    </row>
    <row r="117" spans="2:7" ht="18" customHeight="1" x14ac:dyDescent="0.3">
      <c r="B117" s="11" t="s">
        <v>6658</v>
      </c>
      <c r="C117" s="12">
        <v>240</v>
      </c>
      <c r="D117" s="11" t="s">
        <v>6658</v>
      </c>
      <c r="E117" s="12">
        <v>2500</v>
      </c>
      <c r="F117" s="11" t="s">
        <v>6658</v>
      </c>
      <c r="G117" s="12">
        <v>1487.9971428571428</v>
      </c>
    </row>
    <row r="118" spans="2:7" ht="18" customHeight="1" x14ac:dyDescent="0.3">
      <c r="B118" s="11" t="s">
        <v>6659</v>
      </c>
      <c r="C118" s="12">
        <v>35</v>
      </c>
      <c r="D118" s="11" t="s">
        <v>6659</v>
      </c>
      <c r="E118" s="12">
        <v>522.5</v>
      </c>
      <c r="F118" s="11" t="s">
        <v>6659</v>
      </c>
      <c r="G118" s="12">
        <v>150.40600000000001</v>
      </c>
    </row>
    <row r="119" spans="2:7" ht="18" customHeight="1" x14ac:dyDescent="0.3">
      <c r="B119" s="11" t="s">
        <v>6660</v>
      </c>
      <c r="C119" s="12">
        <v>3.85</v>
      </c>
      <c r="D119" s="11" t="s">
        <v>6660</v>
      </c>
      <c r="E119" s="12">
        <v>8.25</v>
      </c>
      <c r="F119" s="11" t="s">
        <v>6660</v>
      </c>
      <c r="G119" s="12">
        <v>5.3666666666666671</v>
      </c>
    </row>
    <row r="120" spans="2:7" ht="18" customHeight="1" x14ac:dyDescent="0.3">
      <c r="B120" s="11" t="s">
        <v>6661</v>
      </c>
      <c r="C120" s="12">
        <v>200</v>
      </c>
      <c r="D120" s="11" t="s">
        <v>6661</v>
      </c>
      <c r="E120" s="12">
        <v>286</v>
      </c>
      <c r="F120" s="11" t="s">
        <v>6661</v>
      </c>
      <c r="G120" s="12">
        <v>235.42</v>
      </c>
    </row>
    <row r="121" spans="2:7" ht="18" customHeight="1" x14ac:dyDescent="0.3">
      <c r="B121" s="11" t="s">
        <v>6662</v>
      </c>
      <c r="C121" s="12">
        <v>47020</v>
      </c>
      <c r="D121" s="11" t="s">
        <v>6662</v>
      </c>
      <c r="E121" s="12">
        <v>59000</v>
      </c>
      <c r="F121" s="11" t="s">
        <v>6662</v>
      </c>
      <c r="G121" s="12">
        <v>51173.333333333336</v>
      </c>
    </row>
    <row r="122" spans="2:7" ht="18" customHeight="1" x14ac:dyDescent="0.3">
      <c r="B122" s="11" t="s">
        <v>6663</v>
      </c>
      <c r="C122" s="12">
        <v>2700</v>
      </c>
      <c r="D122" s="11" t="s">
        <v>6663</v>
      </c>
      <c r="E122" s="12">
        <v>5292</v>
      </c>
      <c r="F122" s="11" t="s">
        <v>6663</v>
      </c>
      <c r="G122" s="12">
        <v>4164</v>
      </c>
    </row>
    <row r="123" spans="2:7" ht="18" customHeight="1" x14ac:dyDescent="0.3">
      <c r="B123" s="11" t="s">
        <v>6664</v>
      </c>
      <c r="C123" s="12">
        <v>2450</v>
      </c>
      <c r="D123" s="11" t="s">
        <v>6664</v>
      </c>
      <c r="E123" s="12">
        <v>7043.88</v>
      </c>
      <c r="F123" s="11" t="s">
        <v>6664</v>
      </c>
      <c r="G123" s="12">
        <v>4124.6760000000004</v>
      </c>
    </row>
    <row r="124" spans="2:7" ht="18" customHeight="1" x14ac:dyDescent="0.3">
      <c r="B124" s="11" t="s">
        <v>6665</v>
      </c>
      <c r="C124" s="12">
        <v>2655</v>
      </c>
      <c r="D124" s="11" t="s">
        <v>6665</v>
      </c>
      <c r="E124" s="12">
        <v>6195</v>
      </c>
      <c r="F124" s="11" t="s">
        <v>6665</v>
      </c>
      <c r="G124" s="12">
        <v>4950</v>
      </c>
    </row>
    <row r="125" spans="2:7" ht="18" customHeight="1" x14ac:dyDescent="0.3">
      <c r="B125" s="11" t="s">
        <v>6666</v>
      </c>
      <c r="C125" s="12">
        <v>4000</v>
      </c>
      <c r="D125" s="11" t="s">
        <v>6666</v>
      </c>
      <c r="E125" s="12">
        <v>6332</v>
      </c>
      <c r="F125" s="11" t="s">
        <v>6666</v>
      </c>
      <c r="G125" s="12">
        <v>4887.333333333333</v>
      </c>
    </row>
    <row r="126" spans="2:7" ht="18" customHeight="1" x14ac:dyDescent="0.3">
      <c r="B126" s="11" t="s">
        <v>6667</v>
      </c>
      <c r="C126" s="12">
        <v>1156</v>
      </c>
      <c r="D126" s="11" t="s">
        <v>6667</v>
      </c>
      <c r="E126" s="12">
        <v>6765</v>
      </c>
      <c r="F126" s="11" t="s">
        <v>6667</v>
      </c>
      <c r="G126" s="12">
        <v>3369.6666666666665</v>
      </c>
    </row>
    <row r="127" spans="2:7" ht="18" customHeight="1" x14ac:dyDescent="0.3">
      <c r="B127" s="11" t="s">
        <v>6668</v>
      </c>
      <c r="C127" s="12">
        <v>1000</v>
      </c>
      <c r="D127" s="11" t="s">
        <v>6668</v>
      </c>
      <c r="E127" s="12">
        <v>2038</v>
      </c>
      <c r="F127" s="11" t="s">
        <v>6668</v>
      </c>
      <c r="G127" s="12">
        <v>1570</v>
      </c>
    </row>
    <row r="128" spans="2:7" ht="18" customHeight="1" x14ac:dyDescent="0.3">
      <c r="B128" s="11" t="s">
        <v>6669</v>
      </c>
      <c r="C128" s="12">
        <v>2643</v>
      </c>
      <c r="D128" s="11" t="s">
        <v>6669</v>
      </c>
      <c r="E128" s="12">
        <v>6000</v>
      </c>
      <c r="F128" s="11" t="s">
        <v>6669</v>
      </c>
      <c r="G128" s="12">
        <v>4674.333333333333</v>
      </c>
    </row>
    <row r="129" spans="2:7" ht="18" customHeight="1" x14ac:dyDescent="0.3">
      <c r="B129" s="11" t="s">
        <v>6670</v>
      </c>
      <c r="C129" s="12">
        <v>1652</v>
      </c>
      <c r="D129" s="11" t="s">
        <v>6670</v>
      </c>
      <c r="E129" s="12">
        <v>5033</v>
      </c>
      <c r="F129" s="11" t="s">
        <v>6670</v>
      </c>
      <c r="G129" s="12">
        <v>3561.6666666666665</v>
      </c>
    </row>
    <row r="130" spans="2:7" ht="18" customHeight="1" x14ac:dyDescent="0.3">
      <c r="B130" s="11" t="s">
        <v>6671</v>
      </c>
      <c r="C130" s="12">
        <v>8282</v>
      </c>
      <c r="D130" s="11" t="s">
        <v>6671</v>
      </c>
      <c r="E130" s="12">
        <v>10000</v>
      </c>
      <c r="F130" s="11" t="s">
        <v>6671</v>
      </c>
      <c r="G130" s="12">
        <v>8980.6666666666661</v>
      </c>
    </row>
    <row r="131" spans="2:7" ht="18" customHeight="1" x14ac:dyDescent="0.3">
      <c r="B131" s="11" t="s">
        <v>6672</v>
      </c>
      <c r="C131" s="12">
        <v>2472</v>
      </c>
      <c r="D131" s="11" t="s">
        <v>6672</v>
      </c>
      <c r="E131" s="12">
        <v>5396</v>
      </c>
      <c r="F131" s="11" t="s">
        <v>6672</v>
      </c>
      <c r="G131" s="12">
        <v>4289.333333333333</v>
      </c>
    </row>
    <row r="132" spans="2:7" ht="18" customHeight="1" x14ac:dyDescent="0.3">
      <c r="B132" s="11" t="s">
        <v>6673</v>
      </c>
      <c r="C132" s="12">
        <v>500</v>
      </c>
      <c r="D132" s="11" t="s">
        <v>6673</v>
      </c>
      <c r="E132" s="12">
        <v>1336</v>
      </c>
      <c r="F132" s="11" t="s">
        <v>6673</v>
      </c>
      <c r="G132" s="12">
        <v>942.66666666666663</v>
      </c>
    </row>
    <row r="133" spans="2:7" ht="18" customHeight="1" x14ac:dyDescent="0.3">
      <c r="B133" s="11" t="s">
        <v>6674</v>
      </c>
      <c r="C133" s="12">
        <v>1000</v>
      </c>
      <c r="D133" s="11" t="s">
        <v>6674</v>
      </c>
      <c r="E133" s="12">
        <v>2398</v>
      </c>
      <c r="F133" s="11" t="s">
        <v>6674</v>
      </c>
      <c r="G133" s="12">
        <v>1660.5</v>
      </c>
    </row>
    <row r="134" spans="2:7" ht="18" customHeight="1" x14ac:dyDescent="0.3">
      <c r="B134" s="11" t="s">
        <v>6675</v>
      </c>
      <c r="C134" s="12">
        <v>2000</v>
      </c>
      <c r="D134" s="11" t="s">
        <v>6675</v>
      </c>
      <c r="E134" s="12">
        <v>4638</v>
      </c>
      <c r="F134" s="11" t="s">
        <v>6675</v>
      </c>
      <c r="G134" s="12">
        <v>2903.3333333333335</v>
      </c>
    </row>
    <row r="135" spans="2:7" ht="18" customHeight="1" x14ac:dyDescent="0.3">
      <c r="B135" s="11" t="s">
        <v>6676</v>
      </c>
      <c r="C135" s="12">
        <v>436451</v>
      </c>
      <c r="D135" s="11" t="s">
        <v>6676</v>
      </c>
      <c r="E135" s="12">
        <v>450000</v>
      </c>
      <c r="F135" s="11" t="s">
        <v>6676</v>
      </c>
      <c r="G135" s="12">
        <v>443225.5</v>
      </c>
    </row>
    <row r="136" spans="2:7" ht="18" customHeight="1" x14ac:dyDescent="0.3">
      <c r="B136" s="11" t="s">
        <v>6677</v>
      </c>
      <c r="C136" s="12">
        <v>50</v>
      </c>
      <c r="D136" s="11" t="s">
        <v>6677</v>
      </c>
      <c r="E136" s="12">
        <v>80</v>
      </c>
      <c r="F136" s="11" t="s">
        <v>6677</v>
      </c>
      <c r="G136" s="12">
        <v>66</v>
      </c>
    </row>
    <row r="137" spans="2:7" ht="18" customHeight="1" x14ac:dyDescent="0.3">
      <c r="B137" s="11" t="s">
        <v>6678</v>
      </c>
      <c r="C137" s="12">
        <v>60</v>
      </c>
      <c r="D137" s="11" t="s">
        <v>6678</v>
      </c>
      <c r="E137" s="12">
        <v>110</v>
      </c>
      <c r="F137" s="11" t="s">
        <v>6678</v>
      </c>
      <c r="G137" s="12">
        <v>83.333333333333329</v>
      </c>
    </row>
    <row r="138" spans="2:7" ht="18" customHeight="1" x14ac:dyDescent="0.3">
      <c r="B138" s="11" t="s">
        <v>6679</v>
      </c>
      <c r="C138" s="12">
        <v>60</v>
      </c>
      <c r="D138" s="11" t="s">
        <v>6679</v>
      </c>
      <c r="E138" s="12">
        <v>90</v>
      </c>
      <c r="F138" s="11" t="s">
        <v>6679</v>
      </c>
      <c r="G138" s="12">
        <v>72.666666666666671</v>
      </c>
    </row>
    <row r="139" spans="2:7" ht="18" customHeight="1" x14ac:dyDescent="0.3">
      <c r="B139" s="11" t="s">
        <v>6680</v>
      </c>
      <c r="C139" s="12">
        <v>60</v>
      </c>
      <c r="D139" s="11" t="s">
        <v>6680</v>
      </c>
      <c r="E139" s="12">
        <v>80</v>
      </c>
      <c r="F139" s="11" t="s">
        <v>6680</v>
      </c>
      <c r="G139" s="12">
        <v>69.333333333333329</v>
      </c>
    </row>
    <row r="140" spans="2:7" ht="18" customHeight="1" x14ac:dyDescent="0.3">
      <c r="B140" s="11" t="s">
        <v>6681</v>
      </c>
      <c r="C140" s="12">
        <v>66</v>
      </c>
      <c r="D140" s="11" t="s">
        <v>6681</v>
      </c>
      <c r="E140" s="12">
        <v>110</v>
      </c>
      <c r="F140" s="11" t="s">
        <v>6681</v>
      </c>
      <c r="G140" s="12">
        <v>85.333333333333329</v>
      </c>
    </row>
    <row r="141" spans="2:7" ht="18" customHeight="1" x14ac:dyDescent="0.3">
      <c r="B141" s="11" t="s">
        <v>6682</v>
      </c>
      <c r="C141" s="12">
        <v>66</v>
      </c>
      <c r="D141" s="11" t="s">
        <v>6682</v>
      </c>
      <c r="E141" s="12">
        <v>90</v>
      </c>
      <c r="F141" s="11" t="s">
        <v>6682</v>
      </c>
      <c r="G141" s="12">
        <v>74.666666666666671</v>
      </c>
    </row>
    <row r="142" spans="2:7" ht="18" customHeight="1" x14ac:dyDescent="0.3">
      <c r="B142" s="11" t="s">
        <v>6683</v>
      </c>
      <c r="C142" s="12">
        <v>30</v>
      </c>
      <c r="D142" s="11" t="s">
        <v>6683</v>
      </c>
      <c r="E142" s="12">
        <v>117</v>
      </c>
      <c r="F142" s="11" t="s">
        <v>6683</v>
      </c>
      <c r="G142" s="12">
        <v>74</v>
      </c>
    </row>
    <row r="143" spans="2:7" ht="18" customHeight="1" x14ac:dyDescent="0.3">
      <c r="B143" s="11" t="s">
        <v>5222</v>
      </c>
      <c r="C143" s="12">
        <v>30</v>
      </c>
      <c r="D143" s="11" t="s">
        <v>5222</v>
      </c>
      <c r="E143" s="12">
        <v>123.6</v>
      </c>
      <c r="F143" s="11" t="s">
        <v>5222</v>
      </c>
      <c r="G143" s="12">
        <v>82.313571428571436</v>
      </c>
    </row>
    <row r="144" spans="2:7" ht="18" customHeight="1" x14ac:dyDescent="0.3">
      <c r="B144" s="11" t="s">
        <v>5223</v>
      </c>
      <c r="C144" s="12">
        <v>25</v>
      </c>
      <c r="D144" s="11" t="s">
        <v>5223</v>
      </c>
      <c r="E144" s="12">
        <v>65</v>
      </c>
      <c r="F144" s="11" t="s">
        <v>5223</v>
      </c>
      <c r="G144" s="12">
        <v>47.486428571428576</v>
      </c>
    </row>
    <row r="145" spans="2:7" ht="18" customHeight="1" x14ac:dyDescent="0.3">
      <c r="B145" s="11" t="s">
        <v>6684</v>
      </c>
      <c r="C145" s="12">
        <v>22</v>
      </c>
      <c r="D145" s="11" t="s">
        <v>6684</v>
      </c>
      <c r="E145" s="12">
        <v>42</v>
      </c>
      <c r="F145" s="11" t="s">
        <v>6684</v>
      </c>
      <c r="G145" s="12">
        <v>33</v>
      </c>
    </row>
    <row r="146" spans="2:7" ht="18" customHeight="1" x14ac:dyDescent="0.3">
      <c r="B146" s="11" t="s">
        <v>6685</v>
      </c>
      <c r="C146" s="12">
        <v>74.099999999999994</v>
      </c>
      <c r="D146" s="11" t="s">
        <v>6685</v>
      </c>
      <c r="E146" s="12">
        <v>153</v>
      </c>
      <c r="F146" s="11" t="s">
        <v>6685</v>
      </c>
      <c r="G146" s="12">
        <v>119.99714285714286</v>
      </c>
    </row>
    <row r="147" spans="2:7" ht="18" customHeight="1" x14ac:dyDescent="0.3">
      <c r="B147" s="11" t="s">
        <v>6686</v>
      </c>
      <c r="C147" s="12">
        <v>1840</v>
      </c>
      <c r="D147" s="11" t="s">
        <v>6686</v>
      </c>
      <c r="E147" s="12">
        <v>6300</v>
      </c>
      <c r="F147" s="11" t="s">
        <v>6686</v>
      </c>
      <c r="G147" s="12">
        <v>2977.7342857142858</v>
      </c>
    </row>
    <row r="148" spans="2:7" ht="18" customHeight="1" x14ac:dyDescent="0.3">
      <c r="B148" s="11" t="s">
        <v>6687</v>
      </c>
      <c r="C148" s="12">
        <v>5700</v>
      </c>
      <c r="D148" s="11" t="s">
        <v>6687</v>
      </c>
      <c r="E148" s="12">
        <v>10369</v>
      </c>
      <c r="F148" s="11" t="s">
        <v>6687</v>
      </c>
      <c r="G148" s="12">
        <v>7530.5528571428567</v>
      </c>
    </row>
    <row r="149" spans="2:7" ht="18" customHeight="1" x14ac:dyDescent="0.3">
      <c r="B149" s="11" t="s">
        <v>6688</v>
      </c>
      <c r="C149" s="12">
        <v>15</v>
      </c>
      <c r="D149" s="11" t="s">
        <v>6688</v>
      </c>
      <c r="E149" s="12">
        <v>40</v>
      </c>
      <c r="F149" s="11" t="s">
        <v>6688</v>
      </c>
      <c r="G149" s="12">
        <v>22.115714285714287</v>
      </c>
    </row>
    <row r="150" spans="2:7" ht="18" customHeight="1" x14ac:dyDescent="0.3">
      <c r="B150" s="11" t="s">
        <v>6689</v>
      </c>
      <c r="C150" s="12">
        <v>28</v>
      </c>
      <c r="D150" s="11" t="s">
        <v>6689</v>
      </c>
      <c r="E150" s="12">
        <v>99</v>
      </c>
      <c r="F150" s="11" t="s">
        <v>6689</v>
      </c>
      <c r="G150" s="12">
        <v>56.333333333333336</v>
      </c>
    </row>
    <row r="151" spans="2:7" ht="18" customHeight="1" x14ac:dyDescent="0.3">
      <c r="B151" s="11" t="s">
        <v>6690</v>
      </c>
      <c r="C151" s="12">
        <v>34</v>
      </c>
      <c r="D151" s="11" t="s">
        <v>6690</v>
      </c>
      <c r="E151" s="12">
        <v>72</v>
      </c>
      <c r="F151" s="11" t="s">
        <v>6690</v>
      </c>
      <c r="G151" s="12">
        <v>48.198</v>
      </c>
    </row>
    <row r="152" spans="2:7" ht="18" customHeight="1" x14ac:dyDescent="0.3">
      <c r="B152" s="11" t="s">
        <v>6691</v>
      </c>
      <c r="C152" s="12">
        <v>62</v>
      </c>
      <c r="D152" s="11" t="s">
        <v>6691</v>
      </c>
      <c r="E152" s="12">
        <v>121.65</v>
      </c>
      <c r="F152" s="11" t="s">
        <v>6691</v>
      </c>
      <c r="G152" s="12">
        <v>79.5</v>
      </c>
    </row>
    <row r="153" spans="2:7" ht="18" customHeight="1" x14ac:dyDescent="0.3">
      <c r="B153" s="11" t="s">
        <v>6692</v>
      </c>
      <c r="C153" s="12">
        <v>45</v>
      </c>
      <c r="D153" s="11" t="s">
        <v>6692</v>
      </c>
      <c r="E153" s="12">
        <v>2339.38</v>
      </c>
      <c r="F153" s="11" t="s">
        <v>6692</v>
      </c>
      <c r="G153" s="12">
        <v>816.87599999999998</v>
      </c>
    </row>
    <row r="154" spans="2:7" ht="18" customHeight="1" x14ac:dyDescent="0.3">
      <c r="B154" s="11" t="s">
        <v>6693</v>
      </c>
      <c r="C154" s="12">
        <v>71</v>
      </c>
      <c r="D154" s="11" t="s">
        <v>6693</v>
      </c>
      <c r="E154" s="12">
        <v>93.44</v>
      </c>
      <c r="F154" s="11" t="s">
        <v>6693</v>
      </c>
      <c r="G154" s="12">
        <v>82.031666666666666</v>
      </c>
    </row>
    <row r="155" spans="2:7" ht="18" customHeight="1" x14ac:dyDescent="0.3">
      <c r="B155" s="11" t="s">
        <v>6694</v>
      </c>
      <c r="C155" s="12">
        <v>21.28</v>
      </c>
      <c r="D155" s="11" t="s">
        <v>6694</v>
      </c>
      <c r="E155" s="12">
        <v>65</v>
      </c>
      <c r="F155" s="11" t="s">
        <v>6694</v>
      </c>
      <c r="G155" s="12">
        <v>42.934285714285707</v>
      </c>
    </row>
    <row r="156" spans="2:7" ht="18" customHeight="1" x14ac:dyDescent="0.3">
      <c r="B156" s="11" t="s">
        <v>5224</v>
      </c>
      <c r="C156" s="12">
        <v>58.5</v>
      </c>
      <c r="D156" s="11" t="s">
        <v>5224</v>
      </c>
      <c r="E156" s="12">
        <v>131.5</v>
      </c>
      <c r="F156" s="11" t="s">
        <v>5224</v>
      </c>
      <c r="G156" s="12">
        <v>99.452142857142846</v>
      </c>
    </row>
    <row r="157" spans="2:7" ht="18" customHeight="1" x14ac:dyDescent="0.3">
      <c r="B157" s="11" t="s">
        <v>5225</v>
      </c>
      <c r="C157" s="12">
        <v>30</v>
      </c>
      <c r="D157" s="11" t="s">
        <v>5225</v>
      </c>
      <c r="E157" s="12">
        <v>80</v>
      </c>
      <c r="F157" s="11" t="s">
        <v>5225</v>
      </c>
      <c r="G157" s="12">
        <v>57.408571428571427</v>
      </c>
    </row>
    <row r="158" spans="2:7" ht="18" customHeight="1" x14ac:dyDescent="0.3">
      <c r="B158" s="11" t="s">
        <v>6695</v>
      </c>
      <c r="C158" s="12">
        <v>52.64</v>
      </c>
      <c r="D158" s="11" t="s">
        <v>6695</v>
      </c>
      <c r="E158" s="12">
        <v>107</v>
      </c>
      <c r="F158" s="11" t="s">
        <v>6695</v>
      </c>
      <c r="G158" s="12">
        <v>80.642857142857139</v>
      </c>
    </row>
    <row r="159" spans="2:7" ht="18" customHeight="1" x14ac:dyDescent="0.3">
      <c r="B159" s="11" t="s">
        <v>6696</v>
      </c>
      <c r="C159" s="12">
        <v>51.8</v>
      </c>
      <c r="D159" s="11" t="s">
        <v>6696</v>
      </c>
      <c r="E159" s="12">
        <v>566.5</v>
      </c>
      <c r="F159" s="11" t="s">
        <v>6696</v>
      </c>
      <c r="G159" s="12">
        <v>179.58599999999998</v>
      </c>
    </row>
    <row r="160" spans="2:7" ht="18" customHeight="1" x14ac:dyDescent="0.3">
      <c r="B160" s="11" t="s">
        <v>6697</v>
      </c>
      <c r="C160" s="12">
        <v>144</v>
      </c>
      <c r="D160" s="11" t="s">
        <v>6697</v>
      </c>
      <c r="E160" s="12">
        <v>200</v>
      </c>
      <c r="F160" s="11" t="s">
        <v>6697</v>
      </c>
      <c r="G160" s="12">
        <v>164.66666666666666</v>
      </c>
    </row>
    <row r="161" spans="2:7" ht="18" customHeight="1" x14ac:dyDescent="0.3">
      <c r="B161" s="11" t="s">
        <v>6698</v>
      </c>
      <c r="C161" s="12">
        <v>350</v>
      </c>
      <c r="D161" s="11" t="s">
        <v>6698</v>
      </c>
      <c r="E161" s="12">
        <v>3500</v>
      </c>
      <c r="F161" s="11" t="s">
        <v>6698</v>
      </c>
      <c r="G161" s="12">
        <v>2385.9914285714285</v>
      </c>
    </row>
    <row r="162" spans="2:7" ht="18" customHeight="1" x14ac:dyDescent="0.3">
      <c r="B162" s="11" t="s">
        <v>6699</v>
      </c>
      <c r="C162" s="12">
        <v>27.5</v>
      </c>
      <c r="D162" s="11" t="s">
        <v>6699</v>
      </c>
      <c r="E162" s="12">
        <v>332.77</v>
      </c>
      <c r="F162" s="11" t="s">
        <v>6699</v>
      </c>
      <c r="G162" s="12">
        <v>104.604</v>
      </c>
    </row>
    <row r="163" spans="2:7" ht="18" customHeight="1" x14ac:dyDescent="0.3">
      <c r="B163" s="11" t="s">
        <v>6700</v>
      </c>
      <c r="C163" s="12">
        <v>400</v>
      </c>
      <c r="D163" s="11" t="s">
        <v>6700</v>
      </c>
      <c r="E163" s="12">
        <v>963.2</v>
      </c>
      <c r="F163" s="11" t="s">
        <v>6700</v>
      </c>
      <c r="G163" s="12">
        <v>586.9671428571429</v>
      </c>
    </row>
    <row r="164" spans="2:7" ht="18" customHeight="1" x14ac:dyDescent="0.3">
      <c r="B164" s="11" t="s">
        <v>6701</v>
      </c>
      <c r="C164" s="12">
        <v>100</v>
      </c>
      <c r="D164" s="11" t="s">
        <v>6701</v>
      </c>
      <c r="E164" s="12">
        <v>825</v>
      </c>
      <c r="F164" s="11" t="s">
        <v>6701</v>
      </c>
      <c r="G164" s="12">
        <v>443.48999999999995</v>
      </c>
    </row>
    <row r="165" spans="2:7" ht="18" customHeight="1" x14ac:dyDescent="0.3">
      <c r="B165" s="11" t="s">
        <v>6702</v>
      </c>
      <c r="C165" s="12">
        <v>45</v>
      </c>
      <c r="D165" s="11" t="s">
        <v>6702</v>
      </c>
      <c r="E165" s="12">
        <v>92</v>
      </c>
      <c r="F165" s="11" t="s">
        <v>6702</v>
      </c>
      <c r="G165" s="12">
        <v>65</v>
      </c>
    </row>
    <row r="166" spans="2:7" ht="18" customHeight="1" x14ac:dyDescent="0.3">
      <c r="B166" s="11" t="s">
        <v>6703</v>
      </c>
      <c r="C166" s="12">
        <v>66</v>
      </c>
      <c r="D166" s="11" t="s">
        <v>6703</v>
      </c>
      <c r="E166" s="12">
        <v>185</v>
      </c>
      <c r="F166" s="11" t="s">
        <v>6703</v>
      </c>
      <c r="G166" s="12">
        <v>115.33333333333333</v>
      </c>
    </row>
    <row r="167" spans="2:7" ht="18" customHeight="1" x14ac:dyDescent="0.3">
      <c r="B167" s="11" t="s">
        <v>6704</v>
      </c>
      <c r="C167" s="12">
        <v>50</v>
      </c>
      <c r="D167" s="11" t="s">
        <v>6704</v>
      </c>
      <c r="E167" s="12">
        <v>185</v>
      </c>
      <c r="F167" s="11" t="s">
        <v>6704</v>
      </c>
      <c r="G167" s="12">
        <v>105</v>
      </c>
    </row>
    <row r="168" spans="2:7" ht="18" customHeight="1" x14ac:dyDescent="0.3">
      <c r="B168" s="11" t="s">
        <v>6705</v>
      </c>
      <c r="C168" s="12">
        <v>45</v>
      </c>
      <c r="D168" s="11" t="s">
        <v>6705</v>
      </c>
      <c r="E168" s="12">
        <v>93</v>
      </c>
      <c r="F168" s="11" t="s">
        <v>6705</v>
      </c>
      <c r="G168" s="12">
        <v>70.75</v>
      </c>
    </row>
    <row r="169" spans="2:7" ht="18" customHeight="1" x14ac:dyDescent="0.3">
      <c r="B169" s="11" t="s">
        <v>6706</v>
      </c>
      <c r="C169" s="12">
        <v>45</v>
      </c>
      <c r="D169" s="11" t="s">
        <v>6706</v>
      </c>
      <c r="E169" s="12">
        <v>92</v>
      </c>
      <c r="F169" s="11" t="s">
        <v>6706</v>
      </c>
      <c r="G169" s="12">
        <v>70</v>
      </c>
    </row>
    <row r="170" spans="2:7" ht="18" customHeight="1" x14ac:dyDescent="0.3">
      <c r="B170" s="11" t="s">
        <v>6707</v>
      </c>
      <c r="C170" s="12">
        <v>3</v>
      </c>
      <c r="D170" s="11" t="s">
        <v>6707</v>
      </c>
      <c r="E170" s="12">
        <v>5.68</v>
      </c>
      <c r="F170" s="11" t="s">
        <v>6707</v>
      </c>
      <c r="G170" s="12">
        <v>4.26</v>
      </c>
    </row>
    <row r="171" spans="2:7" ht="18" customHeight="1" x14ac:dyDescent="0.3">
      <c r="B171" s="11" t="s">
        <v>6708</v>
      </c>
      <c r="C171" s="12">
        <v>6200</v>
      </c>
      <c r="D171" s="11" t="s">
        <v>6708</v>
      </c>
      <c r="E171" s="12">
        <v>7500</v>
      </c>
      <c r="F171" s="11" t="s">
        <v>6708</v>
      </c>
      <c r="G171" s="12">
        <v>6733.333333333333</v>
      </c>
    </row>
    <row r="172" spans="2:7" ht="18" customHeight="1" x14ac:dyDescent="0.3">
      <c r="B172" s="11" t="s">
        <v>6709</v>
      </c>
      <c r="C172" s="12">
        <v>12000</v>
      </c>
      <c r="D172" s="11" t="s">
        <v>6709</v>
      </c>
      <c r="E172" s="12">
        <v>19245</v>
      </c>
      <c r="F172" s="11" t="s">
        <v>6709</v>
      </c>
      <c r="G172" s="12">
        <v>14471</v>
      </c>
    </row>
    <row r="173" spans="2:7" ht="18" customHeight="1" x14ac:dyDescent="0.3">
      <c r="B173" s="11" t="s">
        <v>6710</v>
      </c>
      <c r="C173" s="12">
        <v>200</v>
      </c>
      <c r="D173" s="11" t="s">
        <v>6710</v>
      </c>
      <c r="E173" s="12">
        <v>5600</v>
      </c>
      <c r="F173" s="11" t="s">
        <v>6710</v>
      </c>
      <c r="G173" s="12">
        <v>2774.9942857142855</v>
      </c>
    </row>
    <row r="174" spans="2:7" ht="18" customHeight="1" x14ac:dyDescent="0.3">
      <c r="B174" s="11" t="s">
        <v>6711</v>
      </c>
      <c r="C174" s="12">
        <v>350</v>
      </c>
      <c r="D174" s="11" t="s">
        <v>6711</v>
      </c>
      <c r="E174" s="12">
        <v>5800</v>
      </c>
      <c r="F174" s="11" t="s">
        <v>6711</v>
      </c>
      <c r="G174" s="12">
        <v>2173.3333333333335</v>
      </c>
    </row>
    <row r="175" spans="2:7" ht="18" customHeight="1" x14ac:dyDescent="0.3">
      <c r="B175" s="11" t="s">
        <v>6712</v>
      </c>
      <c r="C175" s="12">
        <v>149</v>
      </c>
      <c r="D175" s="11" t="s">
        <v>6712</v>
      </c>
      <c r="E175" s="12">
        <v>195</v>
      </c>
      <c r="F175" s="11" t="s">
        <v>6712</v>
      </c>
      <c r="G175" s="12">
        <v>168.75</v>
      </c>
    </row>
    <row r="176" spans="2:7" ht="18" customHeight="1" x14ac:dyDescent="0.3">
      <c r="B176" s="11" t="s">
        <v>6713</v>
      </c>
      <c r="C176" s="12">
        <v>158</v>
      </c>
      <c r="D176" s="11" t="s">
        <v>6713</v>
      </c>
      <c r="E176" s="12">
        <v>220</v>
      </c>
      <c r="F176" s="11" t="s">
        <v>6713</v>
      </c>
      <c r="G176" s="12">
        <v>184</v>
      </c>
    </row>
    <row r="177" spans="2:7" ht="18" customHeight="1" x14ac:dyDescent="0.3">
      <c r="B177" s="11" t="s">
        <v>6714</v>
      </c>
      <c r="C177" s="12">
        <v>158</v>
      </c>
      <c r="D177" s="11" t="s">
        <v>6714</v>
      </c>
      <c r="E177" s="12">
        <v>220</v>
      </c>
      <c r="F177" s="11" t="s">
        <v>6714</v>
      </c>
      <c r="G177" s="12">
        <v>184</v>
      </c>
    </row>
    <row r="178" spans="2:7" ht="18" customHeight="1" x14ac:dyDescent="0.3">
      <c r="B178" s="11" t="s">
        <v>6715</v>
      </c>
      <c r="C178" s="12">
        <v>320</v>
      </c>
      <c r="D178" s="11" t="s">
        <v>6715</v>
      </c>
      <c r="E178" s="12">
        <v>350</v>
      </c>
      <c r="F178" s="11" t="s">
        <v>6715</v>
      </c>
      <c r="G178" s="12">
        <v>340</v>
      </c>
    </row>
    <row r="179" spans="2:7" ht="18" customHeight="1" x14ac:dyDescent="0.3">
      <c r="B179" s="11" t="s">
        <v>6716</v>
      </c>
      <c r="C179" s="12">
        <v>4.25</v>
      </c>
      <c r="D179" s="11" t="s">
        <v>6716</v>
      </c>
      <c r="E179" s="12">
        <v>8.3000000000000007</v>
      </c>
      <c r="F179" s="11" t="s">
        <v>6716</v>
      </c>
      <c r="G179" s="12">
        <v>6.3150000000000004</v>
      </c>
    </row>
    <row r="180" spans="2:7" ht="18" customHeight="1" x14ac:dyDescent="0.3">
      <c r="B180" s="11" t="s">
        <v>6717</v>
      </c>
      <c r="C180" s="12">
        <v>183</v>
      </c>
      <c r="D180" s="11" t="s">
        <v>6717</v>
      </c>
      <c r="E180" s="12">
        <v>235</v>
      </c>
      <c r="F180" s="11" t="s">
        <v>6717</v>
      </c>
      <c r="G180" s="12">
        <v>205.75</v>
      </c>
    </row>
    <row r="181" spans="2:7" ht="18" customHeight="1" x14ac:dyDescent="0.3">
      <c r="B181" s="11" t="s">
        <v>6718</v>
      </c>
      <c r="C181" s="12">
        <v>183</v>
      </c>
      <c r="D181" s="11" t="s">
        <v>6718</v>
      </c>
      <c r="E181" s="12">
        <v>235</v>
      </c>
      <c r="F181" s="11" t="s">
        <v>6718</v>
      </c>
      <c r="G181" s="12">
        <v>205.75</v>
      </c>
    </row>
    <row r="182" spans="2:7" ht="18" customHeight="1" x14ac:dyDescent="0.3">
      <c r="B182" s="11" t="s">
        <v>6719</v>
      </c>
      <c r="C182" s="12">
        <v>183</v>
      </c>
      <c r="D182" s="11" t="s">
        <v>6719</v>
      </c>
      <c r="E182" s="12">
        <v>209</v>
      </c>
      <c r="F182" s="11" t="s">
        <v>6719</v>
      </c>
      <c r="G182" s="12">
        <v>195.25</v>
      </c>
    </row>
    <row r="183" spans="2:7" ht="18" customHeight="1" x14ac:dyDescent="0.3">
      <c r="B183" s="11" t="s">
        <v>6720</v>
      </c>
      <c r="C183" s="12">
        <v>186</v>
      </c>
      <c r="D183" s="11" t="s">
        <v>6720</v>
      </c>
      <c r="E183" s="12">
        <v>214</v>
      </c>
      <c r="F183" s="11" t="s">
        <v>6720</v>
      </c>
      <c r="G183" s="12">
        <v>199.75</v>
      </c>
    </row>
    <row r="184" spans="2:7" ht="18" customHeight="1" x14ac:dyDescent="0.3">
      <c r="B184" s="11" t="s">
        <v>6721</v>
      </c>
      <c r="C184" s="12">
        <v>186</v>
      </c>
      <c r="D184" s="11" t="s">
        <v>6721</v>
      </c>
      <c r="E184" s="12">
        <v>290</v>
      </c>
      <c r="F184" s="11" t="s">
        <v>6721</v>
      </c>
      <c r="G184" s="12">
        <v>232.25</v>
      </c>
    </row>
    <row r="185" spans="2:7" ht="18" customHeight="1" x14ac:dyDescent="0.3">
      <c r="B185" s="11" t="s">
        <v>6722</v>
      </c>
      <c r="C185" s="12">
        <v>186</v>
      </c>
      <c r="D185" s="11" t="s">
        <v>6722</v>
      </c>
      <c r="E185" s="12">
        <v>290</v>
      </c>
      <c r="F185" s="11" t="s">
        <v>6722</v>
      </c>
      <c r="G185" s="12">
        <v>232.25</v>
      </c>
    </row>
    <row r="186" spans="2:7" ht="18" customHeight="1" x14ac:dyDescent="0.3">
      <c r="B186" s="11" t="s">
        <v>6723</v>
      </c>
      <c r="C186" s="12">
        <v>9250</v>
      </c>
      <c r="D186" s="11" t="s">
        <v>6723</v>
      </c>
      <c r="E186" s="12">
        <v>14400</v>
      </c>
      <c r="F186" s="11" t="s">
        <v>6723</v>
      </c>
      <c r="G186" s="12">
        <v>11825</v>
      </c>
    </row>
    <row r="187" spans="2:7" ht="18" customHeight="1" x14ac:dyDescent="0.3">
      <c r="B187" s="11" t="s">
        <v>6724</v>
      </c>
      <c r="C187" s="12">
        <v>187.15</v>
      </c>
      <c r="D187" s="11" t="s">
        <v>6724</v>
      </c>
      <c r="E187" s="12">
        <v>236.5</v>
      </c>
      <c r="F187" s="11" t="s">
        <v>6724</v>
      </c>
      <c r="G187" s="12">
        <v>214.03000000000003</v>
      </c>
    </row>
    <row r="188" spans="2:7" ht="18" customHeight="1" x14ac:dyDescent="0.3">
      <c r="B188" s="11" t="s">
        <v>6725</v>
      </c>
      <c r="C188" s="12">
        <v>40.03</v>
      </c>
      <c r="D188" s="11" t="s">
        <v>6725</v>
      </c>
      <c r="E188" s="12">
        <v>236.5</v>
      </c>
      <c r="F188" s="11" t="s">
        <v>6725</v>
      </c>
      <c r="G188" s="12">
        <v>91.944000000000003</v>
      </c>
    </row>
    <row r="189" spans="2:7" ht="18" customHeight="1" x14ac:dyDescent="0.3">
      <c r="B189" s="11" t="s">
        <v>6726</v>
      </c>
      <c r="C189" s="12">
        <v>194.17</v>
      </c>
      <c r="D189" s="11" t="s">
        <v>6726</v>
      </c>
      <c r="E189" s="12">
        <v>302.5</v>
      </c>
      <c r="F189" s="11" t="s">
        <v>6726</v>
      </c>
      <c r="G189" s="12">
        <v>263.25400000000002</v>
      </c>
    </row>
    <row r="190" spans="2:7" ht="18" customHeight="1" x14ac:dyDescent="0.3">
      <c r="B190" s="11" t="s">
        <v>6727</v>
      </c>
      <c r="C190" s="12">
        <v>600</v>
      </c>
      <c r="D190" s="11" t="s">
        <v>6727</v>
      </c>
      <c r="E190" s="12">
        <v>1421.2</v>
      </c>
      <c r="F190" s="11" t="s">
        <v>6727</v>
      </c>
      <c r="G190" s="12">
        <v>904.58199999999999</v>
      </c>
    </row>
    <row r="191" spans="2:7" ht="18" customHeight="1" x14ac:dyDescent="0.3">
      <c r="B191" s="11" t="s">
        <v>6728</v>
      </c>
      <c r="C191" s="12">
        <v>565</v>
      </c>
      <c r="D191" s="11" t="s">
        <v>6728</v>
      </c>
      <c r="E191" s="12">
        <v>749</v>
      </c>
      <c r="F191" s="11" t="s">
        <v>6728</v>
      </c>
      <c r="G191" s="12">
        <v>646.33333333333337</v>
      </c>
    </row>
    <row r="192" spans="2:7" ht="18" customHeight="1" x14ac:dyDescent="0.3">
      <c r="B192" s="11" t="s">
        <v>6729</v>
      </c>
      <c r="C192" s="12">
        <v>158700</v>
      </c>
      <c r="D192" s="11" t="s">
        <v>6729</v>
      </c>
      <c r="E192" s="12">
        <v>236000</v>
      </c>
      <c r="F192" s="11" t="s">
        <v>6729</v>
      </c>
      <c r="G192" s="12">
        <v>192566.66666666666</v>
      </c>
    </row>
    <row r="193" spans="2:7" ht="18" customHeight="1" x14ac:dyDescent="0.3">
      <c r="B193" s="11" t="s">
        <v>6730</v>
      </c>
      <c r="C193" s="12">
        <v>460</v>
      </c>
      <c r="D193" s="11" t="s">
        <v>6730</v>
      </c>
      <c r="E193" s="12">
        <v>1200</v>
      </c>
      <c r="F193" s="11" t="s">
        <v>6730</v>
      </c>
      <c r="G193" s="12">
        <v>761.66666666666663</v>
      </c>
    </row>
    <row r="194" spans="2:7" ht="18" customHeight="1" x14ac:dyDescent="0.3">
      <c r="B194" s="11" t="s">
        <v>6731</v>
      </c>
      <c r="C194" s="12">
        <v>500</v>
      </c>
      <c r="D194" s="11" t="s">
        <v>6731</v>
      </c>
      <c r="E194" s="12">
        <v>523</v>
      </c>
      <c r="F194" s="11" t="s">
        <v>6731</v>
      </c>
      <c r="G194" s="12">
        <v>507.66666666666669</v>
      </c>
    </row>
    <row r="195" spans="2:7" ht="18" customHeight="1" x14ac:dyDescent="0.3">
      <c r="B195" s="11" t="s">
        <v>6732</v>
      </c>
      <c r="C195" s="12">
        <v>1500</v>
      </c>
      <c r="D195" s="11" t="s">
        <v>6732</v>
      </c>
      <c r="E195" s="12">
        <v>8300</v>
      </c>
      <c r="F195" s="11" t="s">
        <v>6732</v>
      </c>
      <c r="G195" s="12">
        <v>4931.4285714285716</v>
      </c>
    </row>
    <row r="196" spans="2:7" ht="18" customHeight="1" x14ac:dyDescent="0.3">
      <c r="B196" s="11" t="s">
        <v>6733</v>
      </c>
      <c r="C196" s="12">
        <v>500</v>
      </c>
      <c r="D196" s="11" t="s">
        <v>6733</v>
      </c>
      <c r="E196" s="12">
        <v>904</v>
      </c>
      <c r="F196" s="11" t="s">
        <v>6733</v>
      </c>
      <c r="G196" s="12">
        <v>680.66666666666663</v>
      </c>
    </row>
    <row r="197" spans="2:7" ht="18" customHeight="1" x14ac:dyDescent="0.3">
      <c r="B197" s="11" t="s">
        <v>6734</v>
      </c>
      <c r="C197" s="12">
        <v>350</v>
      </c>
      <c r="D197" s="11" t="s">
        <v>6734</v>
      </c>
      <c r="E197" s="12">
        <v>1000</v>
      </c>
      <c r="F197" s="11" t="s">
        <v>6734</v>
      </c>
      <c r="G197" s="12">
        <v>750</v>
      </c>
    </row>
    <row r="198" spans="2:7" ht="18" customHeight="1" x14ac:dyDescent="0.3">
      <c r="B198" s="11" t="s">
        <v>6735</v>
      </c>
      <c r="C198" s="12">
        <v>900</v>
      </c>
      <c r="D198" s="11" t="s">
        <v>6735</v>
      </c>
      <c r="E198" s="12">
        <v>1250</v>
      </c>
      <c r="F198" s="11" t="s">
        <v>6735</v>
      </c>
      <c r="G198" s="12">
        <v>1051.4100000000001</v>
      </c>
    </row>
    <row r="199" spans="2:7" ht="18" customHeight="1" x14ac:dyDescent="0.3">
      <c r="B199" s="11" t="s">
        <v>6736</v>
      </c>
      <c r="C199" s="12">
        <v>820</v>
      </c>
      <c r="D199" s="11" t="s">
        <v>6736</v>
      </c>
      <c r="E199" s="12">
        <v>1753</v>
      </c>
      <c r="F199" s="11" t="s">
        <v>6736</v>
      </c>
      <c r="G199" s="12">
        <v>1357.6666666666667</v>
      </c>
    </row>
    <row r="200" spans="2:7" ht="18" customHeight="1" x14ac:dyDescent="0.3">
      <c r="B200" s="11" t="s">
        <v>6737</v>
      </c>
      <c r="C200" s="12">
        <v>43183</v>
      </c>
      <c r="D200" s="11" t="s">
        <v>6737</v>
      </c>
      <c r="E200" s="12">
        <v>45000</v>
      </c>
      <c r="F200" s="11" t="s">
        <v>6737</v>
      </c>
      <c r="G200" s="12">
        <v>44065</v>
      </c>
    </row>
    <row r="201" spans="2:7" ht="18" customHeight="1" x14ac:dyDescent="0.3">
      <c r="B201" s="11" t="s">
        <v>6738</v>
      </c>
      <c r="C201" s="12">
        <v>150</v>
      </c>
      <c r="D201" s="11" t="s">
        <v>6738</v>
      </c>
      <c r="E201" s="12">
        <v>1500</v>
      </c>
      <c r="F201" s="11" t="s">
        <v>6738</v>
      </c>
      <c r="G201" s="12">
        <v>475.2</v>
      </c>
    </row>
    <row r="202" spans="2:7" ht="18" customHeight="1" x14ac:dyDescent="0.3">
      <c r="B202" s="11" t="s">
        <v>6739</v>
      </c>
      <c r="C202" s="12">
        <v>2000</v>
      </c>
      <c r="D202" s="11" t="s">
        <v>6739</v>
      </c>
      <c r="E202" s="12">
        <v>4500</v>
      </c>
      <c r="F202" s="11" t="s">
        <v>6739</v>
      </c>
      <c r="G202" s="12">
        <v>3530</v>
      </c>
    </row>
    <row r="203" spans="2:7" ht="18" customHeight="1" x14ac:dyDescent="0.3">
      <c r="B203" s="11" t="s">
        <v>6740</v>
      </c>
      <c r="C203" s="12">
        <v>1500</v>
      </c>
      <c r="D203" s="11" t="s">
        <v>6740</v>
      </c>
      <c r="E203" s="12">
        <v>25000</v>
      </c>
      <c r="F203" s="11" t="s">
        <v>6740</v>
      </c>
      <c r="G203" s="12">
        <v>6660.6975000000002</v>
      </c>
    </row>
    <row r="204" spans="2:7" ht="18" customHeight="1" x14ac:dyDescent="0.3">
      <c r="B204" s="11" t="s">
        <v>6741</v>
      </c>
      <c r="C204" s="12">
        <v>24750</v>
      </c>
      <c r="D204" s="11" t="s">
        <v>6741</v>
      </c>
      <c r="E204" s="12">
        <v>100000</v>
      </c>
      <c r="F204" s="11" t="s">
        <v>6741</v>
      </c>
      <c r="G204" s="12">
        <v>51744.987999999998</v>
      </c>
    </row>
    <row r="205" spans="2:7" ht="18" customHeight="1" x14ac:dyDescent="0.3">
      <c r="B205" s="11" t="s">
        <v>6742</v>
      </c>
      <c r="C205" s="12">
        <v>2400</v>
      </c>
      <c r="D205" s="11" t="s">
        <v>6742</v>
      </c>
      <c r="E205" s="12">
        <v>24000</v>
      </c>
      <c r="F205" s="11" t="s">
        <v>6742</v>
      </c>
      <c r="G205" s="12">
        <v>10133.333333333334</v>
      </c>
    </row>
    <row r="206" spans="2:7" ht="18" customHeight="1" x14ac:dyDescent="0.3">
      <c r="B206" s="11" t="s">
        <v>6743</v>
      </c>
      <c r="C206" s="12">
        <v>2875</v>
      </c>
      <c r="D206" s="11" t="s">
        <v>6743</v>
      </c>
      <c r="E206" s="12">
        <v>95900</v>
      </c>
      <c r="F206" s="11" t="s">
        <v>6743</v>
      </c>
      <c r="G206" s="12">
        <v>17753.571428571428</v>
      </c>
    </row>
    <row r="207" spans="2:7" ht="18" customHeight="1" x14ac:dyDescent="0.3">
      <c r="B207" s="11" t="s">
        <v>6744</v>
      </c>
      <c r="C207" s="12">
        <v>30000</v>
      </c>
      <c r="D207" s="11" t="s">
        <v>6744</v>
      </c>
      <c r="E207" s="12">
        <v>300000</v>
      </c>
      <c r="F207" s="11" t="s">
        <v>6744</v>
      </c>
      <c r="G207" s="12">
        <v>136333.33333333334</v>
      </c>
    </row>
    <row r="208" spans="2:7" ht="18" customHeight="1" x14ac:dyDescent="0.3">
      <c r="B208" s="11" t="s">
        <v>6745</v>
      </c>
      <c r="C208" s="12">
        <v>50</v>
      </c>
      <c r="D208" s="11" t="s">
        <v>6745</v>
      </c>
      <c r="E208" s="12">
        <v>125</v>
      </c>
      <c r="F208" s="11" t="s">
        <v>6745</v>
      </c>
      <c r="G208" s="12">
        <v>85.044000000000011</v>
      </c>
    </row>
    <row r="209" spans="2:7" ht="18" customHeight="1" x14ac:dyDescent="0.3">
      <c r="B209" s="11" t="s">
        <v>6746</v>
      </c>
      <c r="C209" s="12">
        <v>3</v>
      </c>
      <c r="D209" s="11" t="s">
        <v>6746</v>
      </c>
      <c r="E209" s="12">
        <v>7</v>
      </c>
      <c r="F209" s="11" t="s">
        <v>6746</v>
      </c>
      <c r="G209" s="12">
        <v>4.5259999999999998</v>
      </c>
    </row>
    <row r="210" spans="2:7" ht="18" customHeight="1" x14ac:dyDescent="0.3">
      <c r="B210" s="11" t="s">
        <v>6747</v>
      </c>
      <c r="C210" s="12">
        <v>3690</v>
      </c>
      <c r="D210" s="11" t="s">
        <v>6747</v>
      </c>
      <c r="E210" s="12">
        <v>5500</v>
      </c>
      <c r="F210" s="11" t="s">
        <v>6747</v>
      </c>
      <c r="G210" s="12">
        <v>4895.8</v>
      </c>
    </row>
    <row r="211" spans="2:7" ht="18" customHeight="1" x14ac:dyDescent="0.3">
      <c r="B211" s="11" t="s">
        <v>6748</v>
      </c>
      <c r="C211" s="12">
        <v>750</v>
      </c>
      <c r="D211" s="11" t="s">
        <v>6748</v>
      </c>
      <c r="E211" s="12">
        <v>1406.72</v>
      </c>
      <c r="F211" s="11" t="s">
        <v>6748</v>
      </c>
      <c r="G211" s="12">
        <v>1131.5314285714287</v>
      </c>
    </row>
    <row r="212" spans="2:7" ht="18" customHeight="1" x14ac:dyDescent="0.3">
      <c r="B212" s="11" t="s">
        <v>5226</v>
      </c>
      <c r="C212" s="12">
        <v>7500</v>
      </c>
      <c r="D212" s="11" t="s">
        <v>5226</v>
      </c>
      <c r="E212" s="12">
        <v>13970</v>
      </c>
      <c r="F212" s="11" t="s">
        <v>5226</v>
      </c>
      <c r="G212" s="12">
        <v>10535.165555555555</v>
      </c>
    </row>
    <row r="213" spans="2:7" ht="18" customHeight="1" x14ac:dyDescent="0.3">
      <c r="B213" s="11" t="s">
        <v>6749</v>
      </c>
      <c r="C213" s="12">
        <v>8.6999999999999993</v>
      </c>
      <c r="D213" s="11" t="s">
        <v>6749</v>
      </c>
      <c r="E213" s="12">
        <v>10</v>
      </c>
      <c r="F213" s="11" t="s">
        <v>6749</v>
      </c>
      <c r="G213" s="12">
        <v>9.1666666666666661</v>
      </c>
    </row>
    <row r="214" spans="2:7" ht="18" customHeight="1" x14ac:dyDescent="0.3">
      <c r="B214" s="11" t="s">
        <v>6750</v>
      </c>
      <c r="C214" s="12">
        <v>12.2</v>
      </c>
      <c r="D214" s="11" t="s">
        <v>6750</v>
      </c>
      <c r="E214" s="12">
        <v>22.42</v>
      </c>
      <c r="F214" s="11" t="s">
        <v>6750</v>
      </c>
      <c r="G214" s="12">
        <v>16.702000000000002</v>
      </c>
    </row>
    <row r="215" spans="2:7" ht="18" customHeight="1" x14ac:dyDescent="0.3">
      <c r="B215" s="11" t="s">
        <v>6751</v>
      </c>
      <c r="C215" s="12">
        <v>281</v>
      </c>
      <c r="D215" s="11" t="s">
        <v>6751</v>
      </c>
      <c r="E215" s="12">
        <v>545</v>
      </c>
      <c r="F215" s="11" t="s">
        <v>6751</v>
      </c>
      <c r="G215" s="12">
        <v>392.59833333333336</v>
      </c>
    </row>
    <row r="216" spans="2:7" ht="18" customHeight="1" x14ac:dyDescent="0.3">
      <c r="B216" s="11" t="s">
        <v>6752</v>
      </c>
      <c r="C216" s="12">
        <v>5.54</v>
      </c>
      <c r="D216" s="11" t="s">
        <v>6752</v>
      </c>
      <c r="E216" s="12">
        <v>12</v>
      </c>
      <c r="F216" s="11" t="s">
        <v>6752</v>
      </c>
      <c r="G216" s="12">
        <v>7.3900000000000006</v>
      </c>
    </row>
    <row r="217" spans="2:7" ht="18" customHeight="1" x14ac:dyDescent="0.3">
      <c r="B217" s="11" t="s">
        <v>6753</v>
      </c>
      <c r="C217" s="12">
        <v>10</v>
      </c>
      <c r="D217" s="11" t="s">
        <v>6753</v>
      </c>
      <c r="E217" s="12">
        <v>44</v>
      </c>
      <c r="F217" s="11" t="s">
        <v>6753</v>
      </c>
      <c r="G217" s="12">
        <v>23.928571428571427</v>
      </c>
    </row>
    <row r="218" spans="2:7" ht="18" customHeight="1" x14ac:dyDescent="0.3">
      <c r="B218" s="11" t="s">
        <v>6754</v>
      </c>
      <c r="C218" s="12">
        <v>30</v>
      </c>
      <c r="D218" s="11" t="s">
        <v>6754</v>
      </c>
      <c r="E218" s="12">
        <v>125</v>
      </c>
      <c r="F218" s="11" t="s">
        <v>6754</v>
      </c>
      <c r="G218" s="12">
        <v>69.845714285714294</v>
      </c>
    </row>
    <row r="219" spans="2:7" ht="18" customHeight="1" x14ac:dyDescent="0.3">
      <c r="B219" s="11" t="s">
        <v>5001</v>
      </c>
      <c r="C219" s="12">
        <v>500</v>
      </c>
      <c r="D219" s="11" t="s">
        <v>5001</v>
      </c>
      <c r="E219" s="12">
        <v>1200</v>
      </c>
      <c r="F219" s="11" t="s">
        <v>5001</v>
      </c>
      <c r="G219" s="12">
        <v>820</v>
      </c>
    </row>
    <row r="220" spans="2:7" ht="18" customHeight="1" x14ac:dyDescent="0.3">
      <c r="B220" s="11" t="s">
        <v>6755</v>
      </c>
      <c r="C220" s="12">
        <v>6</v>
      </c>
      <c r="D220" s="11" t="s">
        <v>6755</v>
      </c>
      <c r="E220" s="12">
        <v>7</v>
      </c>
      <c r="F220" s="11" t="s">
        <v>6755</v>
      </c>
      <c r="G220" s="12">
        <v>6.666666666666667</v>
      </c>
    </row>
    <row r="221" spans="2:7" ht="18" customHeight="1" x14ac:dyDescent="0.3">
      <c r="B221" s="11" t="s">
        <v>6756</v>
      </c>
      <c r="C221" s="12">
        <v>22</v>
      </c>
      <c r="D221" s="11" t="s">
        <v>6756</v>
      </c>
      <c r="E221" s="12">
        <v>80</v>
      </c>
      <c r="F221" s="11" t="s">
        <v>6756</v>
      </c>
      <c r="G221" s="12">
        <v>46</v>
      </c>
    </row>
    <row r="222" spans="2:7" ht="18" customHeight="1" x14ac:dyDescent="0.3">
      <c r="B222" s="11" t="s">
        <v>6757</v>
      </c>
      <c r="C222" s="12">
        <v>55</v>
      </c>
      <c r="D222" s="11" t="s">
        <v>6757</v>
      </c>
      <c r="E222" s="12">
        <v>64</v>
      </c>
      <c r="F222" s="11" t="s">
        <v>6757</v>
      </c>
      <c r="G222" s="12">
        <v>59.333333333333336</v>
      </c>
    </row>
    <row r="223" spans="2:7" ht="18" customHeight="1" x14ac:dyDescent="0.3">
      <c r="B223" s="11" t="s">
        <v>6758</v>
      </c>
      <c r="C223" s="12">
        <v>7</v>
      </c>
      <c r="D223" s="11" t="s">
        <v>6758</v>
      </c>
      <c r="E223" s="12">
        <v>9</v>
      </c>
      <c r="F223" s="11" t="s">
        <v>6758</v>
      </c>
      <c r="G223" s="12">
        <v>8</v>
      </c>
    </row>
    <row r="224" spans="2:7" ht="18" customHeight="1" x14ac:dyDescent="0.3">
      <c r="B224" s="11" t="s">
        <v>6759</v>
      </c>
      <c r="C224" s="12">
        <v>6</v>
      </c>
      <c r="D224" s="11" t="s">
        <v>6759</v>
      </c>
      <c r="E224" s="12">
        <v>22.5</v>
      </c>
      <c r="F224" s="11" t="s">
        <v>6759</v>
      </c>
      <c r="G224" s="12">
        <v>11.662857142857144</v>
      </c>
    </row>
    <row r="225" spans="2:7" ht="18" customHeight="1" x14ac:dyDescent="0.3">
      <c r="B225" s="11" t="s">
        <v>6760</v>
      </c>
      <c r="C225" s="12">
        <v>524.02</v>
      </c>
      <c r="D225" s="11" t="s">
        <v>6760</v>
      </c>
      <c r="E225" s="12">
        <v>2620</v>
      </c>
      <c r="F225" s="11" t="s">
        <v>6760</v>
      </c>
      <c r="G225" s="12">
        <v>1288.8040000000001</v>
      </c>
    </row>
    <row r="226" spans="2:7" ht="18" customHeight="1" x14ac:dyDescent="0.3">
      <c r="B226" s="11" t="s">
        <v>6761</v>
      </c>
      <c r="C226" s="12">
        <v>150</v>
      </c>
      <c r="D226" s="11" t="s">
        <v>6761</v>
      </c>
      <c r="E226" s="12">
        <v>2000</v>
      </c>
      <c r="F226" s="11" t="s">
        <v>6761</v>
      </c>
      <c r="G226" s="12">
        <v>910.25</v>
      </c>
    </row>
    <row r="227" spans="2:7" ht="18" customHeight="1" x14ac:dyDescent="0.3">
      <c r="B227" s="11" t="s">
        <v>6762</v>
      </c>
      <c r="C227" s="12">
        <v>75.89</v>
      </c>
      <c r="D227" s="11" t="s">
        <v>6762</v>
      </c>
      <c r="E227" s="12">
        <v>135</v>
      </c>
      <c r="F227" s="11" t="s">
        <v>6762</v>
      </c>
      <c r="G227" s="12">
        <v>105.61800000000001</v>
      </c>
    </row>
    <row r="228" spans="2:7" ht="18" customHeight="1" x14ac:dyDescent="0.3">
      <c r="B228" s="11" t="s">
        <v>6763</v>
      </c>
      <c r="C228" s="12">
        <v>81.98</v>
      </c>
      <c r="D228" s="11" t="s">
        <v>6763</v>
      </c>
      <c r="E228" s="12">
        <v>150</v>
      </c>
      <c r="F228" s="11" t="s">
        <v>6763</v>
      </c>
      <c r="G228" s="12">
        <v>123.354</v>
      </c>
    </row>
    <row r="229" spans="2:7" ht="18" customHeight="1" x14ac:dyDescent="0.3">
      <c r="B229" s="11" t="s">
        <v>6764</v>
      </c>
      <c r="C229" s="12">
        <v>2100</v>
      </c>
      <c r="D229" s="11" t="s">
        <v>6764</v>
      </c>
      <c r="E229" s="12">
        <v>5000</v>
      </c>
      <c r="F229" s="11" t="s">
        <v>6764</v>
      </c>
      <c r="G229" s="12">
        <v>3550</v>
      </c>
    </row>
    <row r="230" spans="2:7" ht="18" customHeight="1" x14ac:dyDescent="0.3">
      <c r="B230" s="11" t="s">
        <v>6765</v>
      </c>
      <c r="C230" s="12">
        <v>15.25</v>
      </c>
      <c r="D230" s="11" t="s">
        <v>6765</v>
      </c>
      <c r="E230" s="12">
        <v>30</v>
      </c>
      <c r="F230" s="11" t="s">
        <v>6765</v>
      </c>
      <c r="G230" s="12">
        <v>25.083333333333332</v>
      </c>
    </row>
    <row r="231" spans="2:7" ht="18" customHeight="1" x14ac:dyDescent="0.3">
      <c r="B231" s="11" t="s">
        <v>6766</v>
      </c>
      <c r="C231" s="12">
        <v>400</v>
      </c>
      <c r="D231" s="11" t="s">
        <v>6766</v>
      </c>
      <c r="E231" s="12">
        <v>935</v>
      </c>
      <c r="F231" s="11" t="s">
        <v>6766</v>
      </c>
      <c r="G231" s="12">
        <v>658.404</v>
      </c>
    </row>
    <row r="232" spans="2:7" ht="18" customHeight="1" x14ac:dyDescent="0.3">
      <c r="B232" s="11" t="s">
        <v>6767</v>
      </c>
      <c r="C232" s="12">
        <v>350</v>
      </c>
      <c r="D232" s="11" t="s">
        <v>6767</v>
      </c>
      <c r="E232" s="12">
        <v>2000</v>
      </c>
      <c r="F232" s="11" t="s">
        <v>6767</v>
      </c>
      <c r="G232" s="12">
        <v>1256.2857142857142</v>
      </c>
    </row>
    <row r="233" spans="2:7" ht="18" customHeight="1" x14ac:dyDescent="0.3">
      <c r="B233" s="11" t="s">
        <v>6768</v>
      </c>
      <c r="C233" s="12">
        <v>2000</v>
      </c>
      <c r="D233" s="11" t="s">
        <v>6768</v>
      </c>
      <c r="E233" s="12">
        <v>3000</v>
      </c>
      <c r="F233" s="11" t="s">
        <v>6768</v>
      </c>
      <c r="G233" s="12">
        <v>2500</v>
      </c>
    </row>
    <row r="234" spans="2:7" ht="18" customHeight="1" x14ac:dyDescent="0.3">
      <c r="B234" s="11" t="s">
        <v>6769</v>
      </c>
      <c r="C234" s="12">
        <v>1200</v>
      </c>
      <c r="D234" s="11" t="s">
        <v>6769</v>
      </c>
      <c r="E234" s="12">
        <v>2500</v>
      </c>
      <c r="F234" s="11" t="s">
        <v>6769</v>
      </c>
      <c r="G234" s="12">
        <v>1900</v>
      </c>
    </row>
    <row r="235" spans="2:7" ht="18" customHeight="1" x14ac:dyDescent="0.3">
      <c r="B235" s="11" t="s">
        <v>6770</v>
      </c>
      <c r="C235" s="12">
        <v>10</v>
      </c>
      <c r="D235" s="11" t="s">
        <v>6770</v>
      </c>
      <c r="E235" s="12">
        <v>20</v>
      </c>
      <c r="F235" s="11" t="s">
        <v>6770</v>
      </c>
      <c r="G235" s="12">
        <v>15</v>
      </c>
    </row>
    <row r="236" spans="2:7" ht="18" customHeight="1" x14ac:dyDescent="0.3">
      <c r="B236" s="11" t="s">
        <v>6771</v>
      </c>
      <c r="C236" s="12">
        <v>19.100000000000001</v>
      </c>
      <c r="D236" s="11" t="s">
        <v>6771</v>
      </c>
      <c r="E236" s="12">
        <v>40</v>
      </c>
      <c r="F236" s="11" t="s">
        <v>6771</v>
      </c>
      <c r="G236" s="12">
        <v>29.71</v>
      </c>
    </row>
    <row r="237" spans="2:7" ht="18" customHeight="1" x14ac:dyDescent="0.3">
      <c r="B237" s="11" t="s">
        <v>6772</v>
      </c>
      <c r="C237" s="12">
        <v>10.06</v>
      </c>
      <c r="D237" s="11" t="s">
        <v>6772</v>
      </c>
      <c r="E237" s="12">
        <v>23</v>
      </c>
      <c r="F237" s="11" t="s">
        <v>6772</v>
      </c>
      <c r="G237" s="12">
        <v>18.038</v>
      </c>
    </row>
    <row r="238" spans="2:7" ht="18" customHeight="1" x14ac:dyDescent="0.3">
      <c r="B238" s="11" t="s">
        <v>6773</v>
      </c>
      <c r="C238" s="12">
        <v>11.81</v>
      </c>
      <c r="D238" s="11" t="s">
        <v>6773</v>
      </c>
      <c r="E238" s="12">
        <v>25</v>
      </c>
      <c r="F238" s="11" t="s">
        <v>6773</v>
      </c>
      <c r="G238" s="12">
        <v>19.812000000000001</v>
      </c>
    </row>
    <row r="239" spans="2:7" ht="18" customHeight="1" x14ac:dyDescent="0.3">
      <c r="B239" s="11" t="s">
        <v>5227</v>
      </c>
      <c r="C239" s="12">
        <v>4.8</v>
      </c>
      <c r="D239" s="11" t="s">
        <v>5227</v>
      </c>
      <c r="E239" s="12">
        <v>95</v>
      </c>
      <c r="F239" s="11" t="s">
        <v>5227</v>
      </c>
      <c r="G239" s="12">
        <v>32.434285714285714</v>
      </c>
    </row>
    <row r="240" spans="2:7" ht="18" customHeight="1" x14ac:dyDescent="0.3">
      <c r="B240" s="11" t="s">
        <v>6774</v>
      </c>
      <c r="C240" s="12">
        <v>250</v>
      </c>
      <c r="D240" s="11" t="s">
        <v>6774</v>
      </c>
      <c r="E240" s="12">
        <v>1300</v>
      </c>
      <c r="F240" s="11" t="s">
        <v>6774</v>
      </c>
      <c r="G240" s="12">
        <v>830</v>
      </c>
    </row>
    <row r="241" spans="2:7" ht="18" customHeight="1" x14ac:dyDescent="0.3">
      <c r="B241" s="11" t="s">
        <v>6775</v>
      </c>
      <c r="C241" s="12">
        <v>850</v>
      </c>
      <c r="D241" s="11" t="s">
        <v>6775</v>
      </c>
      <c r="E241" s="12">
        <v>2800</v>
      </c>
      <c r="F241" s="11" t="s">
        <v>6775</v>
      </c>
      <c r="G241" s="12">
        <v>1400</v>
      </c>
    </row>
    <row r="242" spans="2:7" ht="18" customHeight="1" x14ac:dyDescent="0.3">
      <c r="B242" s="11" t="s">
        <v>6776</v>
      </c>
      <c r="C242" s="12">
        <v>9</v>
      </c>
      <c r="D242" s="11" t="s">
        <v>6776</v>
      </c>
      <c r="E242" s="12">
        <v>52.19</v>
      </c>
      <c r="F242" s="11" t="s">
        <v>6776</v>
      </c>
      <c r="G242" s="12">
        <v>20.27375</v>
      </c>
    </row>
    <row r="243" spans="2:7" ht="18" customHeight="1" x14ac:dyDescent="0.3">
      <c r="B243" s="11" t="s">
        <v>6777</v>
      </c>
      <c r="C243" s="12">
        <v>2</v>
      </c>
      <c r="D243" s="11" t="s">
        <v>6777</v>
      </c>
      <c r="E243" s="12">
        <v>7.5</v>
      </c>
      <c r="F243" s="11" t="s">
        <v>6777</v>
      </c>
      <c r="G243" s="12">
        <v>4.4386666666666663</v>
      </c>
    </row>
    <row r="244" spans="2:7" ht="18" customHeight="1" x14ac:dyDescent="0.3">
      <c r="B244" s="11" t="s">
        <v>6778</v>
      </c>
      <c r="C244" s="12">
        <v>1.37</v>
      </c>
      <c r="D244" s="11" t="s">
        <v>6778</v>
      </c>
      <c r="E244" s="12">
        <v>3.08</v>
      </c>
      <c r="F244" s="11" t="s">
        <v>6778</v>
      </c>
      <c r="G244" s="12">
        <v>2.4060000000000001</v>
      </c>
    </row>
    <row r="245" spans="2:7" ht="18" customHeight="1" x14ac:dyDescent="0.3">
      <c r="B245" s="11" t="s">
        <v>6779</v>
      </c>
      <c r="C245" s="12">
        <v>5.14</v>
      </c>
      <c r="D245" s="11" t="s">
        <v>6779</v>
      </c>
      <c r="E245" s="12">
        <v>14.01</v>
      </c>
      <c r="F245" s="11" t="s">
        <v>6779</v>
      </c>
      <c r="G245" s="12">
        <v>9.2260000000000009</v>
      </c>
    </row>
    <row r="246" spans="2:7" ht="18" customHeight="1" x14ac:dyDescent="0.3">
      <c r="B246" s="11" t="s">
        <v>6780</v>
      </c>
      <c r="C246" s="12">
        <v>12.49</v>
      </c>
      <c r="D246" s="11" t="s">
        <v>6780</v>
      </c>
      <c r="E246" s="12">
        <v>40</v>
      </c>
      <c r="F246" s="11" t="s">
        <v>6780</v>
      </c>
      <c r="G246" s="12">
        <v>23.169999999999998</v>
      </c>
    </row>
    <row r="247" spans="2:7" ht="18" customHeight="1" x14ac:dyDescent="0.3">
      <c r="B247" s="11" t="s">
        <v>5228</v>
      </c>
      <c r="C247" s="12">
        <v>6000</v>
      </c>
      <c r="D247" s="11" t="s">
        <v>5228</v>
      </c>
      <c r="E247" s="12">
        <v>45000</v>
      </c>
      <c r="F247" s="11" t="s">
        <v>5228</v>
      </c>
      <c r="G247" s="12">
        <v>18344.444444444445</v>
      </c>
    </row>
    <row r="248" spans="2:7" ht="18" customHeight="1" x14ac:dyDescent="0.3">
      <c r="B248" s="11" t="s">
        <v>6781</v>
      </c>
      <c r="C248" s="12">
        <v>144000</v>
      </c>
      <c r="D248" s="11" t="s">
        <v>6781</v>
      </c>
      <c r="E248" s="12">
        <v>289000</v>
      </c>
      <c r="F248" s="11" t="s">
        <v>6781</v>
      </c>
      <c r="G248" s="12">
        <v>211000</v>
      </c>
    </row>
    <row r="249" spans="2:7" ht="18" customHeight="1" x14ac:dyDescent="0.3">
      <c r="B249" s="11" t="s">
        <v>6782</v>
      </c>
      <c r="C249" s="12">
        <v>6</v>
      </c>
      <c r="D249" s="11" t="s">
        <v>6782</v>
      </c>
      <c r="E249" s="12">
        <v>10</v>
      </c>
      <c r="F249" s="11" t="s">
        <v>6782</v>
      </c>
      <c r="G249" s="12">
        <v>8.1159999999999997</v>
      </c>
    </row>
    <row r="250" spans="2:7" ht="18" customHeight="1" x14ac:dyDescent="0.3">
      <c r="B250" s="11" t="s">
        <v>6783</v>
      </c>
      <c r="C250" s="12">
        <v>7</v>
      </c>
      <c r="D250" s="11" t="s">
        <v>6783</v>
      </c>
      <c r="E250" s="12">
        <v>7000</v>
      </c>
      <c r="F250" s="11" t="s">
        <v>6783</v>
      </c>
      <c r="G250" s="12">
        <v>3503.5</v>
      </c>
    </row>
    <row r="251" spans="2:7" ht="18" customHeight="1" x14ac:dyDescent="0.3">
      <c r="B251" s="11" t="s">
        <v>6784</v>
      </c>
      <c r="C251" s="12">
        <v>1000</v>
      </c>
      <c r="D251" s="11" t="s">
        <v>6784</v>
      </c>
      <c r="E251" s="12">
        <v>5170</v>
      </c>
      <c r="F251" s="11" t="s">
        <v>6784</v>
      </c>
      <c r="G251" s="12">
        <v>3158.5</v>
      </c>
    </row>
    <row r="252" spans="2:7" ht="18" customHeight="1" x14ac:dyDescent="0.3">
      <c r="B252" s="11" t="s">
        <v>6785</v>
      </c>
      <c r="C252" s="12">
        <v>33</v>
      </c>
      <c r="D252" s="11" t="s">
        <v>6785</v>
      </c>
      <c r="E252" s="12">
        <v>271.33333333333331</v>
      </c>
      <c r="F252" s="11" t="s">
        <v>6785</v>
      </c>
      <c r="G252" s="12">
        <v>152.16666666666666</v>
      </c>
    </row>
    <row r="253" spans="2:7" ht="18" customHeight="1" x14ac:dyDescent="0.3">
      <c r="B253" s="11" t="s">
        <v>6786</v>
      </c>
      <c r="C253" s="12">
        <v>8000</v>
      </c>
      <c r="D253" s="11" t="s">
        <v>6786</v>
      </c>
      <c r="E253" s="12">
        <v>44000</v>
      </c>
      <c r="F253" s="11" t="s">
        <v>6786</v>
      </c>
      <c r="G253" s="12">
        <v>27333.333333333332</v>
      </c>
    </row>
    <row r="254" spans="2:7" ht="18" customHeight="1" x14ac:dyDescent="0.3">
      <c r="B254" s="11" t="s">
        <v>6787</v>
      </c>
      <c r="C254" s="12">
        <v>163000</v>
      </c>
      <c r="D254" s="11" t="s">
        <v>6787</v>
      </c>
      <c r="E254" s="12">
        <v>189000</v>
      </c>
      <c r="F254" s="11" t="s">
        <v>6787</v>
      </c>
      <c r="G254" s="12">
        <v>178333.33333333334</v>
      </c>
    </row>
    <row r="255" spans="2:7" ht="18" customHeight="1" x14ac:dyDescent="0.3">
      <c r="B255" s="11" t="s">
        <v>6788</v>
      </c>
      <c r="C255" s="12">
        <v>3800</v>
      </c>
      <c r="D255" s="11" t="s">
        <v>6788</v>
      </c>
      <c r="E255" s="12">
        <v>5469.47</v>
      </c>
      <c r="F255" s="11" t="s">
        <v>6788</v>
      </c>
      <c r="G255" s="12">
        <v>4590.4519999999993</v>
      </c>
    </row>
    <row r="256" spans="2:7" ht="18" customHeight="1" x14ac:dyDescent="0.3">
      <c r="B256" s="11" t="s">
        <v>6789</v>
      </c>
      <c r="C256" s="12">
        <v>850</v>
      </c>
      <c r="D256" s="11" t="s">
        <v>6789</v>
      </c>
      <c r="E256" s="12">
        <v>3945</v>
      </c>
      <c r="F256" s="11" t="s">
        <v>6789</v>
      </c>
      <c r="G256" s="12">
        <v>1894.0914285714284</v>
      </c>
    </row>
    <row r="257" spans="2:7" ht="18" customHeight="1" x14ac:dyDescent="0.3">
      <c r="B257" s="11" t="s">
        <v>6790</v>
      </c>
      <c r="C257" s="12">
        <v>6000</v>
      </c>
      <c r="D257" s="11" t="s">
        <v>6790</v>
      </c>
      <c r="E257" s="12">
        <v>7000</v>
      </c>
      <c r="F257" s="11" t="s">
        <v>6790</v>
      </c>
      <c r="G257" s="12">
        <v>6566.666666666667</v>
      </c>
    </row>
    <row r="258" spans="2:7" ht="18" customHeight="1" x14ac:dyDescent="0.3">
      <c r="B258" s="11" t="s">
        <v>6791</v>
      </c>
      <c r="C258" s="12">
        <v>8000</v>
      </c>
      <c r="D258" s="11" t="s">
        <v>6791</v>
      </c>
      <c r="E258" s="12">
        <v>32000</v>
      </c>
      <c r="F258" s="11" t="s">
        <v>6791</v>
      </c>
      <c r="G258" s="12">
        <v>16166.666666666666</v>
      </c>
    </row>
    <row r="259" spans="2:7" ht="18" customHeight="1" x14ac:dyDescent="0.3">
      <c r="B259" s="11" t="s">
        <v>6792</v>
      </c>
      <c r="C259" s="12">
        <v>495</v>
      </c>
      <c r="D259" s="11" t="s">
        <v>6792</v>
      </c>
      <c r="E259" s="12">
        <v>611</v>
      </c>
      <c r="F259" s="11" t="s">
        <v>6792</v>
      </c>
      <c r="G259" s="12">
        <v>549.44200000000001</v>
      </c>
    </row>
    <row r="260" spans="2:7" ht="18" customHeight="1" x14ac:dyDescent="0.3">
      <c r="B260" s="11" t="s">
        <v>6793</v>
      </c>
      <c r="C260" s="12">
        <v>1201</v>
      </c>
      <c r="D260" s="11" t="s">
        <v>6793</v>
      </c>
      <c r="E260" s="12">
        <v>5170</v>
      </c>
      <c r="F260" s="11" t="s">
        <v>6793</v>
      </c>
      <c r="G260" s="12">
        <v>2790.3333333333335</v>
      </c>
    </row>
    <row r="261" spans="2:7" ht="18" customHeight="1" x14ac:dyDescent="0.3">
      <c r="B261" s="11" t="s">
        <v>6794</v>
      </c>
      <c r="C261" s="12">
        <v>500</v>
      </c>
      <c r="D261" s="11" t="s">
        <v>6794</v>
      </c>
      <c r="E261" s="12">
        <v>793</v>
      </c>
      <c r="F261" s="11" t="s">
        <v>6794</v>
      </c>
      <c r="G261" s="12">
        <v>681</v>
      </c>
    </row>
    <row r="262" spans="2:7" ht="18" customHeight="1" x14ac:dyDescent="0.3">
      <c r="B262" s="11" t="s">
        <v>6795</v>
      </c>
      <c r="C262" s="12">
        <v>2535.3000000000002</v>
      </c>
      <c r="D262" s="11" t="s">
        <v>6795</v>
      </c>
      <c r="E262" s="12">
        <v>5000</v>
      </c>
      <c r="F262" s="11" t="s">
        <v>6795</v>
      </c>
      <c r="G262" s="12">
        <v>3847.7280000000001</v>
      </c>
    </row>
    <row r="263" spans="2:7" ht="18" customHeight="1" x14ac:dyDescent="0.3">
      <c r="B263" s="11" t="s">
        <v>6796</v>
      </c>
      <c r="C263" s="12">
        <v>500</v>
      </c>
      <c r="D263" s="11" t="s">
        <v>6796</v>
      </c>
      <c r="E263" s="12">
        <v>793</v>
      </c>
      <c r="F263" s="11" t="s">
        <v>6796</v>
      </c>
      <c r="G263" s="12">
        <v>597.66666666666663</v>
      </c>
    </row>
    <row r="264" spans="2:7" ht="18" customHeight="1" x14ac:dyDescent="0.3">
      <c r="B264" s="11" t="s">
        <v>6797</v>
      </c>
      <c r="C264" s="12">
        <v>30</v>
      </c>
      <c r="D264" s="11" t="s">
        <v>6797</v>
      </c>
      <c r="E264" s="12">
        <v>55</v>
      </c>
      <c r="F264" s="11" t="s">
        <v>6797</v>
      </c>
      <c r="G264" s="12">
        <v>43.333333333333336</v>
      </c>
    </row>
    <row r="265" spans="2:7" ht="18" customHeight="1" x14ac:dyDescent="0.3">
      <c r="B265" s="11" t="s">
        <v>6798</v>
      </c>
      <c r="C265" s="12">
        <v>225</v>
      </c>
      <c r="D265" s="11" t="s">
        <v>6798</v>
      </c>
      <c r="E265" s="12">
        <v>450</v>
      </c>
      <c r="F265" s="11" t="s">
        <v>6798</v>
      </c>
      <c r="G265" s="12">
        <v>368.33333333333331</v>
      </c>
    </row>
    <row r="266" spans="2:7" ht="18" customHeight="1" x14ac:dyDescent="0.3">
      <c r="B266" s="11" t="s">
        <v>6799</v>
      </c>
      <c r="C266" s="12">
        <v>400</v>
      </c>
      <c r="D266" s="11" t="s">
        <v>6799</v>
      </c>
      <c r="E266" s="12">
        <v>750</v>
      </c>
      <c r="F266" s="11" t="s">
        <v>6799</v>
      </c>
      <c r="G266" s="12">
        <v>516.66666666666663</v>
      </c>
    </row>
    <row r="267" spans="2:7" ht="18" customHeight="1" x14ac:dyDescent="0.3">
      <c r="B267" s="11" t="s">
        <v>6800</v>
      </c>
      <c r="C267" s="12">
        <v>600</v>
      </c>
      <c r="D267" s="11" t="s">
        <v>6800</v>
      </c>
      <c r="E267" s="12">
        <v>1100</v>
      </c>
      <c r="F267" s="11" t="s">
        <v>6800</v>
      </c>
      <c r="G267" s="12">
        <v>780</v>
      </c>
    </row>
    <row r="268" spans="2:7" ht="18" customHeight="1" x14ac:dyDescent="0.3">
      <c r="B268" s="11" t="s">
        <v>6801</v>
      </c>
      <c r="C268" s="12">
        <v>1500</v>
      </c>
      <c r="D268" s="11" t="s">
        <v>6801</v>
      </c>
      <c r="E268" s="12">
        <v>3000</v>
      </c>
      <c r="F268" s="11" t="s">
        <v>6801</v>
      </c>
      <c r="G268" s="12">
        <v>2620</v>
      </c>
    </row>
    <row r="269" spans="2:7" ht="18" customHeight="1" x14ac:dyDescent="0.3">
      <c r="B269" s="11" t="s">
        <v>6802</v>
      </c>
      <c r="C269" s="12">
        <v>3000</v>
      </c>
      <c r="D269" s="11" t="s">
        <v>6802</v>
      </c>
      <c r="E269" s="12">
        <v>3850</v>
      </c>
      <c r="F269" s="11" t="s">
        <v>6802</v>
      </c>
      <c r="G269" s="12">
        <v>3425</v>
      </c>
    </row>
    <row r="270" spans="2:7" ht="18" customHeight="1" x14ac:dyDescent="0.3">
      <c r="B270" s="11" t="s">
        <v>6803</v>
      </c>
      <c r="C270" s="12">
        <v>15829</v>
      </c>
      <c r="D270" s="11" t="s">
        <v>6803</v>
      </c>
      <c r="E270" s="12">
        <v>18197.169999999998</v>
      </c>
      <c r="F270" s="11" t="s">
        <v>6803</v>
      </c>
      <c r="G270" s="12">
        <v>16885.603999999999</v>
      </c>
    </row>
    <row r="271" spans="2:7" ht="18" customHeight="1" x14ac:dyDescent="0.3">
      <c r="B271" s="11" t="s">
        <v>6804</v>
      </c>
      <c r="C271" s="12">
        <v>2000</v>
      </c>
      <c r="D271" s="11" t="s">
        <v>6804</v>
      </c>
      <c r="E271" s="12">
        <v>4000</v>
      </c>
      <c r="F271" s="11" t="s">
        <v>6804</v>
      </c>
      <c r="G271" s="12">
        <v>2800</v>
      </c>
    </row>
    <row r="272" spans="2:7" ht="18" customHeight="1" x14ac:dyDescent="0.3">
      <c r="B272" s="11" t="s">
        <v>6805</v>
      </c>
      <c r="C272" s="12">
        <v>3900</v>
      </c>
      <c r="D272" s="11" t="s">
        <v>6805</v>
      </c>
      <c r="E272" s="12">
        <v>5000</v>
      </c>
      <c r="F272" s="11" t="s">
        <v>6805</v>
      </c>
      <c r="G272" s="12">
        <v>4450</v>
      </c>
    </row>
    <row r="273" spans="2:7" ht="18" customHeight="1" x14ac:dyDescent="0.3">
      <c r="B273" s="11" t="s">
        <v>6806</v>
      </c>
      <c r="C273" s="12">
        <v>450</v>
      </c>
      <c r="D273" s="11" t="s">
        <v>6806</v>
      </c>
      <c r="E273" s="12">
        <v>7700</v>
      </c>
      <c r="F273" s="11" t="s">
        <v>6806</v>
      </c>
      <c r="G273" s="12">
        <v>3170</v>
      </c>
    </row>
    <row r="274" spans="2:7" ht="18" customHeight="1" x14ac:dyDescent="0.3">
      <c r="B274" s="11" t="s">
        <v>6807</v>
      </c>
      <c r="C274" s="12">
        <v>4200</v>
      </c>
      <c r="D274" s="11" t="s">
        <v>6807</v>
      </c>
      <c r="E274" s="12">
        <v>6812</v>
      </c>
      <c r="F274" s="11" t="s">
        <v>6807</v>
      </c>
      <c r="G274" s="12">
        <v>5675.988571428571</v>
      </c>
    </row>
    <row r="275" spans="2:7" ht="18" customHeight="1" x14ac:dyDescent="0.3">
      <c r="B275" s="11" t="s">
        <v>6808</v>
      </c>
      <c r="C275" s="12">
        <v>832</v>
      </c>
      <c r="D275" s="11" t="s">
        <v>6808</v>
      </c>
      <c r="E275" s="12">
        <v>1500</v>
      </c>
      <c r="F275" s="11" t="s">
        <v>6808</v>
      </c>
      <c r="G275" s="12">
        <v>1076.4000000000001</v>
      </c>
    </row>
    <row r="276" spans="2:7" ht="18" customHeight="1" x14ac:dyDescent="0.3">
      <c r="B276" s="11" t="s">
        <v>6809</v>
      </c>
      <c r="C276" s="12">
        <v>2300</v>
      </c>
      <c r="D276" s="11" t="s">
        <v>6809</v>
      </c>
      <c r="E276" s="12">
        <v>13000</v>
      </c>
      <c r="F276" s="11" t="s">
        <v>6809</v>
      </c>
      <c r="G276" s="12">
        <v>8388</v>
      </c>
    </row>
    <row r="277" spans="2:7" ht="18" customHeight="1" x14ac:dyDescent="0.3">
      <c r="B277" s="11" t="s">
        <v>6810</v>
      </c>
      <c r="C277" s="12">
        <v>11210</v>
      </c>
      <c r="D277" s="11" t="s">
        <v>6810</v>
      </c>
      <c r="E277" s="12">
        <v>26250.61</v>
      </c>
      <c r="F277" s="11" t="s">
        <v>6810</v>
      </c>
      <c r="G277" s="12">
        <v>20093.168000000001</v>
      </c>
    </row>
    <row r="278" spans="2:7" ht="18" customHeight="1" x14ac:dyDescent="0.3">
      <c r="B278" s="11" t="s">
        <v>6811</v>
      </c>
      <c r="C278" s="12">
        <v>750</v>
      </c>
      <c r="D278" s="11" t="s">
        <v>6811</v>
      </c>
      <c r="E278" s="12">
        <v>100000</v>
      </c>
      <c r="F278" s="11" t="s">
        <v>6811</v>
      </c>
      <c r="G278" s="12">
        <v>44583.333333333336</v>
      </c>
    </row>
    <row r="279" spans="2:7" ht="18" customHeight="1" x14ac:dyDescent="0.3">
      <c r="B279" s="11" t="s">
        <v>6812</v>
      </c>
      <c r="C279" s="12">
        <v>1212</v>
      </c>
      <c r="D279" s="11" t="s">
        <v>6812</v>
      </c>
      <c r="E279" s="12">
        <v>3500</v>
      </c>
      <c r="F279" s="11" t="s">
        <v>6812</v>
      </c>
      <c r="G279" s="12">
        <v>2220.6666666666665</v>
      </c>
    </row>
    <row r="280" spans="2:7" ht="18" customHeight="1" x14ac:dyDescent="0.3">
      <c r="B280" s="11" t="s">
        <v>6813</v>
      </c>
      <c r="C280" s="12">
        <v>1500</v>
      </c>
      <c r="D280" s="11" t="s">
        <v>6813</v>
      </c>
      <c r="E280" s="12">
        <v>8369</v>
      </c>
      <c r="F280" s="11" t="s">
        <v>6813</v>
      </c>
      <c r="G280" s="12">
        <v>4123</v>
      </c>
    </row>
    <row r="281" spans="2:7" ht="18" customHeight="1" x14ac:dyDescent="0.3">
      <c r="B281" s="11" t="s">
        <v>6814</v>
      </c>
      <c r="C281" s="12">
        <v>1650</v>
      </c>
      <c r="D281" s="11" t="s">
        <v>6814</v>
      </c>
      <c r="E281" s="12">
        <v>6515</v>
      </c>
      <c r="F281" s="11" t="s">
        <v>6814</v>
      </c>
      <c r="G281" s="12">
        <v>3793.7777777777778</v>
      </c>
    </row>
    <row r="282" spans="2:7" ht="18" customHeight="1" x14ac:dyDescent="0.3">
      <c r="B282" s="11" t="s">
        <v>5229</v>
      </c>
      <c r="C282" s="12">
        <v>20000</v>
      </c>
      <c r="D282" s="11" t="s">
        <v>5229</v>
      </c>
      <c r="E282" s="12">
        <v>122942.8</v>
      </c>
      <c r="F282" s="11" t="s">
        <v>5229</v>
      </c>
      <c r="G282" s="12">
        <v>72413.088888888888</v>
      </c>
    </row>
    <row r="283" spans="2:7" ht="18" customHeight="1" x14ac:dyDescent="0.3">
      <c r="B283" s="11" t="s">
        <v>6815</v>
      </c>
      <c r="C283" s="12">
        <v>1000</v>
      </c>
      <c r="D283" s="11" t="s">
        <v>6815</v>
      </c>
      <c r="E283" s="12">
        <v>4004</v>
      </c>
      <c r="F283" s="11" t="s">
        <v>6815</v>
      </c>
      <c r="G283" s="12">
        <v>2501.3333333333335</v>
      </c>
    </row>
    <row r="284" spans="2:7" ht="18" customHeight="1" x14ac:dyDescent="0.3">
      <c r="B284" s="11" t="s">
        <v>6816</v>
      </c>
      <c r="C284" s="12">
        <v>100</v>
      </c>
      <c r="D284" s="11" t="s">
        <v>6816</v>
      </c>
      <c r="E284" s="12">
        <v>490</v>
      </c>
      <c r="F284" s="11" t="s">
        <v>6816</v>
      </c>
      <c r="G284" s="12">
        <v>346.66666666666669</v>
      </c>
    </row>
    <row r="285" spans="2:7" ht="18" customHeight="1" x14ac:dyDescent="0.3">
      <c r="B285" s="11" t="s">
        <v>6817</v>
      </c>
      <c r="C285" s="12">
        <v>75</v>
      </c>
      <c r="D285" s="11" t="s">
        <v>6817</v>
      </c>
      <c r="E285" s="12">
        <v>165</v>
      </c>
      <c r="F285" s="11" t="s">
        <v>6817</v>
      </c>
      <c r="G285" s="12">
        <v>108.33333333333333</v>
      </c>
    </row>
    <row r="286" spans="2:7" ht="18" customHeight="1" x14ac:dyDescent="0.3">
      <c r="B286" s="11" t="s">
        <v>6818</v>
      </c>
      <c r="C286" s="12">
        <v>5280</v>
      </c>
      <c r="D286" s="11" t="s">
        <v>6818</v>
      </c>
      <c r="E286" s="12">
        <v>25481</v>
      </c>
      <c r="F286" s="11" t="s">
        <v>6818</v>
      </c>
      <c r="G286" s="12">
        <v>13587</v>
      </c>
    </row>
    <row r="287" spans="2:7" ht="18" customHeight="1" x14ac:dyDescent="0.3">
      <c r="B287" s="11" t="s">
        <v>6819</v>
      </c>
      <c r="C287" s="12">
        <v>1.17</v>
      </c>
      <c r="D287" s="11" t="s">
        <v>6819</v>
      </c>
      <c r="E287" s="12">
        <v>35000</v>
      </c>
      <c r="F287" s="11" t="s">
        <v>6819</v>
      </c>
      <c r="G287" s="12">
        <v>11534.234</v>
      </c>
    </row>
    <row r="288" spans="2:7" ht="18" customHeight="1" x14ac:dyDescent="0.3">
      <c r="B288" s="11" t="s">
        <v>6820</v>
      </c>
      <c r="C288" s="12">
        <v>50000</v>
      </c>
      <c r="D288" s="11" t="s">
        <v>6820</v>
      </c>
      <c r="E288" s="12">
        <v>50000</v>
      </c>
      <c r="F288" s="11" t="s">
        <v>6820</v>
      </c>
      <c r="G288" s="12">
        <v>50000</v>
      </c>
    </row>
    <row r="289" spans="2:7" ht="18" customHeight="1" x14ac:dyDescent="0.3">
      <c r="B289" s="11" t="s">
        <v>6821</v>
      </c>
      <c r="C289" s="12">
        <v>75000</v>
      </c>
      <c r="D289" s="11" t="s">
        <v>6821</v>
      </c>
      <c r="E289" s="12">
        <v>75000</v>
      </c>
      <c r="F289" s="11" t="s">
        <v>6821</v>
      </c>
      <c r="G289" s="12">
        <v>75000</v>
      </c>
    </row>
    <row r="290" spans="2:7" ht="18" customHeight="1" x14ac:dyDescent="0.3">
      <c r="B290" s="11" t="s">
        <v>6822</v>
      </c>
      <c r="C290" s="12">
        <v>475903</v>
      </c>
      <c r="D290" s="11" t="s">
        <v>6822</v>
      </c>
      <c r="E290" s="12">
        <v>520690</v>
      </c>
      <c r="F290" s="11" t="s">
        <v>6822</v>
      </c>
      <c r="G290" s="12">
        <v>498864.33333333331</v>
      </c>
    </row>
    <row r="291" spans="2:7" ht="18" customHeight="1" x14ac:dyDescent="0.3">
      <c r="B291" s="11" t="s">
        <v>6823</v>
      </c>
      <c r="C291" s="12">
        <v>2.75</v>
      </c>
      <c r="D291" s="11" t="s">
        <v>6823</v>
      </c>
      <c r="E291" s="12">
        <v>60</v>
      </c>
      <c r="F291" s="11" t="s">
        <v>6823</v>
      </c>
      <c r="G291" s="12">
        <v>17.906666666666666</v>
      </c>
    </row>
    <row r="292" spans="2:7" ht="18" customHeight="1" x14ac:dyDescent="0.3">
      <c r="B292" s="11" t="s">
        <v>6824</v>
      </c>
      <c r="C292" s="12">
        <v>2800</v>
      </c>
      <c r="D292" s="11" t="s">
        <v>6824</v>
      </c>
      <c r="E292" s="12">
        <v>8810</v>
      </c>
      <c r="F292" s="11" t="s">
        <v>6824</v>
      </c>
      <c r="G292" s="12">
        <v>4870</v>
      </c>
    </row>
    <row r="293" spans="2:7" ht="18" customHeight="1" x14ac:dyDescent="0.3">
      <c r="B293" s="11" t="s">
        <v>6825</v>
      </c>
      <c r="C293" s="12">
        <v>970</v>
      </c>
      <c r="D293" s="11" t="s">
        <v>6825</v>
      </c>
      <c r="E293" s="12">
        <v>2145</v>
      </c>
      <c r="F293" s="11" t="s">
        <v>6825</v>
      </c>
      <c r="G293" s="12">
        <v>1705</v>
      </c>
    </row>
    <row r="294" spans="2:7" ht="18" customHeight="1" x14ac:dyDescent="0.3">
      <c r="B294" s="11" t="s">
        <v>6826</v>
      </c>
      <c r="C294" s="12">
        <v>990</v>
      </c>
      <c r="D294" s="11" t="s">
        <v>6826</v>
      </c>
      <c r="E294" s="12">
        <v>11503</v>
      </c>
      <c r="F294" s="11" t="s">
        <v>6826</v>
      </c>
      <c r="G294" s="12">
        <v>5414.5555555555557</v>
      </c>
    </row>
    <row r="295" spans="2:7" ht="18" customHeight="1" x14ac:dyDescent="0.3">
      <c r="B295" s="11" t="s">
        <v>6827</v>
      </c>
      <c r="C295" s="12">
        <v>1.9</v>
      </c>
      <c r="D295" s="11" t="s">
        <v>6827</v>
      </c>
      <c r="E295" s="12">
        <v>4</v>
      </c>
      <c r="F295" s="11" t="s">
        <v>6827</v>
      </c>
      <c r="G295" s="12">
        <v>2.3042857142857147</v>
      </c>
    </row>
    <row r="296" spans="2:7" ht="18" customHeight="1" x14ac:dyDescent="0.3">
      <c r="B296" s="11" t="s">
        <v>6828</v>
      </c>
      <c r="C296" s="12">
        <v>1</v>
      </c>
      <c r="D296" s="11" t="s">
        <v>6828</v>
      </c>
      <c r="E296" s="12">
        <v>5.23</v>
      </c>
      <c r="F296" s="11" t="s">
        <v>6828</v>
      </c>
      <c r="G296" s="12">
        <v>2.56</v>
      </c>
    </row>
    <row r="297" spans="2:7" ht="18" customHeight="1" x14ac:dyDescent="0.3">
      <c r="B297" s="11" t="s">
        <v>6829</v>
      </c>
      <c r="C297" s="12">
        <v>15</v>
      </c>
      <c r="D297" s="11" t="s">
        <v>6829</v>
      </c>
      <c r="E297" s="12">
        <v>58.09</v>
      </c>
      <c r="F297" s="11" t="s">
        <v>6829</v>
      </c>
      <c r="G297" s="12">
        <v>37.218000000000004</v>
      </c>
    </row>
    <row r="298" spans="2:7" ht="18" customHeight="1" x14ac:dyDescent="0.3">
      <c r="B298" s="11" t="s">
        <v>6830</v>
      </c>
      <c r="C298" s="12">
        <v>2</v>
      </c>
      <c r="D298" s="11" t="s">
        <v>6830</v>
      </c>
      <c r="E298" s="12">
        <v>13.3</v>
      </c>
      <c r="F298" s="11" t="s">
        <v>6830</v>
      </c>
      <c r="G298" s="12">
        <v>9.1</v>
      </c>
    </row>
    <row r="299" spans="2:7" ht="18" customHeight="1" x14ac:dyDescent="0.3">
      <c r="B299" s="11" t="s">
        <v>6831</v>
      </c>
      <c r="C299" s="12">
        <v>2.75</v>
      </c>
      <c r="D299" s="11" t="s">
        <v>6831</v>
      </c>
      <c r="E299" s="12">
        <v>10.199999999999999</v>
      </c>
      <c r="F299" s="11" t="s">
        <v>6831</v>
      </c>
      <c r="G299" s="12">
        <v>6.6579999999999995</v>
      </c>
    </row>
    <row r="300" spans="2:7" ht="18" customHeight="1" x14ac:dyDescent="0.3">
      <c r="B300" s="11" t="s">
        <v>6832</v>
      </c>
      <c r="C300" s="12">
        <v>4</v>
      </c>
      <c r="D300" s="11" t="s">
        <v>6832</v>
      </c>
      <c r="E300" s="12">
        <v>4.75</v>
      </c>
      <c r="F300" s="11" t="s">
        <v>6832</v>
      </c>
      <c r="G300" s="12">
        <v>4.3</v>
      </c>
    </row>
    <row r="301" spans="2:7" ht="18" customHeight="1" x14ac:dyDescent="0.3">
      <c r="B301" s="11" t="s">
        <v>6833</v>
      </c>
      <c r="C301" s="12">
        <v>505</v>
      </c>
      <c r="D301" s="11" t="s">
        <v>6833</v>
      </c>
      <c r="E301" s="12">
        <v>29000</v>
      </c>
      <c r="F301" s="11" t="s">
        <v>6833</v>
      </c>
      <c r="G301" s="12">
        <v>5566.25</v>
      </c>
    </row>
    <row r="302" spans="2:7" ht="18" customHeight="1" x14ac:dyDescent="0.3">
      <c r="B302" s="11" t="s">
        <v>6834</v>
      </c>
      <c r="C302" s="12">
        <v>1650</v>
      </c>
      <c r="D302" s="11" t="s">
        <v>6834</v>
      </c>
      <c r="E302" s="12">
        <v>3194</v>
      </c>
      <c r="F302" s="11" t="s">
        <v>6834</v>
      </c>
      <c r="G302" s="12">
        <v>2581.3333333333335</v>
      </c>
    </row>
    <row r="303" spans="2:7" ht="18" customHeight="1" x14ac:dyDescent="0.3">
      <c r="B303" s="11" t="s">
        <v>6835</v>
      </c>
      <c r="C303" s="12">
        <v>880</v>
      </c>
      <c r="D303" s="11" t="s">
        <v>6835</v>
      </c>
      <c r="E303" s="12">
        <v>1873</v>
      </c>
      <c r="F303" s="11" t="s">
        <v>6835</v>
      </c>
      <c r="G303" s="12">
        <v>1484.3333333333333</v>
      </c>
    </row>
    <row r="304" spans="2:7" ht="18" customHeight="1" x14ac:dyDescent="0.3">
      <c r="B304" s="11" t="s">
        <v>6836</v>
      </c>
      <c r="C304" s="12">
        <v>9.1999999999999993</v>
      </c>
      <c r="D304" s="11" t="s">
        <v>6836</v>
      </c>
      <c r="E304" s="12">
        <v>44650</v>
      </c>
      <c r="F304" s="11" t="s">
        <v>6836</v>
      </c>
      <c r="G304" s="12">
        <v>8951.0399999999991</v>
      </c>
    </row>
    <row r="305" spans="2:7" ht="18" customHeight="1" x14ac:dyDescent="0.3">
      <c r="B305" s="11" t="s">
        <v>6837</v>
      </c>
      <c r="C305" s="12">
        <v>25</v>
      </c>
      <c r="D305" s="11" t="s">
        <v>6837</v>
      </c>
      <c r="E305" s="12">
        <v>29.73</v>
      </c>
      <c r="F305" s="11" t="s">
        <v>6837</v>
      </c>
      <c r="G305" s="12">
        <v>26.576666666666668</v>
      </c>
    </row>
    <row r="306" spans="2:7" ht="18" customHeight="1" x14ac:dyDescent="0.3">
      <c r="B306" s="11" t="s">
        <v>6838</v>
      </c>
      <c r="C306" s="12">
        <v>500</v>
      </c>
      <c r="D306" s="11" t="s">
        <v>6838</v>
      </c>
      <c r="E306" s="12">
        <v>800</v>
      </c>
      <c r="F306" s="11" t="s">
        <v>6838</v>
      </c>
      <c r="G306" s="12">
        <v>700</v>
      </c>
    </row>
    <row r="307" spans="2:7" ht="18" customHeight="1" x14ac:dyDescent="0.3">
      <c r="B307" s="11" t="s">
        <v>6839</v>
      </c>
      <c r="C307" s="12">
        <v>600</v>
      </c>
      <c r="D307" s="11" t="s">
        <v>6839</v>
      </c>
      <c r="E307" s="12">
        <v>1100</v>
      </c>
      <c r="F307" s="11" t="s">
        <v>6839</v>
      </c>
      <c r="G307" s="12">
        <v>900</v>
      </c>
    </row>
    <row r="308" spans="2:7" ht="18" customHeight="1" x14ac:dyDescent="0.3">
      <c r="B308" s="11" t="s">
        <v>6840</v>
      </c>
      <c r="C308" s="12">
        <v>35000</v>
      </c>
      <c r="D308" s="11" t="s">
        <v>6840</v>
      </c>
      <c r="E308" s="12">
        <v>100000</v>
      </c>
      <c r="F308" s="11" t="s">
        <v>6840</v>
      </c>
      <c r="G308" s="12">
        <v>68333.333333333328</v>
      </c>
    </row>
    <row r="309" spans="2:7" ht="18" customHeight="1" x14ac:dyDescent="0.3">
      <c r="B309" s="11" t="s">
        <v>6841</v>
      </c>
      <c r="C309" s="12">
        <v>1.5</v>
      </c>
      <c r="D309" s="11" t="s">
        <v>6841</v>
      </c>
      <c r="E309" s="12">
        <v>2</v>
      </c>
      <c r="F309" s="11" t="s">
        <v>6841</v>
      </c>
      <c r="G309" s="12">
        <v>1.6939999999999997</v>
      </c>
    </row>
    <row r="310" spans="2:7" ht="18" customHeight="1" x14ac:dyDescent="0.3">
      <c r="B310" s="11" t="s">
        <v>6842</v>
      </c>
      <c r="C310" s="12">
        <v>1.32</v>
      </c>
      <c r="D310" s="11" t="s">
        <v>6842</v>
      </c>
      <c r="E310" s="12">
        <v>15</v>
      </c>
      <c r="F310" s="11" t="s">
        <v>6842</v>
      </c>
      <c r="G310" s="12">
        <v>6.1733333333333329</v>
      </c>
    </row>
    <row r="311" spans="2:7" ht="18" customHeight="1" x14ac:dyDescent="0.3">
      <c r="B311" s="11" t="s">
        <v>6843</v>
      </c>
      <c r="C311" s="12">
        <v>0.75</v>
      </c>
      <c r="D311" s="11" t="s">
        <v>6843</v>
      </c>
      <c r="E311" s="12">
        <v>2</v>
      </c>
      <c r="F311" s="11" t="s">
        <v>6843</v>
      </c>
      <c r="G311" s="12">
        <v>1.23</v>
      </c>
    </row>
    <row r="312" spans="2:7" ht="18" customHeight="1" x14ac:dyDescent="0.3">
      <c r="B312" s="11" t="s">
        <v>6844</v>
      </c>
      <c r="C312" s="12">
        <v>3200</v>
      </c>
      <c r="D312" s="11" t="s">
        <v>6844</v>
      </c>
      <c r="E312" s="12">
        <v>4900</v>
      </c>
      <c r="F312" s="11" t="s">
        <v>6844</v>
      </c>
      <c r="G312" s="12">
        <v>3766.6666666666665</v>
      </c>
    </row>
    <row r="313" spans="2:7" ht="18" customHeight="1" x14ac:dyDescent="0.3">
      <c r="B313" s="11" t="s">
        <v>6845</v>
      </c>
      <c r="C313" s="12">
        <v>225000</v>
      </c>
      <c r="D313" s="11" t="s">
        <v>6845</v>
      </c>
      <c r="E313" s="12">
        <v>305000</v>
      </c>
      <c r="F313" s="11" t="s">
        <v>6845</v>
      </c>
      <c r="G313" s="12">
        <v>259666.66666666666</v>
      </c>
    </row>
    <row r="314" spans="2:7" ht="18" customHeight="1" x14ac:dyDescent="0.3">
      <c r="B314" s="11" t="s">
        <v>5230</v>
      </c>
      <c r="C314" s="12">
        <v>8700</v>
      </c>
      <c r="D314" s="11" t="s">
        <v>5230</v>
      </c>
      <c r="E314" s="12">
        <v>54000</v>
      </c>
      <c r="F314" s="11" t="s">
        <v>5230</v>
      </c>
      <c r="G314" s="12">
        <v>21877.912222222221</v>
      </c>
    </row>
    <row r="315" spans="2:7" ht="18" customHeight="1" x14ac:dyDescent="0.3">
      <c r="B315" s="11" t="s">
        <v>6846</v>
      </c>
      <c r="C315" s="12">
        <v>30</v>
      </c>
      <c r="D315" s="11" t="s">
        <v>6846</v>
      </c>
      <c r="E315" s="12">
        <v>45</v>
      </c>
      <c r="F315" s="11" t="s">
        <v>6846</v>
      </c>
      <c r="G315" s="12">
        <v>38.333333333333336</v>
      </c>
    </row>
    <row r="316" spans="2:7" ht="18" customHeight="1" x14ac:dyDescent="0.3">
      <c r="B316" s="11" t="s">
        <v>6847</v>
      </c>
      <c r="C316" s="12">
        <v>1000</v>
      </c>
      <c r="D316" s="11" t="s">
        <v>6847</v>
      </c>
      <c r="E316" s="12">
        <v>7018.15</v>
      </c>
      <c r="F316" s="11" t="s">
        <v>6847</v>
      </c>
      <c r="G316" s="12">
        <v>3310.3900000000003</v>
      </c>
    </row>
    <row r="317" spans="2:7" ht="18" customHeight="1" x14ac:dyDescent="0.3">
      <c r="B317" s="11" t="s">
        <v>6848</v>
      </c>
      <c r="C317" s="12">
        <v>15.75</v>
      </c>
      <c r="D317" s="11" t="s">
        <v>6848</v>
      </c>
      <c r="E317" s="12">
        <v>25</v>
      </c>
      <c r="F317" s="11" t="s">
        <v>6848</v>
      </c>
      <c r="G317" s="12">
        <v>21.291666666666668</v>
      </c>
    </row>
    <row r="318" spans="2:7" ht="18" customHeight="1" x14ac:dyDescent="0.3">
      <c r="B318" s="11" t="s">
        <v>6849</v>
      </c>
      <c r="C318" s="12">
        <v>1400</v>
      </c>
      <c r="D318" s="11" t="s">
        <v>6849</v>
      </c>
      <c r="E318" s="12">
        <v>1700</v>
      </c>
      <c r="F318" s="11" t="s">
        <v>6849</v>
      </c>
      <c r="G318" s="12">
        <v>1520</v>
      </c>
    </row>
    <row r="319" spans="2:7" ht="18" customHeight="1" x14ac:dyDescent="0.3">
      <c r="B319" s="11" t="s">
        <v>6850</v>
      </c>
      <c r="C319" s="12">
        <v>5</v>
      </c>
      <c r="D319" s="11" t="s">
        <v>6850</v>
      </c>
      <c r="E319" s="12">
        <v>125</v>
      </c>
      <c r="F319" s="11" t="s">
        <v>6850</v>
      </c>
      <c r="G319" s="12">
        <v>50.4</v>
      </c>
    </row>
    <row r="320" spans="2:7" ht="18" customHeight="1" x14ac:dyDescent="0.3">
      <c r="B320" s="11" t="s">
        <v>6851</v>
      </c>
      <c r="C320" s="12">
        <v>20.350000000000001</v>
      </c>
      <c r="D320" s="11" t="s">
        <v>6851</v>
      </c>
      <c r="E320" s="12">
        <v>61.73</v>
      </c>
      <c r="F320" s="11" t="s">
        <v>6851</v>
      </c>
      <c r="G320" s="12">
        <v>35.866</v>
      </c>
    </row>
    <row r="321" spans="2:7" ht="18" customHeight="1" x14ac:dyDescent="0.3">
      <c r="B321" s="11" t="s">
        <v>6852</v>
      </c>
      <c r="C321" s="12">
        <v>5</v>
      </c>
      <c r="D321" s="11" t="s">
        <v>6852</v>
      </c>
      <c r="E321" s="12">
        <v>65</v>
      </c>
      <c r="F321" s="11" t="s">
        <v>6852</v>
      </c>
      <c r="G321" s="12">
        <v>28.25714285714286</v>
      </c>
    </row>
    <row r="322" spans="2:7" ht="18" customHeight="1" x14ac:dyDescent="0.3">
      <c r="B322" s="11" t="s">
        <v>6853</v>
      </c>
      <c r="C322" s="12">
        <v>11</v>
      </c>
      <c r="D322" s="11" t="s">
        <v>6853</v>
      </c>
      <c r="E322" s="12">
        <v>41</v>
      </c>
      <c r="F322" s="11" t="s">
        <v>6853</v>
      </c>
      <c r="G322" s="12">
        <v>22.282857142857146</v>
      </c>
    </row>
    <row r="323" spans="2:7" ht="18" customHeight="1" x14ac:dyDescent="0.3">
      <c r="B323" s="11" t="s">
        <v>6854</v>
      </c>
      <c r="C323" s="12">
        <v>13</v>
      </c>
      <c r="D323" s="11" t="s">
        <v>6854</v>
      </c>
      <c r="E323" s="12">
        <v>41</v>
      </c>
      <c r="F323" s="11" t="s">
        <v>6854</v>
      </c>
      <c r="G323" s="12">
        <v>23.779999999999998</v>
      </c>
    </row>
    <row r="324" spans="2:7" ht="18" customHeight="1" x14ac:dyDescent="0.3">
      <c r="B324" s="11" t="s">
        <v>6855</v>
      </c>
      <c r="C324" s="12">
        <v>17</v>
      </c>
      <c r="D324" s="11" t="s">
        <v>6855</v>
      </c>
      <c r="E324" s="12">
        <v>42</v>
      </c>
      <c r="F324" s="11" t="s">
        <v>6855</v>
      </c>
      <c r="G324" s="12">
        <v>26.217142857142854</v>
      </c>
    </row>
    <row r="325" spans="2:7" ht="18" customHeight="1" x14ac:dyDescent="0.3">
      <c r="B325" s="11" t="s">
        <v>6856</v>
      </c>
      <c r="C325" s="12">
        <v>20</v>
      </c>
      <c r="D325" s="11" t="s">
        <v>6856</v>
      </c>
      <c r="E325" s="12">
        <v>45</v>
      </c>
      <c r="F325" s="11" t="s">
        <v>6856</v>
      </c>
      <c r="G325" s="12">
        <v>30.082857142857144</v>
      </c>
    </row>
    <row r="326" spans="2:7" ht="18" customHeight="1" x14ac:dyDescent="0.3">
      <c r="B326" s="11" t="s">
        <v>6857</v>
      </c>
      <c r="C326" s="12">
        <v>345</v>
      </c>
      <c r="D326" s="11" t="s">
        <v>6857</v>
      </c>
      <c r="E326" s="12">
        <v>3500</v>
      </c>
      <c r="F326" s="11" t="s">
        <v>6857</v>
      </c>
      <c r="G326" s="12">
        <v>1337.0685714285714</v>
      </c>
    </row>
    <row r="327" spans="2:7" ht="18" customHeight="1" x14ac:dyDescent="0.3">
      <c r="B327" s="11" t="s">
        <v>6858</v>
      </c>
      <c r="C327" s="12">
        <v>46502</v>
      </c>
      <c r="D327" s="11" t="s">
        <v>6858</v>
      </c>
      <c r="E327" s="12">
        <v>55000</v>
      </c>
      <c r="F327" s="11" t="s">
        <v>6858</v>
      </c>
      <c r="G327" s="12">
        <v>49600.666666666664</v>
      </c>
    </row>
    <row r="328" spans="2:7" ht="18" customHeight="1" x14ac:dyDescent="0.3">
      <c r="B328" s="11" t="s">
        <v>6859</v>
      </c>
      <c r="C328" s="12">
        <v>1.5</v>
      </c>
      <c r="D328" s="11" t="s">
        <v>6859</v>
      </c>
      <c r="E328" s="12">
        <v>11.53</v>
      </c>
      <c r="F328" s="11" t="s">
        <v>6859</v>
      </c>
      <c r="G328" s="12">
        <v>4.2328571428571431</v>
      </c>
    </row>
    <row r="329" spans="2:7" ht="18" customHeight="1" x14ac:dyDescent="0.3">
      <c r="B329" s="11" t="s">
        <v>6860</v>
      </c>
      <c r="C329" s="12">
        <v>0.7</v>
      </c>
      <c r="D329" s="11" t="s">
        <v>6860</v>
      </c>
      <c r="E329" s="12">
        <v>2</v>
      </c>
      <c r="F329" s="11" t="s">
        <v>6860</v>
      </c>
      <c r="G329" s="12">
        <v>1.29</v>
      </c>
    </row>
    <row r="330" spans="2:7" ht="18" customHeight="1" x14ac:dyDescent="0.3">
      <c r="B330" s="11" t="s">
        <v>6861</v>
      </c>
      <c r="C330" s="12">
        <v>0.53</v>
      </c>
      <c r="D330" s="11" t="s">
        <v>6861</v>
      </c>
      <c r="E330" s="12">
        <v>2.02</v>
      </c>
      <c r="F330" s="11" t="s">
        <v>6861</v>
      </c>
      <c r="G330" s="12">
        <v>1.3000000000000003</v>
      </c>
    </row>
    <row r="331" spans="2:7" ht="18" customHeight="1" x14ac:dyDescent="0.3">
      <c r="B331" s="11" t="s">
        <v>6862</v>
      </c>
      <c r="C331" s="12">
        <v>5527.15</v>
      </c>
      <c r="D331" s="11" t="s">
        <v>6862</v>
      </c>
      <c r="E331" s="12">
        <v>24500</v>
      </c>
      <c r="F331" s="11" t="s">
        <v>6862</v>
      </c>
      <c r="G331" s="12">
        <v>15426.062</v>
      </c>
    </row>
    <row r="332" spans="2:7" ht="18" customHeight="1" x14ac:dyDescent="0.3">
      <c r="B332" s="11" t="s">
        <v>5231</v>
      </c>
      <c r="C332" s="12">
        <v>7</v>
      </c>
      <c r="D332" s="11" t="s">
        <v>5231</v>
      </c>
      <c r="E332" s="12">
        <v>54.78</v>
      </c>
      <c r="F332" s="11" t="s">
        <v>5231</v>
      </c>
      <c r="G332" s="12">
        <v>25.697777777777777</v>
      </c>
    </row>
    <row r="333" spans="2:7" ht="18" customHeight="1" x14ac:dyDescent="0.3">
      <c r="B333" s="11" t="s">
        <v>6863</v>
      </c>
      <c r="C333" s="12">
        <v>2.35</v>
      </c>
      <c r="D333" s="11" t="s">
        <v>6863</v>
      </c>
      <c r="E333" s="12">
        <v>7</v>
      </c>
      <c r="F333" s="11" t="s">
        <v>6863</v>
      </c>
      <c r="G333" s="12">
        <v>4.0966666666666667</v>
      </c>
    </row>
    <row r="334" spans="2:7" ht="18" customHeight="1" x14ac:dyDescent="0.3">
      <c r="B334" s="11" t="s">
        <v>6864</v>
      </c>
      <c r="C334" s="12">
        <v>606</v>
      </c>
      <c r="D334" s="11" t="s">
        <v>6864</v>
      </c>
      <c r="E334" s="12">
        <v>1485</v>
      </c>
      <c r="F334" s="11" t="s">
        <v>6864</v>
      </c>
      <c r="G334" s="12">
        <v>1033.0833333333333</v>
      </c>
    </row>
    <row r="335" spans="2:7" ht="18" customHeight="1" x14ac:dyDescent="0.3">
      <c r="B335" s="11" t="s">
        <v>6865</v>
      </c>
      <c r="C335" s="12">
        <v>30</v>
      </c>
      <c r="D335" s="11" t="s">
        <v>6865</v>
      </c>
      <c r="E335" s="12">
        <v>83</v>
      </c>
      <c r="F335" s="11" t="s">
        <v>6865</v>
      </c>
      <c r="G335" s="12">
        <v>64.333333333333329</v>
      </c>
    </row>
    <row r="336" spans="2:7" ht="18" customHeight="1" x14ac:dyDescent="0.3">
      <c r="B336" s="11" t="s">
        <v>6866</v>
      </c>
      <c r="C336" s="12">
        <v>485</v>
      </c>
      <c r="D336" s="11" t="s">
        <v>6866</v>
      </c>
      <c r="E336" s="12">
        <v>2800</v>
      </c>
      <c r="F336" s="11" t="s">
        <v>6866</v>
      </c>
      <c r="G336" s="12">
        <v>1191.25</v>
      </c>
    </row>
    <row r="337" spans="2:7" ht="18" customHeight="1" x14ac:dyDescent="0.3">
      <c r="B337" s="11" t="s">
        <v>6867</v>
      </c>
      <c r="C337" s="12">
        <v>2000</v>
      </c>
      <c r="D337" s="11" t="s">
        <v>6867</v>
      </c>
      <c r="E337" s="12">
        <v>2400</v>
      </c>
      <c r="F337" s="11" t="s">
        <v>6867</v>
      </c>
      <c r="G337" s="12">
        <v>2166.6666666666665</v>
      </c>
    </row>
    <row r="338" spans="2:7" ht="18" customHeight="1" x14ac:dyDescent="0.3">
      <c r="B338" s="11" t="s">
        <v>6868</v>
      </c>
      <c r="C338" s="12">
        <v>58</v>
      </c>
      <c r="D338" s="11" t="s">
        <v>6868</v>
      </c>
      <c r="E338" s="12">
        <v>1920</v>
      </c>
      <c r="F338" s="11" t="s">
        <v>6868</v>
      </c>
      <c r="G338" s="12">
        <v>618.83142857142866</v>
      </c>
    </row>
    <row r="339" spans="2:7" ht="18" customHeight="1" x14ac:dyDescent="0.3">
      <c r="B339" s="11" t="s">
        <v>6869</v>
      </c>
      <c r="C339" s="12">
        <v>56</v>
      </c>
      <c r="D339" s="11" t="s">
        <v>6869</v>
      </c>
      <c r="E339" s="12">
        <v>375</v>
      </c>
      <c r="F339" s="11" t="s">
        <v>6869</v>
      </c>
      <c r="G339" s="12">
        <v>168</v>
      </c>
    </row>
    <row r="340" spans="2:7" ht="18" customHeight="1" x14ac:dyDescent="0.3">
      <c r="B340" s="11" t="s">
        <v>6870</v>
      </c>
      <c r="C340" s="12">
        <v>100</v>
      </c>
      <c r="D340" s="11" t="s">
        <v>6870</v>
      </c>
      <c r="E340" s="12">
        <v>390</v>
      </c>
      <c r="F340" s="11" t="s">
        <v>6870</v>
      </c>
      <c r="G340" s="12">
        <v>196.66666666666666</v>
      </c>
    </row>
    <row r="341" spans="2:7" ht="18" customHeight="1" x14ac:dyDescent="0.3">
      <c r="B341" s="11" t="s">
        <v>6871</v>
      </c>
      <c r="C341" s="12">
        <v>126.33</v>
      </c>
      <c r="D341" s="11" t="s">
        <v>6871</v>
      </c>
      <c r="E341" s="12">
        <v>867.9</v>
      </c>
      <c r="F341" s="11" t="s">
        <v>6871</v>
      </c>
      <c r="G341" s="12">
        <v>301.13600000000002</v>
      </c>
    </row>
    <row r="342" spans="2:7" ht="18" customHeight="1" x14ac:dyDescent="0.3">
      <c r="B342" s="11" t="s">
        <v>6872</v>
      </c>
      <c r="C342" s="12">
        <v>103.71</v>
      </c>
      <c r="D342" s="11" t="s">
        <v>6872</v>
      </c>
      <c r="E342" s="12">
        <v>622.6</v>
      </c>
      <c r="F342" s="11" t="s">
        <v>6872</v>
      </c>
      <c r="G342" s="12">
        <v>234.82</v>
      </c>
    </row>
    <row r="343" spans="2:7" ht="18" customHeight="1" x14ac:dyDescent="0.3">
      <c r="B343" s="11" t="s">
        <v>6873</v>
      </c>
      <c r="C343" s="12">
        <v>690</v>
      </c>
      <c r="D343" s="11" t="s">
        <v>6873</v>
      </c>
      <c r="E343" s="12">
        <v>1000</v>
      </c>
      <c r="F343" s="11" t="s">
        <v>6873</v>
      </c>
      <c r="G343" s="12">
        <v>845</v>
      </c>
    </row>
    <row r="344" spans="2:7" ht="18" customHeight="1" x14ac:dyDescent="0.3">
      <c r="B344" s="11" t="s">
        <v>6874</v>
      </c>
      <c r="C344" s="12">
        <v>600</v>
      </c>
      <c r="D344" s="11" t="s">
        <v>6874</v>
      </c>
      <c r="E344" s="12">
        <v>2800</v>
      </c>
      <c r="F344" s="11" t="s">
        <v>6874</v>
      </c>
      <c r="G344" s="12">
        <v>1560</v>
      </c>
    </row>
    <row r="345" spans="2:7" ht="18" customHeight="1" x14ac:dyDescent="0.3">
      <c r="B345" s="11" t="s">
        <v>6875</v>
      </c>
      <c r="C345" s="12">
        <v>1000</v>
      </c>
      <c r="D345" s="11" t="s">
        <v>6875</v>
      </c>
      <c r="E345" s="12">
        <v>1160</v>
      </c>
      <c r="F345" s="11" t="s">
        <v>6875</v>
      </c>
      <c r="G345" s="12">
        <v>1080</v>
      </c>
    </row>
    <row r="346" spans="2:7" ht="18" customHeight="1" x14ac:dyDescent="0.3">
      <c r="B346" s="11" t="s">
        <v>6876</v>
      </c>
      <c r="C346" s="12">
        <v>400</v>
      </c>
      <c r="D346" s="11" t="s">
        <v>6876</v>
      </c>
      <c r="E346" s="12">
        <v>2500</v>
      </c>
      <c r="F346" s="11" t="s">
        <v>6876</v>
      </c>
      <c r="G346" s="12">
        <v>1220</v>
      </c>
    </row>
    <row r="347" spans="2:7" ht="18" customHeight="1" x14ac:dyDescent="0.3">
      <c r="B347" s="11" t="s">
        <v>6877</v>
      </c>
      <c r="C347" s="12">
        <v>3000</v>
      </c>
      <c r="D347" s="11" t="s">
        <v>6877</v>
      </c>
      <c r="E347" s="12">
        <v>3100</v>
      </c>
      <c r="F347" s="11" t="s">
        <v>6877</v>
      </c>
      <c r="G347" s="12">
        <v>3050</v>
      </c>
    </row>
    <row r="348" spans="2:7" ht="18" customHeight="1" x14ac:dyDescent="0.3">
      <c r="B348" s="11" t="s">
        <v>6878</v>
      </c>
      <c r="C348" s="12">
        <v>400</v>
      </c>
      <c r="D348" s="11" t="s">
        <v>6878</v>
      </c>
      <c r="E348" s="12">
        <v>4300</v>
      </c>
      <c r="F348" s="11" t="s">
        <v>6878</v>
      </c>
      <c r="G348" s="12">
        <v>1570</v>
      </c>
    </row>
    <row r="349" spans="2:7" ht="18" customHeight="1" x14ac:dyDescent="0.3">
      <c r="B349" s="11" t="s">
        <v>6879</v>
      </c>
      <c r="C349" s="12">
        <v>630</v>
      </c>
      <c r="D349" s="11" t="s">
        <v>6879</v>
      </c>
      <c r="E349" s="12">
        <v>1000</v>
      </c>
      <c r="F349" s="11" t="s">
        <v>6879</v>
      </c>
      <c r="G349" s="12">
        <v>815</v>
      </c>
    </row>
    <row r="350" spans="2:7" ht="18" customHeight="1" x14ac:dyDescent="0.3">
      <c r="B350" s="11" t="s">
        <v>6880</v>
      </c>
      <c r="C350" s="12">
        <v>400</v>
      </c>
      <c r="D350" s="11" t="s">
        <v>6880</v>
      </c>
      <c r="E350" s="12">
        <v>1500</v>
      </c>
      <c r="F350" s="11" t="s">
        <v>6880</v>
      </c>
      <c r="G350" s="12">
        <v>1040</v>
      </c>
    </row>
    <row r="351" spans="2:7" ht="18" customHeight="1" x14ac:dyDescent="0.3">
      <c r="B351" s="11" t="s">
        <v>6881</v>
      </c>
      <c r="C351" s="12">
        <v>720</v>
      </c>
      <c r="D351" s="11" t="s">
        <v>6881</v>
      </c>
      <c r="E351" s="12">
        <v>1000</v>
      </c>
      <c r="F351" s="11" t="s">
        <v>6881</v>
      </c>
      <c r="G351" s="12">
        <v>860</v>
      </c>
    </row>
    <row r="352" spans="2:7" ht="18" customHeight="1" x14ac:dyDescent="0.3">
      <c r="B352" s="11" t="s">
        <v>6882</v>
      </c>
      <c r="C352" s="12">
        <v>400</v>
      </c>
      <c r="D352" s="11" t="s">
        <v>6882</v>
      </c>
      <c r="E352" s="12">
        <v>5200</v>
      </c>
      <c r="F352" s="11" t="s">
        <v>6882</v>
      </c>
      <c r="G352" s="12">
        <v>1940</v>
      </c>
    </row>
    <row r="353" spans="2:7" ht="18" customHeight="1" x14ac:dyDescent="0.3">
      <c r="B353" s="11" t="s">
        <v>6883</v>
      </c>
      <c r="C353" s="12">
        <v>720</v>
      </c>
      <c r="D353" s="11" t="s">
        <v>6883</v>
      </c>
      <c r="E353" s="12">
        <v>1000</v>
      </c>
      <c r="F353" s="11" t="s">
        <v>6883</v>
      </c>
      <c r="G353" s="12">
        <v>860</v>
      </c>
    </row>
    <row r="354" spans="2:7" ht="18" customHeight="1" x14ac:dyDescent="0.3">
      <c r="B354" s="11" t="s">
        <v>6884</v>
      </c>
      <c r="C354" s="12">
        <v>400</v>
      </c>
      <c r="D354" s="11" t="s">
        <v>6884</v>
      </c>
      <c r="E354" s="12">
        <v>4200</v>
      </c>
      <c r="F354" s="11" t="s">
        <v>6884</v>
      </c>
      <c r="G354" s="12">
        <v>1710</v>
      </c>
    </row>
    <row r="355" spans="2:7" ht="18" customHeight="1" x14ac:dyDescent="0.3">
      <c r="B355" s="11" t="s">
        <v>6885</v>
      </c>
      <c r="C355" s="12">
        <v>630</v>
      </c>
      <c r="D355" s="11" t="s">
        <v>6885</v>
      </c>
      <c r="E355" s="12">
        <v>5000</v>
      </c>
      <c r="F355" s="11" t="s">
        <v>6885</v>
      </c>
      <c r="G355" s="12">
        <v>2815</v>
      </c>
    </row>
    <row r="356" spans="2:7" ht="18" customHeight="1" x14ac:dyDescent="0.3">
      <c r="B356" s="11" t="s">
        <v>6886</v>
      </c>
      <c r="C356" s="12">
        <v>600</v>
      </c>
      <c r="D356" s="11" t="s">
        <v>6886</v>
      </c>
      <c r="E356" s="12">
        <v>11700</v>
      </c>
      <c r="F356" s="11" t="s">
        <v>6886</v>
      </c>
      <c r="G356" s="12">
        <v>3900</v>
      </c>
    </row>
    <row r="357" spans="2:7" ht="18" customHeight="1" x14ac:dyDescent="0.3">
      <c r="B357" s="11" t="s">
        <v>6887</v>
      </c>
      <c r="C357" s="12">
        <v>630</v>
      </c>
      <c r="D357" s="11" t="s">
        <v>6887</v>
      </c>
      <c r="E357" s="12">
        <v>3000</v>
      </c>
      <c r="F357" s="11" t="s">
        <v>6887</v>
      </c>
      <c r="G357" s="12">
        <v>1815</v>
      </c>
    </row>
    <row r="358" spans="2:7" ht="18" customHeight="1" x14ac:dyDescent="0.3">
      <c r="B358" s="11" t="s">
        <v>6888</v>
      </c>
      <c r="C358" s="12">
        <v>600</v>
      </c>
      <c r="D358" s="11" t="s">
        <v>6888</v>
      </c>
      <c r="E358" s="12">
        <v>4700</v>
      </c>
      <c r="F358" s="11" t="s">
        <v>6888</v>
      </c>
      <c r="G358" s="12">
        <v>1960</v>
      </c>
    </row>
    <row r="359" spans="2:7" ht="18" customHeight="1" x14ac:dyDescent="0.3">
      <c r="B359" s="11" t="s">
        <v>6889</v>
      </c>
      <c r="C359" s="12">
        <v>2900</v>
      </c>
      <c r="D359" s="11" t="s">
        <v>6889</v>
      </c>
      <c r="E359" s="12">
        <v>14000</v>
      </c>
      <c r="F359" s="11" t="s">
        <v>6889</v>
      </c>
      <c r="G359" s="12">
        <v>8760</v>
      </c>
    </row>
    <row r="360" spans="2:7" ht="18" customHeight="1" x14ac:dyDescent="0.3">
      <c r="B360" s="11" t="s">
        <v>6890</v>
      </c>
      <c r="C360" s="12">
        <v>1000</v>
      </c>
      <c r="D360" s="11" t="s">
        <v>6890</v>
      </c>
      <c r="E360" s="12">
        <v>1875</v>
      </c>
      <c r="F360" s="11" t="s">
        <v>6890</v>
      </c>
      <c r="G360" s="12">
        <v>1437.5</v>
      </c>
    </row>
    <row r="361" spans="2:7" ht="18" customHeight="1" x14ac:dyDescent="0.3">
      <c r="B361" s="11" t="s">
        <v>6891</v>
      </c>
      <c r="C361" s="12">
        <v>1450</v>
      </c>
      <c r="D361" s="11" t="s">
        <v>6891</v>
      </c>
      <c r="E361" s="12">
        <v>3000</v>
      </c>
      <c r="F361" s="11" t="s">
        <v>6891</v>
      </c>
      <c r="G361" s="12">
        <v>1983.3333333333333</v>
      </c>
    </row>
    <row r="362" spans="2:7" ht="18" customHeight="1" x14ac:dyDescent="0.3">
      <c r="B362" s="11" t="s">
        <v>6892</v>
      </c>
      <c r="C362" s="12">
        <v>6.5217391304347823</v>
      </c>
      <c r="D362" s="11" t="s">
        <v>6892</v>
      </c>
      <c r="E362" s="12">
        <v>182.60869565217391</v>
      </c>
      <c r="F362" s="11" t="s">
        <v>6892</v>
      </c>
      <c r="G362" s="12">
        <v>85.782086956521738</v>
      </c>
    </row>
    <row r="363" spans="2:7" ht="18" customHeight="1" x14ac:dyDescent="0.3">
      <c r="B363" s="11" t="s">
        <v>6893</v>
      </c>
      <c r="C363" s="12">
        <v>118.75</v>
      </c>
      <c r="D363" s="11" t="s">
        <v>6893</v>
      </c>
      <c r="E363" s="12">
        <v>200</v>
      </c>
      <c r="F363" s="11" t="s">
        <v>6893</v>
      </c>
      <c r="G363" s="12">
        <v>159.375</v>
      </c>
    </row>
    <row r="364" spans="2:7" ht="18" customHeight="1" x14ac:dyDescent="0.3">
      <c r="B364" s="11" t="s">
        <v>6894</v>
      </c>
      <c r="C364" s="12">
        <v>100</v>
      </c>
      <c r="D364" s="11" t="s">
        <v>6894</v>
      </c>
      <c r="E364" s="12">
        <v>842</v>
      </c>
      <c r="F364" s="11" t="s">
        <v>6894</v>
      </c>
      <c r="G364" s="12">
        <v>481.4285714285715</v>
      </c>
    </row>
    <row r="365" spans="2:7" ht="18" customHeight="1" x14ac:dyDescent="0.3">
      <c r="B365" s="11" t="s">
        <v>6895</v>
      </c>
      <c r="C365" s="12">
        <v>200</v>
      </c>
      <c r="D365" s="11" t="s">
        <v>6895</v>
      </c>
      <c r="E365" s="12">
        <v>850</v>
      </c>
      <c r="F365" s="11" t="s">
        <v>6895</v>
      </c>
      <c r="G365" s="12">
        <v>433.33333333333331</v>
      </c>
    </row>
    <row r="366" spans="2:7" ht="18" customHeight="1" x14ac:dyDescent="0.3">
      <c r="B366" s="11" t="s">
        <v>6896</v>
      </c>
      <c r="C366" s="12">
        <v>103.12</v>
      </c>
      <c r="D366" s="11" t="s">
        <v>6896</v>
      </c>
      <c r="E366" s="12">
        <v>313.5</v>
      </c>
      <c r="F366" s="11" t="s">
        <v>6896</v>
      </c>
      <c r="G366" s="12">
        <v>200.602</v>
      </c>
    </row>
    <row r="367" spans="2:7" ht="18" customHeight="1" x14ac:dyDescent="0.3">
      <c r="B367" s="11" t="s">
        <v>6897</v>
      </c>
      <c r="C367" s="12">
        <v>1100</v>
      </c>
      <c r="D367" s="11" t="s">
        <v>6897</v>
      </c>
      <c r="E367" s="12">
        <v>3854</v>
      </c>
      <c r="F367" s="11" t="s">
        <v>6897</v>
      </c>
      <c r="G367" s="12">
        <v>2151.3333333333335</v>
      </c>
    </row>
    <row r="368" spans="2:7" ht="18" customHeight="1" x14ac:dyDescent="0.3">
      <c r="B368" s="11" t="s">
        <v>6898</v>
      </c>
      <c r="C368" s="12">
        <v>20500</v>
      </c>
      <c r="D368" s="11" t="s">
        <v>6898</v>
      </c>
      <c r="E368" s="12">
        <v>148000</v>
      </c>
      <c r="F368" s="11" t="s">
        <v>6898</v>
      </c>
      <c r="G368" s="12">
        <v>68700</v>
      </c>
    </row>
    <row r="369" spans="2:7" ht="18" customHeight="1" x14ac:dyDescent="0.3">
      <c r="B369" s="11" t="s">
        <v>6899</v>
      </c>
      <c r="C369" s="12">
        <v>90000</v>
      </c>
      <c r="D369" s="11" t="s">
        <v>6899</v>
      </c>
      <c r="E369" s="12">
        <v>300000</v>
      </c>
      <c r="F369" s="11" t="s">
        <v>6899</v>
      </c>
      <c r="G369" s="12">
        <v>162200</v>
      </c>
    </row>
    <row r="370" spans="2:7" ht="18" customHeight="1" x14ac:dyDescent="0.3">
      <c r="B370" s="11" t="s">
        <v>6900</v>
      </c>
      <c r="C370" s="12">
        <v>10000</v>
      </c>
      <c r="D370" s="11" t="s">
        <v>6900</v>
      </c>
      <c r="E370" s="12">
        <v>15000</v>
      </c>
      <c r="F370" s="11" t="s">
        <v>6900</v>
      </c>
      <c r="G370" s="12">
        <v>13000</v>
      </c>
    </row>
    <row r="371" spans="2:7" ht="18" customHeight="1" x14ac:dyDescent="0.3">
      <c r="B371" s="11" t="s">
        <v>6901</v>
      </c>
      <c r="C371" s="12">
        <v>400</v>
      </c>
      <c r="D371" s="11" t="s">
        <v>6901</v>
      </c>
      <c r="E371" s="12">
        <v>650</v>
      </c>
      <c r="F371" s="11" t="s">
        <v>6901</v>
      </c>
      <c r="G371" s="12">
        <v>550</v>
      </c>
    </row>
    <row r="372" spans="2:7" ht="18" customHeight="1" x14ac:dyDescent="0.3">
      <c r="B372" s="11" t="s">
        <v>6902</v>
      </c>
      <c r="C372" s="12">
        <v>400</v>
      </c>
      <c r="D372" s="11" t="s">
        <v>6902</v>
      </c>
      <c r="E372" s="12">
        <v>766</v>
      </c>
      <c r="F372" s="11" t="s">
        <v>6902</v>
      </c>
      <c r="G372" s="12">
        <v>569.83333333333337</v>
      </c>
    </row>
    <row r="373" spans="2:7" ht="18" customHeight="1" x14ac:dyDescent="0.3">
      <c r="B373" s="11" t="s">
        <v>6903</v>
      </c>
      <c r="C373" s="12">
        <v>6</v>
      </c>
      <c r="D373" s="11" t="s">
        <v>6903</v>
      </c>
      <c r="E373" s="12">
        <v>10.576923076923077</v>
      </c>
      <c r="F373" s="11" t="s">
        <v>6903</v>
      </c>
      <c r="G373" s="12">
        <v>8.9721538461538479</v>
      </c>
    </row>
    <row r="374" spans="2:7" ht="18" customHeight="1" x14ac:dyDescent="0.3">
      <c r="B374" s="11" t="s">
        <v>6904</v>
      </c>
      <c r="C374" s="12">
        <v>2698</v>
      </c>
      <c r="D374" s="11" t="s">
        <v>6904</v>
      </c>
      <c r="E374" s="12">
        <v>10780</v>
      </c>
      <c r="F374" s="11" t="s">
        <v>6904</v>
      </c>
      <c r="G374" s="12">
        <v>6492.666666666667</v>
      </c>
    </row>
    <row r="375" spans="2:7" ht="18" customHeight="1" x14ac:dyDescent="0.3">
      <c r="B375" s="11" t="s">
        <v>6905</v>
      </c>
      <c r="C375" s="12">
        <v>3670</v>
      </c>
      <c r="D375" s="11" t="s">
        <v>6905</v>
      </c>
      <c r="E375" s="12">
        <v>4519</v>
      </c>
      <c r="F375" s="11" t="s">
        <v>6905</v>
      </c>
      <c r="G375" s="12">
        <v>4063</v>
      </c>
    </row>
    <row r="376" spans="2:7" ht="18" customHeight="1" x14ac:dyDescent="0.3">
      <c r="B376" s="11" t="s">
        <v>6906</v>
      </c>
      <c r="C376" s="12">
        <v>16</v>
      </c>
      <c r="D376" s="11" t="s">
        <v>6906</v>
      </c>
      <c r="E376" s="12">
        <v>35</v>
      </c>
      <c r="F376" s="11" t="s">
        <v>6906</v>
      </c>
      <c r="G376" s="12">
        <v>27.666666666666668</v>
      </c>
    </row>
    <row r="377" spans="2:7" ht="18" customHeight="1" x14ac:dyDescent="0.3">
      <c r="B377" s="11" t="s">
        <v>6907</v>
      </c>
      <c r="C377" s="12">
        <v>20.5</v>
      </c>
      <c r="D377" s="11" t="s">
        <v>6907</v>
      </c>
      <c r="E377" s="12">
        <v>40</v>
      </c>
      <c r="F377" s="11" t="s">
        <v>6907</v>
      </c>
      <c r="G377" s="12">
        <v>31.833333333333332</v>
      </c>
    </row>
    <row r="378" spans="2:7" ht="18" customHeight="1" x14ac:dyDescent="0.3">
      <c r="B378" s="11" t="s">
        <v>6908</v>
      </c>
      <c r="C378" s="12">
        <v>2.2000000000000002</v>
      </c>
      <c r="D378" s="11" t="s">
        <v>6908</v>
      </c>
      <c r="E378" s="12">
        <v>4</v>
      </c>
      <c r="F378" s="11" t="s">
        <v>6908</v>
      </c>
      <c r="G378" s="12">
        <v>3.06</v>
      </c>
    </row>
    <row r="379" spans="2:7" ht="18" customHeight="1" x14ac:dyDescent="0.3">
      <c r="B379" s="11" t="s">
        <v>6909</v>
      </c>
      <c r="C379" s="12">
        <v>7500</v>
      </c>
      <c r="D379" s="11" t="s">
        <v>6909</v>
      </c>
      <c r="E379" s="12">
        <v>32000</v>
      </c>
      <c r="F379" s="11" t="s">
        <v>6909</v>
      </c>
      <c r="G379" s="12">
        <v>16333.333333333334</v>
      </c>
    </row>
    <row r="380" spans="2:7" ht="18" customHeight="1" x14ac:dyDescent="0.3">
      <c r="B380" s="11" t="s">
        <v>6910</v>
      </c>
      <c r="C380" s="12">
        <v>4780</v>
      </c>
      <c r="D380" s="11" t="s">
        <v>6910</v>
      </c>
      <c r="E380" s="12">
        <v>10000</v>
      </c>
      <c r="F380" s="11" t="s">
        <v>6910</v>
      </c>
      <c r="G380" s="12">
        <v>8120</v>
      </c>
    </row>
    <row r="381" spans="2:7" ht="18" customHeight="1" x14ac:dyDescent="0.3">
      <c r="B381" s="11" t="s">
        <v>6911</v>
      </c>
      <c r="C381" s="12">
        <v>2750</v>
      </c>
      <c r="D381" s="11" t="s">
        <v>6911</v>
      </c>
      <c r="E381" s="12">
        <v>32010</v>
      </c>
      <c r="F381" s="11" t="s">
        <v>6911</v>
      </c>
      <c r="G381" s="12">
        <v>13647.75</v>
      </c>
    </row>
    <row r="382" spans="2:7" ht="18" customHeight="1" x14ac:dyDescent="0.3">
      <c r="B382" s="11" t="s">
        <v>6912</v>
      </c>
      <c r="C382" s="12">
        <v>1500</v>
      </c>
      <c r="D382" s="11" t="s">
        <v>6912</v>
      </c>
      <c r="E382" s="12">
        <v>32397</v>
      </c>
      <c r="F382" s="11" t="s">
        <v>6912</v>
      </c>
      <c r="G382" s="12">
        <v>16299</v>
      </c>
    </row>
    <row r="383" spans="2:7" ht="18" customHeight="1" x14ac:dyDescent="0.3">
      <c r="B383" s="11" t="s">
        <v>6913</v>
      </c>
      <c r="C383" s="12">
        <v>294000</v>
      </c>
      <c r="D383" s="11" t="s">
        <v>6913</v>
      </c>
      <c r="E383" s="12">
        <v>350000</v>
      </c>
      <c r="F383" s="11" t="s">
        <v>6913</v>
      </c>
      <c r="G383" s="12">
        <v>314333.33333333331</v>
      </c>
    </row>
    <row r="384" spans="2:7" ht="18" customHeight="1" x14ac:dyDescent="0.3">
      <c r="B384" s="11" t="s">
        <v>6914</v>
      </c>
      <c r="C384" s="12">
        <v>2000</v>
      </c>
      <c r="D384" s="11" t="s">
        <v>6914</v>
      </c>
      <c r="E384" s="12">
        <v>25000</v>
      </c>
      <c r="F384" s="11" t="s">
        <v>6914</v>
      </c>
      <c r="G384" s="12">
        <v>8500</v>
      </c>
    </row>
    <row r="385" spans="2:7" ht="18" customHeight="1" x14ac:dyDescent="0.3">
      <c r="B385" s="11" t="s">
        <v>6915</v>
      </c>
      <c r="C385" s="12">
        <v>3000</v>
      </c>
      <c r="D385" s="11" t="s">
        <v>6915</v>
      </c>
      <c r="E385" s="12">
        <v>4100</v>
      </c>
      <c r="F385" s="11" t="s">
        <v>6915</v>
      </c>
      <c r="G385" s="12">
        <v>3350</v>
      </c>
    </row>
    <row r="386" spans="2:7" ht="18" customHeight="1" x14ac:dyDescent="0.3">
      <c r="B386" s="11" t="s">
        <v>6916</v>
      </c>
      <c r="C386" s="12">
        <v>1000</v>
      </c>
      <c r="D386" s="11" t="s">
        <v>6916</v>
      </c>
      <c r="E386" s="12">
        <v>1700</v>
      </c>
      <c r="F386" s="11" t="s">
        <v>6916</v>
      </c>
      <c r="G386" s="12">
        <v>1350</v>
      </c>
    </row>
    <row r="387" spans="2:7" ht="18" customHeight="1" x14ac:dyDescent="0.3">
      <c r="B387" s="11" t="s">
        <v>6917</v>
      </c>
      <c r="C387" s="12">
        <v>4000</v>
      </c>
      <c r="D387" s="11" t="s">
        <v>6917</v>
      </c>
      <c r="E387" s="12">
        <v>14000</v>
      </c>
      <c r="F387" s="11" t="s">
        <v>6917</v>
      </c>
      <c r="G387" s="12">
        <v>7308</v>
      </c>
    </row>
    <row r="388" spans="2:7" ht="18" customHeight="1" x14ac:dyDescent="0.3">
      <c r="B388" s="11" t="s">
        <v>6918</v>
      </c>
      <c r="C388" s="12">
        <v>550</v>
      </c>
      <c r="D388" s="11" t="s">
        <v>6918</v>
      </c>
      <c r="E388" s="12">
        <v>1500</v>
      </c>
      <c r="F388" s="11" t="s">
        <v>6918</v>
      </c>
      <c r="G388" s="12">
        <v>923.33333333333337</v>
      </c>
    </row>
    <row r="389" spans="2:7" ht="18" customHeight="1" x14ac:dyDescent="0.3">
      <c r="B389" s="11" t="s">
        <v>6919</v>
      </c>
      <c r="C389" s="12">
        <v>500</v>
      </c>
      <c r="D389" s="11" t="s">
        <v>6919</v>
      </c>
      <c r="E389" s="12">
        <v>1888</v>
      </c>
      <c r="F389" s="11" t="s">
        <v>6919</v>
      </c>
      <c r="G389" s="12">
        <v>1194</v>
      </c>
    </row>
    <row r="390" spans="2:7" ht="18" customHeight="1" x14ac:dyDescent="0.3">
      <c r="B390" s="11" t="s">
        <v>6920</v>
      </c>
      <c r="C390" s="12">
        <v>10</v>
      </c>
      <c r="D390" s="11" t="s">
        <v>6920</v>
      </c>
      <c r="E390" s="12">
        <v>16.8</v>
      </c>
      <c r="F390" s="11" t="s">
        <v>6920</v>
      </c>
      <c r="G390" s="12">
        <v>11.565714285714284</v>
      </c>
    </row>
    <row r="391" spans="2:7" ht="18" customHeight="1" x14ac:dyDescent="0.3">
      <c r="B391" s="11" t="s">
        <v>6921</v>
      </c>
      <c r="C391" s="12">
        <v>0</v>
      </c>
      <c r="D391" s="11" t="s">
        <v>6921</v>
      </c>
      <c r="E391" s="12">
        <v>0</v>
      </c>
      <c r="F391" s="11" t="s">
        <v>6921</v>
      </c>
      <c r="G391" s="12">
        <v>0</v>
      </c>
    </row>
    <row r="392" spans="2:7" ht="18" customHeight="1" x14ac:dyDescent="0.3">
      <c r="B392" s="11" t="s">
        <v>6922</v>
      </c>
      <c r="C392" s="12">
        <v>1</v>
      </c>
      <c r="D392" s="11" t="s">
        <v>6922</v>
      </c>
      <c r="E392" s="12">
        <v>1.75</v>
      </c>
      <c r="F392" s="11" t="s">
        <v>6922</v>
      </c>
      <c r="G392" s="12">
        <v>1.25</v>
      </c>
    </row>
    <row r="393" spans="2:7" ht="18" customHeight="1" x14ac:dyDescent="0.3">
      <c r="B393" s="11" t="s">
        <v>6923</v>
      </c>
      <c r="C393" s="12">
        <v>1</v>
      </c>
      <c r="D393" s="11" t="s">
        <v>6923</v>
      </c>
      <c r="E393" s="12">
        <v>1.5</v>
      </c>
      <c r="F393" s="11" t="s">
        <v>6923</v>
      </c>
      <c r="G393" s="12">
        <v>1.1666666666666667</v>
      </c>
    </row>
    <row r="394" spans="2:7" ht="18" customHeight="1" x14ac:dyDescent="0.3">
      <c r="B394" s="11" t="s">
        <v>6924</v>
      </c>
      <c r="C394" s="12">
        <v>1</v>
      </c>
      <c r="D394" s="11" t="s">
        <v>6924</v>
      </c>
      <c r="E394" s="12">
        <v>1</v>
      </c>
      <c r="F394" s="11" t="s">
        <v>6924</v>
      </c>
      <c r="G394" s="12">
        <v>1</v>
      </c>
    </row>
    <row r="395" spans="2:7" ht="18" customHeight="1" x14ac:dyDescent="0.3">
      <c r="B395" s="11" t="s">
        <v>6925</v>
      </c>
      <c r="C395" s="12">
        <v>1</v>
      </c>
      <c r="D395" s="11" t="s">
        <v>6925</v>
      </c>
      <c r="E395" s="12">
        <v>1</v>
      </c>
      <c r="F395" s="11" t="s">
        <v>6925</v>
      </c>
      <c r="G395" s="12">
        <v>1</v>
      </c>
    </row>
    <row r="396" spans="2:7" ht="18" customHeight="1" x14ac:dyDescent="0.3">
      <c r="B396" s="11" t="s">
        <v>6926</v>
      </c>
      <c r="C396" s="12">
        <v>187.15</v>
      </c>
      <c r="D396" s="11" t="s">
        <v>6926</v>
      </c>
      <c r="E396" s="12">
        <v>550</v>
      </c>
      <c r="F396" s="11" t="s">
        <v>6926</v>
      </c>
      <c r="G396" s="12">
        <v>390.43</v>
      </c>
    </row>
    <row r="397" spans="2:7" ht="18" customHeight="1" x14ac:dyDescent="0.3">
      <c r="B397" s="11" t="s">
        <v>6927</v>
      </c>
      <c r="C397" s="12">
        <v>40</v>
      </c>
      <c r="D397" s="11" t="s">
        <v>6927</v>
      </c>
      <c r="E397" s="12">
        <v>58</v>
      </c>
      <c r="F397" s="11" t="s">
        <v>6927</v>
      </c>
      <c r="G397" s="12">
        <v>46.8</v>
      </c>
    </row>
    <row r="398" spans="2:7" ht="18" customHeight="1" x14ac:dyDescent="0.3">
      <c r="B398" s="11" t="s">
        <v>6928</v>
      </c>
      <c r="C398" s="12">
        <v>42</v>
      </c>
      <c r="D398" s="11" t="s">
        <v>6928</v>
      </c>
      <c r="E398" s="12">
        <v>111.67</v>
      </c>
      <c r="F398" s="11" t="s">
        <v>6928</v>
      </c>
      <c r="G398" s="12">
        <v>69.484000000000009</v>
      </c>
    </row>
    <row r="399" spans="2:7" ht="18" customHeight="1" x14ac:dyDescent="0.3">
      <c r="B399" s="11" t="s">
        <v>6929</v>
      </c>
      <c r="C399" s="12">
        <v>38.479999999999997</v>
      </c>
      <c r="D399" s="11" t="s">
        <v>6929</v>
      </c>
      <c r="E399" s="12">
        <v>71.180000000000007</v>
      </c>
      <c r="F399" s="11" t="s">
        <v>6929</v>
      </c>
      <c r="G399" s="12">
        <v>56.682000000000002</v>
      </c>
    </row>
    <row r="400" spans="2:7" ht="18" customHeight="1" x14ac:dyDescent="0.3">
      <c r="B400" s="11" t="s">
        <v>6930</v>
      </c>
      <c r="C400" s="12">
        <v>41.98</v>
      </c>
      <c r="D400" s="11" t="s">
        <v>6930</v>
      </c>
      <c r="E400" s="12">
        <v>72.19</v>
      </c>
      <c r="F400" s="11" t="s">
        <v>6930</v>
      </c>
      <c r="G400" s="12">
        <v>54.524000000000001</v>
      </c>
    </row>
    <row r="401" spans="2:7" ht="18" customHeight="1" x14ac:dyDescent="0.3">
      <c r="B401" s="11" t="s">
        <v>6931</v>
      </c>
      <c r="C401" s="12">
        <v>47</v>
      </c>
      <c r="D401" s="11" t="s">
        <v>6931</v>
      </c>
      <c r="E401" s="12">
        <v>146.68</v>
      </c>
      <c r="F401" s="11" t="s">
        <v>6931</v>
      </c>
      <c r="G401" s="12">
        <v>77.138000000000005</v>
      </c>
    </row>
    <row r="402" spans="2:7" ht="18" customHeight="1" x14ac:dyDescent="0.3">
      <c r="B402" s="11" t="s">
        <v>6932</v>
      </c>
      <c r="C402" s="12">
        <v>1.93</v>
      </c>
      <c r="D402" s="11" t="s">
        <v>6932</v>
      </c>
      <c r="E402" s="12">
        <v>4.5</v>
      </c>
      <c r="F402" s="11" t="s">
        <v>6932</v>
      </c>
      <c r="G402" s="12">
        <v>2.6879999999999997</v>
      </c>
    </row>
    <row r="403" spans="2:7" ht="18" customHeight="1" x14ac:dyDescent="0.3">
      <c r="B403" s="11" t="s">
        <v>6933</v>
      </c>
      <c r="C403" s="12">
        <v>1.93</v>
      </c>
      <c r="D403" s="11" t="s">
        <v>6933</v>
      </c>
      <c r="E403" s="12">
        <v>4.5</v>
      </c>
      <c r="F403" s="11" t="s">
        <v>6933</v>
      </c>
      <c r="G403" s="12">
        <v>2.7120000000000002</v>
      </c>
    </row>
    <row r="404" spans="2:7" ht="18" customHeight="1" x14ac:dyDescent="0.3">
      <c r="B404" s="11" t="s">
        <v>6934</v>
      </c>
      <c r="C404" s="12">
        <v>1.93</v>
      </c>
      <c r="D404" s="11" t="s">
        <v>6934</v>
      </c>
      <c r="E404" s="12">
        <v>4.5</v>
      </c>
      <c r="F404" s="11" t="s">
        <v>6934</v>
      </c>
      <c r="G404" s="12">
        <v>2.6859999999999999</v>
      </c>
    </row>
    <row r="405" spans="2:7" ht="18" customHeight="1" x14ac:dyDescent="0.3">
      <c r="B405" s="11" t="s">
        <v>6935</v>
      </c>
      <c r="C405" s="12">
        <v>4.5</v>
      </c>
      <c r="D405" s="11" t="s">
        <v>6935</v>
      </c>
      <c r="E405" s="12">
        <v>12</v>
      </c>
      <c r="F405" s="11" t="s">
        <v>6935</v>
      </c>
      <c r="G405" s="12">
        <v>9.5</v>
      </c>
    </row>
    <row r="406" spans="2:7" ht="18" customHeight="1" x14ac:dyDescent="0.3">
      <c r="B406" s="11" t="s">
        <v>6936</v>
      </c>
      <c r="C406" s="12">
        <v>187.15</v>
      </c>
      <c r="D406" s="11" t="s">
        <v>6936</v>
      </c>
      <c r="E406" s="12">
        <v>605</v>
      </c>
      <c r="F406" s="11" t="s">
        <v>6936</v>
      </c>
      <c r="G406" s="12">
        <v>420.73</v>
      </c>
    </row>
    <row r="407" spans="2:7" ht="18" customHeight="1" x14ac:dyDescent="0.3">
      <c r="B407" s="11" t="s">
        <v>6937</v>
      </c>
      <c r="C407" s="12">
        <v>187.15</v>
      </c>
      <c r="D407" s="11" t="s">
        <v>6937</v>
      </c>
      <c r="E407" s="12">
        <v>330</v>
      </c>
      <c r="F407" s="11" t="s">
        <v>6937</v>
      </c>
      <c r="G407" s="12">
        <v>266.73</v>
      </c>
    </row>
    <row r="408" spans="2:7" ht="18" customHeight="1" x14ac:dyDescent="0.3">
      <c r="B408" s="11" t="s">
        <v>6938</v>
      </c>
      <c r="C408" s="12">
        <v>220</v>
      </c>
      <c r="D408" s="11" t="s">
        <v>6938</v>
      </c>
      <c r="E408" s="12">
        <v>575</v>
      </c>
      <c r="F408" s="11" t="s">
        <v>6938</v>
      </c>
      <c r="G408" s="12">
        <v>333</v>
      </c>
    </row>
    <row r="409" spans="2:7" ht="18" customHeight="1" x14ac:dyDescent="0.3">
      <c r="B409" s="11" t="s">
        <v>6939</v>
      </c>
      <c r="C409" s="12">
        <v>194.17</v>
      </c>
      <c r="D409" s="11" t="s">
        <v>6939</v>
      </c>
      <c r="E409" s="12">
        <v>214.5</v>
      </c>
      <c r="F409" s="11" t="s">
        <v>6939</v>
      </c>
      <c r="G409" s="12">
        <v>203.23399999999998</v>
      </c>
    </row>
    <row r="410" spans="2:7" ht="18" customHeight="1" x14ac:dyDescent="0.3">
      <c r="B410" s="11" t="s">
        <v>6940</v>
      </c>
      <c r="C410" s="12">
        <v>194.17</v>
      </c>
      <c r="D410" s="11" t="s">
        <v>6940</v>
      </c>
      <c r="E410" s="12">
        <v>330</v>
      </c>
      <c r="F410" s="11" t="s">
        <v>6940</v>
      </c>
      <c r="G410" s="12">
        <v>269.334</v>
      </c>
    </row>
    <row r="411" spans="2:7" ht="18" customHeight="1" x14ac:dyDescent="0.3">
      <c r="B411" s="11" t="s">
        <v>6941</v>
      </c>
      <c r="C411" s="12">
        <v>194.17</v>
      </c>
      <c r="D411" s="11" t="s">
        <v>6941</v>
      </c>
      <c r="E411" s="12">
        <v>330</v>
      </c>
      <c r="F411" s="11" t="s">
        <v>6941</v>
      </c>
      <c r="G411" s="12">
        <v>269.31399999999996</v>
      </c>
    </row>
    <row r="412" spans="2:7" ht="18" customHeight="1" x14ac:dyDescent="0.3">
      <c r="B412" s="11" t="s">
        <v>6942</v>
      </c>
      <c r="C412" s="12">
        <v>250</v>
      </c>
      <c r="D412" s="11" t="s">
        <v>6942</v>
      </c>
      <c r="E412" s="12">
        <v>535</v>
      </c>
      <c r="F412" s="11" t="s">
        <v>6942</v>
      </c>
      <c r="G412" s="12">
        <v>339</v>
      </c>
    </row>
    <row r="413" spans="2:7" ht="18" customHeight="1" x14ac:dyDescent="0.3">
      <c r="B413" s="11" t="s">
        <v>6943</v>
      </c>
      <c r="C413" s="12">
        <v>210</v>
      </c>
      <c r="D413" s="11" t="s">
        <v>6943</v>
      </c>
      <c r="E413" s="12">
        <v>260</v>
      </c>
      <c r="F413" s="11" t="s">
        <v>6943</v>
      </c>
      <c r="G413" s="12">
        <v>240</v>
      </c>
    </row>
    <row r="414" spans="2:7" ht="18" customHeight="1" x14ac:dyDescent="0.3">
      <c r="B414" s="11" t="s">
        <v>6944</v>
      </c>
      <c r="C414" s="12">
        <v>60</v>
      </c>
      <c r="D414" s="11" t="s">
        <v>6944</v>
      </c>
      <c r="E414" s="12">
        <v>365</v>
      </c>
      <c r="F414" s="11" t="s">
        <v>6944</v>
      </c>
      <c r="G414" s="12">
        <v>168.33333333333334</v>
      </c>
    </row>
    <row r="415" spans="2:7" ht="18" customHeight="1" x14ac:dyDescent="0.3">
      <c r="B415" s="11" t="s">
        <v>6945</v>
      </c>
      <c r="C415" s="12">
        <v>2</v>
      </c>
      <c r="D415" s="11" t="s">
        <v>6945</v>
      </c>
      <c r="E415" s="12">
        <v>23</v>
      </c>
      <c r="F415" s="11" t="s">
        <v>6945</v>
      </c>
      <c r="G415" s="12">
        <v>15.666666666666666</v>
      </c>
    </row>
    <row r="416" spans="2:7" ht="18" customHeight="1" x14ac:dyDescent="0.3">
      <c r="B416" s="11" t="s">
        <v>6946</v>
      </c>
      <c r="C416" s="12">
        <v>2.2000000000000002</v>
      </c>
      <c r="D416" s="11" t="s">
        <v>6946</v>
      </c>
      <c r="E416" s="12">
        <v>15</v>
      </c>
      <c r="F416" s="11" t="s">
        <v>6946</v>
      </c>
      <c r="G416" s="12">
        <v>7.3999999999999995</v>
      </c>
    </row>
    <row r="417" spans="2:7" ht="18" customHeight="1" x14ac:dyDescent="0.3">
      <c r="B417" s="11" t="s">
        <v>6947</v>
      </c>
      <c r="C417" s="12">
        <v>2</v>
      </c>
      <c r="D417" s="11" t="s">
        <v>6947</v>
      </c>
      <c r="E417" s="12">
        <v>22</v>
      </c>
      <c r="F417" s="11" t="s">
        <v>6947</v>
      </c>
      <c r="G417" s="12">
        <v>11.166666666666666</v>
      </c>
    </row>
    <row r="418" spans="2:7" ht="18" customHeight="1" x14ac:dyDescent="0.3">
      <c r="B418" s="11" t="s">
        <v>6948</v>
      </c>
      <c r="C418" s="12">
        <v>2</v>
      </c>
      <c r="D418" s="11" t="s">
        <v>6948</v>
      </c>
      <c r="E418" s="12">
        <v>5</v>
      </c>
      <c r="F418" s="11" t="s">
        <v>6948</v>
      </c>
      <c r="G418" s="12">
        <v>3.6666666666666665</v>
      </c>
    </row>
    <row r="419" spans="2:7" ht="18" customHeight="1" x14ac:dyDescent="0.3">
      <c r="B419" s="11" t="s">
        <v>6949</v>
      </c>
      <c r="C419" s="12">
        <v>250</v>
      </c>
      <c r="D419" s="11" t="s">
        <v>6949</v>
      </c>
      <c r="E419" s="12">
        <v>325</v>
      </c>
      <c r="F419" s="11" t="s">
        <v>6949</v>
      </c>
      <c r="G419" s="12">
        <v>278.33333333333331</v>
      </c>
    </row>
    <row r="420" spans="2:7" ht="18" customHeight="1" x14ac:dyDescent="0.3">
      <c r="B420" s="11" t="s">
        <v>6950</v>
      </c>
      <c r="C420" s="12">
        <v>250</v>
      </c>
      <c r="D420" s="11" t="s">
        <v>6950</v>
      </c>
      <c r="E420" s="12">
        <v>375</v>
      </c>
      <c r="F420" s="11" t="s">
        <v>6950</v>
      </c>
      <c r="G420" s="12">
        <v>295</v>
      </c>
    </row>
    <row r="421" spans="2:7" ht="18" customHeight="1" x14ac:dyDescent="0.3">
      <c r="B421" s="11" t="s">
        <v>6951</v>
      </c>
      <c r="C421" s="12">
        <v>4100</v>
      </c>
      <c r="D421" s="11" t="s">
        <v>6951</v>
      </c>
      <c r="E421" s="12">
        <v>5000</v>
      </c>
      <c r="F421" s="11" t="s">
        <v>6951</v>
      </c>
      <c r="G421" s="12">
        <v>4550</v>
      </c>
    </row>
    <row r="422" spans="2:7" ht="18" customHeight="1" x14ac:dyDescent="0.3">
      <c r="B422" s="11" t="s">
        <v>6952</v>
      </c>
      <c r="C422" s="12">
        <v>1700</v>
      </c>
      <c r="D422" s="11" t="s">
        <v>6952</v>
      </c>
      <c r="E422" s="12">
        <v>5520</v>
      </c>
      <c r="F422" s="11" t="s">
        <v>6952</v>
      </c>
      <c r="G422" s="12">
        <v>3464</v>
      </c>
    </row>
    <row r="423" spans="2:7" ht="18" customHeight="1" x14ac:dyDescent="0.3">
      <c r="B423" s="11" t="s">
        <v>6953</v>
      </c>
      <c r="C423" s="12">
        <v>1200</v>
      </c>
      <c r="D423" s="11" t="s">
        <v>6953</v>
      </c>
      <c r="E423" s="12">
        <v>7700</v>
      </c>
      <c r="F423" s="11" t="s">
        <v>6953</v>
      </c>
      <c r="G423" s="12">
        <v>5466.666666666667</v>
      </c>
    </row>
    <row r="424" spans="2:7" ht="18" customHeight="1" x14ac:dyDescent="0.3">
      <c r="B424" s="11" t="s">
        <v>6954</v>
      </c>
      <c r="C424" s="12">
        <v>2300</v>
      </c>
      <c r="D424" s="11" t="s">
        <v>6954</v>
      </c>
      <c r="E424" s="12">
        <v>5070</v>
      </c>
      <c r="F424" s="11" t="s">
        <v>6954</v>
      </c>
      <c r="G424" s="12">
        <v>3409</v>
      </c>
    </row>
    <row r="425" spans="2:7" ht="18" customHeight="1" x14ac:dyDescent="0.3">
      <c r="B425" s="11" t="s">
        <v>6955</v>
      </c>
      <c r="C425" s="12">
        <v>75000</v>
      </c>
      <c r="D425" s="11" t="s">
        <v>6955</v>
      </c>
      <c r="E425" s="12">
        <v>75000</v>
      </c>
      <c r="F425" s="11" t="s">
        <v>6955</v>
      </c>
      <c r="G425" s="12">
        <v>75000</v>
      </c>
    </row>
    <row r="426" spans="2:7" ht="18" customHeight="1" x14ac:dyDescent="0.3">
      <c r="B426" s="11" t="s">
        <v>6956</v>
      </c>
      <c r="C426" s="12">
        <v>50000</v>
      </c>
      <c r="D426" s="11" t="s">
        <v>6956</v>
      </c>
      <c r="E426" s="12">
        <v>50000</v>
      </c>
      <c r="F426" s="11" t="s">
        <v>6956</v>
      </c>
      <c r="G426" s="12">
        <v>50000</v>
      </c>
    </row>
    <row r="427" spans="2:7" ht="18" customHeight="1" x14ac:dyDescent="0.3">
      <c r="B427" s="11" t="s">
        <v>6957</v>
      </c>
      <c r="C427" s="12">
        <v>2400</v>
      </c>
      <c r="D427" s="11" t="s">
        <v>6957</v>
      </c>
      <c r="E427" s="12">
        <v>4000</v>
      </c>
      <c r="F427" s="11" t="s">
        <v>6957</v>
      </c>
      <c r="G427" s="12">
        <v>3010</v>
      </c>
    </row>
    <row r="428" spans="2:7" ht="18" customHeight="1" x14ac:dyDescent="0.3">
      <c r="B428" s="11" t="s">
        <v>6958</v>
      </c>
      <c r="C428" s="12">
        <v>2400</v>
      </c>
      <c r="D428" s="11" t="s">
        <v>6958</v>
      </c>
      <c r="E428" s="12">
        <v>4000</v>
      </c>
      <c r="F428" s="11" t="s">
        <v>6958</v>
      </c>
      <c r="G428" s="12">
        <v>3066.6666666666665</v>
      </c>
    </row>
    <row r="429" spans="2:7" ht="18" customHeight="1" x14ac:dyDescent="0.3">
      <c r="B429" s="11" t="s">
        <v>6959</v>
      </c>
      <c r="C429" s="12">
        <v>2500</v>
      </c>
      <c r="D429" s="11" t="s">
        <v>6959</v>
      </c>
      <c r="E429" s="12">
        <v>4200</v>
      </c>
      <c r="F429" s="11" t="s">
        <v>6959</v>
      </c>
      <c r="G429" s="12">
        <v>3200</v>
      </c>
    </row>
    <row r="430" spans="2:7" ht="18" customHeight="1" x14ac:dyDescent="0.3">
      <c r="B430" s="11" t="s">
        <v>6960</v>
      </c>
      <c r="C430" s="12">
        <v>3500</v>
      </c>
      <c r="D430" s="11" t="s">
        <v>6960</v>
      </c>
      <c r="E430" s="12">
        <v>4600</v>
      </c>
      <c r="F430" s="11" t="s">
        <v>6960</v>
      </c>
      <c r="G430" s="12">
        <v>3966.6666666666665</v>
      </c>
    </row>
    <row r="431" spans="2:7" ht="18" customHeight="1" x14ac:dyDescent="0.3">
      <c r="B431" s="11" t="s">
        <v>6961</v>
      </c>
      <c r="C431" s="12">
        <v>0.45</v>
      </c>
      <c r="D431" s="11" t="s">
        <v>6961</v>
      </c>
      <c r="E431" s="12">
        <v>1.1000000000000001</v>
      </c>
      <c r="F431" s="11" t="s">
        <v>6961</v>
      </c>
      <c r="G431" s="12">
        <v>0.85000000000000009</v>
      </c>
    </row>
    <row r="432" spans="2:7" ht="18" customHeight="1" x14ac:dyDescent="0.3">
      <c r="B432" s="11" t="s">
        <v>6962</v>
      </c>
      <c r="C432" s="12">
        <v>1570.24</v>
      </c>
      <c r="D432" s="11" t="s">
        <v>6962</v>
      </c>
      <c r="E432" s="12">
        <v>2450.63</v>
      </c>
      <c r="F432" s="11" t="s">
        <v>6962</v>
      </c>
      <c r="G432" s="12">
        <v>2065.8385714285714</v>
      </c>
    </row>
    <row r="433" spans="2:7" ht="18" customHeight="1" x14ac:dyDescent="0.3">
      <c r="B433" s="11" t="s">
        <v>6963</v>
      </c>
      <c r="C433" s="12">
        <v>850</v>
      </c>
      <c r="D433" s="11" t="s">
        <v>6963</v>
      </c>
      <c r="E433" s="12">
        <v>1100</v>
      </c>
      <c r="F433" s="11" t="s">
        <v>6963</v>
      </c>
      <c r="G433" s="12">
        <v>983.33333333333337</v>
      </c>
    </row>
    <row r="434" spans="2:7" ht="18" customHeight="1" x14ac:dyDescent="0.3">
      <c r="B434" s="11" t="s">
        <v>6964</v>
      </c>
      <c r="C434" s="12">
        <v>1100</v>
      </c>
      <c r="D434" s="11" t="s">
        <v>6964</v>
      </c>
      <c r="E434" s="12">
        <v>2000</v>
      </c>
      <c r="F434" s="11" t="s">
        <v>6964</v>
      </c>
      <c r="G434" s="12">
        <v>1633.3333333333333</v>
      </c>
    </row>
    <row r="435" spans="2:7" ht="18" customHeight="1" x14ac:dyDescent="0.3">
      <c r="B435" s="11" t="s">
        <v>6965</v>
      </c>
      <c r="C435" s="12">
        <v>90</v>
      </c>
      <c r="D435" s="11" t="s">
        <v>6965</v>
      </c>
      <c r="E435" s="12">
        <v>150</v>
      </c>
      <c r="F435" s="11" t="s">
        <v>6965</v>
      </c>
      <c r="G435" s="12">
        <v>113.33333333333333</v>
      </c>
    </row>
    <row r="436" spans="2:7" ht="18" customHeight="1" x14ac:dyDescent="0.3">
      <c r="B436" s="11" t="s">
        <v>6966</v>
      </c>
      <c r="C436" s="12">
        <v>30</v>
      </c>
      <c r="D436" s="11" t="s">
        <v>6966</v>
      </c>
      <c r="E436" s="12">
        <v>40</v>
      </c>
      <c r="F436" s="11" t="s">
        <v>6966</v>
      </c>
      <c r="G436" s="12">
        <v>36</v>
      </c>
    </row>
    <row r="437" spans="2:7" ht="18" customHeight="1" x14ac:dyDescent="0.3">
      <c r="B437" s="11" t="s">
        <v>6967</v>
      </c>
      <c r="C437" s="12">
        <v>3</v>
      </c>
      <c r="D437" s="11" t="s">
        <v>6967</v>
      </c>
      <c r="E437" s="12">
        <v>8.6999999999999993</v>
      </c>
      <c r="F437" s="11" t="s">
        <v>6967</v>
      </c>
      <c r="G437" s="12">
        <v>5.4539999999999997</v>
      </c>
    </row>
    <row r="438" spans="2:7" ht="18" customHeight="1" x14ac:dyDescent="0.3">
      <c r="B438" s="11" t="s">
        <v>5002</v>
      </c>
      <c r="C438" s="12">
        <v>1</v>
      </c>
      <c r="D438" s="11" t="s">
        <v>5002</v>
      </c>
      <c r="E438" s="12">
        <v>30.03</v>
      </c>
      <c r="F438" s="11" t="s">
        <v>5002</v>
      </c>
      <c r="G438" s="12">
        <v>10.279677419354838</v>
      </c>
    </row>
    <row r="439" spans="2:7" ht="18" customHeight="1" x14ac:dyDescent="0.3">
      <c r="B439" s="11" t="s">
        <v>6968</v>
      </c>
      <c r="C439" s="12">
        <v>60</v>
      </c>
      <c r="D439" s="11" t="s">
        <v>6968</v>
      </c>
      <c r="E439" s="12">
        <v>96</v>
      </c>
      <c r="F439" s="11" t="s">
        <v>6968</v>
      </c>
      <c r="G439" s="12">
        <v>77</v>
      </c>
    </row>
    <row r="440" spans="2:7" ht="18" customHeight="1" x14ac:dyDescent="0.3">
      <c r="B440" s="11" t="s">
        <v>6969</v>
      </c>
      <c r="C440" s="12">
        <v>70</v>
      </c>
      <c r="D440" s="11" t="s">
        <v>6969</v>
      </c>
      <c r="E440" s="12">
        <v>185</v>
      </c>
      <c r="F440" s="11" t="s">
        <v>6969</v>
      </c>
      <c r="G440" s="12">
        <v>116.66666666666667</v>
      </c>
    </row>
    <row r="441" spans="2:7" ht="18" customHeight="1" x14ac:dyDescent="0.3">
      <c r="B441" s="11" t="s">
        <v>6970</v>
      </c>
      <c r="C441" s="12">
        <v>47.2</v>
      </c>
      <c r="D441" s="11" t="s">
        <v>6970</v>
      </c>
      <c r="E441" s="12">
        <v>228.8</v>
      </c>
      <c r="F441" s="11" t="s">
        <v>6970</v>
      </c>
      <c r="G441" s="12">
        <v>90.066000000000003</v>
      </c>
    </row>
    <row r="442" spans="2:7" ht="18" customHeight="1" x14ac:dyDescent="0.3">
      <c r="B442" s="11" t="s">
        <v>6971</v>
      </c>
      <c r="C442" s="12">
        <v>0.77</v>
      </c>
      <c r="D442" s="11" t="s">
        <v>6971</v>
      </c>
      <c r="E442" s="12">
        <v>6.93</v>
      </c>
      <c r="F442" s="11" t="s">
        <v>6971</v>
      </c>
      <c r="G442" s="12">
        <v>2.6219999999999999</v>
      </c>
    </row>
    <row r="443" spans="2:7" ht="18" customHeight="1" x14ac:dyDescent="0.3">
      <c r="B443" s="11" t="s">
        <v>6972</v>
      </c>
      <c r="C443" s="12">
        <v>28</v>
      </c>
      <c r="D443" s="11" t="s">
        <v>6972</v>
      </c>
      <c r="E443" s="12">
        <v>44</v>
      </c>
      <c r="F443" s="11" t="s">
        <v>6972</v>
      </c>
      <c r="G443" s="12">
        <v>32.124285714285712</v>
      </c>
    </row>
    <row r="444" spans="2:7" ht="18" customHeight="1" x14ac:dyDescent="0.3">
      <c r="B444" s="11" t="s">
        <v>6973</v>
      </c>
      <c r="C444" s="12">
        <v>27.5</v>
      </c>
      <c r="D444" s="11" t="s">
        <v>6973</v>
      </c>
      <c r="E444" s="12">
        <v>196</v>
      </c>
      <c r="F444" s="11" t="s">
        <v>6973</v>
      </c>
      <c r="G444" s="12">
        <v>136.07857142857142</v>
      </c>
    </row>
    <row r="445" spans="2:7" ht="18" customHeight="1" x14ac:dyDescent="0.3">
      <c r="B445" s="11" t="s">
        <v>6974</v>
      </c>
      <c r="C445" s="12">
        <v>179.5</v>
      </c>
      <c r="D445" s="11" t="s">
        <v>6974</v>
      </c>
      <c r="E445" s="12">
        <v>476.64</v>
      </c>
      <c r="F445" s="11" t="s">
        <v>6974</v>
      </c>
      <c r="G445" s="12">
        <v>378.95</v>
      </c>
    </row>
    <row r="446" spans="2:7" ht="18" customHeight="1" x14ac:dyDescent="0.3">
      <c r="B446" s="11" t="s">
        <v>6975</v>
      </c>
      <c r="C446" s="12">
        <v>19.07</v>
      </c>
      <c r="D446" s="11" t="s">
        <v>6975</v>
      </c>
      <c r="E446" s="12">
        <v>37</v>
      </c>
      <c r="F446" s="11" t="s">
        <v>6975</v>
      </c>
      <c r="G446" s="12">
        <v>28.161999999999999</v>
      </c>
    </row>
    <row r="447" spans="2:7" ht="18" customHeight="1" x14ac:dyDescent="0.3">
      <c r="B447" s="11" t="s">
        <v>6976</v>
      </c>
      <c r="C447" s="12">
        <v>513</v>
      </c>
      <c r="D447" s="11" t="s">
        <v>6976</v>
      </c>
      <c r="E447" s="12">
        <v>2310</v>
      </c>
      <c r="F447" s="11" t="s">
        <v>6976</v>
      </c>
      <c r="G447" s="12">
        <v>1274.3333333333333</v>
      </c>
    </row>
    <row r="448" spans="2:7" ht="18" customHeight="1" x14ac:dyDescent="0.3">
      <c r="B448" s="11" t="s">
        <v>6977</v>
      </c>
      <c r="C448" s="12">
        <v>2600</v>
      </c>
      <c r="D448" s="11" t="s">
        <v>6977</v>
      </c>
      <c r="E448" s="12">
        <v>3750</v>
      </c>
      <c r="F448" s="11" t="s">
        <v>6977</v>
      </c>
      <c r="G448" s="12">
        <v>3315</v>
      </c>
    </row>
    <row r="449" spans="2:7" ht="18" customHeight="1" x14ac:dyDescent="0.3">
      <c r="B449" s="11" t="s">
        <v>6978</v>
      </c>
      <c r="C449" s="12">
        <v>25</v>
      </c>
      <c r="D449" s="11" t="s">
        <v>6978</v>
      </c>
      <c r="E449" s="12">
        <v>75</v>
      </c>
      <c r="F449" s="11" t="s">
        <v>6978</v>
      </c>
      <c r="G449" s="12">
        <v>53.333333333333336</v>
      </c>
    </row>
    <row r="450" spans="2:7" ht="18" customHeight="1" x14ac:dyDescent="0.3">
      <c r="B450" s="11" t="s">
        <v>6979</v>
      </c>
      <c r="C450" s="12">
        <v>485</v>
      </c>
      <c r="D450" s="11" t="s">
        <v>6979</v>
      </c>
      <c r="E450" s="12">
        <v>929.6</v>
      </c>
      <c r="F450" s="11" t="s">
        <v>6979</v>
      </c>
      <c r="G450" s="12">
        <v>609.94285714285718</v>
      </c>
    </row>
    <row r="451" spans="2:7" ht="18" customHeight="1" x14ac:dyDescent="0.3">
      <c r="B451" s="11" t="s">
        <v>6980</v>
      </c>
      <c r="C451" s="12">
        <v>875</v>
      </c>
      <c r="D451" s="11" t="s">
        <v>6980</v>
      </c>
      <c r="E451" s="12">
        <v>2121.2800000000002</v>
      </c>
      <c r="F451" s="11" t="s">
        <v>6980</v>
      </c>
      <c r="G451" s="12">
        <v>1228.6285714285714</v>
      </c>
    </row>
    <row r="452" spans="2:7" ht="18" customHeight="1" x14ac:dyDescent="0.3">
      <c r="B452" s="11" t="s">
        <v>5003</v>
      </c>
      <c r="C452" s="12">
        <v>800</v>
      </c>
      <c r="D452" s="11" t="s">
        <v>5003</v>
      </c>
      <c r="E452" s="12">
        <v>4200</v>
      </c>
      <c r="F452" s="11" t="s">
        <v>5003</v>
      </c>
      <c r="G452" s="12">
        <v>2144</v>
      </c>
    </row>
    <row r="453" spans="2:7" ht="18" customHeight="1" x14ac:dyDescent="0.3">
      <c r="B453" s="11" t="s">
        <v>6981</v>
      </c>
      <c r="C453" s="12">
        <v>75</v>
      </c>
      <c r="D453" s="11" t="s">
        <v>6981</v>
      </c>
      <c r="E453" s="12">
        <v>150</v>
      </c>
      <c r="F453" s="11" t="s">
        <v>6981</v>
      </c>
      <c r="G453" s="12">
        <v>102.08571428571429</v>
      </c>
    </row>
    <row r="454" spans="2:7" ht="18" customHeight="1" x14ac:dyDescent="0.3">
      <c r="B454" s="11" t="s">
        <v>6982</v>
      </c>
      <c r="C454" s="12">
        <v>95</v>
      </c>
      <c r="D454" s="11" t="s">
        <v>6982</v>
      </c>
      <c r="E454" s="12">
        <v>1155</v>
      </c>
      <c r="F454" s="11" t="s">
        <v>6982</v>
      </c>
      <c r="G454" s="12">
        <v>458.33333333333331</v>
      </c>
    </row>
    <row r="455" spans="2:7" ht="18" customHeight="1" x14ac:dyDescent="0.3">
      <c r="B455" s="11" t="s">
        <v>6983</v>
      </c>
      <c r="C455" s="12">
        <v>36000</v>
      </c>
      <c r="D455" s="11" t="s">
        <v>6983</v>
      </c>
      <c r="E455" s="12">
        <v>70000</v>
      </c>
      <c r="F455" s="11" t="s">
        <v>6983</v>
      </c>
      <c r="G455" s="12">
        <v>49778.591428571432</v>
      </c>
    </row>
    <row r="456" spans="2:7" ht="18" customHeight="1" x14ac:dyDescent="0.3">
      <c r="B456" s="11" t="s">
        <v>6984</v>
      </c>
      <c r="C456" s="12">
        <v>58000</v>
      </c>
      <c r="D456" s="11" t="s">
        <v>6984</v>
      </c>
      <c r="E456" s="12">
        <v>207855.5</v>
      </c>
      <c r="F456" s="11" t="s">
        <v>6984</v>
      </c>
      <c r="G456" s="12">
        <v>119285.16666666667</v>
      </c>
    </row>
    <row r="457" spans="2:7" ht="18" customHeight="1" x14ac:dyDescent="0.3">
      <c r="B457" s="11" t="s">
        <v>6985</v>
      </c>
      <c r="C457" s="12">
        <v>0.25</v>
      </c>
      <c r="D457" s="11" t="s">
        <v>6985</v>
      </c>
      <c r="E457" s="12">
        <v>100</v>
      </c>
      <c r="F457" s="11" t="s">
        <v>6985</v>
      </c>
      <c r="G457" s="12">
        <v>25.637499999999999</v>
      </c>
    </row>
    <row r="458" spans="2:7" ht="18" customHeight="1" x14ac:dyDescent="0.3">
      <c r="B458" s="11" t="s">
        <v>6986</v>
      </c>
      <c r="C458" s="12">
        <v>12</v>
      </c>
      <c r="D458" s="11" t="s">
        <v>6986</v>
      </c>
      <c r="E458" s="12">
        <v>25</v>
      </c>
      <c r="F458" s="11" t="s">
        <v>6986</v>
      </c>
      <c r="G458" s="12">
        <v>16.333333333333332</v>
      </c>
    </row>
    <row r="459" spans="2:7" ht="18" customHeight="1" x14ac:dyDescent="0.3">
      <c r="B459" s="11" t="s">
        <v>5232</v>
      </c>
      <c r="C459" s="12">
        <v>4000</v>
      </c>
      <c r="D459" s="11" t="s">
        <v>5232</v>
      </c>
      <c r="E459" s="12">
        <v>21050</v>
      </c>
      <c r="F459" s="11" t="s">
        <v>5232</v>
      </c>
      <c r="G459" s="12">
        <v>10588.633333333333</v>
      </c>
    </row>
    <row r="460" spans="2:7" ht="18" customHeight="1" x14ac:dyDescent="0.3">
      <c r="B460" s="11" t="s">
        <v>5233</v>
      </c>
      <c r="C460" s="12">
        <v>141198</v>
      </c>
      <c r="D460" s="11" t="s">
        <v>5233</v>
      </c>
      <c r="E460" s="12">
        <v>257050</v>
      </c>
      <c r="F460" s="11" t="s">
        <v>5233</v>
      </c>
      <c r="G460" s="12">
        <v>198471.35555555555</v>
      </c>
    </row>
    <row r="461" spans="2:7" ht="18" customHeight="1" x14ac:dyDescent="0.3">
      <c r="B461" s="11" t="s">
        <v>6987</v>
      </c>
      <c r="C461" s="12">
        <v>275</v>
      </c>
      <c r="D461" s="11" t="s">
        <v>6987</v>
      </c>
      <c r="E461" s="12">
        <v>500</v>
      </c>
      <c r="F461" s="11" t="s">
        <v>6987</v>
      </c>
      <c r="G461" s="12">
        <v>353.22222222222223</v>
      </c>
    </row>
    <row r="462" spans="2:7" ht="18" customHeight="1" x14ac:dyDescent="0.3">
      <c r="B462" s="11" t="s">
        <v>6988</v>
      </c>
      <c r="C462" s="12">
        <v>9</v>
      </c>
      <c r="D462" s="11" t="s">
        <v>6988</v>
      </c>
      <c r="E462" s="12">
        <v>100</v>
      </c>
      <c r="F462" s="11" t="s">
        <v>6988</v>
      </c>
      <c r="G462" s="12">
        <v>43</v>
      </c>
    </row>
    <row r="463" spans="2:7" ht="18" customHeight="1" x14ac:dyDescent="0.3">
      <c r="B463" s="11" t="s">
        <v>6989</v>
      </c>
      <c r="C463" s="12">
        <v>500</v>
      </c>
      <c r="D463" s="11" t="s">
        <v>6989</v>
      </c>
      <c r="E463" s="12">
        <v>5300</v>
      </c>
      <c r="F463" s="11" t="s">
        <v>6989</v>
      </c>
      <c r="G463" s="12">
        <v>2119.0857142857144</v>
      </c>
    </row>
    <row r="464" spans="2:7" ht="18" customHeight="1" x14ac:dyDescent="0.3">
      <c r="B464" s="11" t="s">
        <v>6990</v>
      </c>
      <c r="C464" s="12">
        <v>900</v>
      </c>
      <c r="D464" s="11" t="s">
        <v>6990</v>
      </c>
      <c r="E464" s="12">
        <v>1800</v>
      </c>
      <c r="F464" s="11" t="s">
        <v>6990</v>
      </c>
      <c r="G464" s="12">
        <v>1278</v>
      </c>
    </row>
    <row r="465" spans="2:7" ht="18" customHeight="1" x14ac:dyDescent="0.3">
      <c r="B465" s="11" t="s">
        <v>6991</v>
      </c>
      <c r="C465" s="12">
        <v>2000</v>
      </c>
      <c r="D465" s="11" t="s">
        <v>6991</v>
      </c>
      <c r="E465" s="12">
        <v>2000</v>
      </c>
      <c r="F465" s="11" t="s">
        <v>6991</v>
      </c>
      <c r="G465" s="12">
        <v>2000</v>
      </c>
    </row>
    <row r="466" spans="2:7" ht="18" customHeight="1" x14ac:dyDescent="0.3">
      <c r="B466" s="11" t="s">
        <v>6992</v>
      </c>
      <c r="C466" s="12">
        <v>3080</v>
      </c>
      <c r="D466" s="11" t="s">
        <v>6992</v>
      </c>
      <c r="E466" s="12">
        <v>5340</v>
      </c>
      <c r="F466" s="11" t="s">
        <v>6992</v>
      </c>
      <c r="G466" s="12">
        <v>4210</v>
      </c>
    </row>
    <row r="467" spans="2:7" ht="18" customHeight="1" x14ac:dyDescent="0.3">
      <c r="B467" s="11" t="s">
        <v>6993</v>
      </c>
      <c r="C467" s="12">
        <v>19000</v>
      </c>
      <c r="D467" s="11" t="s">
        <v>6993</v>
      </c>
      <c r="E467" s="12">
        <v>27000</v>
      </c>
      <c r="F467" s="11" t="s">
        <v>6993</v>
      </c>
      <c r="G467" s="12">
        <v>22383.444444444445</v>
      </c>
    </row>
    <row r="468" spans="2:7" ht="18" customHeight="1" x14ac:dyDescent="0.3">
      <c r="B468" s="11" t="s">
        <v>5004</v>
      </c>
      <c r="C468" s="12">
        <v>50</v>
      </c>
      <c r="D468" s="11" t="s">
        <v>5004</v>
      </c>
      <c r="E468" s="12">
        <v>185</v>
      </c>
      <c r="F468" s="11" t="s">
        <v>5004</v>
      </c>
      <c r="G468" s="12">
        <v>91</v>
      </c>
    </row>
    <row r="469" spans="2:7" ht="18" customHeight="1" x14ac:dyDescent="0.3">
      <c r="B469" s="11" t="s">
        <v>6994</v>
      </c>
      <c r="C469" s="12">
        <v>100</v>
      </c>
      <c r="D469" s="11" t="s">
        <v>6994</v>
      </c>
      <c r="E469" s="12">
        <v>733.33333333333337</v>
      </c>
      <c r="F469" s="11" t="s">
        <v>6994</v>
      </c>
      <c r="G469" s="12">
        <v>343.33333333333331</v>
      </c>
    </row>
    <row r="470" spans="2:7" ht="18" customHeight="1" x14ac:dyDescent="0.3">
      <c r="B470" s="11" t="s">
        <v>6995</v>
      </c>
      <c r="C470" s="12">
        <v>4175</v>
      </c>
      <c r="D470" s="11" t="s">
        <v>6995</v>
      </c>
      <c r="E470" s="12">
        <v>32485.05</v>
      </c>
      <c r="F470" s="11" t="s">
        <v>6995</v>
      </c>
      <c r="G470" s="12">
        <v>12359.986000000001</v>
      </c>
    </row>
    <row r="471" spans="2:7" ht="18" customHeight="1" x14ac:dyDescent="0.3">
      <c r="B471" s="11" t="s">
        <v>6996</v>
      </c>
      <c r="C471" s="12">
        <v>3.5</v>
      </c>
      <c r="D471" s="11" t="s">
        <v>6996</v>
      </c>
      <c r="E471" s="12">
        <v>5.25</v>
      </c>
      <c r="F471" s="11" t="s">
        <v>6996</v>
      </c>
      <c r="G471" s="12">
        <v>4.6875</v>
      </c>
    </row>
    <row r="472" spans="2:7" ht="18" customHeight="1" x14ac:dyDescent="0.3">
      <c r="B472" s="11" t="s">
        <v>6997</v>
      </c>
      <c r="C472" s="12">
        <v>4</v>
      </c>
      <c r="D472" s="11" t="s">
        <v>6997</v>
      </c>
      <c r="E472" s="12">
        <v>45</v>
      </c>
      <c r="F472" s="11" t="s">
        <v>6997</v>
      </c>
      <c r="G472" s="12">
        <v>23.8</v>
      </c>
    </row>
    <row r="473" spans="2:7" ht="18" customHeight="1" x14ac:dyDescent="0.3">
      <c r="B473" s="11" t="s">
        <v>6998</v>
      </c>
      <c r="C473" s="12">
        <v>1225</v>
      </c>
      <c r="D473" s="11" t="s">
        <v>6998</v>
      </c>
      <c r="E473" s="12">
        <v>12000</v>
      </c>
      <c r="F473" s="11" t="s">
        <v>6998</v>
      </c>
      <c r="G473" s="12">
        <v>5312.1428571428569</v>
      </c>
    </row>
    <row r="474" spans="2:7" ht="18" customHeight="1" x14ac:dyDescent="0.3">
      <c r="B474" s="11" t="s">
        <v>6999</v>
      </c>
      <c r="C474" s="12">
        <v>500</v>
      </c>
      <c r="D474" s="11" t="s">
        <v>6999</v>
      </c>
      <c r="E474" s="12">
        <v>11088</v>
      </c>
      <c r="F474" s="11" t="s">
        <v>6999</v>
      </c>
      <c r="G474" s="12">
        <v>4226.8571428571431</v>
      </c>
    </row>
    <row r="475" spans="2:7" ht="18" customHeight="1" x14ac:dyDescent="0.3">
      <c r="B475" s="11" t="s">
        <v>7000</v>
      </c>
      <c r="C475" s="12">
        <v>125</v>
      </c>
      <c r="D475" s="11" t="s">
        <v>7000</v>
      </c>
      <c r="E475" s="12">
        <v>212</v>
      </c>
      <c r="F475" s="11" t="s">
        <v>7000</v>
      </c>
      <c r="G475" s="12">
        <v>168.36166666666668</v>
      </c>
    </row>
    <row r="476" spans="2:7" ht="18" customHeight="1" x14ac:dyDescent="0.3">
      <c r="B476" s="11" t="s">
        <v>7001</v>
      </c>
      <c r="C476" s="12">
        <v>68.38</v>
      </c>
      <c r="D476" s="11" t="s">
        <v>7001</v>
      </c>
      <c r="E476" s="12">
        <v>107</v>
      </c>
      <c r="F476" s="11" t="s">
        <v>7001</v>
      </c>
      <c r="G476" s="12">
        <v>91.108333333333334</v>
      </c>
    </row>
    <row r="477" spans="2:7" ht="18" customHeight="1" x14ac:dyDescent="0.3">
      <c r="B477" s="11" t="s">
        <v>7002</v>
      </c>
      <c r="C477" s="12">
        <v>500</v>
      </c>
      <c r="D477" s="11" t="s">
        <v>7002</v>
      </c>
      <c r="E477" s="12">
        <v>6720</v>
      </c>
      <c r="F477" s="11" t="s">
        <v>7002</v>
      </c>
      <c r="G477" s="12">
        <v>2717.1428571428573</v>
      </c>
    </row>
    <row r="478" spans="2:7" ht="18" customHeight="1" x14ac:dyDescent="0.3">
      <c r="B478" s="11" t="s">
        <v>7003</v>
      </c>
      <c r="C478" s="12">
        <v>500</v>
      </c>
      <c r="D478" s="11" t="s">
        <v>7003</v>
      </c>
      <c r="E478" s="12">
        <v>1772.8</v>
      </c>
      <c r="F478" s="11" t="s">
        <v>7003</v>
      </c>
      <c r="G478" s="12">
        <v>737.59</v>
      </c>
    </row>
    <row r="479" spans="2:7" ht="18" customHeight="1" x14ac:dyDescent="0.3">
      <c r="B479" s="11" t="s">
        <v>7004</v>
      </c>
      <c r="C479" s="12">
        <v>150</v>
      </c>
      <c r="D479" s="11" t="s">
        <v>7004</v>
      </c>
      <c r="E479" s="12">
        <v>8589</v>
      </c>
      <c r="F479" s="11" t="s">
        <v>7004</v>
      </c>
      <c r="G479" s="12">
        <v>3396.1083333333336</v>
      </c>
    </row>
    <row r="480" spans="2:7" ht="18" customHeight="1" x14ac:dyDescent="0.3">
      <c r="B480" s="11" t="s">
        <v>7005</v>
      </c>
      <c r="C480" s="12">
        <v>128.21</v>
      </c>
      <c r="D480" s="11" t="s">
        <v>7005</v>
      </c>
      <c r="E480" s="12">
        <v>672</v>
      </c>
      <c r="F480" s="11" t="s">
        <v>7005</v>
      </c>
      <c r="G480" s="12">
        <v>453.37166666666667</v>
      </c>
    </row>
    <row r="481" spans="2:7" ht="18" customHeight="1" x14ac:dyDescent="0.3">
      <c r="B481" s="11" t="s">
        <v>7006</v>
      </c>
      <c r="C481" s="12">
        <v>5.25</v>
      </c>
      <c r="D481" s="11" t="s">
        <v>7006</v>
      </c>
      <c r="E481" s="12">
        <v>1000</v>
      </c>
      <c r="F481" s="11" t="s">
        <v>7006</v>
      </c>
      <c r="G481" s="12">
        <v>152.95571428571429</v>
      </c>
    </row>
    <row r="482" spans="2:7" ht="18" customHeight="1" x14ac:dyDescent="0.3">
      <c r="B482" s="11" t="s">
        <v>7007</v>
      </c>
      <c r="C482" s="12">
        <v>0.75</v>
      </c>
      <c r="D482" s="11" t="s">
        <v>7007</v>
      </c>
      <c r="E482" s="12">
        <v>2</v>
      </c>
      <c r="F482" s="11" t="s">
        <v>7007</v>
      </c>
      <c r="G482" s="12">
        <v>1.2628571428571429</v>
      </c>
    </row>
    <row r="483" spans="2:7" ht="18" customHeight="1" x14ac:dyDescent="0.3">
      <c r="B483" s="11" t="s">
        <v>7008</v>
      </c>
      <c r="C483" s="12">
        <v>4718</v>
      </c>
      <c r="D483" s="11" t="s">
        <v>7008</v>
      </c>
      <c r="E483" s="12">
        <v>7500</v>
      </c>
      <c r="F483" s="11" t="s">
        <v>7008</v>
      </c>
      <c r="G483" s="12">
        <v>6348.666666666667</v>
      </c>
    </row>
    <row r="484" spans="2:7" ht="18" customHeight="1" x14ac:dyDescent="0.3">
      <c r="B484" s="11" t="s">
        <v>7009</v>
      </c>
      <c r="C484" s="12">
        <v>20</v>
      </c>
      <c r="D484" s="11" t="s">
        <v>7009</v>
      </c>
      <c r="E484" s="12">
        <v>125</v>
      </c>
      <c r="F484" s="11" t="s">
        <v>7009</v>
      </c>
      <c r="G484" s="12">
        <v>61</v>
      </c>
    </row>
    <row r="485" spans="2:7" ht="18" customHeight="1" x14ac:dyDescent="0.3">
      <c r="B485" s="11" t="s">
        <v>7010</v>
      </c>
      <c r="C485" s="12">
        <v>900</v>
      </c>
      <c r="D485" s="11" t="s">
        <v>7010</v>
      </c>
      <c r="E485" s="12">
        <v>1000</v>
      </c>
      <c r="F485" s="11" t="s">
        <v>7010</v>
      </c>
      <c r="G485" s="12">
        <v>950</v>
      </c>
    </row>
    <row r="486" spans="2:7" ht="18" customHeight="1" x14ac:dyDescent="0.3">
      <c r="B486" s="11" t="s">
        <v>7011</v>
      </c>
      <c r="C486" s="12">
        <v>28000</v>
      </c>
      <c r="D486" s="11" t="s">
        <v>7011</v>
      </c>
      <c r="E486" s="12">
        <v>51907.519999999997</v>
      </c>
      <c r="F486" s="11" t="s">
        <v>7011</v>
      </c>
      <c r="G486" s="12">
        <v>45008.931428571428</v>
      </c>
    </row>
    <row r="487" spans="2:7" ht="18" customHeight="1" x14ac:dyDescent="0.3">
      <c r="B487" s="11" t="s">
        <v>7012</v>
      </c>
      <c r="C487" s="12">
        <v>40000</v>
      </c>
      <c r="D487" s="11" t="s">
        <v>7012</v>
      </c>
      <c r="E487" s="12">
        <v>55000</v>
      </c>
      <c r="F487" s="11" t="s">
        <v>7012</v>
      </c>
      <c r="G487" s="12">
        <v>47666.666666666664</v>
      </c>
    </row>
    <row r="488" spans="2:7" ht="18" customHeight="1" x14ac:dyDescent="0.3">
      <c r="B488" s="11" t="s">
        <v>7013</v>
      </c>
      <c r="C488" s="12">
        <v>62000</v>
      </c>
      <c r="D488" s="11" t="s">
        <v>7013</v>
      </c>
      <c r="E488" s="12">
        <v>85433.600000000006</v>
      </c>
      <c r="F488" s="11" t="s">
        <v>7013</v>
      </c>
      <c r="G488" s="12">
        <v>68327.657142857133</v>
      </c>
    </row>
    <row r="489" spans="2:7" ht="18" customHeight="1" x14ac:dyDescent="0.3">
      <c r="B489" s="11" t="s">
        <v>7014</v>
      </c>
      <c r="C489" s="12">
        <v>42000</v>
      </c>
      <c r="D489" s="11" t="s">
        <v>7014</v>
      </c>
      <c r="E489" s="12">
        <v>84000</v>
      </c>
      <c r="F489" s="11" t="s">
        <v>7014</v>
      </c>
      <c r="G489" s="12">
        <v>67000</v>
      </c>
    </row>
    <row r="490" spans="2:7" ht="18" customHeight="1" x14ac:dyDescent="0.3">
      <c r="B490" s="11" t="s">
        <v>7015</v>
      </c>
      <c r="C490" s="12">
        <v>71000</v>
      </c>
      <c r="D490" s="11" t="s">
        <v>7015</v>
      </c>
      <c r="E490" s="12">
        <v>180000</v>
      </c>
      <c r="F490" s="11" t="s">
        <v>7015</v>
      </c>
      <c r="G490" s="12">
        <v>115885.97142857143</v>
      </c>
    </row>
    <row r="491" spans="2:7" ht="18" customHeight="1" x14ac:dyDescent="0.3">
      <c r="B491" s="11" t="s">
        <v>7016</v>
      </c>
      <c r="C491" s="12">
        <v>133000</v>
      </c>
      <c r="D491" s="11" t="s">
        <v>7016</v>
      </c>
      <c r="E491" s="12">
        <v>145000</v>
      </c>
      <c r="F491" s="11" t="s">
        <v>7016</v>
      </c>
      <c r="G491" s="12">
        <v>137333.33333333334</v>
      </c>
    </row>
    <row r="492" spans="2:7" ht="18" customHeight="1" x14ac:dyDescent="0.3">
      <c r="B492" s="11" t="s">
        <v>7017</v>
      </c>
      <c r="C492" s="12">
        <v>277000</v>
      </c>
      <c r="D492" s="11" t="s">
        <v>7017</v>
      </c>
      <c r="E492" s="12">
        <v>1040555.04</v>
      </c>
      <c r="F492" s="11" t="s">
        <v>7017</v>
      </c>
      <c r="G492" s="12">
        <v>671434.86285714281</v>
      </c>
    </row>
    <row r="493" spans="2:7" ht="18" customHeight="1" x14ac:dyDescent="0.3">
      <c r="B493" s="11" t="s">
        <v>7018</v>
      </c>
      <c r="C493" s="12">
        <v>800000</v>
      </c>
      <c r="D493" s="11" t="s">
        <v>7018</v>
      </c>
      <c r="E493" s="12">
        <v>1050000</v>
      </c>
      <c r="F493" s="11" t="s">
        <v>7018</v>
      </c>
      <c r="G493" s="12">
        <v>933333.33333333337</v>
      </c>
    </row>
    <row r="494" spans="2:7" ht="18" customHeight="1" x14ac:dyDescent="0.3">
      <c r="B494" s="11" t="s">
        <v>7019</v>
      </c>
      <c r="C494" s="12">
        <v>17545.36</v>
      </c>
      <c r="D494" s="11" t="s">
        <v>7019</v>
      </c>
      <c r="E494" s="12">
        <v>48600.55</v>
      </c>
      <c r="F494" s="11" t="s">
        <v>7019</v>
      </c>
      <c r="G494" s="12">
        <v>26018.262000000002</v>
      </c>
    </row>
    <row r="495" spans="2:7" ht="18" customHeight="1" x14ac:dyDescent="0.3">
      <c r="B495" s="11" t="s">
        <v>7020</v>
      </c>
      <c r="C495" s="12">
        <v>23393.82</v>
      </c>
      <c r="D495" s="11" t="s">
        <v>7020</v>
      </c>
      <c r="E495" s="12">
        <v>72901.36</v>
      </c>
      <c r="F495" s="11" t="s">
        <v>7020</v>
      </c>
      <c r="G495" s="12">
        <v>54914.036</v>
      </c>
    </row>
    <row r="496" spans="2:7" ht="18" customHeight="1" x14ac:dyDescent="0.3">
      <c r="B496" s="11" t="s">
        <v>7021</v>
      </c>
      <c r="C496" s="12">
        <v>218875.8</v>
      </c>
      <c r="D496" s="11" t="s">
        <v>7021</v>
      </c>
      <c r="E496" s="12">
        <v>407100</v>
      </c>
      <c r="F496" s="11" t="s">
        <v>7021</v>
      </c>
      <c r="G496" s="12">
        <v>302627.88799999998</v>
      </c>
    </row>
    <row r="497" spans="2:7" ht="18" customHeight="1" x14ac:dyDescent="0.3">
      <c r="B497" s="11" t="s">
        <v>7022</v>
      </c>
      <c r="C497" s="12">
        <v>1000</v>
      </c>
      <c r="D497" s="11" t="s">
        <v>7022</v>
      </c>
      <c r="E497" s="12">
        <v>3000</v>
      </c>
      <c r="F497" s="11" t="s">
        <v>7022</v>
      </c>
      <c r="G497" s="12">
        <v>1910</v>
      </c>
    </row>
    <row r="498" spans="2:7" ht="18" customHeight="1" x14ac:dyDescent="0.3">
      <c r="B498" s="11" t="s">
        <v>7023</v>
      </c>
      <c r="C498" s="12">
        <v>300</v>
      </c>
      <c r="D498" s="11" t="s">
        <v>7023</v>
      </c>
      <c r="E498" s="12">
        <v>2200</v>
      </c>
      <c r="F498" s="11" t="s">
        <v>7023</v>
      </c>
      <c r="G498" s="12">
        <v>1070</v>
      </c>
    </row>
    <row r="499" spans="2:7" ht="18" customHeight="1" x14ac:dyDescent="0.3">
      <c r="B499" s="11" t="s">
        <v>7024</v>
      </c>
      <c r="C499" s="12">
        <v>175</v>
      </c>
      <c r="D499" s="11" t="s">
        <v>7024</v>
      </c>
      <c r="E499" s="12">
        <v>300</v>
      </c>
      <c r="F499" s="11" t="s">
        <v>7024</v>
      </c>
      <c r="G499" s="12">
        <v>217</v>
      </c>
    </row>
    <row r="500" spans="2:7" ht="18" customHeight="1" x14ac:dyDescent="0.3">
      <c r="B500" s="11" t="s">
        <v>7025</v>
      </c>
      <c r="C500" s="12">
        <v>68</v>
      </c>
      <c r="D500" s="11" t="s">
        <v>7025</v>
      </c>
      <c r="E500" s="12">
        <v>450</v>
      </c>
      <c r="F500" s="11" t="s">
        <v>7025</v>
      </c>
      <c r="G500" s="12">
        <v>306</v>
      </c>
    </row>
    <row r="501" spans="2:7" ht="18" customHeight="1" x14ac:dyDescent="0.3">
      <c r="B501" s="11" t="s">
        <v>7026</v>
      </c>
      <c r="C501" s="12">
        <v>237</v>
      </c>
      <c r="D501" s="11" t="s">
        <v>7026</v>
      </c>
      <c r="E501" s="12">
        <v>518.65</v>
      </c>
      <c r="F501" s="11" t="s">
        <v>7026</v>
      </c>
      <c r="G501" s="12">
        <v>418.00799999999998</v>
      </c>
    </row>
    <row r="502" spans="2:7" ht="18" customHeight="1" x14ac:dyDescent="0.3">
      <c r="B502" s="11" t="s">
        <v>7027</v>
      </c>
      <c r="C502" s="12">
        <v>1020</v>
      </c>
      <c r="D502" s="11" t="s">
        <v>7027</v>
      </c>
      <c r="E502" s="12">
        <v>2200</v>
      </c>
      <c r="F502" s="11" t="s">
        <v>7027</v>
      </c>
      <c r="G502" s="12">
        <v>1448.8242857142855</v>
      </c>
    </row>
    <row r="503" spans="2:7" ht="18" customHeight="1" x14ac:dyDescent="0.3">
      <c r="B503" s="11" t="s">
        <v>7028</v>
      </c>
      <c r="C503" s="12">
        <v>900</v>
      </c>
      <c r="D503" s="11" t="s">
        <v>7028</v>
      </c>
      <c r="E503" s="12">
        <v>1457.5</v>
      </c>
      <c r="F503" s="11" t="s">
        <v>7028</v>
      </c>
      <c r="G503" s="12">
        <v>1101.2860000000001</v>
      </c>
    </row>
    <row r="504" spans="2:7" ht="18" customHeight="1" x14ac:dyDescent="0.3">
      <c r="B504" s="11" t="s">
        <v>7029</v>
      </c>
      <c r="C504" s="12">
        <v>250</v>
      </c>
      <c r="D504" s="11" t="s">
        <v>7029</v>
      </c>
      <c r="E504" s="12">
        <v>1400</v>
      </c>
      <c r="F504" s="11" t="s">
        <v>7029</v>
      </c>
      <c r="G504" s="12">
        <v>609.89142857142849</v>
      </c>
    </row>
    <row r="505" spans="2:7" ht="18" customHeight="1" x14ac:dyDescent="0.3">
      <c r="B505" s="11" t="s">
        <v>7030</v>
      </c>
      <c r="C505" s="12">
        <v>4100</v>
      </c>
      <c r="D505" s="11" t="s">
        <v>7030</v>
      </c>
      <c r="E505" s="12">
        <v>5500</v>
      </c>
      <c r="F505" s="11" t="s">
        <v>7030</v>
      </c>
      <c r="G505" s="12">
        <v>4773.333333333333</v>
      </c>
    </row>
    <row r="506" spans="2:7" ht="18" customHeight="1" x14ac:dyDescent="0.3">
      <c r="B506" s="11" t="s">
        <v>7031</v>
      </c>
      <c r="C506" s="12">
        <v>20</v>
      </c>
      <c r="D506" s="11" t="s">
        <v>7031</v>
      </c>
      <c r="E506" s="12">
        <v>22</v>
      </c>
      <c r="F506" s="11" t="s">
        <v>7031</v>
      </c>
      <c r="G506" s="12">
        <v>21.333333333333332</v>
      </c>
    </row>
    <row r="507" spans="2:7" ht="18" customHeight="1" x14ac:dyDescent="0.3">
      <c r="B507" s="11" t="s">
        <v>7032</v>
      </c>
      <c r="C507" s="12">
        <v>56000</v>
      </c>
      <c r="D507" s="11" t="s">
        <v>7032</v>
      </c>
      <c r="E507" s="12">
        <v>113859.5</v>
      </c>
      <c r="F507" s="11" t="s">
        <v>7032</v>
      </c>
      <c r="G507" s="12">
        <v>72408.691666666666</v>
      </c>
    </row>
    <row r="508" spans="2:7" ht="18" customHeight="1" x14ac:dyDescent="0.3">
      <c r="B508" s="11" t="s">
        <v>7033</v>
      </c>
      <c r="C508" s="12">
        <v>2350</v>
      </c>
      <c r="D508" s="11" t="s">
        <v>7033</v>
      </c>
      <c r="E508" s="12">
        <v>4067.84</v>
      </c>
      <c r="F508" s="11" t="s">
        <v>7033</v>
      </c>
      <c r="G508" s="12">
        <v>2870.4057142857141</v>
      </c>
    </row>
    <row r="509" spans="2:7" ht="18" customHeight="1" x14ac:dyDescent="0.3">
      <c r="B509" s="11" t="s">
        <v>5234</v>
      </c>
      <c r="C509" s="12">
        <v>2544</v>
      </c>
      <c r="D509" s="11" t="s">
        <v>5234</v>
      </c>
      <c r="E509" s="12">
        <v>5850</v>
      </c>
      <c r="F509" s="11" t="s">
        <v>5234</v>
      </c>
      <c r="G509" s="12">
        <v>3305.2907142857143</v>
      </c>
    </row>
    <row r="510" spans="2:7" ht="18" customHeight="1" x14ac:dyDescent="0.3">
      <c r="B510" s="11" t="s">
        <v>5235</v>
      </c>
      <c r="C510" s="12">
        <v>3000</v>
      </c>
      <c r="D510" s="11" t="s">
        <v>5235</v>
      </c>
      <c r="E510" s="12">
        <v>7969.44</v>
      </c>
      <c r="F510" s="11" t="s">
        <v>5235</v>
      </c>
      <c r="G510" s="12">
        <v>5393.585</v>
      </c>
    </row>
    <row r="511" spans="2:7" ht="18" customHeight="1" x14ac:dyDescent="0.3">
      <c r="B511" s="11" t="s">
        <v>7034</v>
      </c>
      <c r="C511" s="12">
        <v>1.42</v>
      </c>
      <c r="D511" s="11" t="s">
        <v>7034</v>
      </c>
      <c r="E511" s="12">
        <v>4.24</v>
      </c>
      <c r="F511" s="11" t="s">
        <v>7034</v>
      </c>
      <c r="G511" s="12">
        <v>2.7679999999999998</v>
      </c>
    </row>
    <row r="512" spans="2:7" ht="18" customHeight="1" x14ac:dyDescent="0.3">
      <c r="B512" s="11" t="s">
        <v>7035</v>
      </c>
      <c r="C512" s="12">
        <v>2.5</v>
      </c>
      <c r="D512" s="11" t="s">
        <v>7035</v>
      </c>
      <c r="E512" s="12">
        <v>50</v>
      </c>
      <c r="F512" s="11" t="s">
        <v>7035</v>
      </c>
      <c r="G512" s="12">
        <v>12.125</v>
      </c>
    </row>
    <row r="513" spans="2:7" ht="18" customHeight="1" x14ac:dyDescent="0.3">
      <c r="B513" s="11" t="s">
        <v>5005</v>
      </c>
      <c r="C513" s="12">
        <v>10</v>
      </c>
      <c r="D513" s="11" t="s">
        <v>5005</v>
      </c>
      <c r="E513" s="12">
        <v>45</v>
      </c>
      <c r="F513" s="11" t="s">
        <v>5005</v>
      </c>
      <c r="G513" s="12">
        <v>28.580000000000002</v>
      </c>
    </row>
    <row r="514" spans="2:7" ht="18" customHeight="1" x14ac:dyDescent="0.3">
      <c r="B514" s="11" t="s">
        <v>7036</v>
      </c>
      <c r="C514" s="12">
        <v>1100</v>
      </c>
      <c r="D514" s="11" t="s">
        <v>7036</v>
      </c>
      <c r="E514" s="12">
        <v>5500</v>
      </c>
      <c r="F514" s="11" t="s">
        <v>7036</v>
      </c>
      <c r="G514" s="12">
        <v>2600</v>
      </c>
    </row>
    <row r="515" spans="2:7" ht="18" customHeight="1" x14ac:dyDescent="0.3">
      <c r="B515" s="11" t="s">
        <v>7037</v>
      </c>
      <c r="C515" s="12">
        <v>4000</v>
      </c>
      <c r="D515" s="11" t="s">
        <v>7037</v>
      </c>
      <c r="E515" s="12">
        <v>7500</v>
      </c>
      <c r="F515" s="11" t="s">
        <v>7037</v>
      </c>
      <c r="G515" s="12">
        <v>5672</v>
      </c>
    </row>
    <row r="516" spans="2:7" ht="18" customHeight="1" x14ac:dyDescent="0.3">
      <c r="B516" s="11" t="s">
        <v>7038</v>
      </c>
      <c r="C516" s="12">
        <v>96.01</v>
      </c>
      <c r="D516" s="11" t="s">
        <v>7038</v>
      </c>
      <c r="E516" s="12">
        <v>313.60000000000002</v>
      </c>
      <c r="F516" s="11" t="s">
        <v>7038</v>
      </c>
      <c r="G516" s="12">
        <v>162.5157142857143</v>
      </c>
    </row>
    <row r="517" spans="2:7" ht="18" customHeight="1" x14ac:dyDescent="0.3">
      <c r="B517" s="11" t="s">
        <v>7039</v>
      </c>
      <c r="C517" s="12">
        <v>27095.040000000001</v>
      </c>
      <c r="D517" s="11" t="s">
        <v>7039</v>
      </c>
      <c r="E517" s="12">
        <v>126500</v>
      </c>
      <c r="F517" s="11" t="s">
        <v>7039</v>
      </c>
      <c r="G517" s="12">
        <v>91352.862857142856</v>
      </c>
    </row>
    <row r="518" spans="2:7" ht="18" customHeight="1" x14ac:dyDescent="0.3">
      <c r="B518" s="11" t="s">
        <v>7040</v>
      </c>
      <c r="C518" s="12">
        <v>48787.199999999997</v>
      </c>
      <c r="D518" s="11" t="s">
        <v>7040</v>
      </c>
      <c r="E518" s="12">
        <v>175000</v>
      </c>
      <c r="F518" s="11" t="s">
        <v>7040</v>
      </c>
      <c r="G518" s="12">
        <v>133292.88571428572</v>
      </c>
    </row>
    <row r="519" spans="2:7" ht="18" customHeight="1" x14ac:dyDescent="0.3">
      <c r="B519" s="11" t="s">
        <v>7041</v>
      </c>
      <c r="C519" s="12">
        <v>10000</v>
      </c>
      <c r="D519" s="11" t="s">
        <v>7041</v>
      </c>
      <c r="E519" s="12">
        <v>13000</v>
      </c>
      <c r="F519" s="11" t="s">
        <v>7041</v>
      </c>
      <c r="G519" s="12">
        <v>11666.666666666666</v>
      </c>
    </row>
    <row r="520" spans="2:7" ht="18" customHeight="1" x14ac:dyDescent="0.3">
      <c r="B520" s="11" t="s">
        <v>7042</v>
      </c>
      <c r="C520" s="12">
        <v>69000</v>
      </c>
      <c r="D520" s="11" t="s">
        <v>7042</v>
      </c>
      <c r="E520" s="12">
        <v>164000</v>
      </c>
      <c r="F520" s="11" t="s">
        <v>7042</v>
      </c>
      <c r="G520" s="12">
        <v>104333.33333333333</v>
      </c>
    </row>
    <row r="521" spans="2:7" ht="18" customHeight="1" x14ac:dyDescent="0.3">
      <c r="B521" s="11" t="s">
        <v>7043</v>
      </c>
      <c r="C521" s="12">
        <v>400</v>
      </c>
      <c r="D521" s="11" t="s">
        <v>7043</v>
      </c>
      <c r="E521" s="12">
        <v>2600</v>
      </c>
      <c r="F521" s="11" t="s">
        <v>7043</v>
      </c>
      <c r="G521" s="12">
        <v>1133.3333333333333</v>
      </c>
    </row>
    <row r="522" spans="2:7" ht="18" customHeight="1" x14ac:dyDescent="0.3">
      <c r="B522" s="11" t="s">
        <v>7044</v>
      </c>
      <c r="C522" s="12">
        <v>2845</v>
      </c>
      <c r="D522" s="11" t="s">
        <v>7044</v>
      </c>
      <c r="E522" s="12">
        <v>6934</v>
      </c>
      <c r="F522" s="11" t="s">
        <v>7044</v>
      </c>
      <c r="G522" s="12">
        <v>3627.2000000000003</v>
      </c>
    </row>
    <row r="523" spans="2:7" ht="18" customHeight="1" x14ac:dyDescent="0.3">
      <c r="B523" s="11" t="s">
        <v>7045</v>
      </c>
      <c r="C523" s="12">
        <v>74.69</v>
      </c>
      <c r="D523" s="11" t="s">
        <v>7045</v>
      </c>
      <c r="E523" s="12">
        <v>125</v>
      </c>
      <c r="F523" s="11" t="s">
        <v>7045</v>
      </c>
      <c r="G523" s="12">
        <v>90.622</v>
      </c>
    </row>
    <row r="524" spans="2:7" ht="18" customHeight="1" x14ac:dyDescent="0.3">
      <c r="B524" s="11" t="s">
        <v>7046</v>
      </c>
      <c r="C524" s="12">
        <v>250</v>
      </c>
      <c r="D524" s="11" t="s">
        <v>7046</v>
      </c>
      <c r="E524" s="12">
        <v>1353.86</v>
      </c>
      <c r="F524" s="11" t="s">
        <v>7046</v>
      </c>
      <c r="G524" s="12">
        <v>701.28666666666652</v>
      </c>
    </row>
    <row r="525" spans="2:7" ht="18" customHeight="1" x14ac:dyDescent="0.3">
      <c r="B525" s="11" t="s">
        <v>7047</v>
      </c>
      <c r="C525" s="12">
        <v>200</v>
      </c>
      <c r="D525" s="11" t="s">
        <v>7047</v>
      </c>
      <c r="E525" s="12">
        <v>1500</v>
      </c>
      <c r="F525" s="11" t="s">
        <v>7047</v>
      </c>
      <c r="G525" s="12">
        <v>706.52571428571434</v>
      </c>
    </row>
    <row r="526" spans="2:7" ht="18" customHeight="1" x14ac:dyDescent="0.3">
      <c r="B526" s="11" t="s">
        <v>7048</v>
      </c>
      <c r="C526" s="12">
        <v>2</v>
      </c>
      <c r="D526" s="11" t="s">
        <v>7048</v>
      </c>
      <c r="E526" s="12">
        <v>2.5</v>
      </c>
      <c r="F526" s="11" t="s">
        <v>7048</v>
      </c>
      <c r="G526" s="12">
        <v>2.3333333333333335</v>
      </c>
    </row>
    <row r="527" spans="2:7" ht="18" customHeight="1" x14ac:dyDescent="0.3">
      <c r="B527" s="11" t="s">
        <v>5006</v>
      </c>
      <c r="C527" s="12">
        <v>1</v>
      </c>
      <c r="D527" s="11" t="s">
        <v>5006</v>
      </c>
      <c r="E527" s="12">
        <v>8.33</v>
      </c>
      <c r="F527" s="11" t="s">
        <v>5006</v>
      </c>
      <c r="G527" s="12">
        <v>3.1976</v>
      </c>
    </row>
    <row r="528" spans="2:7" ht="18" customHeight="1" x14ac:dyDescent="0.3">
      <c r="B528" s="11" t="s">
        <v>7049</v>
      </c>
      <c r="C528" s="12">
        <v>40000</v>
      </c>
      <c r="D528" s="11" t="s">
        <v>7049</v>
      </c>
      <c r="E528" s="12">
        <v>50000</v>
      </c>
      <c r="F528" s="11" t="s">
        <v>7049</v>
      </c>
      <c r="G528" s="12">
        <v>46200</v>
      </c>
    </row>
    <row r="529" spans="2:7" ht="18" customHeight="1" x14ac:dyDescent="0.3">
      <c r="B529" s="11" t="s">
        <v>7050</v>
      </c>
      <c r="C529" s="12">
        <v>5694.06</v>
      </c>
      <c r="D529" s="11" t="s">
        <v>7050</v>
      </c>
      <c r="E529" s="12">
        <v>33600</v>
      </c>
      <c r="F529" s="11" t="s">
        <v>7050</v>
      </c>
      <c r="G529" s="12">
        <v>19659.556</v>
      </c>
    </row>
    <row r="530" spans="2:7" ht="18" customHeight="1" x14ac:dyDescent="0.3">
      <c r="B530" s="11" t="s">
        <v>7051</v>
      </c>
      <c r="C530" s="12">
        <v>3000</v>
      </c>
      <c r="D530" s="11" t="s">
        <v>7051</v>
      </c>
      <c r="E530" s="12">
        <v>5081</v>
      </c>
      <c r="F530" s="11" t="s">
        <v>7051</v>
      </c>
      <c r="G530" s="12">
        <v>4011.5</v>
      </c>
    </row>
    <row r="531" spans="2:7" ht="18" customHeight="1" x14ac:dyDescent="0.3">
      <c r="B531" s="11" t="s">
        <v>7052</v>
      </c>
      <c r="C531" s="12">
        <v>2000</v>
      </c>
      <c r="D531" s="11" t="s">
        <v>7052</v>
      </c>
      <c r="E531" s="12">
        <v>2600</v>
      </c>
      <c r="F531" s="11" t="s">
        <v>7052</v>
      </c>
      <c r="G531" s="12">
        <v>2266.6666666666665</v>
      </c>
    </row>
    <row r="532" spans="2:7" ht="18" customHeight="1" x14ac:dyDescent="0.3">
      <c r="B532" s="11" t="s">
        <v>7053</v>
      </c>
      <c r="C532" s="12">
        <v>5.98</v>
      </c>
      <c r="D532" s="11" t="s">
        <v>7053</v>
      </c>
      <c r="E532" s="12">
        <v>16</v>
      </c>
      <c r="F532" s="11" t="s">
        <v>7053</v>
      </c>
      <c r="G532" s="12">
        <v>8.6800000000000015</v>
      </c>
    </row>
    <row r="533" spans="2:7" ht="18" customHeight="1" x14ac:dyDescent="0.3">
      <c r="B533" s="11" t="s">
        <v>7054</v>
      </c>
      <c r="C533" s="12">
        <v>12</v>
      </c>
      <c r="D533" s="11" t="s">
        <v>7054</v>
      </c>
      <c r="E533" s="12">
        <v>17</v>
      </c>
      <c r="F533" s="11" t="s">
        <v>7054</v>
      </c>
      <c r="G533" s="12">
        <v>14</v>
      </c>
    </row>
    <row r="534" spans="2:7" ht="18" customHeight="1" x14ac:dyDescent="0.3">
      <c r="B534" s="11" t="s">
        <v>5007</v>
      </c>
      <c r="C534" s="12">
        <v>1000</v>
      </c>
      <c r="D534" s="11" t="s">
        <v>5007</v>
      </c>
      <c r="E534" s="12">
        <v>14000</v>
      </c>
      <c r="F534" s="11" t="s">
        <v>5007</v>
      </c>
      <c r="G534" s="12">
        <v>5800</v>
      </c>
    </row>
    <row r="535" spans="2:7" ht="18" customHeight="1" x14ac:dyDescent="0.3">
      <c r="B535" s="11" t="s">
        <v>7055</v>
      </c>
      <c r="C535" s="12">
        <v>8000</v>
      </c>
      <c r="D535" s="11" t="s">
        <v>7055</v>
      </c>
      <c r="E535" s="12">
        <v>31667</v>
      </c>
      <c r="F535" s="11" t="s">
        <v>7055</v>
      </c>
      <c r="G535" s="12">
        <v>16555.666666666668</v>
      </c>
    </row>
    <row r="536" spans="2:7" ht="18" customHeight="1" x14ac:dyDescent="0.3">
      <c r="B536" s="11" t="s">
        <v>7056</v>
      </c>
      <c r="C536" s="12">
        <v>1526.23</v>
      </c>
      <c r="D536" s="11" t="s">
        <v>7056</v>
      </c>
      <c r="E536" s="12">
        <v>20300</v>
      </c>
      <c r="F536" s="11" t="s">
        <v>7056</v>
      </c>
      <c r="G536" s="12">
        <v>8524.9359999999997</v>
      </c>
    </row>
    <row r="537" spans="2:7" ht="18" customHeight="1" x14ac:dyDescent="0.3">
      <c r="B537" s="11" t="s">
        <v>7057</v>
      </c>
      <c r="C537" s="12">
        <v>5500</v>
      </c>
      <c r="D537" s="11" t="s">
        <v>7057</v>
      </c>
      <c r="E537" s="12">
        <v>7705</v>
      </c>
      <c r="F537" s="11" t="s">
        <v>7057</v>
      </c>
      <c r="G537" s="12">
        <v>6485.7571428571437</v>
      </c>
    </row>
    <row r="538" spans="2:7" ht="18" customHeight="1" x14ac:dyDescent="0.3">
      <c r="B538" s="11" t="s">
        <v>7058</v>
      </c>
      <c r="C538" s="12">
        <v>3000</v>
      </c>
      <c r="D538" s="11" t="s">
        <v>7058</v>
      </c>
      <c r="E538" s="12">
        <v>4200</v>
      </c>
      <c r="F538" s="11" t="s">
        <v>7058</v>
      </c>
      <c r="G538" s="12">
        <v>3466.6666666666665</v>
      </c>
    </row>
    <row r="539" spans="2:7" ht="18" customHeight="1" x14ac:dyDescent="0.3">
      <c r="B539" s="11" t="s">
        <v>7059</v>
      </c>
      <c r="C539" s="12">
        <v>3635</v>
      </c>
      <c r="D539" s="11" t="s">
        <v>7059</v>
      </c>
      <c r="E539" s="12">
        <v>5405.34</v>
      </c>
      <c r="F539" s="11" t="s">
        <v>7059</v>
      </c>
      <c r="G539" s="12">
        <v>4444.8999999999996</v>
      </c>
    </row>
    <row r="540" spans="2:7" ht="18" customHeight="1" x14ac:dyDescent="0.3">
      <c r="B540" s="11" t="s">
        <v>7060</v>
      </c>
      <c r="C540" s="12">
        <v>1.85</v>
      </c>
      <c r="D540" s="11" t="s">
        <v>7060</v>
      </c>
      <c r="E540" s="12">
        <v>2.65</v>
      </c>
      <c r="F540" s="11" t="s">
        <v>7060</v>
      </c>
      <c r="G540" s="12">
        <v>2.1</v>
      </c>
    </row>
    <row r="541" spans="2:7" ht="18" customHeight="1" x14ac:dyDescent="0.3">
      <c r="B541" s="11" t="s">
        <v>7061</v>
      </c>
      <c r="C541" s="12">
        <v>500</v>
      </c>
      <c r="D541" s="11" t="s">
        <v>7061</v>
      </c>
      <c r="E541" s="12">
        <v>12000</v>
      </c>
      <c r="F541" s="11" t="s">
        <v>7061</v>
      </c>
      <c r="G541" s="12">
        <v>4392.2857142857147</v>
      </c>
    </row>
    <row r="542" spans="2:7" ht="18" customHeight="1" x14ac:dyDescent="0.3">
      <c r="B542" s="11" t="s">
        <v>7062</v>
      </c>
      <c r="C542" s="12">
        <v>2000</v>
      </c>
      <c r="D542" s="11" t="s">
        <v>7062</v>
      </c>
      <c r="E542" s="12">
        <v>4000</v>
      </c>
      <c r="F542" s="11" t="s">
        <v>7062</v>
      </c>
      <c r="G542" s="12">
        <v>3012.5714285714284</v>
      </c>
    </row>
    <row r="543" spans="2:7" ht="18" customHeight="1" x14ac:dyDescent="0.3">
      <c r="B543" s="11" t="s">
        <v>7063</v>
      </c>
      <c r="C543" s="12">
        <v>230</v>
      </c>
      <c r="D543" s="11" t="s">
        <v>7063</v>
      </c>
      <c r="E543" s="12">
        <v>285</v>
      </c>
      <c r="F543" s="11" t="s">
        <v>7063</v>
      </c>
      <c r="G543" s="12">
        <v>258.33333333333331</v>
      </c>
    </row>
    <row r="544" spans="2:7" ht="18" customHeight="1" x14ac:dyDescent="0.3">
      <c r="B544" s="11" t="s">
        <v>7064</v>
      </c>
      <c r="C544" s="12">
        <v>4.62</v>
      </c>
      <c r="D544" s="11" t="s">
        <v>7064</v>
      </c>
      <c r="E544" s="12">
        <v>12</v>
      </c>
      <c r="F544" s="11" t="s">
        <v>7064</v>
      </c>
      <c r="G544" s="12">
        <v>6.87</v>
      </c>
    </row>
    <row r="545" spans="2:7" ht="18" customHeight="1" x14ac:dyDescent="0.3">
      <c r="B545" s="11" t="s">
        <v>5236</v>
      </c>
      <c r="C545" s="12">
        <v>40000</v>
      </c>
      <c r="D545" s="11" t="s">
        <v>5236</v>
      </c>
      <c r="E545" s="12">
        <v>78300</v>
      </c>
      <c r="F545" s="11" t="s">
        <v>5236</v>
      </c>
      <c r="G545" s="12">
        <v>59174.222222222219</v>
      </c>
    </row>
    <row r="546" spans="2:7" ht="18" customHeight="1" x14ac:dyDescent="0.3">
      <c r="B546" s="11" t="s">
        <v>7065</v>
      </c>
      <c r="C546" s="12">
        <v>100</v>
      </c>
      <c r="D546" s="11" t="s">
        <v>7065</v>
      </c>
      <c r="E546" s="12">
        <v>950</v>
      </c>
      <c r="F546" s="11" t="s">
        <v>7065</v>
      </c>
      <c r="G546" s="12">
        <v>495.28571428571428</v>
      </c>
    </row>
    <row r="547" spans="2:7" ht="18" customHeight="1" x14ac:dyDescent="0.3">
      <c r="B547" s="11" t="s">
        <v>7066</v>
      </c>
      <c r="C547" s="12">
        <v>188</v>
      </c>
      <c r="D547" s="11" t="s">
        <v>7066</v>
      </c>
      <c r="E547" s="12">
        <v>280</v>
      </c>
      <c r="F547" s="11" t="s">
        <v>7066</v>
      </c>
      <c r="G547" s="12">
        <v>232.66666666666666</v>
      </c>
    </row>
    <row r="548" spans="2:7" ht="18" customHeight="1" x14ac:dyDescent="0.3">
      <c r="B548" s="11" t="s">
        <v>7067</v>
      </c>
      <c r="C548" s="12">
        <v>0</v>
      </c>
      <c r="D548" s="11" t="s">
        <v>7067</v>
      </c>
      <c r="E548" s="12">
        <v>800</v>
      </c>
      <c r="F548" s="11" t="s">
        <v>7067</v>
      </c>
      <c r="G548" s="12">
        <v>460.45833333333331</v>
      </c>
    </row>
    <row r="549" spans="2:7" ht="18" customHeight="1" x14ac:dyDescent="0.3">
      <c r="B549" s="11" t="s">
        <v>7068</v>
      </c>
      <c r="C549" s="12">
        <v>300</v>
      </c>
      <c r="D549" s="11" t="s">
        <v>7068</v>
      </c>
      <c r="E549" s="12">
        <v>1100</v>
      </c>
      <c r="F549" s="11" t="s">
        <v>7068</v>
      </c>
      <c r="G549" s="12">
        <v>793.25714285714287</v>
      </c>
    </row>
    <row r="550" spans="2:7" ht="18" customHeight="1" x14ac:dyDescent="0.3">
      <c r="B550" s="11" t="s">
        <v>7069</v>
      </c>
      <c r="C550" s="12">
        <v>23.52</v>
      </c>
      <c r="D550" s="11" t="s">
        <v>7069</v>
      </c>
      <c r="E550" s="12">
        <v>85</v>
      </c>
      <c r="F550" s="11" t="s">
        <v>7069</v>
      </c>
      <c r="G550" s="12">
        <v>45.412857142857142</v>
      </c>
    </row>
    <row r="551" spans="2:7" ht="18" customHeight="1" x14ac:dyDescent="0.3">
      <c r="B551" s="11" t="s">
        <v>7070</v>
      </c>
      <c r="C551" s="12">
        <v>29.12</v>
      </c>
      <c r="D551" s="11" t="s">
        <v>7070</v>
      </c>
      <c r="E551" s="12">
        <v>95</v>
      </c>
      <c r="F551" s="11" t="s">
        <v>7070</v>
      </c>
      <c r="G551" s="12">
        <v>62.631428571428572</v>
      </c>
    </row>
    <row r="552" spans="2:7" ht="18" customHeight="1" x14ac:dyDescent="0.3">
      <c r="B552" s="11" t="s">
        <v>7071</v>
      </c>
      <c r="C552" s="12">
        <v>35.840000000000003</v>
      </c>
      <c r="D552" s="11" t="s">
        <v>7071</v>
      </c>
      <c r="E552" s="12">
        <v>100</v>
      </c>
      <c r="F552" s="11" t="s">
        <v>7071</v>
      </c>
      <c r="G552" s="12">
        <v>67.292857142857159</v>
      </c>
    </row>
    <row r="553" spans="2:7" ht="18" customHeight="1" x14ac:dyDescent="0.3">
      <c r="B553" s="11" t="s">
        <v>7072</v>
      </c>
      <c r="C553" s="12">
        <v>1370</v>
      </c>
      <c r="D553" s="11" t="s">
        <v>7072</v>
      </c>
      <c r="E553" s="12">
        <v>4200</v>
      </c>
      <c r="F553" s="11" t="s">
        <v>7072</v>
      </c>
      <c r="G553" s="12">
        <v>2318.2285714285713</v>
      </c>
    </row>
    <row r="554" spans="2:7" ht="18" customHeight="1" x14ac:dyDescent="0.3">
      <c r="B554" s="11" t="s">
        <v>7073</v>
      </c>
      <c r="C554" s="12">
        <v>33</v>
      </c>
      <c r="D554" s="11" t="s">
        <v>7073</v>
      </c>
      <c r="E554" s="12">
        <v>55</v>
      </c>
      <c r="F554" s="11" t="s">
        <v>7073</v>
      </c>
      <c r="G554" s="12">
        <v>44.058</v>
      </c>
    </row>
    <row r="555" spans="2:7" ht="18" customHeight="1" x14ac:dyDescent="0.3">
      <c r="B555" s="11" t="s">
        <v>7074</v>
      </c>
      <c r="C555" s="12">
        <v>6300</v>
      </c>
      <c r="D555" s="11" t="s">
        <v>7074</v>
      </c>
      <c r="E555" s="12">
        <v>50464.56</v>
      </c>
      <c r="F555" s="11" t="s">
        <v>7074</v>
      </c>
      <c r="G555" s="12">
        <v>25937.511999999999</v>
      </c>
    </row>
    <row r="556" spans="2:7" ht="18" customHeight="1" x14ac:dyDescent="0.3">
      <c r="B556" s="11" t="s">
        <v>7075</v>
      </c>
      <c r="C556" s="12">
        <v>1.1499999999999999</v>
      </c>
      <c r="D556" s="11" t="s">
        <v>7075</v>
      </c>
      <c r="E556" s="12">
        <v>2</v>
      </c>
      <c r="F556" s="11" t="s">
        <v>7075</v>
      </c>
      <c r="G556" s="12">
        <v>1.698</v>
      </c>
    </row>
    <row r="557" spans="2:7" ht="18" customHeight="1" x14ac:dyDescent="0.3">
      <c r="B557" s="11" t="s">
        <v>7076</v>
      </c>
      <c r="C557" s="12">
        <v>1</v>
      </c>
      <c r="D557" s="11" t="s">
        <v>7076</v>
      </c>
      <c r="E557" s="12">
        <v>3.55</v>
      </c>
      <c r="F557" s="11" t="s">
        <v>7076</v>
      </c>
      <c r="G557" s="12">
        <v>1.5785714285714287</v>
      </c>
    </row>
    <row r="558" spans="2:7" ht="18" customHeight="1" x14ac:dyDescent="0.3">
      <c r="B558" s="11" t="s">
        <v>7077</v>
      </c>
      <c r="C558" s="12">
        <v>1</v>
      </c>
      <c r="D558" s="11" t="s">
        <v>7077</v>
      </c>
      <c r="E558" s="12">
        <v>2.25</v>
      </c>
      <c r="F558" s="11" t="s">
        <v>7077</v>
      </c>
      <c r="G558" s="12">
        <v>1.4166666666666667</v>
      </c>
    </row>
    <row r="559" spans="2:7" ht="18" customHeight="1" x14ac:dyDescent="0.3">
      <c r="B559" s="11" t="s">
        <v>7078</v>
      </c>
      <c r="C559" s="12">
        <v>55</v>
      </c>
      <c r="D559" s="11" t="s">
        <v>7078</v>
      </c>
      <c r="E559" s="12">
        <v>85</v>
      </c>
      <c r="F559" s="11" t="s">
        <v>7078</v>
      </c>
      <c r="G559" s="12">
        <v>66.666666666666671</v>
      </c>
    </row>
    <row r="560" spans="2:7" ht="18" customHeight="1" x14ac:dyDescent="0.3">
      <c r="B560" s="11" t="s">
        <v>7079</v>
      </c>
      <c r="C560" s="12">
        <v>7.88</v>
      </c>
      <c r="D560" s="11" t="s">
        <v>7079</v>
      </c>
      <c r="E560" s="12">
        <v>14.25</v>
      </c>
      <c r="F560" s="11" t="s">
        <v>7079</v>
      </c>
      <c r="G560" s="12">
        <v>11.423999999999999</v>
      </c>
    </row>
    <row r="561" spans="2:7" ht="18" customHeight="1" x14ac:dyDescent="0.3">
      <c r="B561" s="11" t="s">
        <v>7080</v>
      </c>
      <c r="C561" s="12">
        <v>2.25</v>
      </c>
      <c r="D561" s="11" t="s">
        <v>7080</v>
      </c>
      <c r="E561" s="12">
        <v>3</v>
      </c>
      <c r="F561" s="11" t="s">
        <v>7080</v>
      </c>
      <c r="G561" s="12">
        <v>2.6</v>
      </c>
    </row>
    <row r="562" spans="2:7" ht="18" customHeight="1" x14ac:dyDescent="0.3">
      <c r="B562" s="11" t="s">
        <v>7081</v>
      </c>
      <c r="C562" s="12">
        <v>194.17</v>
      </c>
      <c r="D562" s="11" t="s">
        <v>7081</v>
      </c>
      <c r="E562" s="12">
        <v>302.5</v>
      </c>
      <c r="F562" s="11" t="s">
        <v>7081</v>
      </c>
      <c r="G562" s="12">
        <v>258.53399999999999</v>
      </c>
    </row>
    <row r="563" spans="2:7" ht="18" customHeight="1" x14ac:dyDescent="0.3">
      <c r="B563" s="11" t="s">
        <v>7082</v>
      </c>
      <c r="C563" s="12">
        <v>277.3</v>
      </c>
      <c r="D563" s="11" t="s">
        <v>7082</v>
      </c>
      <c r="E563" s="12">
        <v>1754.54</v>
      </c>
      <c r="F563" s="11" t="s">
        <v>7082</v>
      </c>
      <c r="G563" s="12">
        <v>1166.3679999999999</v>
      </c>
    </row>
    <row r="564" spans="2:7" ht="18" customHeight="1" x14ac:dyDescent="0.3">
      <c r="B564" s="11" t="s">
        <v>7083</v>
      </c>
      <c r="C564" s="12">
        <v>250</v>
      </c>
      <c r="D564" s="11" t="s">
        <v>7083</v>
      </c>
      <c r="E564" s="12">
        <v>850</v>
      </c>
      <c r="F564" s="11" t="s">
        <v>7083</v>
      </c>
      <c r="G564" s="12">
        <v>503.28571428571428</v>
      </c>
    </row>
    <row r="565" spans="2:7" ht="18" customHeight="1" x14ac:dyDescent="0.3">
      <c r="B565" s="11" t="s">
        <v>7084</v>
      </c>
      <c r="C565" s="12">
        <v>2</v>
      </c>
      <c r="D565" s="11" t="s">
        <v>7084</v>
      </c>
      <c r="E565" s="12">
        <v>3.5</v>
      </c>
      <c r="F565" s="11" t="s">
        <v>7084</v>
      </c>
      <c r="G565" s="12">
        <v>2.4375</v>
      </c>
    </row>
    <row r="566" spans="2:7" ht="18" customHeight="1" x14ac:dyDescent="0.3">
      <c r="B566" s="11" t="s">
        <v>7085</v>
      </c>
      <c r="C566" s="12">
        <v>2</v>
      </c>
      <c r="D566" s="11" t="s">
        <v>7085</v>
      </c>
      <c r="E566" s="12">
        <v>3.5</v>
      </c>
      <c r="F566" s="11" t="s">
        <v>7085</v>
      </c>
      <c r="G566" s="12">
        <v>2.4375</v>
      </c>
    </row>
    <row r="567" spans="2:7" ht="18" customHeight="1" x14ac:dyDescent="0.3">
      <c r="B567" s="11" t="s">
        <v>7086</v>
      </c>
      <c r="C567" s="12">
        <v>2</v>
      </c>
      <c r="D567" s="11" t="s">
        <v>7086</v>
      </c>
      <c r="E567" s="12">
        <v>3.5</v>
      </c>
      <c r="F567" s="11" t="s">
        <v>7086</v>
      </c>
      <c r="G567" s="12">
        <v>2.4249999999999998</v>
      </c>
    </row>
    <row r="568" spans="2:7" ht="18" customHeight="1" x14ac:dyDescent="0.3">
      <c r="B568" s="11" t="s">
        <v>7087</v>
      </c>
      <c r="C568" s="12">
        <v>2500</v>
      </c>
      <c r="D568" s="11" t="s">
        <v>7087</v>
      </c>
      <c r="E568" s="12">
        <v>5500</v>
      </c>
      <c r="F568" s="11" t="s">
        <v>7087</v>
      </c>
      <c r="G568" s="12">
        <v>3666.6666666666665</v>
      </c>
    </row>
    <row r="569" spans="2:7" ht="18" customHeight="1" x14ac:dyDescent="0.3">
      <c r="B569" s="11" t="s">
        <v>7088</v>
      </c>
      <c r="C569" s="12">
        <v>3.5</v>
      </c>
      <c r="D569" s="11" t="s">
        <v>7088</v>
      </c>
      <c r="E569" s="12">
        <v>6.5</v>
      </c>
      <c r="F569" s="11" t="s">
        <v>7088</v>
      </c>
      <c r="G569" s="12">
        <v>4.833333333333333</v>
      </c>
    </row>
    <row r="570" spans="2:7" ht="18" customHeight="1" x14ac:dyDescent="0.3">
      <c r="B570" s="11" t="s">
        <v>7089</v>
      </c>
      <c r="C570" s="12">
        <v>1320</v>
      </c>
      <c r="D570" s="11" t="s">
        <v>7089</v>
      </c>
      <c r="E570" s="12">
        <v>10500</v>
      </c>
      <c r="F570" s="11" t="s">
        <v>7089</v>
      </c>
      <c r="G570" s="12">
        <v>5155.1000000000004</v>
      </c>
    </row>
    <row r="571" spans="2:7" ht="18" customHeight="1" x14ac:dyDescent="0.3">
      <c r="B571" s="11" t="s">
        <v>7090</v>
      </c>
      <c r="C571" s="12">
        <v>3250</v>
      </c>
      <c r="D571" s="11" t="s">
        <v>7090</v>
      </c>
      <c r="E571" s="12">
        <v>19000</v>
      </c>
      <c r="F571" s="11" t="s">
        <v>7090</v>
      </c>
      <c r="G571" s="12">
        <v>7800</v>
      </c>
    </row>
    <row r="572" spans="2:7" ht="18" customHeight="1" x14ac:dyDescent="0.3">
      <c r="B572" s="11" t="s">
        <v>7091</v>
      </c>
      <c r="C572" s="12">
        <v>700</v>
      </c>
      <c r="D572" s="11" t="s">
        <v>7091</v>
      </c>
      <c r="E572" s="12">
        <v>4000</v>
      </c>
      <c r="F572" s="11" t="s">
        <v>7091</v>
      </c>
      <c r="G572" s="12">
        <v>1760.3428571428572</v>
      </c>
    </row>
    <row r="573" spans="2:7" ht="18" customHeight="1" x14ac:dyDescent="0.3">
      <c r="B573" s="11" t="s">
        <v>7092</v>
      </c>
      <c r="C573" s="12">
        <v>35.5</v>
      </c>
      <c r="D573" s="11" t="s">
        <v>7092</v>
      </c>
      <c r="E573" s="12">
        <v>55</v>
      </c>
      <c r="F573" s="11" t="s">
        <v>7092</v>
      </c>
      <c r="G573" s="12">
        <v>45.112857142857145</v>
      </c>
    </row>
    <row r="574" spans="2:7" ht="18" customHeight="1" x14ac:dyDescent="0.3">
      <c r="B574" s="11" t="s">
        <v>7093</v>
      </c>
      <c r="C574" s="12">
        <v>2000</v>
      </c>
      <c r="D574" s="11" t="s">
        <v>7093</v>
      </c>
      <c r="E574" s="12">
        <v>5000</v>
      </c>
      <c r="F574" s="11" t="s">
        <v>7093</v>
      </c>
      <c r="G574" s="12">
        <v>3415.542857142857</v>
      </c>
    </row>
    <row r="575" spans="2:7" ht="18" customHeight="1" x14ac:dyDescent="0.3">
      <c r="B575" s="11" t="s">
        <v>7094</v>
      </c>
      <c r="C575" s="12">
        <v>3</v>
      </c>
      <c r="D575" s="11" t="s">
        <v>7094</v>
      </c>
      <c r="E575" s="12">
        <v>12</v>
      </c>
      <c r="F575" s="11" t="s">
        <v>7094</v>
      </c>
      <c r="G575" s="12">
        <v>6.9533333333333331</v>
      </c>
    </row>
    <row r="576" spans="2:7" ht="18" customHeight="1" x14ac:dyDescent="0.3">
      <c r="B576" s="11" t="s">
        <v>7095</v>
      </c>
      <c r="C576" s="12">
        <v>4</v>
      </c>
      <c r="D576" s="11" t="s">
        <v>7095</v>
      </c>
      <c r="E576" s="12">
        <v>13.58</v>
      </c>
      <c r="F576" s="11" t="s">
        <v>7095</v>
      </c>
      <c r="G576" s="12">
        <v>7.6760000000000002</v>
      </c>
    </row>
    <row r="577" spans="2:7" ht="18" customHeight="1" x14ac:dyDescent="0.3">
      <c r="B577" s="11" t="s">
        <v>7096</v>
      </c>
      <c r="C577" s="12">
        <v>2.25</v>
      </c>
      <c r="D577" s="11" t="s">
        <v>7096</v>
      </c>
      <c r="E577" s="12">
        <v>5</v>
      </c>
      <c r="F577" s="11" t="s">
        <v>7096</v>
      </c>
      <c r="G577" s="12">
        <v>3.6</v>
      </c>
    </row>
    <row r="578" spans="2:7" ht="18" customHeight="1" x14ac:dyDescent="0.3">
      <c r="B578" s="11" t="s">
        <v>7097</v>
      </c>
      <c r="C578" s="12">
        <v>8.75</v>
      </c>
      <c r="D578" s="11" t="s">
        <v>7097</v>
      </c>
      <c r="E578" s="12">
        <v>12.9</v>
      </c>
      <c r="F578" s="11" t="s">
        <v>7097</v>
      </c>
      <c r="G578" s="12">
        <v>11.151999999999999</v>
      </c>
    </row>
    <row r="579" spans="2:7" ht="18" customHeight="1" x14ac:dyDescent="0.3">
      <c r="B579" s="11" t="s">
        <v>7098</v>
      </c>
      <c r="C579" s="12">
        <v>1.5</v>
      </c>
      <c r="D579" s="11" t="s">
        <v>7098</v>
      </c>
      <c r="E579" s="12">
        <v>4</v>
      </c>
      <c r="F579" s="11" t="s">
        <v>7098</v>
      </c>
      <c r="G579" s="12">
        <v>2.7250000000000001</v>
      </c>
    </row>
    <row r="580" spans="2:7" ht="18" customHeight="1" x14ac:dyDescent="0.3">
      <c r="B580" s="11" t="s">
        <v>7099</v>
      </c>
      <c r="C580" s="12">
        <v>2</v>
      </c>
      <c r="D580" s="11" t="s">
        <v>7099</v>
      </c>
      <c r="E580" s="12">
        <v>9.4700000000000006</v>
      </c>
      <c r="F580" s="11" t="s">
        <v>7099</v>
      </c>
      <c r="G580" s="12">
        <v>4.6160000000000005</v>
      </c>
    </row>
    <row r="581" spans="2:7" ht="18" customHeight="1" x14ac:dyDescent="0.3">
      <c r="B581" s="11" t="s">
        <v>7100</v>
      </c>
      <c r="C581" s="12">
        <v>2</v>
      </c>
      <c r="D581" s="11" t="s">
        <v>7100</v>
      </c>
      <c r="E581" s="12">
        <v>4</v>
      </c>
      <c r="F581" s="11" t="s">
        <v>7100</v>
      </c>
      <c r="G581" s="12">
        <v>3.15</v>
      </c>
    </row>
    <row r="582" spans="2:7" ht="18" customHeight="1" x14ac:dyDescent="0.3">
      <c r="B582" s="11" t="s">
        <v>7101</v>
      </c>
      <c r="C582" s="12">
        <v>3</v>
      </c>
      <c r="D582" s="11" t="s">
        <v>7101</v>
      </c>
      <c r="E582" s="12">
        <v>8</v>
      </c>
      <c r="F582" s="11" t="s">
        <v>7101</v>
      </c>
      <c r="G582" s="12">
        <v>6.3033333333333337</v>
      </c>
    </row>
    <row r="583" spans="2:7" ht="18" customHeight="1" x14ac:dyDescent="0.3">
      <c r="B583" s="11" t="s">
        <v>7102</v>
      </c>
      <c r="C583" s="12">
        <v>2300</v>
      </c>
      <c r="D583" s="11" t="s">
        <v>7102</v>
      </c>
      <c r="E583" s="12">
        <v>5134.18</v>
      </c>
      <c r="F583" s="11" t="s">
        <v>7102</v>
      </c>
      <c r="G583" s="12">
        <v>4054.2999999999997</v>
      </c>
    </row>
    <row r="584" spans="2:7" ht="18" customHeight="1" x14ac:dyDescent="0.3">
      <c r="B584" s="11" t="s">
        <v>7103</v>
      </c>
      <c r="C584" s="12">
        <v>150</v>
      </c>
      <c r="D584" s="11" t="s">
        <v>7103</v>
      </c>
      <c r="E584" s="12">
        <v>500</v>
      </c>
      <c r="F584" s="11" t="s">
        <v>7103</v>
      </c>
      <c r="G584" s="12">
        <v>290.66857142857145</v>
      </c>
    </row>
    <row r="585" spans="2:7" ht="18" customHeight="1" x14ac:dyDescent="0.3">
      <c r="B585" s="11" t="s">
        <v>7104</v>
      </c>
      <c r="C585" s="12">
        <v>220</v>
      </c>
      <c r="D585" s="11" t="s">
        <v>7104</v>
      </c>
      <c r="E585" s="12">
        <v>500</v>
      </c>
      <c r="F585" s="11" t="s">
        <v>7104</v>
      </c>
      <c r="G585" s="12">
        <v>315</v>
      </c>
    </row>
    <row r="586" spans="2:7" ht="18" customHeight="1" x14ac:dyDescent="0.3">
      <c r="B586" s="11" t="s">
        <v>7105</v>
      </c>
      <c r="C586" s="12">
        <v>9520</v>
      </c>
      <c r="D586" s="11" t="s">
        <v>7105</v>
      </c>
      <c r="E586" s="12">
        <v>30000</v>
      </c>
      <c r="F586" s="11" t="s">
        <v>7105</v>
      </c>
      <c r="G586" s="12">
        <v>20001.571428571428</v>
      </c>
    </row>
    <row r="587" spans="2:7" ht="18" customHeight="1" x14ac:dyDescent="0.3">
      <c r="B587" s="11" t="s">
        <v>7106</v>
      </c>
      <c r="C587" s="12">
        <v>21000</v>
      </c>
      <c r="D587" s="11" t="s">
        <v>7106</v>
      </c>
      <c r="E587" s="12">
        <v>59000</v>
      </c>
      <c r="F587" s="11" t="s">
        <v>7106</v>
      </c>
      <c r="G587" s="12">
        <v>34000</v>
      </c>
    </row>
    <row r="588" spans="2:7" ht="18" customHeight="1" x14ac:dyDescent="0.3">
      <c r="B588" s="11" t="s">
        <v>7107</v>
      </c>
      <c r="C588" s="12">
        <v>1</v>
      </c>
      <c r="D588" s="11" t="s">
        <v>7107</v>
      </c>
      <c r="E588" s="12">
        <v>6.55</v>
      </c>
      <c r="F588" s="11" t="s">
        <v>7107</v>
      </c>
      <c r="G588" s="12">
        <v>3.032</v>
      </c>
    </row>
    <row r="589" spans="2:7" ht="18" customHeight="1" x14ac:dyDescent="0.3">
      <c r="B589" s="11" t="s">
        <v>7108</v>
      </c>
      <c r="C589" s="12">
        <v>1000</v>
      </c>
      <c r="D589" s="11" t="s">
        <v>7108</v>
      </c>
      <c r="E589" s="12">
        <v>20000</v>
      </c>
      <c r="F589" s="11" t="s">
        <v>7108</v>
      </c>
      <c r="G589" s="12">
        <v>12506.333333333334</v>
      </c>
    </row>
    <row r="590" spans="2:7" ht="18" customHeight="1" x14ac:dyDescent="0.3">
      <c r="B590" s="11" t="s">
        <v>7109</v>
      </c>
      <c r="C590" s="12">
        <v>60</v>
      </c>
      <c r="D590" s="11" t="s">
        <v>7109</v>
      </c>
      <c r="E590" s="12">
        <v>470</v>
      </c>
      <c r="F590" s="11" t="s">
        <v>7109</v>
      </c>
      <c r="G590" s="12">
        <v>161</v>
      </c>
    </row>
    <row r="591" spans="2:7" ht="18" customHeight="1" x14ac:dyDescent="0.3">
      <c r="B591" s="11" t="s">
        <v>7110</v>
      </c>
      <c r="C591" s="12">
        <v>10</v>
      </c>
      <c r="D591" s="11" t="s">
        <v>7110</v>
      </c>
      <c r="E591" s="12">
        <v>22.53</v>
      </c>
      <c r="F591" s="11" t="s">
        <v>7110</v>
      </c>
      <c r="G591" s="12">
        <v>14.13857142857143</v>
      </c>
    </row>
    <row r="592" spans="2:7" ht="18" customHeight="1" x14ac:dyDescent="0.3">
      <c r="B592" s="11" t="s">
        <v>7111</v>
      </c>
      <c r="C592" s="12">
        <v>30.65</v>
      </c>
      <c r="D592" s="11" t="s">
        <v>7111</v>
      </c>
      <c r="E592" s="12">
        <v>105</v>
      </c>
      <c r="F592" s="11" t="s">
        <v>7111</v>
      </c>
      <c r="G592" s="12">
        <v>50.382000000000005</v>
      </c>
    </row>
    <row r="593" spans="2:7" ht="18" customHeight="1" x14ac:dyDescent="0.3">
      <c r="B593" s="11" t="s">
        <v>7112</v>
      </c>
      <c r="C593" s="12">
        <v>8</v>
      </c>
      <c r="D593" s="11" t="s">
        <v>7112</v>
      </c>
      <c r="E593" s="12">
        <v>23.9</v>
      </c>
      <c r="F593" s="11" t="s">
        <v>7112</v>
      </c>
      <c r="G593" s="12">
        <v>16.214285714285715</v>
      </c>
    </row>
    <row r="594" spans="2:7" ht="18" customHeight="1" x14ac:dyDescent="0.3">
      <c r="B594" s="11" t="s">
        <v>7113</v>
      </c>
      <c r="C594" s="12">
        <v>29</v>
      </c>
      <c r="D594" s="11" t="s">
        <v>7113</v>
      </c>
      <c r="E594" s="12">
        <v>41.5</v>
      </c>
      <c r="F594" s="11" t="s">
        <v>7113</v>
      </c>
      <c r="G594" s="12">
        <v>33.872</v>
      </c>
    </row>
    <row r="595" spans="2:7" ht="18" customHeight="1" x14ac:dyDescent="0.3">
      <c r="B595" s="11" t="s">
        <v>7114</v>
      </c>
      <c r="C595" s="12">
        <v>4000</v>
      </c>
      <c r="D595" s="11" t="s">
        <v>7114</v>
      </c>
      <c r="E595" s="12">
        <v>12690</v>
      </c>
      <c r="F595" s="11" t="s">
        <v>7114</v>
      </c>
      <c r="G595" s="12">
        <v>8345</v>
      </c>
    </row>
    <row r="596" spans="2:7" ht="18" customHeight="1" x14ac:dyDescent="0.3">
      <c r="B596" s="11" t="s">
        <v>7115</v>
      </c>
      <c r="C596" s="12">
        <v>10.199999999999999</v>
      </c>
      <c r="D596" s="11" t="s">
        <v>7115</v>
      </c>
      <c r="E596" s="12">
        <v>21.51</v>
      </c>
      <c r="F596" s="11" t="s">
        <v>7115</v>
      </c>
      <c r="G596" s="12">
        <v>16.258000000000003</v>
      </c>
    </row>
    <row r="597" spans="2:7" ht="18" customHeight="1" x14ac:dyDescent="0.3">
      <c r="B597" s="11" t="s">
        <v>7116</v>
      </c>
      <c r="C597" s="12">
        <v>100</v>
      </c>
      <c r="D597" s="11" t="s">
        <v>7116</v>
      </c>
      <c r="E597" s="12">
        <v>304.04000000000002</v>
      </c>
      <c r="F597" s="11" t="s">
        <v>7116</v>
      </c>
      <c r="G597" s="12">
        <v>194.82</v>
      </c>
    </row>
    <row r="598" spans="2:7" ht="18" customHeight="1" x14ac:dyDescent="0.3">
      <c r="B598" s="11" t="s">
        <v>7117</v>
      </c>
      <c r="C598" s="12">
        <v>10</v>
      </c>
      <c r="D598" s="11" t="s">
        <v>7117</v>
      </c>
      <c r="E598" s="12">
        <v>30.84</v>
      </c>
      <c r="F598" s="11" t="s">
        <v>7117</v>
      </c>
      <c r="G598" s="12">
        <v>20.396666666666665</v>
      </c>
    </row>
    <row r="599" spans="2:7" ht="18" customHeight="1" x14ac:dyDescent="0.3">
      <c r="B599" s="11" t="s">
        <v>7118</v>
      </c>
      <c r="C599" s="12">
        <v>1864.5</v>
      </c>
      <c r="D599" s="11" t="s">
        <v>7118</v>
      </c>
      <c r="E599" s="12">
        <v>2594.06</v>
      </c>
      <c r="F599" s="11" t="s">
        <v>7118</v>
      </c>
      <c r="G599" s="12">
        <v>2259.2380000000003</v>
      </c>
    </row>
    <row r="600" spans="2:7" ht="18" customHeight="1" x14ac:dyDescent="0.3">
      <c r="B600" s="11" t="s">
        <v>7119</v>
      </c>
      <c r="C600" s="12">
        <v>695</v>
      </c>
      <c r="D600" s="11" t="s">
        <v>7119</v>
      </c>
      <c r="E600" s="12">
        <v>3900</v>
      </c>
      <c r="F600" s="11" t="s">
        <v>7119</v>
      </c>
      <c r="G600" s="12">
        <v>2331.6666666666665</v>
      </c>
    </row>
    <row r="601" spans="2:7" ht="18" customHeight="1" x14ac:dyDescent="0.3">
      <c r="B601" s="11" t="s">
        <v>7120</v>
      </c>
      <c r="C601" s="12">
        <v>712515</v>
      </c>
      <c r="D601" s="11" t="s">
        <v>7120</v>
      </c>
      <c r="E601" s="12">
        <v>775050</v>
      </c>
      <c r="F601" s="11" t="s">
        <v>7120</v>
      </c>
      <c r="G601" s="12">
        <v>749188.33333333337</v>
      </c>
    </row>
    <row r="602" spans="2:7" ht="18" customHeight="1" x14ac:dyDescent="0.3">
      <c r="B602" s="11" t="s">
        <v>7121</v>
      </c>
      <c r="C602" s="12">
        <v>15</v>
      </c>
      <c r="D602" s="11" t="s">
        <v>7121</v>
      </c>
      <c r="E602" s="12">
        <v>52.05</v>
      </c>
      <c r="F602" s="11" t="s">
        <v>7121</v>
      </c>
      <c r="G602" s="12">
        <v>28.57</v>
      </c>
    </row>
    <row r="603" spans="2:7" ht="18" customHeight="1" x14ac:dyDescent="0.3">
      <c r="B603" s="11" t="s">
        <v>7122</v>
      </c>
      <c r="C603" s="12">
        <v>29605</v>
      </c>
      <c r="D603" s="11" t="s">
        <v>7122</v>
      </c>
      <c r="E603" s="12">
        <v>50000</v>
      </c>
      <c r="F603" s="11" t="s">
        <v>7122</v>
      </c>
      <c r="G603" s="12">
        <v>42657.666666666664</v>
      </c>
    </row>
    <row r="604" spans="2:7" ht="18" customHeight="1" x14ac:dyDescent="0.3">
      <c r="B604" s="11" t="s">
        <v>7123</v>
      </c>
      <c r="C604" s="12">
        <v>250000</v>
      </c>
      <c r="D604" s="11" t="s">
        <v>7123</v>
      </c>
      <c r="E604" s="12">
        <v>276500</v>
      </c>
      <c r="F604" s="11" t="s">
        <v>7123</v>
      </c>
      <c r="G604" s="12">
        <v>260186.66666666666</v>
      </c>
    </row>
    <row r="605" spans="2:7" ht="18" customHeight="1" x14ac:dyDescent="0.3">
      <c r="B605" s="11" t="s">
        <v>7124</v>
      </c>
      <c r="C605" s="12">
        <v>30</v>
      </c>
      <c r="D605" s="11" t="s">
        <v>7124</v>
      </c>
      <c r="E605" s="12">
        <v>30</v>
      </c>
      <c r="F605" s="11" t="s">
        <v>7124</v>
      </c>
      <c r="G605" s="12">
        <v>30</v>
      </c>
    </row>
    <row r="606" spans="2:7" ht="18" customHeight="1" x14ac:dyDescent="0.3">
      <c r="B606" s="11" t="s">
        <v>7125</v>
      </c>
      <c r="C606" s="12">
        <v>8.8000000000000007</v>
      </c>
      <c r="D606" s="11" t="s">
        <v>7125</v>
      </c>
      <c r="E606" s="12">
        <v>12</v>
      </c>
      <c r="F606" s="11" t="s">
        <v>7125</v>
      </c>
      <c r="G606" s="12">
        <v>10.86</v>
      </c>
    </row>
    <row r="607" spans="2:7" ht="18" customHeight="1" x14ac:dyDescent="0.3">
      <c r="B607" s="11" t="s">
        <v>7126</v>
      </c>
      <c r="C607" s="12">
        <v>1650</v>
      </c>
      <c r="D607" s="11" t="s">
        <v>7126</v>
      </c>
      <c r="E607" s="12">
        <v>2000</v>
      </c>
      <c r="F607" s="11" t="s">
        <v>7126</v>
      </c>
      <c r="G607" s="12">
        <v>1800</v>
      </c>
    </row>
    <row r="608" spans="2:7" ht="18" customHeight="1" x14ac:dyDescent="0.3">
      <c r="B608" s="11" t="s">
        <v>4854</v>
      </c>
      <c r="C608" s="12">
        <v>14645</v>
      </c>
      <c r="D608" s="11" t="s">
        <v>4854</v>
      </c>
      <c r="E608" s="12">
        <v>42000</v>
      </c>
      <c r="F608" s="11" t="s">
        <v>4854</v>
      </c>
      <c r="G608" s="12">
        <v>20325.663333333334</v>
      </c>
    </row>
    <row r="609" spans="2:7" ht="18" customHeight="1" x14ac:dyDescent="0.3">
      <c r="B609" s="11" t="s">
        <v>4855</v>
      </c>
      <c r="C609" s="12">
        <v>665</v>
      </c>
      <c r="D609" s="11" t="s">
        <v>4855</v>
      </c>
      <c r="E609" s="12">
        <v>1070</v>
      </c>
      <c r="F609" s="11" t="s">
        <v>4855</v>
      </c>
      <c r="G609" s="12">
        <v>788.74222222222227</v>
      </c>
    </row>
    <row r="610" spans="2:7" ht="18" customHeight="1" x14ac:dyDescent="0.3">
      <c r="B610" s="11" t="s">
        <v>4856</v>
      </c>
      <c r="C610" s="12">
        <v>32</v>
      </c>
      <c r="D610" s="11" t="s">
        <v>4856</v>
      </c>
      <c r="E610" s="12">
        <v>50</v>
      </c>
      <c r="F610" s="11" t="s">
        <v>4856</v>
      </c>
      <c r="G610" s="12">
        <v>41.271111111111111</v>
      </c>
    </row>
    <row r="611" spans="2:7" ht="18" customHeight="1" x14ac:dyDescent="0.3">
      <c r="B611" s="11" t="s">
        <v>4857</v>
      </c>
      <c r="C611" s="12">
        <v>195</v>
      </c>
      <c r="D611" s="11" t="s">
        <v>4857</v>
      </c>
      <c r="E611" s="12">
        <v>1000</v>
      </c>
      <c r="F611" s="11" t="s">
        <v>4857</v>
      </c>
      <c r="G611" s="12">
        <v>314.44888888888886</v>
      </c>
    </row>
    <row r="612" spans="2:7" ht="18" customHeight="1" x14ac:dyDescent="0.3">
      <c r="B612" s="11" t="s">
        <v>4858</v>
      </c>
      <c r="C612" s="12">
        <v>50</v>
      </c>
      <c r="D612" s="11" t="s">
        <v>4858</v>
      </c>
      <c r="E612" s="12">
        <v>200</v>
      </c>
      <c r="F612" s="11" t="s">
        <v>4858</v>
      </c>
      <c r="G612" s="12">
        <v>93.645555555555546</v>
      </c>
    </row>
    <row r="613" spans="2:7" ht="18" customHeight="1" x14ac:dyDescent="0.3">
      <c r="B613" s="11" t="s">
        <v>4859</v>
      </c>
      <c r="C613" s="12">
        <v>3560</v>
      </c>
      <c r="D613" s="11" t="s">
        <v>4859</v>
      </c>
      <c r="E613" s="12">
        <v>11500</v>
      </c>
      <c r="F613" s="11" t="s">
        <v>4859</v>
      </c>
      <c r="G613" s="12">
        <v>9119.1933333333327</v>
      </c>
    </row>
    <row r="614" spans="2:7" ht="18" customHeight="1" x14ac:dyDescent="0.3">
      <c r="B614" s="11" t="s">
        <v>4860</v>
      </c>
      <c r="C614" s="12">
        <v>321</v>
      </c>
      <c r="D614" s="11" t="s">
        <v>4860</v>
      </c>
      <c r="E614" s="12">
        <v>3500</v>
      </c>
      <c r="F614" s="11" t="s">
        <v>4860</v>
      </c>
      <c r="G614" s="12">
        <v>1256.2644444444445</v>
      </c>
    </row>
    <row r="615" spans="2:7" ht="18" customHeight="1" x14ac:dyDescent="0.3">
      <c r="B615" s="11" t="s">
        <v>4861</v>
      </c>
      <c r="C615" s="12">
        <v>3525</v>
      </c>
      <c r="D615" s="11" t="s">
        <v>4861</v>
      </c>
      <c r="E615" s="12">
        <v>10000</v>
      </c>
      <c r="F615" s="11" t="s">
        <v>4861</v>
      </c>
      <c r="G615" s="12">
        <v>5356.04</v>
      </c>
    </row>
    <row r="616" spans="2:7" ht="18" customHeight="1" x14ac:dyDescent="0.3">
      <c r="B616" s="11" t="s">
        <v>4862</v>
      </c>
      <c r="C616" s="12">
        <v>5000</v>
      </c>
      <c r="D616" s="11" t="s">
        <v>4862</v>
      </c>
      <c r="E616" s="12">
        <v>25000</v>
      </c>
      <c r="F616" s="11" t="s">
        <v>4862</v>
      </c>
      <c r="G616" s="12">
        <v>12107.201111111111</v>
      </c>
    </row>
    <row r="617" spans="2:7" ht="18" customHeight="1" x14ac:dyDescent="0.3">
      <c r="B617" s="11" t="s">
        <v>4863</v>
      </c>
      <c r="C617" s="12">
        <v>54</v>
      </c>
      <c r="D617" s="11" t="s">
        <v>4863</v>
      </c>
      <c r="E617" s="12">
        <v>155</v>
      </c>
      <c r="F617" s="11" t="s">
        <v>4863</v>
      </c>
      <c r="G617" s="12">
        <v>118.57333333333332</v>
      </c>
    </row>
    <row r="618" spans="2:7" ht="18" customHeight="1" x14ac:dyDescent="0.3">
      <c r="B618" s="11" t="s">
        <v>4864</v>
      </c>
      <c r="C618" s="12">
        <v>3710</v>
      </c>
      <c r="D618" s="11" t="s">
        <v>4864</v>
      </c>
      <c r="E618" s="12">
        <v>10000</v>
      </c>
      <c r="F618" s="11" t="s">
        <v>4864</v>
      </c>
      <c r="G618" s="12">
        <v>8109.4255555555555</v>
      </c>
    </row>
    <row r="619" spans="2:7" ht="18" customHeight="1" x14ac:dyDescent="0.3">
      <c r="B619" s="11" t="s">
        <v>4865</v>
      </c>
      <c r="C619" s="12">
        <v>11</v>
      </c>
      <c r="D619" s="11" t="s">
        <v>4865</v>
      </c>
      <c r="E619" s="12">
        <v>100</v>
      </c>
      <c r="F619" s="11" t="s">
        <v>4865</v>
      </c>
      <c r="G619" s="12">
        <v>27.018888888888892</v>
      </c>
    </row>
    <row r="620" spans="2:7" ht="18" customHeight="1" x14ac:dyDescent="0.3">
      <c r="B620" s="11" t="s">
        <v>4866</v>
      </c>
      <c r="C620" s="12">
        <v>54</v>
      </c>
      <c r="D620" s="11" t="s">
        <v>4866</v>
      </c>
      <c r="E620" s="12">
        <v>4500</v>
      </c>
      <c r="F620" s="11" t="s">
        <v>4866</v>
      </c>
      <c r="G620" s="12">
        <v>1323.6611111111113</v>
      </c>
    </row>
    <row r="621" spans="2:7" ht="18" customHeight="1" x14ac:dyDescent="0.3">
      <c r="B621" s="11" t="s">
        <v>4867</v>
      </c>
      <c r="C621" s="12">
        <v>107</v>
      </c>
      <c r="D621" s="11" t="s">
        <v>4867</v>
      </c>
      <c r="E621" s="12">
        <v>3800</v>
      </c>
      <c r="F621" s="11" t="s">
        <v>4867</v>
      </c>
      <c r="G621" s="12">
        <v>2829.67</v>
      </c>
    </row>
    <row r="622" spans="2:7" ht="18" customHeight="1" x14ac:dyDescent="0.3">
      <c r="B622" s="11" t="s">
        <v>4868</v>
      </c>
      <c r="C622" s="12">
        <v>63</v>
      </c>
      <c r="D622" s="11" t="s">
        <v>4868</v>
      </c>
      <c r="E622" s="12">
        <v>500</v>
      </c>
      <c r="F622" s="11" t="s">
        <v>4868</v>
      </c>
      <c r="G622" s="12">
        <v>242.44444444444446</v>
      </c>
    </row>
    <row r="623" spans="2:7" ht="18" customHeight="1" x14ac:dyDescent="0.3">
      <c r="B623" s="11" t="s">
        <v>4943</v>
      </c>
      <c r="C623" s="12">
        <v>5.25</v>
      </c>
      <c r="D623" s="11" t="s">
        <v>4869</v>
      </c>
      <c r="E623" s="12">
        <v>50</v>
      </c>
      <c r="F623" s="11" t="s">
        <v>4869</v>
      </c>
      <c r="G623" s="12">
        <v>12.858888888888888</v>
      </c>
    </row>
    <row r="624" spans="2:7" ht="18" customHeight="1" x14ac:dyDescent="0.3">
      <c r="B624" s="11" t="s">
        <v>4870</v>
      </c>
      <c r="C624" s="12">
        <v>5.5</v>
      </c>
      <c r="D624" s="11" t="s">
        <v>4870</v>
      </c>
      <c r="E624" s="12">
        <v>20</v>
      </c>
      <c r="F624" s="11" t="s">
        <v>4870</v>
      </c>
      <c r="G624" s="12">
        <v>8.913333333333334</v>
      </c>
    </row>
    <row r="625" spans="2:7" ht="18" customHeight="1" x14ac:dyDescent="0.3">
      <c r="B625" s="11" t="s">
        <v>4871</v>
      </c>
      <c r="C625" s="12">
        <v>77</v>
      </c>
      <c r="D625" s="11" t="s">
        <v>4871</v>
      </c>
      <c r="E625" s="12">
        <v>800</v>
      </c>
      <c r="F625" s="11" t="s">
        <v>4871</v>
      </c>
      <c r="G625" s="12">
        <v>520.67777777777781</v>
      </c>
    </row>
    <row r="626" spans="2:7" ht="18" customHeight="1" x14ac:dyDescent="0.3">
      <c r="B626" s="11" t="s">
        <v>4872</v>
      </c>
      <c r="C626" s="12">
        <v>13.75</v>
      </c>
      <c r="D626" s="11" t="s">
        <v>4872</v>
      </c>
      <c r="E626" s="12">
        <v>50</v>
      </c>
      <c r="F626" s="11" t="s">
        <v>4872</v>
      </c>
      <c r="G626" s="12">
        <v>23.001111111111111</v>
      </c>
    </row>
    <row r="627" spans="2:7" ht="18" customHeight="1" x14ac:dyDescent="0.3">
      <c r="B627" s="11" t="s">
        <v>4873</v>
      </c>
      <c r="C627" s="12">
        <v>12.15</v>
      </c>
      <c r="D627" s="11" t="s">
        <v>4873</v>
      </c>
      <c r="E627" s="12">
        <v>50</v>
      </c>
      <c r="F627" s="11" t="s">
        <v>4873</v>
      </c>
      <c r="G627" s="12">
        <v>20.972222222222221</v>
      </c>
    </row>
    <row r="628" spans="2:7" ht="18" customHeight="1" x14ac:dyDescent="0.3">
      <c r="B628" s="11" t="s">
        <v>4874</v>
      </c>
      <c r="C628" s="12">
        <v>998</v>
      </c>
      <c r="D628" s="11" t="s">
        <v>4874</v>
      </c>
      <c r="E628" s="12">
        <v>7500</v>
      </c>
      <c r="F628" s="11" t="s">
        <v>4874</v>
      </c>
      <c r="G628" s="12">
        <v>2592.8333333333335</v>
      </c>
    </row>
    <row r="629" spans="2:7" ht="18" customHeight="1" x14ac:dyDescent="0.3">
      <c r="B629" s="11" t="s">
        <v>4875</v>
      </c>
      <c r="C629" s="12">
        <v>8325</v>
      </c>
      <c r="D629" s="11" t="s">
        <v>4875</v>
      </c>
      <c r="E629" s="12">
        <v>16800</v>
      </c>
      <c r="F629" s="11" t="s">
        <v>4875</v>
      </c>
      <c r="G629" s="12">
        <v>11523.943333333333</v>
      </c>
    </row>
    <row r="630" spans="2:7" ht="18" customHeight="1" x14ac:dyDescent="0.3">
      <c r="B630" s="11" t="s">
        <v>4876</v>
      </c>
      <c r="C630" s="12">
        <v>4.75</v>
      </c>
      <c r="D630" s="11" t="s">
        <v>4876</v>
      </c>
      <c r="E630" s="12">
        <v>12.6</v>
      </c>
      <c r="F630" s="11" t="s">
        <v>4876</v>
      </c>
      <c r="G630" s="12">
        <v>7.2733333333333325</v>
      </c>
    </row>
    <row r="631" spans="2:7" ht="18" customHeight="1" x14ac:dyDescent="0.3">
      <c r="B631" s="11" t="s">
        <v>4877</v>
      </c>
      <c r="C631" s="12">
        <v>1280</v>
      </c>
      <c r="D631" s="11" t="s">
        <v>4877</v>
      </c>
      <c r="E631" s="12">
        <v>13400</v>
      </c>
      <c r="F631" s="11" t="s">
        <v>4877</v>
      </c>
      <c r="G631" s="12">
        <v>7895.6855555555558</v>
      </c>
    </row>
    <row r="632" spans="2:7" ht="18" customHeight="1" x14ac:dyDescent="0.3">
      <c r="B632" s="11" t="s">
        <v>4878</v>
      </c>
      <c r="C632" s="12">
        <v>27</v>
      </c>
      <c r="D632" s="11" t="s">
        <v>4878</v>
      </c>
      <c r="E632" s="12">
        <v>310</v>
      </c>
      <c r="F632" s="11" t="s">
        <v>4878</v>
      </c>
      <c r="G632" s="12">
        <v>66.195555555555558</v>
      </c>
    </row>
    <row r="633" spans="2:7" ht="18" customHeight="1" x14ac:dyDescent="0.3">
      <c r="B633" s="11" t="s">
        <v>7127</v>
      </c>
      <c r="C633" s="12">
        <v>15000</v>
      </c>
      <c r="D633" s="11" t="s">
        <v>7127</v>
      </c>
      <c r="E633" s="12">
        <v>100000</v>
      </c>
      <c r="F633" s="11" t="s">
        <v>7127</v>
      </c>
      <c r="G633" s="12">
        <v>47625</v>
      </c>
    </row>
    <row r="634" spans="2:7" ht="18" customHeight="1" x14ac:dyDescent="0.3">
      <c r="B634" s="11" t="s">
        <v>5237</v>
      </c>
      <c r="C634" s="12">
        <v>15000</v>
      </c>
      <c r="D634" s="11" t="s">
        <v>5237</v>
      </c>
      <c r="E634" s="12">
        <v>136000</v>
      </c>
      <c r="F634" s="11" t="s">
        <v>5237</v>
      </c>
      <c r="G634" s="12">
        <v>45845.088125000002</v>
      </c>
    </row>
    <row r="635" spans="2:7" ht="18" customHeight="1" x14ac:dyDescent="0.3">
      <c r="B635" s="11" t="s">
        <v>7128</v>
      </c>
      <c r="C635" s="12">
        <v>27500</v>
      </c>
      <c r="D635" s="11" t="s">
        <v>7128</v>
      </c>
      <c r="E635" s="12">
        <v>132783</v>
      </c>
      <c r="F635" s="11" t="s">
        <v>7128</v>
      </c>
      <c r="G635" s="12">
        <v>69056.600000000006</v>
      </c>
    </row>
    <row r="636" spans="2:7" ht="18" customHeight="1" x14ac:dyDescent="0.3">
      <c r="B636" s="11" t="s">
        <v>207</v>
      </c>
      <c r="C636" s="12">
        <v>7500</v>
      </c>
      <c r="D636" s="11" t="s">
        <v>207</v>
      </c>
      <c r="E636" s="12">
        <v>10000</v>
      </c>
      <c r="F636" s="11" t="s">
        <v>207</v>
      </c>
      <c r="G636" s="12">
        <v>8750</v>
      </c>
    </row>
    <row r="637" spans="2:7" ht="18" customHeight="1" x14ac:dyDescent="0.3">
      <c r="B637" s="11" t="s">
        <v>5238</v>
      </c>
      <c r="C637" s="12">
        <v>2500</v>
      </c>
      <c r="D637" s="11" t="s">
        <v>5238</v>
      </c>
      <c r="E637" s="12">
        <v>25975</v>
      </c>
      <c r="F637" s="11" t="s">
        <v>5238</v>
      </c>
      <c r="G637" s="12">
        <v>13078.428571428571</v>
      </c>
    </row>
    <row r="638" spans="2:7" ht="18" customHeight="1" x14ac:dyDescent="0.3">
      <c r="B638" s="11" t="s">
        <v>5239</v>
      </c>
      <c r="C638" s="12">
        <v>2000</v>
      </c>
      <c r="D638" s="11" t="s">
        <v>5239</v>
      </c>
      <c r="E638" s="12">
        <v>10000</v>
      </c>
      <c r="F638" s="11" t="s">
        <v>5239</v>
      </c>
      <c r="G638" s="12">
        <v>6565.7664285714282</v>
      </c>
    </row>
    <row r="639" spans="2:7" ht="18" customHeight="1" x14ac:dyDescent="0.3">
      <c r="B639" s="11" t="s">
        <v>7129</v>
      </c>
      <c r="C639" s="12">
        <v>3300</v>
      </c>
      <c r="D639" s="11" t="s">
        <v>7129</v>
      </c>
      <c r="E639" s="12">
        <v>20000</v>
      </c>
      <c r="F639" s="11" t="s">
        <v>7129</v>
      </c>
      <c r="G639" s="12">
        <v>7649.2000000000007</v>
      </c>
    </row>
    <row r="640" spans="2:7" ht="18" customHeight="1" x14ac:dyDescent="0.3">
      <c r="B640" s="11" t="s">
        <v>5240</v>
      </c>
      <c r="C640" s="12">
        <v>2191</v>
      </c>
      <c r="D640" s="11" t="s">
        <v>5240</v>
      </c>
      <c r="E640" s="12">
        <v>37000</v>
      </c>
      <c r="F640" s="11" t="s">
        <v>5240</v>
      </c>
      <c r="G640" s="12">
        <v>11545.995714285715</v>
      </c>
    </row>
    <row r="641" spans="2:7" ht="18" customHeight="1" x14ac:dyDescent="0.3">
      <c r="B641" s="11" t="s">
        <v>4650</v>
      </c>
      <c r="C641" s="12">
        <v>3660</v>
      </c>
      <c r="D641" s="11" t="s">
        <v>4650</v>
      </c>
      <c r="E641" s="12">
        <v>18110</v>
      </c>
      <c r="F641" s="11" t="s">
        <v>4650</v>
      </c>
      <c r="G641" s="12">
        <v>8730</v>
      </c>
    </row>
    <row r="642" spans="2:7" ht="18" customHeight="1" x14ac:dyDescent="0.3">
      <c r="B642" s="11" t="s">
        <v>208</v>
      </c>
      <c r="C642" s="12">
        <v>750</v>
      </c>
      <c r="D642" s="11" t="s">
        <v>208</v>
      </c>
      <c r="E642" s="12">
        <v>100000</v>
      </c>
      <c r="F642" s="11" t="s">
        <v>208</v>
      </c>
      <c r="G642" s="12">
        <v>15748.807692307691</v>
      </c>
    </row>
    <row r="643" spans="2:7" ht="18" customHeight="1" x14ac:dyDescent="0.3">
      <c r="B643" s="11" t="s">
        <v>7130</v>
      </c>
      <c r="C643" s="12">
        <v>15400</v>
      </c>
      <c r="D643" s="11" t="s">
        <v>7130</v>
      </c>
      <c r="E643" s="12">
        <v>97000</v>
      </c>
      <c r="F643" s="11" t="s">
        <v>7130</v>
      </c>
      <c r="G643" s="12">
        <v>41636.333333333336</v>
      </c>
    </row>
    <row r="644" spans="2:7" ht="18" customHeight="1" x14ac:dyDescent="0.3">
      <c r="B644" s="11" t="s">
        <v>7131</v>
      </c>
      <c r="C644" s="12">
        <v>24360</v>
      </c>
      <c r="D644" s="11" t="s">
        <v>7131</v>
      </c>
      <c r="E644" s="12">
        <v>40000</v>
      </c>
      <c r="F644" s="11" t="s">
        <v>7131</v>
      </c>
      <c r="G644" s="12">
        <v>28877.75</v>
      </c>
    </row>
    <row r="645" spans="2:7" ht="18" customHeight="1" x14ac:dyDescent="0.3">
      <c r="B645" s="11" t="s">
        <v>5241</v>
      </c>
      <c r="C645" s="12">
        <v>2500</v>
      </c>
      <c r="D645" s="11" t="s">
        <v>5241</v>
      </c>
      <c r="E645" s="12">
        <v>5270</v>
      </c>
      <c r="F645" s="11" t="s">
        <v>5241</v>
      </c>
      <c r="G645" s="12">
        <v>3282.646666666667</v>
      </c>
    </row>
    <row r="646" spans="2:7" ht="18" customHeight="1" x14ac:dyDescent="0.3">
      <c r="B646" s="11" t="s">
        <v>7132</v>
      </c>
      <c r="C646" s="12">
        <v>12034.5</v>
      </c>
      <c r="D646" s="11" t="s">
        <v>7132</v>
      </c>
      <c r="E646" s="12">
        <v>157000</v>
      </c>
      <c r="F646" s="11" t="s">
        <v>7132</v>
      </c>
      <c r="G646" s="12">
        <v>49383.365714285712</v>
      </c>
    </row>
    <row r="647" spans="2:7" ht="18" customHeight="1" x14ac:dyDescent="0.3">
      <c r="B647" s="11" t="s">
        <v>7133</v>
      </c>
      <c r="C647" s="12">
        <v>3600</v>
      </c>
      <c r="D647" s="11" t="s">
        <v>7133</v>
      </c>
      <c r="E647" s="12">
        <v>40500</v>
      </c>
      <c r="F647" s="11" t="s">
        <v>7133</v>
      </c>
      <c r="G647" s="12">
        <v>18033.333333333332</v>
      </c>
    </row>
    <row r="648" spans="2:7" ht="18" customHeight="1" x14ac:dyDescent="0.3">
      <c r="B648" s="11" t="s">
        <v>7134</v>
      </c>
      <c r="C648" s="12">
        <v>4500</v>
      </c>
      <c r="D648" s="11" t="s">
        <v>7134</v>
      </c>
      <c r="E648" s="12">
        <v>20000</v>
      </c>
      <c r="F648" s="11" t="s">
        <v>7134</v>
      </c>
      <c r="G648" s="12">
        <v>14166.666666666666</v>
      </c>
    </row>
    <row r="649" spans="2:7" ht="18" customHeight="1" x14ac:dyDescent="0.3">
      <c r="B649" s="11" t="s">
        <v>7135</v>
      </c>
      <c r="C649" s="12">
        <v>35000</v>
      </c>
      <c r="D649" s="11" t="s">
        <v>7135</v>
      </c>
      <c r="E649" s="12">
        <v>100000</v>
      </c>
      <c r="F649" s="11" t="s">
        <v>7135</v>
      </c>
      <c r="G649" s="12">
        <v>59462</v>
      </c>
    </row>
    <row r="650" spans="2:7" ht="18" customHeight="1" x14ac:dyDescent="0.3">
      <c r="B650" s="11" t="s">
        <v>4651</v>
      </c>
      <c r="C650" s="12">
        <v>2500</v>
      </c>
      <c r="D650" s="11" t="s">
        <v>4651</v>
      </c>
      <c r="E650" s="12">
        <v>18110</v>
      </c>
      <c r="F650" s="11" t="s">
        <v>4651</v>
      </c>
      <c r="G650" s="12">
        <v>8343.3333333333339</v>
      </c>
    </row>
    <row r="651" spans="2:7" ht="18" customHeight="1" x14ac:dyDescent="0.3">
      <c r="B651" s="11" t="s">
        <v>7136</v>
      </c>
      <c r="C651" s="12">
        <v>3500</v>
      </c>
      <c r="D651" s="11" t="s">
        <v>7136</v>
      </c>
      <c r="E651" s="12">
        <v>15000</v>
      </c>
      <c r="F651" s="11" t="s">
        <v>7136</v>
      </c>
      <c r="G651" s="12">
        <v>9500</v>
      </c>
    </row>
    <row r="652" spans="2:7" ht="18" customHeight="1" x14ac:dyDescent="0.3">
      <c r="B652" s="11" t="s">
        <v>209</v>
      </c>
      <c r="C652" s="12">
        <v>4</v>
      </c>
      <c r="D652" s="11" t="s">
        <v>209</v>
      </c>
      <c r="E652" s="12">
        <v>14.5</v>
      </c>
      <c r="F652" s="11" t="s">
        <v>209</v>
      </c>
      <c r="G652" s="12">
        <v>10.833333333333334</v>
      </c>
    </row>
    <row r="653" spans="2:7" ht="18" customHeight="1" x14ac:dyDescent="0.3">
      <c r="B653" s="11" t="s">
        <v>7137</v>
      </c>
      <c r="C653" s="12">
        <v>5</v>
      </c>
      <c r="D653" s="11" t="s">
        <v>7137</v>
      </c>
      <c r="E653" s="12">
        <v>6</v>
      </c>
      <c r="F653" s="11" t="s">
        <v>7137</v>
      </c>
      <c r="G653" s="12">
        <v>5.5</v>
      </c>
    </row>
    <row r="654" spans="2:7" ht="18" customHeight="1" x14ac:dyDescent="0.3">
      <c r="B654" s="11" t="s">
        <v>7138</v>
      </c>
      <c r="C654" s="12">
        <v>5</v>
      </c>
      <c r="D654" s="11" t="s">
        <v>7138</v>
      </c>
      <c r="E654" s="12">
        <v>25</v>
      </c>
      <c r="F654" s="11" t="s">
        <v>7138</v>
      </c>
      <c r="G654" s="12">
        <v>14.666666666666666</v>
      </c>
    </row>
    <row r="655" spans="2:7" ht="18" customHeight="1" x14ac:dyDescent="0.3">
      <c r="B655" s="11" t="s">
        <v>4879</v>
      </c>
      <c r="C655" s="12">
        <v>642</v>
      </c>
      <c r="D655" s="11" t="s">
        <v>4879</v>
      </c>
      <c r="E655" s="12">
        <v>20000</v>
      </c>
      <c r="F655" s="11" t="s">
        <v>4879</v>
      </c>
      <c r="G655" s="12">
        <v>6344.1111111111113</v>
      </c>
    </row>
    <row r="656" spans="2:7" ht="18" customHeight="1" x14ac:dyDescent="0.3">
      <c r="B656" s="11" t="s">
        <v>210</v>
      </c>
      <c r="C656" s="12">
        <v>500</v>
      </c>
      <c r="D656" s="11" t="s">
        <v>210</v>
      </c>
      <c r="E656" s="12">
        <v>500</v>
      </c>
      <c r="F656" s="11" t="s">
        <v>210</v>
      </c>
      <c r="G656" s="12">
        <v>500</v>
      </c>
    </row>
    <row r="657" spans="2:7" ht="18" customHeight="1" x14ac:dyDescent="0.3">
      <c r="B657" s="11" t="s">
        <v>7139</v>
      </c>
      <c r="C657" s="12">
        <v>800</v>
      </c>
      <c r="D657" s="11" t="s">
        <v>7139</v>
      </c>
      <c r="E657" s="12">
        <v>2000</v>
      </c>
      <c r="F657" s="11" t="s">
        <v>7139</v>
      </c>
      <c r="G657" s="12">
        <v>1300</v>
      </c>
    </row>
    <row r="658" spans="2:7" ht="18" customHeight="1" x14ac:dyDescent="0.3">
      <c r="B658" s="11" t="s">
        <v>7140</v>
      </c>
      <c r="C658" s="12">
        <v>800</v>
      </c>
      <c r="D658" s="11" t="s">
        <v>7140</v>
      </c>
      <c r="E658" s="12">
        <v>3500</v>
      </c>
      <c r="F658" s="11" t="s">
        <v>7140</v>
      </c>
      <c r="G658" s="12">
        <v>2250</v>
      </c>
    </row>
    <row r="659" spans="2:7" ht="18" customHeight="1" x14ac:dyDescent="0.3">
      <c r="B659" s="11" t="s">
        <v>7141</v>
      </c>
      <c r="C659" s="12">
        <v>2200</v>
      </c>
      <c r="D659" s="11" t="s">
        <v>7141</v>
      </c>
      <c r="E659" s="12">
        <v>10000</v>
      </c>
      <c r="F659" s="11" t="s">
        <v>7141</v>
      </c>
      <c r="G659" s="12">
        <v>4877.6000000000004</v>
      </c>
    </row>
    <row r="660" spans="2:7" ht="18" customHeight="1" x14ac:dyDescent="0.3">
      <c r="B660" s="11" t="s">
        <v>7142</v>
      </c>
      <c r="C660" s="12">
        <v>1000</v>
      </c>
      <c r="D660" s="11" t="s">
        <v>7142</v>
      </c>
      <c r="E660" s="12">
        <v>4900</v>
      </c>
      <c r="F660" s="11" t="s">
        <v>7142</v>
      </c>
      <c r="G660" s="12">
        <v>3350</v>
      </c>
    </row>
    <row r="661" spans="2:7" ht="18" customHeight="1" x14ac:dyDescent="0.3">
      <c r="B661" s="11" t="s">
        <v>7143</v>
      </c>
      <c r="C661" s="12">
        <v>1000</v>
      </c>
      <c r="D661" s="11" t="s">
        <v>7143</v>
      </c>
      <c r="E661" s="12">
        <v>8000</v>
      </c>
      <c r="F661" s="11" t="s">
        <v>7143</v>
      </c>
      <c r="G661" s="12">
        <v>4225</v>
      </c>
    </row>
    <row r="662" spans="2:7" ht="18" customHeight="1" x14ac:dyDescent="0.3">
      <c r="B662" s="11" t="s">
        <v>7144</v>
      </c>
      <c r="C662" s="12">
        <v>700</v>
      </c>
      <c r="D662" s="11" t="s">
        <v>7144</v>
      </c>
      <c r="E662" s="12">
        <v>8000</v>
      </c>
      <c r="F662" s="11" t="s">
        <v>7144</v>
      </c>
      <c r="G662" s="12">
        <v>4150</v>
      </c>
    </row>
    <row r="663" spans="2:7" ht="18" customHeight="1" x14ac:dyDescent="0.3">
      <c r="B663" s="11" t="s">
        <v>7145</v>
      </c>
      <c r="C663" s="12">
        <v>1000</v>
      </c>
      <c r="D663" s="11" t="s">
        <v>7145</v>
      </c>
      <c r="E663" s="12">
        <v>4500</v>
      </c>
      <c r="F663" s="11" t="s">
        <v>7145</v>
      </c>
      <c r="G663" s="12">
        <v>2925</v>
      </c>
    </row>
    <row r="664" spans="2:7" ht="18" customHeight="1" x14ac:dyDescent="0.3">
      <c r="B664" s="11" t="s">
        <v>7146</v>
      </c>
      <c r="C664" s="12">
        <v>3500</v>
      </c>
      <c r="D664" s="11" t="s">
        <v>7146</v>
      </c>
      <c r="E664" s="12">
        <v>7500</v>
      </c>
      <c r="F664" s="11" t="s">
        <v>7146</v>
      </c>
      <c r="G664" s="12">
        <v>5655.4</v>
      </c>
    </row>
    <row r="665" spans="2:7" ht="18" customHeight="1" x14ac:dyDescent="0.3">
      <c r="B665" s="11" t="s">
        <v>7147</v>
      </c>
      <c r="C665" s="12">
        <v>3500</v>
      </c>
      <c r="D665" s="11" t="s">
        <v>7147</v>
      </c>
      <c r="E665" s="12">
        <v>7500</v>
      </c>
      <c r="F665" s="11" t="s">
        <v>7147</v>
      </c>
      <c r="G665" s="12">
        <v>5504.6</v>
      </c>
    </row>
    <row r="666" spans="2:7" ht="18" customHeight="1" x14ac:dyDescent="0.3">
      <c r="B666" s="11" t="s">
        <v>7148</v>
      </c>
      <c r="C666" s="12">
        <v>100</v>
      </c>
      <c r="D666" s="11" t="s">
        <v>7148</v>
      </c>
      <c r="E666" s="12">
        <v>250</v>
      </c>
      <c r="F666" s="11" t="s">
        <v>7148</v>
      </c>
      <c r="G666" s="12">
        <v>196.66666666666666</v>
      </c>
    </row>
    <row r="667" spans="2:7" ht="18" customHeight="1" x14ac:dyDescent="0.3">
      <c r="B667" s="11" t="s">
        <v>7149</v>
      </c>
      <c r="C667" s="12">
        <v>14.75</v>
      </c>
      <c r="D667" s="11" t="s">
        <v>7149</v>
      </c>
      <c r="E667" s="12">
        <v>33</v>
      </c>
      <c r="F667" s="11" t="s">
        <v>7149</v>
      </c>
      <c r="G667" s="12">
        <v>23.916666666666668</v>
      </c>
    </row>
    <row r="668" spans="2:7" ht="18" customHeight="1" x14ac:dyDescent="0.3">
      <c r="B668" s="11" t="s">
        <v>4880</v>
      </c>
      <c r="C668" s="12">
        <v>1</v>
      </c>
      <c r="D668" s="11" t="s">
        <v>4880</v>
      </c>
      <c r="E668" s="12">
        <v>6.25</v>
      </c>
      <c r="F668" s="11" t="s">
        <v>4880</v>
      </c>
      <c r="G668" s="12">
        <v>3.0944444444444446</v>
      </c>
    </row>
    <row r="669" spans="2:7" ht="18" customHeight="1" x14ac:dyDescent="0.3">
      <c r="B669" s="11" t="s">
        <v>7150</v>
      </c>
      <c r="C669" s="12">
        <v>2.25</v>
      </c>
      <c r="D669" s="11" t="s">
        <v>7150</v>
      </c>
      <c r="E669" s="12">
        <v>12</v>
      </c>
      <c r="F669" s="11" t="s">
        <v>7150</v>
      </c>
      <c r="G669" s="12">
        <v>6.083333333333333</v>
      </c>
    </row>
    <row r="670" spans="2:7" ht="18" customHeight="1" x14ac:dyDescent="0.3">
      <c r="B670" s="11" t="s">
        <v>211</v>
      </c>
      <c r="C670" s="12">
        <v>2</v>
      </c>
      <c r="D670" s="11" t="s">
        <v>211</v>
      </c>
      <c r="E670" s="12">
        <v>35.15</v>
      </c>
      <c r="F670" s="11" t="s">
        <v>211</v>
      </c>
      <c r="G670" s="12">
        <v>10.968181818181819</v>
      </c>
    </row>
    <row r="671" spans="2:7" ht="18" customHeight="1" x14ac:dyDescent="0.3">
      <c r="B671" s="11" t="s">
        <v>212</v>
      </c>
      <c r="C671" s="12">
        <v>1</v>
      </c>
      <c r="D671" s="11" t="s">
        <v>212</v>
      </c>
      <c r="E671" s="12">
        <v>23</v>
      </c>
      <c r="F671" s="11" t="s">
        <v>212</v>
      </c>
      <c r="G671" s="12">
        <v>12.571428571428571</v>
      </c>
    </row>
    <row r="672" spans="2:7" ht="18" customHeight="1" x14ac:dyDescent="0.3">
      <c r="B672" s="11" t="s">
        <v>213</v>
      </c>
      <c r="C672" s="12">
        <v>7</v>
      </c>
      <c r="D672" s="11" t="s">
        <v>213</v>
      </c>
      <c r="E672" s="12">
        <v>83.25</v>
      </c>
      <c r="F672" s="11" t="s">
        <v>213</v>
      </c>
      <c r="G672" s="12">
        <v>40.083333333333336</v>
      </c>
    </row>
    <row r="673" spans="2:7" ht="18" customHeight="1" x14ac:dyDescent="0.3">
      <c r="B673" s="11" t="s">
        <v>7151</v>
      </c>
      <c r="C673" s="12">
        <v>1</v>
      </c>
      <c r="D673" s="11" t="s">
        <v>7151</v>
      </c>
      <c r="E673" s="12">
        <v>5</v>
      </c>
      <c r="F673" s="11" t="s">
        <v>7151</v>
      </c>
      <c r="G673" s="12">
        <v>2.8333333333333335</v>
      </c>
    </row>
    <row r="674" spans="2:7" ht="18" customHeight="1" x14ac:dyDescent="0.3">
      <c r="B674" s="11" t="s">
        <v>7152</v>
      </c>
      <c r="C674" s="12">
        <v>1</v>
      </c>
      <c r="D674" s="11" t="s">
        <v>7152</v>
      </c>
      <c r="E674" s="12">
        <v>8.5</v>
      </c>
      <c r="F674" s="11" t="s">
        <v>7152</v>
      </c>
      <c r="G674" s="12">
        <v>4.3777777777777773</v>
      </c>
    </row>
    <row r="675" spans="2:7" ht="18" customHeight="1" x14ac:dyDescent="0.3">
      <c r="B675" s="11" t="s">
        <v>7153</v>
      </c>
      <c r="C675" s="12">
        <v>7.8</v>
      </c>
      <c r="D675" s="11" t="s">
        <v>7153</v>
      </c>
      <c r="E675" s="12">
        <v>48</v>
      </c>
      <c r="F675" s="11" t="s">
        <v>7153</v>
      </c>
      <c r="G675" s="12">
        <v>21.36</v>
      </c>
    </row>
    <row r="676" spans="2:7" ht="18" customHeight="1" x14ac:dyDescent="0.3">
      <c r="B676" s="11" t="s">
        <v>7154</v>
      </c>
      <c r="C676" s="12">
        <v>0.1</v>
      </c>
      <c r="D676" s="11" t="s">
        <v>7154</v>
      </c>
      <c r="E676" s="12">
        <v>8</v>
      </c>
      <c r="F676" s="11" t="s">
        <v>7154</v>
      </c>
      <c r="G676" s="12">
        <v>2.9611111111111108</v>
      </c>
    </row>
    <row r="677" spans="2:7" ht="18" customHeight="1" x14ac:dyDescent="0.3">
      <c r="B677" s="11" t="s">
        <v>7155</v>
      </c>
      <c r="C677" s="12">
        <v>2</v>
      </c>
      <c r="D677" s="11" t="s">
        <v>7155</v>
      </c>
      <c r="E677" s="12">
        <v>10</v>
      </c>
      <c r="F677" s="11" t="s">
        <v>7155</v>
      </c>
      <c r="G677" s="12">
        <v>6.75</v>
      </c>
    </row>
    <row r="678" spans="2:7" ht="18" customHeight="1" x14ac:dyDescent="0.3">
      <c r="B678" s="11" t="s">
        <v>4881</v>
      </c>
      <c r="C678" s="12">
        <v>50</v>
      </c>
      <c r="D678" s="11" t="s">
        <v>4881</v>
      </c>
      <c r="E678" s="12">
        <v>400</v>
      </c>
      <c r="F678" s="11" t="s">
        <v>4881</v>
      </c>
      <c r="G678" s="12">
        <v>276.80555555555554</v>
      </c>
    </row>
    <row r="679" spans="2:7" ht="18" customHeight="1" x14ac:dyDescent="0.3">
      <c r="B679" s="11" t="s">
        <v>7156</v>
      </c>
      <c r="C679" s="12">
        <v>2000</v>
      </c>
      <c r="D679" s="11" t="s">
        <v>7156</v>
      </c>
      <c r="E679" s="12">
        <v>9200</v>
      </c>
      <c r="F679" s="11" t="s">
        <v>7156</v>
      </c>
      <c r="G679" s="12">
        <v>4184.8888888888887</v>
      </c>
    </row>
    <row r="680" spans="2:7" ht="18" customHeight="1" x14ac:dyDescent="0.3">
      <c r="B680" s="11" t="s">
        <v>7157</v>
      </c>
      <c r="C680" s="12">
        <v>1</v>
      </c>
      <c r="D680" s="11" t="s">
        <v>7157</v>
      </c>
      <c r="E680" s="12">
        <v>5</v>
      </c>
      <c r="F680" s="11" t="s">
        <v>7157</v>
      </c>
      <c r="G680" s="12">
        <v>2.0873333333333335</v>
      </c>
    </row>
    <row r="681" spans="2:7" ht="18" customHeight="1" x14ac:dyDescent="0.3">
      <c r="B681" s="11" t="s">
        <v>7158</v>
      </c>
      <c r="C681" s="12">
        <v>50</v>
      </c>
      <c r="D681" s="11" t="s">
        <v>7158</v>
      </c>
      <c r="E681" s="12">
        <v>445</v>
      </c>
      <c r="F681" s="11" t="s">
        <v>7158</v>
      </c>
      <c r="G681" s="12">
        <v>186.03333333333333</v>
      </c>
    </row>
    <row r="682" spans="2:7" ht="18" customHeight="1" x14ac:dyDescent="0.3">
      <c r="B682" s="11" t="s">
        <v>7159</v>
      </c>
      <c r="C682" s="12">
        <v>63.8</v>
      </c>
      <c r="D682" s="11" t="s">
        <v>7159</v>
      </c>
      <c r="E682" s="12">
        <v>208</v>
      </c>
      <c r="F682" s="11" t="s">
        <v>7159</v>
      </c>
      <c r="G682" s="12">
        <v>118.75999999999999</v>
      </c>
    </row>
    <row r="683" spans="2:7" ht="18" customHeight="1" x14ac:dyDescent="0.3">
      <c r="B683" s="11" t="s">
        <v>7160</v>
      </c>
      <c r="C683" s="12">
        <v>0.1</v>
      </c>
      <c r="D683" s="11" t="s">
        <v>7160</v>
      </c>
      <c r="E683" s="12">
        <v>20</v>
      </c>
      <c r="F683" s="11" t="s">
        <v>7160</v>
      </c>
      <c r="G683" s="12">
        <v>8.2750000000000004</v>
      </c>
    </row>
    <row r="684" spans="2:7" ht="18" customHeight="1" x14ac:dyDescent="0.3">
      <c r="B684" s="11" t="s">
        <v>7161</v>
      </c>
      <c r="C684" s="12">
        <v>1.8</v>
      </c>
      <c r="D684" s="11" t="s">
        <v>7161</v>
      </c>
      <c r="E684" s="12">
        <v>11.5</v>
      </c>
      <c r="F684" s="11" t="s">
        <v>7161</v>
      </c>
      <c r="G684" s="12">
        <v>6.7</v>
      </c>
    </row>
    <row r="685" spans="2:7" ht="18" customHeight="1" x14ac:dyDescent="0.3">
      <c r="B685" s="11" t="s">
        <v>7162</v>
      </c>
      <c r="C685" s="12">
        <v>50</v>
      </c>
      <c r="D685" s="11" t="s">
        <v>7162</v>
      </c>
      <c r="E685" s="12">
        <v>175</v>
      </c>
      <c r="F685" s="11" t="s">
        <v>7162</v>
      </c>
      <c r="G685" s="12">
        <v>116.8</v>
      </c>
    </row>
    <row r="686" spans="2:7" ht="18" customHeight="1" x14ac:dyDescent="0.3">
      <c r="B686" s="11" t="s">
        <v>7163</v>
      </c>
      <c r="C686" s="12">
        <v>115</v>
      </c>
      <c r="D686" s="11" t="s">
        <v>7163</v>
      </c>
      <c r="E686" s="12">
        <v>2400</v>
      </c>
      <c r="F686" s="11" t="s">
        <v>7163</v>
      </c>
      <c r="G686" s="12">
        <v>891.33333333333337</v>
      </c>
    </row>
    <row r="687" spans="2:7" ht="18" customHeight="1" x14ac:dyDescent="0.3">
      <c r="B687" s="11" t="s">
        <v>7164</v>
      </c>
      <c r="C687" s="12">
        <v>240</v>
      </c>
      <c r="D687" s="11" t="s">
        <v>7164</v>
      </c>
      <c r="E687" s="12">
        <v>2209.5</v>
      </c>
      <c r="F687" s="11" t="s">
        <v>7164</v>
      </c>
      <c r="G687" s="12">
        <v>970.30166666666662</v>
      </c>
    </row>
    <row r="688" spans="2:7" ht="18" customHeight="1" x14ac:dyDescent="0.3">
      <c r="B688" s="11" t="s">
        <v>7165</v>
      </c>
      <c r="C688" s="12">
        <v>3</v>
      </c>
      <c r="D688" s="11" t="s">
        <v>7165</v>
      </c>
      <c r="E688" s="12">
        <v>18.5</v>
      </c>
      <c r="F688" s="11" t="s">
        <v>7165</v>
      </c>
      <c r="G688" s="12">
        <v>13.976666666666667</v>
      </c>
    </row>
    <row r="689" spans="2:7" ht="18" customHeight="1" x14ac:dyDescent="0.3">
      <c r="B689" s="11" t="s">
        <v>7166</v>
      </c>
      <c r="C689" s="12">
        <v>5</v>
      </c>
      <c r="D689" s="11" t="s">
        <v>7166</v>
      </c>
      <c r="E689" s="12">
        <v>12.1</v>
      </c>
      <c r="F689" s="11" t="s">
        <v>7166</v>
      </c>
      <c r="G689" s="12">
        <v>8.36</v>
      </c>
    </row>
    <row r="690" spans="2:7" ht="18" customHeight="1" x14ac:dyDescent="0.3">
      <c r="B690" s="11" t="s">
        <v>7167</v>
      </c>
      <c r="C690" s="12">
        <v>50</v>
      </c>
      <c r="D690" s="11" t="s">
        <v>7167</v>
      </c>
      <c r="E690" s="12">
        <v>610</v>
      </c>
      <c r="F690" s="11" t="s">
        <v>7167</v>
      </c>
      <c r="G690" s="12">
        <v>287.22222222222223</v>
      </c>
    </row>
    <row r="691" spans="2:7" ht="18" customHeight="1" x14ac:dyDescent="0.3">
      <c r="B691" s="11" t="s">
        <v>7168</v>
      </c>
      <c r="C691" s="12">
        <v>4.5999999999999996</v>
      </c>
      <c r="D691" s="11" t="s">
        <v>7168</v>
      </c>
      <c r="E691" s="12">
        <v>22</v>
      </c>
      <c r="F691" s="11" t="s">
        <v>7168</v>
      </c>
      <c r="G691" s="12">
        <v>10.953333333333331</v>
      </c>
    </row>
    <row r="692" spans="2:7" ht="18" customHeight="1" x14ac:dyDescent="0.3">
      <c r="B692" s="11" t="s">
        <v>7169</v>
      </c>
      <c r="C692" s="12">
        <v>1</v>
      </c>
      <c r="D692" s="11" t="s">
        <v>7169</v>
      </c>
      <c r="E692" s="12">
        <v>20</v>
      </c>
      <c r="F692" s="11" t="s">
        <v>7169</v>
      </c>
      <c r="G692" s="12">
        <v>10.414</v>
      </c>
    </row>
    <row r="693" spans="2:7" ht="18" customHeight="1" x14ac:dyDescent="0.3">
      <c r="B693" s="11" t="s">
        <v>7170</v>
      </c>
      <c r="C693" s="12">
        <v>4.2</v>
      </c>
      <c r="D693" s="11" t="s">
        <v>7170</v>
      </c>
      <c r="E693" s="12">
        <v>11.5</v>
      </c>
      <c r="F693" s="11" t="s">
        <v>7170</v>
      </c>
      <c r="G693" s="12">
        <v>6.88</v>
      </c>
    </row>
    <row r="694" spans="2:7" ht="18" customHeight="1" x14ac:dyDescent="0.3">
      <c r="B694" s="11" t="s">
        <v>7171</v>
      </c>
      <c r="C694" s="12">
        <v>50</v>
      </c>
      <c r="D694" s="11" t="s">
        <v>7171</v>
      </c>
      <c r="E694" s="12">
        <v>300</v>
      </c>
      <c r="F694" s="11" t="s">
        <v>7171</v>
      </c>
      <c r="G694" s="12">
        <v>201.60866666666666</v>
      </c>
    </row>
    <row r="695" spans="2:7" ht="18" customHeight="1" x14ac:dyDescent="0.3">
      <c r="B695" s="11" t="s">
        <v>7172</v>
      </c>
      <c r="C695" s="12">
        <v>50</v>
      </c>
      <c r="D695" s="11" t="s">
        <v>7172</v>
      </c>
      <c r="E695" s="12">
        <v>775</v>
      </c>
      <c r="F695" s="11" t="s">
        <v>7172</v>
      </c>
      <c r="G695" s="12">
        <v>229.65466666666666</v>
      </c>
    </row>
    <row r="696" spans="2:7" ht="18" customHeight="1" x14ac:dyDescent="0.3">
      <c r="B696" s="11" t="s">
        <v>4882</v>
      </c>
      <c r="C696" s="12">
        <v>1</v>
      </c>
      <c r="D696" s="11" t="s">
        <v>4882</v>
      </c>
      <c r="E696" s="12">
        <v>7</v>
      </c>
      <c r="F696" s="11" t="s">
        <v>4882</v>
      </c>
      <c r="G696" s="12">
        <v>4.0611111111111109</v>
      </c>
    </row>
    <row r="697" spans="2:7" ht="18" customHeight="1" x14ac:dyDescent="0.3">
      <c r="B697" s="11" t="s">
        <v>5242</v>
      </c>
      <c r="C697" s="12">
        <v>3</v>
      </c>
      <c r="D697" s="11" t="s">
        <v>5242</v>
      </c>
      <c r="E697" s="12">
        <v>21</v>
      </c>
      <c r="F697" s="11" t="s">
        <v>5242</v>
      </c>
      <c r="G697" s="12">
        <v>8.3238461538461532</v>
      </c>
    </row>
    <row r="698" spans="2:7" ht="18" customHeight="1" x14ac:dyDescent="0.3">
      <c r="B698" s="11" t="s">
        <v>5243</v>
      </c>
      <c r="C698" s="12">
        <v>4984</v>
      </c>
      <c r="D698" s="11" t="s">
        <v>5243</v>
      </c>
      <c r="E698" s="12">
        <v>15000</v>
      </c>
      <c r="F698" s="11" t="s">
        <v>5243</v>
      </c>
      <c r="G698" s="12">
        <v>9360.246666666666</v>
      </c>
    </row>
    <row r="699" spans="2:7" ht="18" customHeight="1" x14ac:dyDescent="0.3">
      <c r="B699" s="11" t="s">
        <v>7173</v>
      </c>
      <c r="C699" s="12">
        <v>8</v>
      </c>
      <c r="D699" s="11" t="s">
        <v>7173</v>
      </c>
      <c r="E699" s="12">
        <v>14</v>
      </c>
      <c r="F699" s="11" t="s">
        <v>7173</v>
      </c>
      <c r="G699" s="12">
        <v>11.544285714285715</v>
      </c>
    </row>
    <row r="700" spans="2:7" ht="18" customHeight="1" x14ac:dyDescent="0.3">
      <c r="B700" s="11" t="s">
        <v>7174</v>
      </c>
      <c r="C700" s="12">
        <v>2.91</v>
      </c>
      <c r="D700" s="11" t="s">
        <v>7174</v>
      </c>
      <c r="E700" s="12">
        <v>8</v>
      </c>
      <c r="F700" s="11" t="s">
        <v>7174</v>
      </c>
      <c r="G700" s="12">
        <v>4.6185714285714283</v>
      </c>
    </row>
    <row r="701" spans="2:7" ht="18" customHeight="1" x14ac:dyDescent="0.3">
      <c r="B701" s="11" t="s">
        <v>7175</v>
      </c>
      <c r="C701" s="12">
        <v>788.1</v>
      </c>
      <c r="D701" s="11" t="s">
        <v>7175</v>
      </c>
      <c r="E701" s="12">
        <v>6963</v>
      </c>
      <c r="F701" s="11" t="s">
        <v>7175</v>
      </c>
      <c r="G701" s="12">
        <v>4528.9714285714281</v>
      </c>
    </row>
    <row r="702" spans="2:7" ht="18" customHeight="1" x14ac:dyDescent="0.3">
      <c r="B702" s="11" t="s">
        <v>7176</v>
      </c>
      <c r="C702" s="12">
        <v>350</v>
      </c>
      <c r="D702" s="11" t="s">
        <v>7176</v>
      </c>
      <c r="E702" s="12">
        <v>4200</v>
      </c>
      <c r="F702" s="11" t="s">
        <v>7176</v>
      </c>
      <c r="G702" s="12">
        <v>2930.7328571428575</v>
      </c>
    </row>
    <row r="703" spans="2:7" ht="18" customHeight="1" x14ac:dyDescent="0.3">
      <c r="B703" s="11" t="s">
        <v>7177</v>
      </c>
      <c r="C703" s="12">
        <v>3.54</v>
      </c>
      <c r="D703" s="11" t="s">
        <v>7177</v>
      </c>
      <c r="E703" s="12">
        <v>7.45</v>
      </c>
      <c r="F703" s="11" t="s">
        <v>7177</v>
      </c>
      <c r="G703" s="12">
        <v>4.7671428571428578</v>
      </c>
    </row>
    <row r="704" spans="2:7" ht="18" customHeight="1" x14ac:dyDescent="0.3">
      <c r="B704" s="11" t="s">
        <v>7178</v>
      </c>
      <c r="C704" s="12">
        <v>350</v>
      </c>
      <c r="D704" s="11" t="s">
        <v>7178</v>
      </c>
      <c r="E704" s="12">
        <v>6283.5</v>
      </c>
      <c r="F704" s="11" t="s">
        <v>7178</v>
      </c>
      <c r="G704" s="12">
        <v>1375.8571428571429</v>
      </c>
    </row>
    <row r="705" spans="2:7" ht="18" customHeight="1" x14ac:dyDescent="0.3">
      <c r="B705" s="11" t="s">
        <v>7179</v>
      </c>
      <c r="C705" s="12">
        <v>2244</v>
      </c>
      <c r="D705" s="11" t="s">
        <v>7179</v>
      </c>
      <c r="E705" s="12">
        <v>14970</v>
      </c>
      <c r="F705" s="11" t="s">
        <v>7179</v>
      </c>
      <c r="G705" s="12">
        <v>7159.0857142857139</v>
      </c>
    </row>
    <row r="706" spans="2:7" ht="18" customHeight="1" x14ac:dyDescent="0.3">
      <c r="B706" s="11" t="s">
        <v>5244</v>
      </c>
      <c r="C706" s="12">
        <v>200</v>
      </c>
      <c r="D706" s="11" t="s">
        <v>5244</v>
      </c>
      <c r="E706" s="12">
        <v>714.66</v>
      </c>
      <c r="F706" s="11" t="s">
        <v>5244</v>
      </c>
      <c r="G706" s="12">
        <v>479.77666666666664</v>
      </c>
    </row>
    <row r="707" spans="2:7" ht="18" customHeight="1" x14ac:dyDescent="0.3">
      <c r="B707" s="11" t="s">
        <v>7180</v>
      </c>
      <c r="C707" s="12">
        <v>5</v>
      </c>
      <c r="D707" s="11" t="s">
        <v>7180</v>
      </c>
      <c r="E707" s="12">
        <v>10</v>
      </c>
      <c r="F707" s="11" t="s">
        <v>7180</v>
      </c>
      <c r="G707" s="12">
        <v>6.833333333333333</v>
      </c>
    </row>
    <row r="708" spans="2:7" ht="18" customHeight="1" x14ac:dyDescent="0.3">
      <c r="B708" s="11" t="s">
        <v>5245</v>
      </c>
      <c r="C708" s="12">
        <v>200</v>
      </c>
      <c r="D708" s="11" t="s">
        <v>5245</v>
      </c>
      <c r="E708" s="12">
        <v>1200</v>
      </c>
      <c r="F708" s="11" t="s">
        <v>5245</v>
      </c>
      <c r="G708" s="12">
        <v>556.16166666666675</v>
      </c>
    </row>
    <row r="709" spans="2:7" ht="18" customHeight="1" x14ac:dyDescent="0.3">
      <c r="B709" s="11" t="s">
        <v>7181</v>
      </c>
      <c r="C709" s="12">
        <v>1214.0999999999999</v>
      </c>
      <c r="D709" s="11" t="s">
        <v>7181</v>
      </c>
      <c r="E709" s="12">
        <v>5651</v>
      </c>
      <c r="F709" s="11" t="s">
        <v>7181</v>
      </c>
      <c r="G709" s="12">
        <v>3667.6714285714288</v>
      </c>
    </row>
    <row r="710" spans="2:7" ht="18" customHeight="1" x14ac:dyDescent="0.3">
      <c r="B710" s="11" t="s">
        <v>7182</v>
      </c>
      <c r="C710" s="12">
        <v>2</v>
      </c>
      <c r="D710" s="11" t="s">
        <v>7182</v>
      </c>
      <c r="E710" s="12">
        <v>5</v>
      </c>
      <c r="F710" s="11" t="s">
        <v>7182</v>
      </c>
      <c r="G710" s="12">
        <v>3.3333333333333335</v>
      </c>
    </row>
    <row r="711" spans="2:7" ht="18" customHeight="1" x14ac:dyDescent="0.3">
      <c r="B711" s="11" t="s">
        <v>214</v>
      </c>
      <c r="C711" s="12">
        <v>50</v>
      </c>
      <c r="D711" s="11" t="s">
        <v>214</v>
      </c>
      <c r="E711" s="12">
        <v>130</v>
      </c>
      <c r="F711" s="11" t="s">
        <v>214</v>
      </c>
      <c r="G711" s="12">
        <v>102.08333333333333</v>
      </c>
    </row>
    <row r="712" spans="2:7" ht="18" customHeight="1" x14ac:dyDescent="0.3">
      <c r="B712" s="11" t="s">
        <v>7183</v>
      </c>
      <c r="C712" s="12">
        <v>5</v>
      </c>
      <c r="D712" s="11" t="s">
        <v>7183</v>
      </c>
      <c r="E712" s="12">
        <v>25</v>
      </c>
      <c r="F712" s="11" t="s">
        <v>7183</v>
      </c>
      <c r="G712" s="12">
        <v>12.666666666666666</v>
      </c>
    </row>
    <row r="713" spans="2:7" ht="18" customHeight="1" x14ac:dyDescent="0.3">
      <c r="B713" s="11" t="s">
        <v>7184</v>
      </c>
      <c r="C713" s="12">
        <v>8</v>
      </c>
      <c r="D713" s="11" t="s">
        <v>7184</v>
      </c>
      <c r="E713" s="12">
        <v>30</v>
      </c>
      <c r="F713" s="11" t="s">
        <v>7184</v>
      </c>
      <c r="G713" s="12">
        <v>16</v>
      </c>
    </row>
    <row r="714" spans="2:7" ht="18" customHeight="1" x14ac:dyDescent="0.3">
      <c r="B714" s="11" t="s">
        <v>215</v>
      </c>
      <c r="C714" s="12">
        <v>5</v>
      </c>
      <c r="D714" s="11" t="s">
        <v>215</v>
      </c>
      <c r="E714" s="12">
        <v>182.5</v>
      </c>
      <c r="F714" s="11" t="s">
        <v>215</v>
      </c>
      <c r="G714" s="12">
        <v>93.75</v>
      </c>
    </row>
    <row r="715" spans="2:7" ht="18" customHeight="1" x14ac:dyDescent="0.3">
      <c r="B715" s="11" t="s">
        <v>216</v>
      </c>
      <c r="C715" s="12">
        <v>2</v>
      </c>
      <c r="D715" s="11" t="s">
        <v>216</v>
      </c>
      <c r="E715" s="12">
        <v>33</v>
      </c>
      <c r="F715" s="11" t="s">
        <v>216</v>
      </c>
      <c r="G715" s="12">
        <v>12.026666666666666</v>
      </c>
    </row>
    <row r="716" spans="2:7" ht="18" customHeight="1" x14ac:dyDescent="0.3">
      <c r="B716" s="11" t="s">
        <v>217</v>
      </c>
      <c r="C716" s="12">
        <v>1000</v>
      </c>
      <c r="D716" s="11" t="s">
        <v>217</v>
      </c>
      <c r="E716" s="12">
        <v>255215.52</v>
      </c>
      <c r="F716" s="11" t="s">
        <v>217</v>
      </c>
      <c r="G716" s="12">
        <v>94364.428999999989</v>
      </c>
    </row>
    <row r="717" spans="2:7" ht="18" customHeight="1" x14ac:dyDescent="0.3">
      <c r="B717" s="11" t="s">
        <v>7185</v>
      </c>
      <c r="C717" s="12">
        <v>1.89</v>
      </c>
      <c r="D717" s="11" t="s">
        <v>7185</v>
      </c>
      <c r="E717" s="12">
        <v>8</v>
      </c>
      <c r="F717" s="11" t="s">
        <v>7185</v>
      </c>
      <c r="G717" s="12">
        <v>4.8566666666666665</v>
      </c>
    </row>
    <row r="718" spans="2:7" ht="18" customHeight="1" x14ac:dyDescent="0.3">
      <c r="B718" s="11" t="s">
        <v>218</v>
      </c>
      <c r="C718" s="12">
        <v>4.6500000000000004</v>
      </c>
      <c r="D718" s="11" t="s">
        <v>218</v>
      </c>
      <c r="E718" s="12">
        <v>36</v>
      </c>
      <c r="F718" s="11" t="s">
        <v>218</v>
      </c>
      <c r="G718" s="12">
        <v>14.620000000000001</v>
      </c>
    </row>
    <row r="719" spans="2:7" ht="18" customHeight="1" x14ac:dyDescent="0.3">
      <c r="B719" s="11" t="s">
        <v>219</v>
      </c>
      <c r="C719" s="12">
        <v>6000</v>
      </c>
      <c r="D719" s="11" t="s">
        <v>219</v>
      </c>
      <c r="E719" s="12">
        <v>26740</v>
      </c>
      <c r="F719" s="11" t="s">
        <v>219</v>
      </c>
      <c r="G719" s="12">
        <v>12713.255000000001</v>
      </c>
    </row>
    <row r="720" spans="2:7" ht="18" customHeight="1" x14ac:dyDescent="0.3">
      <c r="B720" s="11" t="s">
        <v>220</v>
      </c>
      <c r="C720" s="12">
        <v>8</v>
      </c>
      <c r="D720" s="11" t="s">
        <v>220</v>
      </c>
      <c r="E720" s="12">
        <v>58.09</v>
      </c>
      <c r="F720" s="11" t="s">
        <v>220</v>
      </c>
      <c r="G720" s="12">
        <v>20.52225806451613</v>
      </c>
    </row>
    <row r="721" spans="2:7" ht="18" customHeight="1" x14ac:dyDescent="0.3">
      <c r="B721" s="11" t="s">
        <v>366</v>
      </c>
      <c r="C721" s="12">
        <v>3500</v>
      </c>
      <c r="D721" s="11" t="s">
        <v>366</v>
      </c>
      <c r="E721" s="12">
        <v>617500</v>
      </c>
      <c r="F721" s="11" t="s">
        <v>366</v>
      </c>
      <c r="G721" s="12">
        <v>174207.511875</v>
      </c>
    </row>
    <row r="722" spans="2:7" ht="18" customHeight="1" x14ac:dyDescent="0.3">
      <c r="B722" s="11" t="s">
        <v>7186</v>
      </c>
      <c r="C722" s="12">
        <v>6.15</v>
      </c>
      <c r="D722" s="11" t="s">
        <v>7186</v>
      </c>
      <c r="E722" s="12">
        <v>29</v>
      </c>
      <c r="F722" s="11" t="s">
        <v>7186</v>
      </c>
      <c r="G722" s="12">
        <v>16.358333333333334</v>
      </c>
    </row>
    <row r="723" spans="2:7" ht="18" customHeight="1" x14ac:dyDescent="0.3">
      <c r="B723" s="11" t="s">
        <v>7187</v>
      </c>
      <c r="C723" s="12">
        <v>6.19</v>
      </c>
      <c r="D723" s="11" t="s">
        <v>7187</v>
      </c>
      <c r="E723" s="12">
        <v>24</v>
      </c>
      <c r="F723" s="11" t="s">
        <v>7187</v>
      </c>
      <c r="G723" s="12">
        <v>15.365</v>
      </c>
    </row>
    <row r="724" spans="2:7" ht="18" customHeight="1" x14ac:dyDescent="0.3">
      <c r="B724" s="11" t="s">
        <v>7188</v>
      </c>
      <c r="C724" s="12">
        <v>3.45</v>
      </c>
      <c r="D724" s="11" t="s">
        <v>7188</v>
      </c>
      <c r="E724" s="12">
        <v>12</v>
      </c>
      <c r="F724" s="11" t="s">
        <v>7188</v>
      </c>
      <c r="G724" s="12">
        <v>8.1383333333333336</v>
      </c>
    </row>
    <row r="725" spans="2:7" ht="18" customHeight="1" x14ac:dyDescent="0.3">
      <c r="B725" s="11" t="s">
        <v>7189</v>
      </c>
      <c r="C725" s="12">
        <v>7.35</v>
      </c>
      <c r="D725" s="11" t="s">
        <v>7189</v>
      </c>
      <c r="E725" s="12">
        <v>43</v>
      </c>
      <c r="F725" s="11" t="s">
        <v>7189</v>
      </c>
      <c r="G725" s="12">
        <v>18.108333333333334</v>
      </c>
    </row>
    <row r="726" spans="2:7" ht="18" customHeight="1" x14ac:dyDescent="0.3">
      <c r="B726" s="11" t="s">
        <v>4636</v>
      </c>
      <c r="C726" s="12">
        <v>1800</v>
      </c>
      <c r="D726" s="11" t="s">
        <v>4636</v>
      </c>
      <c r="E726" s="12">
        <v>42000</v>
      </c>
      <c r="F726" s="11" t="s">
        <v>4636</v>
      </c>
      <c r="G726" s="12">
        <v>9126.3157894736851</v>
      </c>
    </row>
    <row r="727" spans="2:7" ht="18" customHeight="1" x14ac:dyDescent="0.3">
      <c r="B727" s="11" t="s">
        <v>7190</v>
      </c>
      <c r="C727" s="12">
        <v>6.75</v>
      </c>
      <c r="D727" s="11" t="s">
        <v>7190</v>
      </c>
      <c r="E727" s="12">
        <v>9</v>
      </c>
      <c r="F727" s="11" t="s">
        <v>7190</v>
      </c>
      <c r="G727" s="12">
        <v>8.25</v>
      </c>
    </row>
    <row r="728" spans="2:7" ht="18" customHeight="1" x14ac:dyDescent="0.3">
      <c r="B728" s="11" t="s">
        <v>221</v>
      </c>
      <c r="C728" s="12">
        <v>19.75</v>
      </c>
      <c r="D728" s="11" t="s">
        <v>221</v>
      </c>
      <c r="E728" s="12">
        <v>19.75</v>
      </c>
      <c r="F728" s="11" t="s">
        <v>221</v>
      </c>
      <c r="G728" s="12">
        <v>19.75</v>
      </c>
    </row>
    <row r="729" spans="2:7" ht="18" customHeight="1" x14ac:dyDescent="0.3">
      <c r="B729" s="11" t="s">
        <v>222</v>
      </c>
      <c r="C729" s="12">
        <v>4000</v>
      </c>
      <c r="D729" s="11" t="s">
        <v>222</v>
      </c>
      <c r="E729" s="12">
        <v>46592</v>
      </c>
      <c r="F729" s="11" t="s">
        <v>222</v>
      </c>
      <c r="G729" s="12">
        <v>14531.75</v>
      </c>
    </row>
    <row r="730" spans="2:7" ht="18" customHeight="1" x14ac:dyDescent="0.3">
      <c r="B730" s="11" t="s">
        <v>7191</v>
      </c>
      <c r="C730" s="12">
        <v>5.5</v>
      </c>
      <c r="D730" s="11" t="s">
        <v>7191</v>
      </c>
      <c r="E730" s="12">
        <v>9</v>
      </c>
      <c r="F730" s="11" t="s">
        <v>7191</v>
      </c>
      <c r="G730" s="12">
        <v>7.166666666666667</v>
      </c>
    </row>
    <row r="731" spans="2:7" ht="18" customHeight="1" x14ac:dyDescent="0.3">
      <c r="B731" s="11" t="s">
        <v>7192</v>
      </c>
      <c r="C731" s="12">
        <v>900</v>
      </c>
      <c r="D731" s="11" t="s">
        <v>7192</v>
      </c>
      <c r="E731" s="12">
        <v>9000</v>
      </c>
      <c r="F731" s="11" t="s">
        <v>7192</v>
      </c>
      <c r="G731" s="12">
        <v>4133.333333333333</v>
      </c>
    </row>
    <row r="732" spans="2:7" ht="18" customHeight="1" x14ac:dyDescent="0.3">
      <c r="B732" s="11" t="s">
        <v>7193</v>
      </c>
      <c r="C732" s="12">
        <v>5</v>
      </c>
      <c r="D732" s="11" t="s">
        <v>7193</v>
      </c>
      <c r="E732" s="12">
        <v>9</v>
      </c>
      <c r="F732" s="11" t="s">
        <v>7193</v>
      </c>
      <c r="G732" s="12">
        <v>6.5</v>
      </c>
    </row>
    <row r="733" spans="2:7" ht="18" customHeight="1" x14ac:dyDescent="0.3">
      <c r="B733" s="11" t="s">
        <v>5246</v>
      </c>
      <c r="C733" s="12">
        <v>609.78</v>
      </c>
      <c r="D733" s="11" t="s">
        <v>5246</v>
      </c>
      <c r="E733" s="12">
        <v>3000</v>
      </c>
      <c r="F733" s="11" t="s">
        <v>5246</v>
      </c>
      <c r="G733" s="12">
        <v>1631.7966666666669</v>
      </c>
    </row>
    <row r="734" spans="2:7" ht="18" customHeight="1" x14ac:dyDescent="0.3">
      <c r="B734" s="11" t="s">
        <v>7194</v>
      </c>
      <c r="C734" s="12">
        <v>1782.93</v>
      </c>
      <c r="D734" s="11" t="s">
        <v>7194</v>
      </c>
      <c r="E734" s="12">
        <v>10724</v>
      </c>
      <c r="F734" s="11" t="s">
        <v>7194</v>
      </c>
      <c r="G734" s="12">
        <v>4581.0471428571427</v>
      </c>
    </row>
    <row r="735" spans="2:7" ht="18" customHeight="1" x14ac:dyDescent="0.3">
      <c r="B735" s="11" t="s">
        <v>5247</v>
      </c>
      <c r="C735" s="12">
        <v>609.78</v>
      </c>
      <c r="D735" s="11" t="s">
        <v>5247</v>
      </c>
      <c r="E735" s="12">
        <v>32000</v>
      </c>
      <c r="F735" s="11" t="s">
        <v>5247</v>
      </c>
      <c r="G735" s="12">
        <v>17983.796666666665</v>
      </c>
    </row>
    <row r="736" spans="2:7" ht="18" customHeight="1" x14ac:dyDescent="0.3">
      <c r="B736" s="11" t="s">
        <v>223</v>
      </c>
      <c r="C736" s="12">
        <v>35</v>
      </c>
      <c r="D736" s="11" t="s">
        <v>223</v>
      </c>
      <c r="E736" s="12">
        <v>35</v>
      </c>
      <c r="F736" s="11" t="s">
        <v>223</v>
      </c>
      <c r="G736" s="12">
        <v>35</v>
      </c>
    </row>
    <row r="737" spans="2:7" ht="18" customHeight="1" x14ac:dyDescent="0.3">
      <c r="B737" s="11" t="s">
        <v>4883</v>
      </c>
      <c r="C737" s="12">
        <v>19</v>
      </c>
      <c r="D737" s="11" t="s">
        <v>4883</v>
      </c>
      <c r="E737" s="12">
        <v>45</v>
      </c>
      <c r="F737" s="11" t="s">
        <v>4883</v>
      </c>
      <c r="G737" s="12">
        <v>28.60777777777778</v>
      </c>
    </row>
    <row r="738" spans="2:7" ht="18" customHeight="1" x14ac:dyDescent="0.3">
      <c r="B738" s="11" t="s">
        <v>224</v>
      </c>
      <c r="C738" s="12">
        <v>1</v>
      </c>
      <c r="D738" s="11" t="s">
        <v>224</v>
      </c>
      <c r="E738" s="12">
        <v>3.25</v>
      </c>
      <c r="F738" s="11" t="s">
        <v>224</v>
      </c>
      <c r="G738" s="12">
        <v>1.9208333333333334</v>
      </c>
    </row>
    <row r="739" spans="2:7" ht="18" customHeight="1" x14ac:dyDescent="0.3">
      <c r="B739" s="11" t="s">
        <v>7195</v>
      </c>
      <c r="C739" s="12">
        <v>2</v>
      </c>
      <c r="D739" s="11" t="s">
        <v>7195</v>
      </c>
      <c r="E739" s="12">
        <v>6</v>
      </c>
      <c r="F739" s="11" t="s">
        <v>7195</v>
      </c>
      <c r="G739" s="12">
        <v>3.214</v>
      </c>
    </row>
    <row r="740" spans="2:7" ht="18" customHeight="1" x14ac:dyDescent="0.3">
      <c r="B740" s="11" t="s">
        <v>225</v>
      </c>
      <c r="C740" s="12">
        <v>75</v>
      </c>
      <c r="D740" s="11" t="s">
        <v>225</v>
      </c>
      <c r="E740" s="12">
        <v>75</v>
      </c>
      <c r="F740" s="11" t="s">
        <v>225</v>
      </c>
      <c r="G740" s="12">
        <v>75</v>
      </c>
    </row>
    <row r="741" spans="2:7" ht="18" customHeight="1" x14ac:dyDescent="0.3">
      <c r="B741" s="11" t="s">
        <v>226</v>
      </c>
      <c r="C741" s="12">
        <v>1.55</v>
      </c>
      <c r="D741" s="11" t="s">
        <v>226</v>
      </c>
      <c r="E741" s="12">
        <v>400</v>
      </c>
      <c r="F741" s="11" t="s">
        <v>226</v>
      </c>
      <c r="G741" s="12">
        <v>128.84529411764706</v>
      </c>
    </row>
    <row r="742" spans="2:7" ht="18" customHeight="1" x14ac:dyDescent="0.3">
      <c r="B742" s="11" t="s">
        <v>227</v>
      </c>
      <c r="C742" s="12">
        <v>50</v>
      </c>
      <c r="D742" s="11" t="s">
        <v>227</v>
      </c>
      <c r="E742" s="12">
        <v>175</v>
      </c>
      <c r="F742" s="11" t="s">
        <v>227</v>
      </c>
      <c r="G742" s="12">
        <v>115.41666666666667</v>
      </c>
    </row>
    <row r="743" spans="2:7" ht="18" customHeight="1" x14ac:dyDescent="0.3">
      <c r="B743" s="11" t="s">
        <v>228</v>
      </c>
      <c r="C743" s="12">
        <v>50</v>
      </c>
      <c r="D743" s="11" t="s">
        <v>228</v>
      </c>
      <c r="E743" s="12">
        <v>175</v>
      </c>
      <c r="F743" s="11" t="s">
        <v>228</v>
      </c>
      <c r="G743" s="12">
        <v>115.41666666666667</v>
      </c>
    </row>
    <row r="744" spans="2:7" ht="18" customHeight="1" x14ac:dyDescent="0.3">
      <c r="B744" s="11" t="s">
        <v>229</v>
      </c>
      <c r="C744" s="12">
        <v>50</v>
      </c>
      <c r="D744" s="11" t="s">
        <v>229</v>
      </c>
      <c r="E744" s="12">
        <v>121.25</v>
      </c>
      <c r="F744" s="11" t="s">
        <v>229</v>
      </c>
      <c r="G744" s="12">
        <v>85.625</v>
      </c>
    </row>
    <row r="745" spans="2:7" ht="18" customHeight="1" x14ac:dyDescent="0.3">
      <c r="B745" s="11" t="s">
        <v>230</v>
      </c>
      <c r="C745" s="12">
        <v>0.2</v>
      </c>
      <c r="D745" s="11" t="s">
        <v>230</v>
      </c>
      <c r="E745" s="12">
        <v>13.75</v>
      </c>
      <c r="F745" s="11" t="s">
        <v>230</v>
      </c>
      <c r="G745" s="12">
        <v>1.6423076923076922</v>
      </c>
    </row>
    <row r="746" spans="2:7" ht="18" customHeight="1" x14ac:dyDescent="0.3">
      <c r="B746" s="11" t="s">
        <v>4800</v>
      </c>
      <c r="C746" s="12">
        <v>0.7</v>
      </c>
      <c r="D746" s="11" t="s">
        <v>4800</v>
      </c>
      <c r="E746" s="12">
        <v>7</v>
      </c>
      <c r="F746" s="11" t="s">
        <v>4800</v>
      </c>
      <c r="G746" s="12">
        <v>2.4212500000000001</v>
      </c>
    </row>
    <row r="747" spans="2:7" ht="18" customHeight="1" x14ac:dyDescent="0.3">
      <c r="B747" s="11" t="s">
        <v>7196</v>
      </c>
      <c r="C747" s="12">
        <v>1</v>
      </c>
      <c r="D747" s="11" t="s">
        <v>7196</v>
      </c>
      <c r="E747" s="12">
        <v>2.5</v>
      </c>
      <c r="F747" s="11" t="s">
        <v>7196</v>
      </c>
      <c r="G747" s="12">
        <v>1.6485714285714288</v>
      </c>
    </row>
    <row r="748" spans="2:7" ht="18" customHeight="1" x14ac:dyDescent="0.3">
      <c r="B748" s="11" t="s">
        <v>4801</v>
      </c>
      <c r="C748" s="12">
        <v>0.75</v>
      </c>
      <c r="D748" s="11" t="s">
        <v>4801</v>
      </c>
      <c r="E748" s="12">
        <v>25</v>
      </c>
      <c r="F748" s="11" t="s">
        <v>4801</v>
      </c>
      <c r="G748" s="12">
        <v>6.2704347826086959</v>
      </c>
    </row>
    <row r="749" spans="2:7" ht="18" customHeight="1" x14ac:dyDescent="0.3">
      <c r="B749" s="11" t="s">
        <v>7197</v>
      </c>
      <c r="C749" s="12">
        <v>7.0000000000000007E-2</v>
      </c>
      <c r="D749" s="11" t="s">
        <v>7197</v>
      </c>
      <c r="E749" s="12">
        <v>2.2400000000000002</v>
      </c>
      <c r="F749" s="11" t="s">
        <v>7197</v>
      </c>
      <c r="G749" s="12">
        <v>1.3014285714285714</v>
      </c>
    </row>
    <row r="750" spans="2:7" ht="18" customHeight="1" x14ac:dyDescent="0.3">
      <c r="B750" s="11" t="s">
        <v>4802</v>
      </c>
      <c r="C750" s="12">
        <v>1</v>
      </c>
      <c r="D750" s="11" t="s">
        <v>4802</v>
      </c>
      <c r="E750" s="12">
        <v>8.65</v>
      </c>
      <c r="F750" s="11" t="s">
        <v>4802</v>
      </c>
      <c r="G750" s="12">
        <v>3.3310526315789475</v>
      </c>
    </row>
    <row r="751" spans="2:7" ht="18" customHeight="1" x14ac:dyDescent="0.3">
      <c r="B751" s="11" t="s">
        <v>231</v>
      </c>
      <c r="C751" s="12">
        <v>2.5</v>
      </c>
      <c r="D751" s="11" t="s">
        <v>231</v>
      </c>
      <c r="E751" s="12">
        <v>8</v>
      </c>
      <c r="F751" s="11" t="s">
        <v>231</v>
      </c>
      <c r="G751" s="12">
        <v>4.5</v>
      </c>
    </row>
    <row r="752" spans="2:7" ht="18" customHeight="1" x14ac:dyDescent="0.3">
      <c r="B752" s="11" t="s">
        <v>232</v>
      </c>
      <c r="C752" s="12">
        <v>2.5</v>
      </c>
      <c r="D752" s="11" t="s">
        <v>232</v>
      </c>
      <c r="E752" s="12">
        <v>3</v>
      </c>
      <c r="F752" s="11" t="s">
        <v>232</v>
      </c>
      <c r="G752" s="12">
        <v>2.75</v>
      </c>
    </row>
    <row r="753" spans="2:7" ht="18" customHeight="1" x14ac:dyDescent="0.3">
      <c r="B753" s="11" t="s">
        <v>233</v>
      </c>
      <c r="C753" s="12">
        <v>300</v>
      </c>
      <c r="D753" s="11" t="s">
        <v>233</v>
      </c>
      <c r="E753" s="12">
        <v>1255</v>
      </c>
      <c r="F753" s="11" t="s">
        <v>233</v>
      </c>
      <c r="G753" s="12">
        <v>859</v>
      </c>
    </row>
    <row r="754" spans="2:7" ht="18" customHeight="1" x14ac:dyDescent="0.3">
      <c r="B754" s="11" t="s">
        <v>7198</v>
      </c>
      <c r="C754" s="12">
        <v>1</v>
      </c>
      <c r="D754" s="11" t="s">
        <v>7198</v>
      </c>
      <c r="E754" s="12">
        <v>2.61</v>
      </c>
      <c r="F754" s="11" t="s">
        <v>7198</v>
      </c>
      <c r="G754" s="12">
        <v>1.8683333333333332</v>
      </c>
    </row>
    <row r="755" spans="2:7" ht="18" customHeight="1" x14ac:dyDescent="0.3">
      <c r="B755" s="11" t="s">
        <v>7199</v>
      </c>
      <c r="C755" s="12">
        <v>1</v>
      </c>
      <c r="D755" s="11" t="s">
        <v>7199</v>
      </c>
      <c r="E755" s="12">
        <v>2</v>
      </c>
      <c r="F755" s="11" t="s">
        <v>7199</v>
      </c>
      <c r="G755" s="12">
        <v>1.57</v>
      </c>
    </row>
    <row r="756" spans="2:7" ht="18" customHeight="1" x14ac:dyDescent="0.3">
      <c r="B756" s="11" t="s">
        <v>7200</v>
      </c>
      <c r="C756" s="12">
        <v>1</v>
      </c>
      <c r="D756" s="11" t="s">
        <v>7200</v>
      </c>
      <c r="E756" s="12">
        <v>3</v>
      </c>
      <c r="F756" s="11" t="s">
        <v>7200</v>
      </c>
      <c r="G756" s="12">
        <v>1.9366666666666665</v>
      </c>
    </row>
    <row r="757" spans="2:7" ht="18" customHeight="1" x14ac:dyDescent="0.3">
      <c r="B757" s="11" t="s">
        <v>7201</v>
      </c>
      <c r="C757" s="12">
        <v>0</v>
      </c>
      <c r="D757" s="11" t="s">
        <v>7201</v>
      </c>
      <c r="E757" s="12">
        <v>326.7</v>
      </c>
      <c r="F757" s="11" t="s">
        <v>7201</v>
      </c>
      <c r="G757" s="12">
        <v>172.5683333333333</v>
      </c>
    </row>
    <row r="758" spans="2:7" ht="18" customHeight="1" x14ac:dyDescent="0.3">
      <c r="B758" s="11" t="s">
        <v>7202</v>
      </c>
      <c r="C758" s="12">
        <v>119</v>
      </c>
      <c r="D758" s="11" t="s">
        <v>7202</v>
      </c>
      <c r="E758" s="12">
        <v>205</v>
      </c>
      <c r="F758" s="11" t="s">
        <v>7202</v>
      </c>
      <c r="G758" s="12">
        <v>171.31428571428572</v>
      </c>
    </row>
    <row r="759" spans="2:7" ht="18" customHeight="1" x14ac:dyDescent="0.3">
      <c r="B759" s="11" t="s">
        <v>7203</v>
      </c>
      <c r="C759" s="12">
        <v>2.8</v>
      </c>
      <c r="D759" s="11" t="s">
        <v>7203</v>
      </c>
      <c r="E759" s="12">
        <v>5</v>
      </c>
      <c r="F759" s="11" t="s">
        <v>7203</v>
      </c>
      <c r="G759" s="12">
        <v>3.59</v>
      </c>
    </row>
    <row r="760" spans="2:7" ht="18" customHeight="1" x14ac:dyDescent="0.3">
      <c r="B760" s="11" t="s">
        <v>7204</v>
      </c>
      <c r="C760" s="12">
        <v>0</v>
      </c>
      <c r="D760" s="11" t="s">
        <v>7204</v>
      </c>
      <c r="E760" s="12">
        <v>293.7</v>
      </c>
      <c r="F760" s="11" t="s">
        <v>7204</v>
      </c>
      <c r="G760" s="12">
        <v>168.89538461538461</v>
      </c>
    </row>
    <row r="761" spans="2:7" ht="18" customHeight="1" x14ac:dyDescent="0.3">
      <c r="B761" s="11" t="s">
        <v>7205</v>
      </c>
      <c r="C761" s="12">
        <v>14.8</v>
      </c>
      <c r="D761" s="11" t="s">
        <v>7205</v>
      </c>
      <c r="E761" s="12">
        <v>20.9</v>
      </c>
      <c r="F761" s="11" t="s">
        <v>7205</v>
      </c>
      <c r="G761" s="12">
        <v>17.740000000000002</v>
      </c>
    </row>
    <row r="762" spans="2:7" ht="18" customHeight="1" x14ac:dyDescent="0.3">
      <c r="B762" s="11" t="s">
        <v>7206</v>
      </c>
      <c r="C762" s="12">
        <v>14.8</v>
      </c>
      <c r="D762" s="11" t="s">
        <v>7206</v>
      </c>
      <c r="E762" s="12">
        <v>36.299999999999997</v>
      </c>
      <c r="F762" s="11" t="s">
        <v>7206</v>
      </c>
      <c r="G762" s="12">
        <v>26.619999999999997</v>
      </c>
    </row>
    <row r="763" spans="2:7" ht="18" customHeight="1" x14ac:dyDescent="0.3">
      <c r="B763" s="11" t="s">
        <v>7207</v>
      </c>
      <c r="C763" s="12">
        <v>0</v>
      </c>
      <c r="D763" s="11" t="s">
        <v>7207</v>
      </c>
      <c r="E763" s="12">
        <v>68.48</v>
      </c>
      <c r="F763" s="11" t="s">
        <v>7207</v>
      </c>
      <c r="G763" s="12">
        <v>27.776666666666667</v>
      </c>
    </row>
    <row r="764" spans="2:7" ht="18" customHeight="1" x14ac:dyDescent="0.3">
      <c r="B764" s="11" t="s">
        <v>7208</v>
      </c>
      <c r="C764" s="12">
        <v>0</v>
      </c>
      <c r="D764" s="11" t="s">
        <v>7208</v>
      </c>
      <c r="E764" s="12">
        <v>10</v>
      </c>
      <c r="F764" s="11" t="s">
        <v>7208</v>
      </c>
      <c r="G764" s="12">
        <v>1.5853846153846154</v>
      </c>
    </row>
    <row r="765" spans="2:7" ht="18" customHeight="1" x14ac:dyDescent="0.3">
      <c r="B765" s="11" t="s">
        <v>7209</v>
      </c>
      <c r="C765" s="12">
        <v>0</v>
      </c>
      <c r="D765" s="11" t="s">
        <v>7209</v>
      </c>
      <c r="E765" s="12">
        <v>22750</v>
      </c>
      <c r="F765" s="11" t="s">
        <v>7209</v>
      </c>
      <c r="G765" s="12">
        <v>5467.6853846153845</v>
      </c>
    </row>
    <row r="766" spans="2:7" ht="18" customHeight="1" x14ac:dyDescent="0.3">
      <c r="B766" s="11" t="s">
        <v>7210</v>
      </c>
      <c r="C766" s="12">
        <v>3</v>
      </c>
      <c r="D766" s="11" t="s">
        <v>7210</v>
      </c>
      <c r="E766" s="12">
        <v>7.2</v>
      </c>
      <c r="F766" s="11" t="s">
        <v>7210</v>
      </c>
      <c r="G766" s="12">
        <v>5.12</v>
      </c>
    </row>
    <row r="767" spans="2:7" ht="18" customHeight="1" x14ac:dyDescent="0.3">
      <c r="B767" s="11" t="s">
        <v>7211</v>
      </c>
      <c r="C767" s="12">
        <v>4</v>
      </c>
      <c r="D767" s="11" t="s">
        <v>7211</v>
      </c>
      <c r="E767" s="12">
        <v>5</v>
      </c>
      <c r="F767" s="11" t="s">
        <v>7211</v>
      </c>
      <c r="G767" s="12">
        <v>4.375</v>
      </c>
    </row>
    <row r="768" spans="2:7" ht="18" customHeight="1" x14ac:dyDescent="0.3">
      <c r="B768" s="11" t="s">
        <v>7212</v>
      </c>
      <c r="C768" s="12">
        <v>80</v>
      </c>
      <c r="D768" s="11" t="s">
        <v>7212</v>
      </c>
      <c r="E768" s="12">
        <v>252</v>
      </c>
      <c r="F768" s="11" t="s">
        <v>7212</v>
      </c>
      <c r="G768" s="12">
        <v>135.80600000000001</v>
      </c>
    </row>
    <row r="769" spans="2:7" ht="18" customHeight="1" x14ac:dyDescent="0.3">
      <c r="B769" s="11" t="s">
        <v>7213</v>
      </c>
      <c r="C769" s="12">
        <v>80</v>
      </c>
      <c r="D769" s="11" t="s">
        <v>7213</v>
      </c>
      <c r="E769" s="12">
        <v>300</v>
      </c>
      <c r="F769" s="11" t="s">
        <v>7213</v>
      </c>
      <c r="G769" s="12">
        <v>168.55555555555554</v>
      </c>
    </row>
    <row r="770" spans="2:7" ht="18" customHeight="1" x14ac:dyDescent="0.3">
      <c r="B770" s="11" t="s">
        <v>7214</v>
      </c>
      <c r="C770" s="12">
        <v>300</v>
      </c>
      <c r="D770" s="11" t="s">
        <v>7214</v>
      </c>
      <c r="E770" s="12">
        <v>3000</v>
      </c>
      <c r="F770" s="11" t="s">
        <v>7214</v>
      </c>
      <c r="G770" s="12">
        <v>1176.3333333333333</v>
      </c>
    </row>
    <row r="771" spans="2:7" ht="18" customHeight="1" x14ac:dyDescent="0.3">
      <c r="B771" s="11" t="s">
        <v>7215</v>
      </c>
      <c r="C771" s="12">
        <v>88</v>
      </c>
      <c r="D771" s="11" t="s">
        <v>7215</v>
      </c>
      <c r="E771" s="12">
        <v>1500</v>
      </c>
      <c r="F771" s="11" t="s">
        <v>7215</v>
      </c>
      <c r="G771" s="12">
        <v>435.33333333333331</v>
      </c>
    </row>
    <row r="772" spans="2:7" ht="18" customHeight="1" x14ac:dyDescent="0.3">
      <c r="B772" s="11" t="s">
        <v>7216</v>
      </c>
      <c r="C772" s="12">
        <v>1</v>
      </c>
      <c r="D772" s="11" t="s">
        <v>7216</v>
      </c>
      <c r="E772" s="12">
        <v>3.5</v>
      </c>
      <c r="F772" s="11" t="s">
        <v>7216</v>
      </c>
      <c r="G772" s="12">
        <v>2.5016666666666665</v>
      </c>
    </row>
    <row r="773" spans="2:7" ht="18" customHeight="1" x14ac:dyDescent="0.3">
      <c r="B773" s="11" t="s">
        <v>7217</v>
      </c>
      <c r="C773" s="12">
        <v>1500</v>
      </c>
      <c r="D773" s="11" t="s">
        <v>7217</v>
      </c>
      <c r="E773" s="12">
        <v>5000</v>
      </c>
      <c r="F773" s="11" t="s">
        <v>7217</v>
      </c>
      <c r="G773" s="12">
        <v>3427.8888888888887</v>
      </c>
    </row>
    <row r="774" spans="2:7" ht="18" customHeight="1" x14ac:dyDescent="0.3">
      <c r="B774" s="11" t="s">
        <v>7218</v>
      </c>
      <c r="C774" s="12">
        <v>1.5</v>
      </c>
      <c r="D774" s="11" t="s">
        <v>7218</v>
      </c>
      <c r="E774" s="12">
        <v>4.25</v>
      </c>
      <c r="F774" s="11" t="s">
        <v>7218</v>
      </c>
      <c r="G774" s="12">
        <v>2.7722222222222221</v>
      </c>
    </row>
    <row r="775" spans="2:7" ht="18" customHeight="1" x14ac:dyDescent="0.3">
      <c r="B775" s="11" t="s">
        <v>7219</v>
      </c>
      <c r="C775" s="12">
        <v>0.04</v>
      </c>
      <c r="D775" s="11" t="s">
        <v>7219</v>
      </c>
      <c r="E775" s="12">
        <v>0.5</v>
      </c>
      <c r="F775" s="11" t="s">
        <v>7219</v>
      </c>
      <c r="G775" s="12">
        <v>0.13444444444444448</v>
      </c>
    </row>
    <row r="776" spans="2:7" ht="18" customHeight="1" x14ac:dyDescent="0.3">
      <c r="B776" s="11" t="s">
        <v>234</v>
      </c>
      <c r="C776" s="12">
        <v>2</v>
      </c>
      <c r="D776" s="11" t="s">
        <v>234</v>
      </c>
      <c r="E776" s="12">
        <v>12.6</v>
      </c>
      <c r="F776" s="11" t="s">
        <v>234</v>
      </c>
      <c r="G776" s="12">
        <v>5.48</v>
      </c>
    </row>
    <row r="777" spans="2:7" ht="18" customHeight="1" x14ac:dyDescent="0.3">
      <c r="B777" s="11" t="s">
        <v>5021</v>
      </c>
      <c r="C777" s="12">
        <v>6.5</v>
      </c>
      <c r="D777" s="11" t="s">
        <v>5021</v>
      </c>
      <c r="E777" s="12">
        <v>32</v>
      </c>
      <c r="F777" s="11" t="s">
        <v>5021</v>
      </c>
      <c r="G777" s="12">
        <v>13.333333333333334</v>
      </c>
    </row>
    <row r="778" spans="2:7" ht="18" customHeight="1" x14ac:dyDescent="0.3">
      <c r="B778" s="11" t="s">
        <v>235</v>
      </c>
      <c r="C778" s="12">
        <v>10</v>
      </c>
      <c r="D778" s="11" t="s">
        <v>235</v>
      </c>
      <c r="E778" s="12">
        <v>15</v>
      </c>
      <c r="F778" s="11" t="s">
        <v>235</v>
      </c>
      <c r="G778" s="12">
        <v>11.25</v>
      </c>
    </row>
    <row r="779" spans="2:7" ht="18" customHeight="1" x14ac:dyDescent="0.3">
      <c r="B779" s="11" t="s">
        <v>236</v>
      </c>
      <c r="C779" s="12">
        <v>2.5</v>
      </c>
      <c r="D779" s="11" t="s">
        <v>236</v>
      </c>
      <c r="E779" s="12">
        <v>10</v>
      </c>
      <c r="F779" s="11" t="s">
        <v>236</v>
      </c>
      <c r="G779" s="12">
        <v>6.7</v>
      </c>
    </row>
    <row r="780" spans="2:7" ht="18" customHeight="1" x14ac:dyDescent="0.3">
      <c r="B780" s="11" t="s">
        <v>5022</v>
      </c>
      <c r="C780" s="12">
        <v>200</v>
      </c>
      <c r="D780" s="11" t="s">
        <v>5022</v>
      </c>
      <c r="E780" s="12">
        <v>365</v>
      </c>
      <c r="F780" s="11" t="s">
        <v>5022</v>
      </c>
      <c r="G780" s="12">
        <v>286</v>
      </c>
    </row>
    <row r="781" spans="2:7" ht="18" customHeight="1" x14ac:dyDescent="0.3">
      <c r="B781" s="11" t="s">
        <v>7220</v>
      </c>
      <c r="C781" s="12">
        <v>8.5</v>
      </c>
      <c r="D781" s="11" t="s">
        <v>7220</v>
      </c>
      <c r="E781" s="12">
        <v>44</v>
      </c>
      <c r="F781" s="11" t="s">
        <v>7220</v>
      </c>
      <c r="G781" s="12">
        <v>24.291428571428572</v>
      </c>
    </row>
    <row r="782" spans="2:7" ht="18" customHeight="1" x14ac:dyDescent="0.3">
      <c r="B782" s="11" t="s">
        <v>7221</v>
      </c>
      <c r="C782" s="12">
        <v>56.5</v>
      </c>
      <c r="D782" s="11" t="s">
        <v>7221</v>
      </c>
      <c r="E782" s="12">
        <v>100.5</v>
      </c>
      <c r="F782" s="11" t="s">
        <v>7221</v>
      </c>
      <c r="G782" s="12">
        <v>77.805714285714288</v>
      </c>
    </row>
    <row r="783" spans="2:7" ht="18" customHeight="1" x14ac:dyDescent="0.3">
      <c r="B783" s="11" t="s">
        <v>7222</v>
      </c>
      <c r="C783" s="12">
        <v>27</v>
      </c>
      <c r="D783" s="11" t="s">
        <v>7222</v>
      </c>
      <c r="E783" s="12">
        <v>90.82</v>
      </c>
      <c r="F783" s="11" t="s">
        <v>7222</v>
      </c>
      <c r="G783" s="12">
        <v>71.760000000000005</v>
      </c>
    </row>
    <row r="784" spans="2:7" ht="18" customHeight="1" x14ac:dyDescent="0.3">
      <c r="B784" s="11" t="s">
        <v>5248</v>
      </c>
      <c r="C784" s="12">
        <v>17</v>
      </c>
      <c r="D784" s="11" t="s">
        <v>5248</v>
      </c>
      <c r="E784" s="12">
        <v>140</v>
      </c>
      <c r="F784" s="11" t="s">
        <v>5248</v>
      </c>
      <c r="G784" s="12">
        <v>48.625</v>
      </c>
    </row>
    <row r="785" spans="2:7" ht="18" customHeight="1" x14ac:dyDescent="0.3">
      <c r="B785" s="11" t="s">
        <v>7223</v>
      </c>
      <c r="C785" s="12">
        <v>20.85</v>
      </c>
      <c r="D785" s="11" t="s">
        <v>7223</v>
      </c>
      <c r="E785" s="12">
        <v>90.5</v>
      </c>
      <c r="F785" s="11" t="s">
        <v>7223</v>
      </c>
      <c r="G785" s="12">
        <v>61.699999999999996</v>
      </c>
    </row>
    <row r="786" spans="2:7" ht="18" customHeight="1" x14ac:dyDescent="0.3">
      <c r="B786" s="11" t="s">
        <v>7224</v>
      </c>
      <c r="C786" s="12">
        <v>10</v>
      </c>
      <c r="D786" s="11" t="s">
        <v>7224</v>
      </c>
      <c r="E786" s="12">
        <v>50</v>
      </c>
      <c r="F786" s="11" t="s">
        <v>7224</v>
      </c>
      <c r="G786" s="12">
        <v>33.333333333333336</v>
      </c>
    </row>
    <row r="787" spans="2:7" ht="18" customHeight="1" x14ac:dyDescent="0.3">
      <c r="B787" s="11" t="s">
        <v>237</v>
      </c>
      <c r="C787" s="12">
        <v>121</v>
      </c>
      <c r="D787" s="11" t="s">
        <v>237</v>
      </c>
      <c r="E787" s="12">
        <v>320</v>
      </c>
      <c r="F787" s="11" t="s">
        <v>237</v>
      </c>
      <c r="G787" s="12">
        <v>232.2</v>
      </c>
    </row>
    <row r="788" spans="2:7" ht="18" customHeight="1" x14ac:dyDescent="0.3">
      <c r="B788" s="11" t="s">
        <v>238</v>
      </c>
      <c r="C788" s="12">
        <v>80</v>
      </c>
      <c r="D788" s="11" t="s">
        <v>238</v>
      </c>
      <c r="E788" s="12">
        <v>80</v>
      </c>
      <c r="F788" s="11" t="s">
        <v>238</v>
      </c>
      <c r="G788" s="12">
        <v>80</v>
      </c>
    </row>
    <row r="789" spans="2:7" ht="18" customHeight="1" x14ac:dyDescent="0.3">
      <c r="B789" s="11" t="s">
        <v>7225</v>
      </c>
      <c r="C789" s="12">
        <v>35</v>
      </c>
      <c r="D789" s="11" t="s">
        <v>7225</v>
      </c>
      <c r="E789" s="12">
        <v>100</v>
      </c>
      <c r="F789" s="11" t="s">
        <v>7225</v>
      </c>
      <c r="G789" s="12">
        <v>67.351111111111109</v>
      </c>
    </row>
    <row r="790" spans="2:7" ht="18" customHeight="1" x14ac:dyDescent="0.3">
      <c r="B790" s="11" t="s">
        <v>7226</v>
      </c>
      <c r="C790" s="12">
        <v>2.35</v>
      </c>
      <c r="D790" s="11" t="s">
        <v>7226</v>
      </c>
      <c r="E790" s="12">
        <v>7.5</v>
      </c>
      <c r="F790" s="11" t="s">
        <v>7226</v>
      </c>
      <c r="G790" s="12">
        <v>4.6500000000000004</v>
      </c>
    </row>
    <row r="791" spans="2:7" ht="18" customHeight="1" x14ac:dyDescent="0.3">
      <c r="B791" s="11" t="s">
        <v>239</v>
      </c>
      <c r="C791" s="12">
        <v>1.5</v>
      </c>
      <c r="D791" s="11" t="s">
        <v>239</v>
      </c>
      <c r="E791" s="12">
        <v>3</v>
      </c>
      <c r="F791" s="11" t="s">
        <v>239</v>
      </c>
      <c r="G791" s="12">
        <v>2.6124999999999998</v>
      </c>
    </row>
    <row r="792" spans="2:7" ht="18" customHeight="1" x14ac:dyDescent="0.3">
      <c r="B792" s="11" t="s">
        <v>240</v>
      </c>
      <c r="C792" s="12">
        <v>1</v>
      </c>
      <c r="D792" s="11" t="s">
        <v>240</v>
      </c>
      <c r="E792" s="12">
        <v>3</v>
      </c>
      <c r="F792" s="11" t="s">
        <v>240</v>
      </c>
      <c r="G792" s="12">
        <v>2.2374999999999998</v>
      </c>
    </row>
    <row r="793" spans="2:7" ht="18" customHeight="1" x14ac:dyDescent="0.3">
      <c r="B793" s="11" t="s">
        <v>241</v>
      </c>
      <c r="C793" s="12">
        <v>1</v>
      </c>
      <c r="D793" s="11" t="s">
        <v>241</v>
      </c>
      <c r="E793" s="12">
        <v>10</v>
      </c>
      <c r="F793" s="11" t="s">
        <v>241</v>
      </c>
      <c r="G793" s="12">
        <v>3.35</v>
      </c>
    </row>
    <row r="794" spans="2:7" ht="18" customHeight="1" x14ac:dyDescent="0.3">
      <c r="B794" s="11" t="s">
        <v>242</v>
      </c>
      <c r="C794" s="12">
        <v>120</v>
      </c>
      <c r="D794" s="11" t="s">
        <v>242</v>
      </c>
      <c r="E794" s="12">
        <v>373.15</v>
      </c>
      <c r="F794" s="11" t="s">
        <v>242</v>
      </c>
      <c r="G794" s="12">
        <v>183.03</v>
      </c>
    </row>
    <row r="795" spans="2:7" ht="18" customHeight="1" x14ac:dyDescent="0.3">
      <c r="B795" s="11" t="s">
        <v>7227</v>
      </c>
      <c r="C795" s="12">
        <v>14.45</v>
      </c>
      <c r="D795" s="11" t="s">
        <v>7227</v>
      </c>
      <c r="E795" s="12">
        <v>19</v>
      </c>
      <c r="F795" s="11" t="s">
        <v>7227</v>
      </c>
      <c r="G795" s="12">
        <v>15.841428571428574</v>
      </c>
    </row>
    <row r="796" spans="2:7" ht="18" customHeight="1" x14ac:dyDescent="0.3">
      <c r="B796" s="11" t="s">
        <v>7228</v>
      </c>
      <c r="C796" s="12">
        <v>400</v>
      </c>
      <c r="D796" s="11" t="s">
        <v>7228</v>
      </c>
      <c r="E796" s="12">
        <v>900</v>
      </c>
      <c r="F796" s="11" t="s">
        <v>7228</v>
      </c>
      <c r="G796" s="12">
        <v>583.33333333333337</v>
      </c>
    </row>
    <row r="797" spans="2:7" ht="18" customHeight="1" x14ac:dyDescent="0.3">
      <c r="B797" s="11" t="s">
        <v>7229</v>
      </c>
      <c r="C797" s="12">
        <v>180.5</v>
      </c>
      <c r="D797" s="11" t="s">
        <v>7229</v>
      </c>
      <c r="E797" s="12">
        <v>410</v>
      </c>
      <c r="F797" s="11" t="s">
        <v>7229</v>
      </c>
      <c r="G797" s="12">
        <v>261.88</v>
      </c>
    </row>
    <row r="798" spans="2:7" ht="18" customHeight="1" x14ac:dyDescent="0.3">
      <c r="B798" s="11" t="s">
        <v>7230</v>
      </c>
      <c r="C798" s="12">
        <v>137.5</v>
      </c>
      <c r="D798" s="11" t="s">
        <v>7230</v>
      </c>
      <c r="E798" s="12">
        <v>185</v>
      </c>
      <c r="F798" s="11" t="s">
        <v>7230</v>
      </c>
      <c r="G798" s="12">
        <v>152.34714285714287</v>
      </c>
    </row>
    <row r="799" spans="2:7" ht="18" customHeight="1" x14ac:dyDescent="0.3">
      <c r="B799" s="11" t="s">
        <v>7231</v>
      </c>
      <c r="C799" s="12">
        <v>158</v>
      </c>
      <c r="D799" s="11" t="s">
        <v>7231</v>
      </c>
      <c r="E799" s="12">
        <v>222</v>
      </c>
      <c r="F799" s="11" t="s">
        <v>7231</v>
      </c>
      <c r="G799" s="12">
        <v>188.75</v>
      </c>
    </row>
    <row r="800" spans="2:7" ht="18" customHeight="1" x14ac:dyDescent="0.3">
      <c r="B800" s="11" t="s">
        <v>7232</v>
      </c>
      <c r="C800" s="12">
        <v>149.5</v>
      </c>
      <c r="D800" s="11" t="s">
        <v>7232</v>
      </c>
      <c r="E800" s="12">
        <v>247</v>
      </c>
      <c r="F800" s="11" t="s">
        <v>7232</v>
      </c>
      <c r="G800" s="12">
        <v>182.148</v>
      </c>
    </row>
    <row r="801" spans="2:7" ht="18" customHeight="1" x14ac:dyDescent="0.3">
      <c r="B801" s="11" t="s">
        <v>5249</v>
      </c>
      <c r="C801" s="12">
        <v>130</v>
      </c>
      <c r="D801" s="11" t="s">
        <v>5249</v>
      </c>
      <c r="E801" s="12">
        <v>170.74</v>
      </c>
      <c r="F801" s="11" t="s">
        <v>5249</v>
      </c>
      <c r="G801" s="12">
        <v>150.20666666666668</v>
      </c>
    </row>
    <row r="802" spans="2:7" ht="18" customHeight="1" x14ac:dyDescent="0.3">
      <c r="B802" s="11" t="s">
        <v>7233</v>
      </c>
      <c r="C802" s="12">
        <v>130</v>
      </c>
      <c r="D802" s="11" t="s">
        <v>7233</v>
      </c>
      <c r="E802" s="12">
        <v>172.65</v>
      </c>
      <c r="F802" s="11" t="s">
        <v>7233</v>
      </c>
      <c r="G802" s="12">
        <v>142.55000000000001</v>
      </c>
    </row>
    <row r="803" spans="2:7" ht="18" customHeight="1" x14ac:dyDescent="0.3">
      <c r="B803" s="11" t="s">
        <v>5250</v>
      </c>
      <c r="C803" s="12">
        <v>138</v>
      </c>
      <c r="D803" s="11" t="s">
        <v>5250</v>
      </c>
      <c r="E803" s="12">
        <v>170.74</v>
      </c>
      <c r="F803" s="11" t="s">
        <v>5250</v>
      </c>
      <c r="G803" s="12">
        <v>156.08166666666668</v>
      </c>
    </row>
    <row r="804" spans="2:7" ht="18" customHeight="1" x14ac:dyDescent="0.3">
      <c r="B804" s="11" t="s">
        <v>7234</v>
      </c>
      <c r="C804" s="12">
        <v>158</v>
      </c>
      <c r="D804" s="11" t="s">
        <v>7234</v>
      </c>
      <c r="E804" s="12">
        <v>220</v>
      </c>
      <c r="F804" s="11" t="s">
        <v>7234</v>
      </c>
      <c r="G804" s="12">
        <v>188.25</v>
      </c>
    </row>
    <row r="805" spans="2:7" ht="18" customHeight="1" x14ac:dyDescent="0.3">
      <c r="B805" s="11" t="s">
        <v>7235</v>
      </c>
      <c r="C805" s="12">
        <v>158</v>
      </c>
      <c r="D805" s="11" t="s">
        <v>7235</v>
      </c>
      <c r="E805" s="12">
        <v>220</v>
      </c>
      <c r="F805" s="11" t="s">
        <v>7235</v>
      </c>
      <c r="G805" s="12">
        <v>188.25</v>
      </c>
    </row>
    <row r="806" spans="2:7" ht="18" customHeight="1" x14ac:dyDescent="0.3">
      <c r="B806" s="11" t="s">
        <v>243</v>
      </c>
      <c r="C806" s="12">
        <v>200</v>
      </c>
      <c r="D806" s="11" t="s">
        <v>243</v>
      </c>
      <c r="E806" s="12">
        <v>671</v>
      </c>
      <c r="F806" s="11" t="s">
        <v>243</v>
      </c>
      <c r="G806" s="12">
        <v>435.5</v>
      </c>
    </row>
    <row r="807" spans="2:7" ht="18" customHeight="1" x14ac:dyDescent="0.3">
      <c r="B807" s="11" t="s">
        <v>5008</v>
      </c>
      <c r="C807" s="12">
        <v>250</v>
      </c>
      <c r="D807" s="11" t="s">
        <v>5008</v>
      </c>
      <c r="E807" s="12">
        <v>362.75</v>
      </c>
      <c r="F807" s="11" t="s">
        <v>5008</v>
      </c>
      <c r="G807" s="12">
        <v>290.14999999999998</v>
      </c>
    </row>
    <row r="808" spans="2:7" ht="18" customHeight="1" x14ac:dyDescent="0.3">
      <c r="B808" s="11" t="s">
        <v>4982</v>
      </c>
      <c r="C808" s="12">
        <v>40</v>
      </c>
      <c r="D808" s="11" t="s">
        <v>4982</v>
      </c>
      <c r="E808" s="12">
        <v>91.75</v>
      </c>
      <c r="F808" s="11" t="s">
        <v>4982</v>
      </c>
      <c r="G808" s="12">
        <v>64.707142857142856</v>
      </c>
    </row>
    <row r="809" spans="2:7" ht="18" customHeight="1" x14ac:dyDescent="0.3">
      <c r="B809" s="11" t="s">
        <v>4803</v>
      </c>
      <c r="C809" s="12">
        <v>49</v>
      </c>
      <c r="D809" s="11" t="s">
        <v>4803</v>
      </c>
      <c r="E809" s="12">
        <v>128.57</v>
      </c>
      <c r="F809" s="11" t="s">
        <v>4803</v>
      </c>
      <c r="G809" s="12">
        <v>80.513999999999996</v>
      </c>
    </row>
    <row r="810" spans="2:7" ht="18" customHeight="1" x14ac:dyDescent="0.3">
      <c r="B810" s="11" t="s">
        <v>4953</v>
      </c>
      <c r="C810" s="12">
        <v>49</v>
      </c>
      <c r="D810" s="11" t="s">
        <v>4953</v>
      </c>
      <c r="E810" s="12">
        <v>250</v>
      </c>
      <c r="F810" s="11" t="s">
        <v>4953</v>
      </c>
      <c r="G810" s="12">
        <v>117.13416666666667</v>
      </c>
    </row>
    <row r="811" spans="2:7" ht="18" customHeight="1" x14ac:dyDescent="0.3">
      <c r="B811" s="11" t="s">
        <v>4954</v>
      </c>
      <c r="C811" s="12">
        <v>56</v>
      </c>
      <c r="D811" s="11" t="s">
        <v>4954</v>
      </c>
      <c r="E811" s="12">
        <v>380</v>
      </c>
      <c r="F811" s="11" t="s">
        <v>4954</v>
      </c>
      <c r="G811" s="12">
        <v>140.19999999999999</v>
      </c>
    </row>
    <row r="812" spans="2:7" ht="18" customHeight="1" x14ac:dyDescent="0.3">
      <c r="B812" s="11" t="s">
        <v>4637</v>
      </c>
      <c r="C812" s="12">
        <v>64.3</v>
      </c>
      <c r="D812" s="11" t="s">
        <v>4637</v>
      </c>
      <c r="E812" s="12">
        <v>90</v>
      </c>
      <c r="F812" s="11" t="s">
        <v>4637</v>
      </c>
      <c r="G812" s="12">
        <v>77.325000000000003</v>
      </c>
    </row>
    <row r="813" spans="2:7" ht="18" customHeight="1" x14ac:dyDescent="0.3">
      <c r="B813" s="11" t="s">
        <v>244</v>
      </c>
      <c r="C813" s="12">
        <v>88.75</v>
      </c>
      <c r="D813" s="11" t="s">
        <v>244</v>
      </c>
      <c r="E813" s="12">
        <v>88.75</v>
      </c>
      <c r="F813" s="11" t="s">
        <v>244</v>
      </c>
      <c r="G813" s="12">
        <v>88.75</v>
      </c>
    </row>
    <row r="814" spans="2:7" ht="18" customHeight="1" x14ac:dyDescent="0.3">
      <c r="B814" s="11" t="s">
        <v>245</v>
      </c>
      <c r="C814" s="12">
        <v>59.3</v>
      </c>
      <c r="D814" s="11" t="s">
        <v>245</v>
      </c>
      <c r="E814" s="12">
        <v>59.3</v>
      </c>
      <c r="F814" s="11" t="s">
        <v>245</v>
      </c>
      <c r="G814" s="12">
        <v>59.3</v>
      </c>
    </row>
    <row r="815" spans="2:7" ht="18" customHeight="1" x14ac:dyDescent="0.3">
      <c r="B815" s="11" t="s">
        <v>246</v>
      </c>
      <c r="C815" s="12">
        <v>40</v>
      </c>
      <c r="D815" s="11" t="s">
        <v>246</v>
      </c>
      <c r="E815" s="12">
        <v>61.5</v>
      </c>
      <c r="F815" s="11" t="s">
        <v>246</v>
      </c>
      <c r="G815" s="12">
        <v>51.35</v>
      </c>
    </row>
    <row r="816" spans="2:7" ht="18" customHeight="1" x14ac:dyDescent="0.3">
      <c r="B816" s="11" t="s">
        <v>247</v>
      </c>
      <c r="C816" s="12">
        <v>138.05000000000001</v>
      </c>
      <c r="D816" s="11" t="s">
        <v>247</v>
      </c>
      <c r="E816" s="12">
        <v>138.05000000000001</v>
      </c>
      <c r="F816" s="11" t="s">
        <v>247</v>
      </c>
      <c r="G816" s="12">
        <v>138.05000000000001</v>
      </c>
    </row>
    <row r="817" spans="2:7" ht="18" customHeight="1" x14ac:dyDescent="0.3">
      <c r="B817" s="11" t="s">
        <v>367</v>
      </c>
      <c r="C817" s="12">
        <v>64.25</v>
      </c>
      <c r="D817" s="11" t="s">
        <v>367</v>
      </c>
      <c r="E817" s="12">
        <v>86</v>
      </c>
      <c r="F817" s="11" t="s">
        <v>367</v>
      </c>
      <c r="G817" s="12">
        <v>74.916666666666671</v>
      </c>
    </row>
    <row r="818" spans="2:7" ht="18" customHeight="1" x14ac:dyDescent="0.3">
      <c r="B818" s="11" t="s">
        <v>248</v>
      </c>
      <c r="C818" s="12">
        <v>40</v>
      </c>
      <c r="D818" s="11" t="s">
        <v>248</v>
      </c>
      <c r="E818" s="12">
        <v>150</v>
      </c>
      <c r="F818" s="11" t="s">
        <v>248</v>
      </c>
      <c r="G818" s="12">
        <v>70.005217391304342</v>
      </c>
    </row>
    <row r="819" spans="2:7" ht="18" customHeight="1" x14ac:dyDescent="0.3">
      <c r="B819" s="11" t="s">
        <v>7236</v>
      </c>
      <c r="C819" s="12">
        <v>44.36</v>
      </c>
      <c r="D819" s="11" t="s">
        <v>7236</v>
      </c>
      <c r="E819" s="12">
        <v>162.97999999999999</v>
      </c>
      <c r="F819" s="11" t="s">
        <v>7236</v>
      </c>
      <c r="G819" s="12">
        <v>89.89</v>
      </c>
    </row>
    <row r="820" spans="2:7" ht="18" customHeight="1" x14ac:dyDescent="0.3">
      <c r="B820" s="11" t="s">
        <v>7237</v>
      </c>
      <c r="C820" s="12">
        <v>7.97</v>
      </c>
      <c r="D820" s="11" t="s">
        <v>7237</v>
      </c>
      <c r="E820" s="12">
        <v>16.8</v>
      </c>
      <c r="F820" s="11" t="s">
        <v>7237</v>
      </c>
      <c r="G820" s="12">
        <v>11.174285714285714</v>
      </c>
    </row>
    <row r="821" spans="2:7" ht="18" customHeight="1" x14ac:dyDescent="0.3">
      <c r="B821" s="11" t="s">
        <v>7238</v>
      </c>
      <c r="C821" s="12">
        <v>9</v>
      </c>
      <c r="D821" s="11" t="s">
        <v>7238</v>
      </c>
      <c r="E821" s="12">
        <v>20</v>
      </c>
      <c r="F821" s="11" t="s">
        <v>7238</v>
      </c>
      <c r="G821" s="12">
        <v>13.417142857142858</v>
      </c>
    </row>
    <row r="822" spans="2:7" ht="18" customHeight="1" x14ac:dyDescent="0.3">
      <c r="B822" s="11" t="s">
        <v>7239</v>
      </c>
      <c r="C822" s="12">
        <v>38</v>
      </c>
      <c r="D822" s="11" t="s">
        <v>7239</v>
      </c>
      <c r="E822" s="12">
        <v>75</v>
      </c>
      <c r="F822" s="11" t="s">
        <v>7239</v>
      </c>
      <c r="G822" s="12">
        <v>61</v>
      </c>
    </row>
    <row r="823" spans="2:7" ht="18" customHeight="1" x14ac:dyDescent="0.3">
      <c r="B823" s="11" t="s">
        <v>7240</v>
      </c>
      <c r="C823" s="12">
        <v>45</v>
      </c>
      <c r="D823" s="11" t="s">
        <v>7240</v>
      </c>
      <c r="E823" s="12">
        <v>120</v>
      </c>
      <c r="F823" s="11" t="s">
        <v>7240</v>
      </c>
      <c r="G823" s="12">
        <v>87</v>
      </c>
    </row>
    <row r="824" spans="2:7" ht="18" customHeight="1" x14ac:dyDescent="0.3">
      <c r="B824" s="11" t="s">
        <v>5251</v>
      </c>
      <c r="C824" s="12">
        <v>50</v>
      </c>
      <c r="D824" s="11" t="s">
        <v>5251</v>
      </c>
      <c r="E824" s="12">
        <v>175</v>
      </c>
      <c r="F824" s="11" t="s">
        <v>5251</v>
      </c>
      <c r="G824" s="12">
        <v>98.393333333333331</v>
      </c>
    </row>
    <row r="825" spans="2:7" ht="18" customHeight="1" x14ac:dyDescent="0.3">
      <c r="B825" s="11" t="s">
        <v>5252</v>
      </c>
      <c r="C825" s="12">
        <v>53</v>
      </c>
      <c r="D825" s="11" t="s">
        <v>5252</v>
      </c>
      <c r="E825" s="12">
        <v>76.8</v>
      </c>
      <c r="F825" s="11" t="s">
        <v>5252</v>
      </c>
      <c r="G825" s="12">
        <v>60.796666666666674</v>
      </c>
    </row>
    <row r="826" spans="2:7" ht="18" customHeight="1" x14ac:dyDescent="0.3">
      <c r="B826" s="11" t="s">
        <v>4804</v>
      </c>
      <c r="C826" s="12">
        <v>4.5</v>
      </c>
      <c r="D826" s="11" t="s">
        <v>4804</v>
      </c>
      <c r="E826" s="12">
        <v>9.3000000000000007</v>
      </c>
      <c r="F826" s="11" t="s">
        <v>4804</v>
      </c>
      <c r="G826" s="12">
        <v>7.6388888888888893</v>
      </c>
    </row>
    <row r="827" spans="2:7" ht="18" customHeight="1" x14ac:dyDescent="0.3">
      <c r="B827" s="11" t="s">
        <v>7241</v>
      </c>
      <c r="C827" s="12">
        <v>42</v>
      </c>
      <c r="D827" s="11" t="s">
        <v>7241</v>
      </c>
      <c r="E827" s="12">
        <v>90</v>
      </c>
      <c r="F827" s="11" t="s">
        <v>7241</v>
      </c>
      <c r="G827" s="12">
        <v>61.904285714285713</v>
      </c>
    </row>
    <row r="828" spans="2:7" ht="18" customHeight="1" x14ac:dyDescent="0.3">
      <c r="B828" s="11" t="s">
        <v>7242</v>
      </c>
      <c r="C828" s="12">
        <v>42</v>
      </c>
      <c r="D828" s="11" t="s">
        <v>7242</v>
      </c>
      <c r="E828" s="12">
        <v>90</v>
      </c>
      <c r="F828" s="11" t="s">
        <v>7242</v>
      </c>
      <c r="G828" s="12">
        <v>62.49</v>
      </c>
    </row>
    <row r="829" spans="2:7" ht="18" customHeight="1" x14ac:dyDescent="0.3">
      <c r="B829" s="11" t="s">
        <v>7243</v>
      </c>
      <c r="C829" s="12">
        <v>8.44</v>
      </c>
      <c r="D829" s="11" t="s">
        <v>7243</v>
      </c>
      <c r="E829" s="12">
        <v>16.8</v>
      </c>
      <c r="F829" s="11" t="s">
        <v>7243</v>
      </c>
      <c r="G829" s="12">
        <v>11.677142857142856</v>
      </c>
    </row>
    <row r="830" spans="2:7" ht="18" customHeight="1" x14ac:dyDescent="0.3">
      <c r="B830" s="11" t="s">
        <v>5253</v>
      </c>
      <c r="C830" s="12">
        <v>0</v>
      </c>
      <c r="D830" s="11" t="s">
        <v>5253</v>
      </c>
      <c r="E830" s="12">
        <v>79.400000000000006</v>
      </c>
      <c r="F830" s="11" t="s">
        <v>5253</v>
      </c>
      <c r="G830" s="12">
        <v>51.233333333333327</v>
      </c>
    </row>
    <row r="831" spans="2:7" ht="18" customHeight="1" x14ac:dyDescent="0.3">
      <c r="B831" s="11" t="s">
        <v>5254</v>
      </c>
      <c r="C831" s="12">
        <v>42.75</v>
      </c>
      <c r="D831" s="11" t="s">
        <v>5254</v>
      </c>
      <c r="E831" s="12">
        <v>78.599999999999994</v>
      </c>
      <c r="F831" s="11" t="s">
        <v>5254</v>
      </c>
      <c r="G831" s="12">
        <v>60.055000000000007</v>
      </c>
    </row>
    <row r="832" spans="2:7" ht="18" customHeight="1" x14ac:dyDescent="0.3">
      <c r="B832" s="11" t="s">
        <v>7244</v>
      </c>
      <c r="C832" s="12">
        <v>42</v>
      </c>
      <c r="D832" s="11" t="s">
        <v>7244</v>
      </c>
      <c r="E832" s="12">
        <v>94.85</v>
      </c>
      <c r="F832" s="11" t="s">
        <v>7244</v>
      </c>
      <c r="G832" s="12">
        <v>66.467142857142861</v>
      </c>
    </row>
    <row r="833" spans="2:7" ht="18" customHeight="1" x14ac:dyDescent="0.3">
      <c r="B833" s="11" t="s">
        <v>7245</v>
      </c>
      <c r="C833" s="12">
        <v>45</v>
      </c>
      <c r="D833" s="11" t="s">
        <v>7245</v>
      </c>
      <c r="E833" s="12">
        <v>93</v>
      </c>
      <c r="F833" s="11" t="s">
        <v>7245</v>
      </c>
      <c r="G833" s="12">
        <v>70.75</v>
      </c>
    </row>
    <row r="834" spans="2:7" ht="18" customHeight="1" x14ac:dyDescent="0.3">
      <c r="B834" s="11" t="s">
        <v>4805</v>
      </c>
      <c r="C834" s="12">
        <v>5.75</v>
      </c>
      <c r="D834" s="11" t="s">
        <v>4805</v>
      </c>
      <c r="E834" s="12">
        <v>15</v>
      </c>
      <c r="F834" s="11" t="s">
        <v>4805</v>
      </c>
      <c r="G834" s="12">
        <v>10.122222222222222</v>
      </c>
    </row>
    <row r="835" spans="2:7" ht="18" customHeight="1" x14ac:dyDescent="0.3">
      <c r="B835" s="11" t="s">
        <v>7246</v>
      </c>
      <c r="C835" s="12">
        <v>4</v>
      </c>
      <c r="D835" s="11" t="s">
        <v>7246</v>
      </c>
      <c r="E835" s="12">
        <v>14</v>
      </c>
      <c r="F835" s="11" t="s">
        <v>7246</v>
      </c>
      <c r="G835" s="12">
        <v>8.8916666666666675</v>
      </c>
    </row>
    <row r="836" spans="2:7" ht="18" customHeight="1" x14ac:dyDescent="0.3">
      <c r="B836" s="11" t="s">
        <v>7247</v>
      </c>
      <c r="C836" s="12">
        <v>40.25</v>
      </c>
      <c r="D836" s="11" t="s">
        <v>7247</v>
      </c>
      <c r="E836" s="12">
        <v>90</v>
      </c>
      <c r="F836" s="11" t="s">
        <v>7247</v>
      </c>
      <c r="G836" s="12">
        <v>67.304999999999993</v>
      </c>
    </row>
    <row r="837" spans="2:7" ht="18" customHeight="1" x14ac:dyDescent="0.3">
      <c r="B837" s="11" t="s">
        <v>7248</v>
      </c>
      <c r="C837" s="12">
        <v>42</v>
      </c>
      <c r="D837" s="11" t="s">
        <v>7248</v>
      </c>
      <c r="E837" s="12">
        <v>65</v>
      </c>
      <c r="F837" s="11" t="s">
        <v>7248</v>
      </c>
      <c r="G837" s="12">
        <v>48.232857142857142</v>
      </c>
    </row>
    <row r="838" spans="2:7" ht="18" customHeight="1" x14ac:dyDescent="0.3">
      <c r="B838" s="11" t="s">
        <v>7249</v>
      </c>
      <c r="C838" s="12">
        <v>45</v>
      </c>
      <c r="D838" s="11" t="s">
        <v>7249</v>
      </c>
      <c r="E838" s="12">
        <v>76</v>
      </c>
      <c r="F838" s="11" t="s">
        <v>7249</v>
      </c>
      <c r="G838" s="12">
        <v>62.279999999999994</v>
      </c>
    </row>
    <row r="839" spans="2:7" ht="18" customHeight="1" x14ac:dyDescent="0.3">
      <c r="B839" s="11" t="s">
        <v>5255</v>
      </c>
      <c r="C839" s="12">
        <v>42</v>
      </c>
      <c r="D839" s="11" t="s">
        <v>5255</v>
      </c>
      <c r="E839" s="12">
        <v>76.8</v>
      </c>
      <c r="F839" s="11" t="s">
        <v>5255</v>
      </c>
      <c r="G839" s="12">
        <v>54.263333333333328</v>
      </c>
    </row>
    <row r="840" spans="2:7" ht="18" customHeight="1" x14ac:dyDescent="0.3">
      <c r="B840" s="11" t="s">
        <v>5256</v>
      </c>
      <c r="C840" s="12">
        <v>37.65</v>
      </c>
      <c r="D840" s="11" t="s">
        <v>5256</v>
      </c>
      <c r="E840" s="12">
        <v>90</v>
      </c>
      <c r="F840" s="11" t="s">
        <v>5256</v>
      </c>
      <c r="G840" s="12">
        <v>58.03923076923077</v>
      </c>
    </row>
    <row r="841" spans="2:7" ht="18" customHeight="1" x14ac:dyDescent="0.3">
      <c r="B841" s="11" t="s">
        <v>7250</v>
      </c>
      <c r="C841" s="12">
        <v>45</v>
      </c>
      <c r="D841" s="11" t="s">
        <v>7250</v>
      </c>
      <c r="E841" s="12">
        <v>76</v>
      </c>
      <c r="F841" s="11" t="s">
        <v>7250</v>
      </c>
      <c r="G841" s="12">
        <v>64.320000000000007</v>
      </c>
    </row>
    <row r="842" spans="2:7" ht="18" customHeight="1" x14ac:dyDescent="0.3">
      <c r="B842" s="11" t="s">
        <v>7251</v>
      </c>
      <c r="C842" s="12">
        <v>44.03</v>
      </c>
      <c r="D842" s="11" t="s">
        <v>7251</v>
      </c>
      <c r="E842" s="12">
        <v>162.97999999999999</v>
      </c>
      <c r="F842" s="11" t="s">
        <v>7251</v>
      </c>
      <c r="G842" s="12">
        <v>88.584999999999994</v>
      </c>
    </row>
    <row r="843" spans="2:7" ht="18" customHeight="1" x14ac:dyDescent="0.3">
      <c r="B843" s="11" t="s">
        <v>7252</v>
      </c>
      <c r="C843" s="12">
        <v>45</v>
      </c>
      <c r="D843" s="11" t="s">
        <v>7252</v>
      </c>
      <c r="E843" s="12">
        <v>100</v>
      </c>
      <c r="F843" s="11" t="s">
        <v>7252</v>
      </c>
      <c r="G843" s="12">
        <v>72.5</v>
      </c>
    </row>
    <row r="844" spans="2:7" ht="18" customHeight="1" x14ac:dyDescent="0.3">
      <c r="B844" s="11" t="s">
        <v>7253</v>
      </c>
      <c r="C844" s="12">
        <v>45</v>
      </c>
      <c r="D844" s="11" t="s">
        <v>7253</v>
      </c>
      <c r="E844" s="12">
        <v>93</v>
      </c>
      <c r="F844" s="11" t="s">
        <v>7253</v>
      </c>
      <c r="G844" s="12">
        <v>70.75</v>
      </c>
    </row>
    <row r="845" spans="2:7" ht="18" customHeight="1" x14ac:dyDescent="0.3">
      <c r="B845" s="11" t="s">
        <v>7254</v>
      </c>
      <c r="C845" s="12">
        <v>45</v>
      </c>
      <c r="D845" s="11" t="s">
        <v>7254</v>
      </c>
      <c r="E845" s="12">
        <v>95</v>
      </c>
      <c r="F845" s="11" t="s">
        <v>7254</v>
      </c>
      <c r="G845" s="12">
        <v>71.25</v>
      </c>
    </row>
    <row r="846" spans="2:7" ht="18" customHeight="1" x14ac:dyDescent="0.3">
      <c r="B846" s="11" t="s">
        <v>7255</v>
      </c>
      <c r="C846" s="12">
        <v>45</v>
      </c>
      <c r="D846" s="11" t="s">
        <v>7255</v>
      </c>
      <c r="E846" s="12">
        <v>202</v>
      </c>
      <c r="F846" s="11" t="s">
        <v>7255</v>
      </c>
      <c r="G846" s="12">
        <v>95.987333333333325</v>
      </c>
    </row>
    <row r="847" spans="2:7" ht="18" customHeight="1" x14ac:dyDescent="0.3">
      <c r="B847" s="11" t="s">
        <v>4955</v>
      </c>
      <c r="C847" s="12">
        <v>95</v>
      </c>
      <c r="D847" s="11" t="s">
        <v>4955</v>
      </c>
      <c r="E847" s="12">
        <v>200</v>
      </c>
      <c r="F847" s="11" t="s">
        <v>4955</v>
      </c>
      <c r="G847" s="12">
        <v>138.91666666666666</v>
      </c>
    </row>
    <row r="848" spans="2:7" ht="18" customHeight="1" x14ac:dyDescent="0.3">
      <c r="B848" s="11" t="s">
        <v>4806</v>
      </c>
      <c r="C848" s="12">
        <v>7</v>
      </c>
      <c r="D848" s="11" t="s">
        <v>4806</v>
      </c>
      <c r="E848" s="12">
        <v>18</v>
      </c>
      <c r="F848" s="11" t="s">
        <v>4806</v>
      </c>
      <c r="G848" s="12">
        <v>13.333333333333334</v>
      </c>
    </row>
    <row r="849" spans="2:7" ht="18" customHeight="1" x14ac:dyDescent="0.3">
      <c r="B849" s="11" t="s">
        <v>7256</v>
      </c>
      <c r="C849" s="12">
        <v>45</v>
      </c>
      <c r="D849" s="11" t="s">
        <v>7256</v>
      </c>
      <c r="E849" s="12">
        <v>113</v>
      </c>
      <c r="F849" s="11" t="s">
        <v>7256</v>
      </c>
      <c r="G849" s="12">
        <v>78.5</v>
      </c>
    </row>
    <row r="850" spans="2:7" ht="18" customHeight="1" x14ac:dyDescent="0.3">
      <c r="B850" s="11" t="s">
        <v>7257</v>
      </c>
      <c r="C850" s="12">
        <v>45</v>
      </c>
      <c r="D850" s="11" t="s">
        <v>7257</v>
      </c>
      <c r="E850" s="12">
        <v>85</v>
      </c>
      <c r="F850" s="11" t="s">
        <v>7257</v>
      </c>
      <c r="G850" s="12">
        <v>64.75</v>
      </c>
    </row>
    <row r="851" spans="2:7" ht="18" customHeight="1" x14ac:dyDescent="0.3">
      <c r="B851" s="11" t="s">
        <v>7258</v>
      </c>
      <c r="C851" s="12">
        <v>45</v>
      </c>
      <c r="D851" s="11" t="s">
        <v>7258</v>
      </c>
      <c r="E851" s="12">
        <v>92</v>
      </c>
      <c r="F851" s="11" t="s">
        <v>7258</v>
      </c>
      <c r="G851" s="12">
        <v>70</v>
      </c>
    </row>
    <row r="852" spans="2:7" ht="18" customHeight="1" x14ac:dyDescent="0.3">
      <c r="B852" s="11" t="s">
        <v>5257</v>
      </c>
      <c r="C852" s="12">
        <v>50</v>
      </c>
      <c r="D852" s="11" t="s">
        <v>5257</v>
      </c>
      <c r="E852" s="12">
        <v>175</v>
      </c>
      <c r="F852" s="11" t="s">
        <v>5257</v>
      </c>
      <c r="G852" s="12">
        <v>88.778333333333322</v>
      </c>
    </row>
    <row r="853" spans="2:7" ht="18" customHeight="1" x14ac:dyDescent="0.3">
      <c r="B853" s="11" t="s">
        <v>7259</v>
      </c>
      <c r="C853" s="12">
        <v>42</v>
      </c>
      <c r="D853" s="11" t="s">
        <v>7259</v>
      </c>
      <c r="E853" s="12">
        <v>90</v>
      </c>
      <c r="F853" s="11" t="s">
        <v>7259</v>
      </c>
      <c r="G853" s="12">
        <v>70.181428571428569</v>
      </c>
    </row>
    <row r="854" spans="2:7" ht="18" customHeight="1" x14ac:dyDescent="0.3">
      <c r="B854" s="11" t="s">
        <v>249</v>
      </c>
      <c r="C854" s="12">
        <v>85</v>
      </c>
      <c r="D854" s="11" t="s">
        <v>249</v>
      </c>
      <c r="E854" s="12">
        <v>200</v>
      </c>
      <c r="F854" s="11" t="s">
        <v>249</v>
      </c>
      <c r="G854" s="12">
        <v>136.5</v>
      </c>
    </row>
    <row r="855" spans="2:7" ht="18" customHeight="1" x14ac:dyDescent="0.3">
      <c r="B855" s="11" t="s">
        <v>250</v>
      </c>
      <c r="C855" s="12">
        <v>100</v>
      </c>
      <c r="D855" s="11" t="s">
        <v>250</v>
      </c>
      <c r="E855" s="12">
        <v>124.5</v>
      </c>
      <c r="F855" s="11" t="s">
        <v>250</v>
      </c>
      <c r="G855" s="12">
        <v>112.25</v>
      </c>
    </row>
    <row r="856" spans="2:7" ht="18" customHeight="1" x14ac:dyDescent="0.3">
      <c r="B856" s="11" t="s">
        <v>7260</v>
      </c>
      <c r="C856" s="12">
        <v>32</v>
      </c>
      <c r="D856" s="11" t="s">
        <v>7260</v>
      </c>
      <c r="E856" s="12">
        <v>105</v>
      </c>
      <c r="F856" s="11" t="s">
        <v>7260</v>
      </c>
      <c r="G856" s="12">
        <v>71.381999999999991</v>
      </c>
    </row>
    <row r="857" spans="2:7" ht="18" customHeight="1" x14ac:dyDescent="0.3">
      <c r="B857" s="11" t="s">
        <v>5258</v>
      </c>
      <c r="C857" s="12">
        <v>60.98</v>
      </c>
      <c r="D857" s="11" t="s">
        <v>5258</v>
      </c>
      <c r="E857" s="12">
        <v>300</v>
      </c>
      <c r="F857" s="11" t="s">
        <v>5258</v>
      </c>
      <c r="G857" s="12">
        <v>119.48</v>
      </c>
    </row>
    <row r="858" spans="2:7" ht="18" customHeight="1" x14ac:dyDescent="0.3">
      <c r="B858" s="11" t="s">
        <v>4884</v>
      </c>
      <c r="C858" s="12">
        <v>0</v>
      </c>
      <c r="D858" s="11" t="s">
        <v>4884</v>
      </c>
      <c r="E858" s="12">
        <v>49</v>
      </c>
      <c r="F858" s="11" t="s">
        <v>4884</v>
      </c>
      <c r="G858" s="12">
        <v>33.6</v>
      </c>
    </row>
    <row r="859" spans="2:7" ht="18" customHeight="1" x14ac:dyDescent="0.3">
      <c r="B859" s="11" t="s">
        <v>4885</v>
      </c>
      <c r="C859" s="12">
        <v>5.5</v>
      </c>
      <c r="D859" s="11" t="s">
        <v>4885</v>
      </c>
      <c r="E859" s="12">
        <v>18</v>
      </c>
      <c r="F859" s="11" t="s">
        <v>4885</v>
      </c>
      <c r="G859" s="12">
        <v>10.143333333333333</v>
      </c>
    </row>
    <row r="860" spans="2:7" ht="18" customHeight="1" x14ac:dyDescent="0.3">
      <c r="B860" s="11" t="s">
        <v>4886</v>
      </c>
      <c r="C860" s="12">
        <v>500</v>
      </c>
      <c r="D860" s="11" t="s">
        <v>4886</v>
      </c>
      <c r="E860" s="12">
        <v>9500</v>
      </c>
      <c r="F860" s="11" t="s">
        <v>4886</v>
      </c>
      <c r="G860" s="12">
        <v>3791.0394444444441</v>
      </c>
    </row>
    <row r="861" spans="2:7" ht="18" customHeight="1" x14ac:dyDescent="0.3">
      <c r="B861" s="11" t="s">
        <v>4887</v>
      </c>
      <c r="C861" s="12">
        <v>500</v>
      </c>
      <c r="D861" s="11" t="s">
        <v>4887</v>
      </c>
      <c r="E861" s="12">
        <v>4300</v>
      </c>
      <c r="F861" s="11" t="s">
        <v>4887</v>
      </c>
      <c r="G861" s="12">
        <v>3036.0733333333333</v>
      </c>
    </row>
    <row r="862" spans="2:7" ht="18" customHeight="1" x14ac:dyDescent="0.3">
      <c r="B862" s="11" t="s">
        <v>4888</v>
      </c>
      <c r="C862" s="12">
        <v>8.1999999999999993</v>
      </c>
      <c r="D862" s="11" t="s">
        <v>4888</v>
      </c>
      <c r="E862" s="12">
        <v>16.5</v>
      </c>
      <c r="F862" s="11" t="s">
        <v>4888</v>
      </c>
      <c r="G862" s="12">
        <v>13.488888888888889</v>
      </c>
    </row>
    <row r="863" spans="2:7" ht="18" customHeight="1" x14ac:dyDescent="0.3">
      <c r="B863" s="11" t="s">
        <v>251</v>
      </c>
      <c r="C863" s="12">
        <v>2</v>
      </c>
      <c r="D863" s="11" t="s">
        <v>251</v>
      </c>
      <c r="E863" s="12">
        <v>15.85</v>
      </c>
      <c r="F863" s="11" t="s">
        <v>251</v>
      </c>
      <c r="G863" s="12">
        <v>6.6594444444444436</v>
      </c>
    </row>
    <row r="864" spans="2:7" ht="18" customHeight="1" x14ac:dyDescent="0.3">
      <c r="B864" s="11" t="s">
        <v>252</v>
      </c>
      <c r="C864" s="12">
        <v>1.95</v>
      </c>
      <c r="D864" s="11" t="s">
        <v>252</v>
      </c>
      <c r="E864" s="12">
        <v>11.5</v>
      </c>
      <c r="F864" s="11" t="s">
        <v>252</v>
      </c>
      <c r="G864" s="12">
        <v>3.85</v>
      </c>
    </row>
    <row r="865" spans="2:7" ht="18" customHeight="1" x14ac:dyDescent="0.3">
      <c r="B865" s="11" t="s">
        <v>253</v>
      </c>
      <c r="C865" s="12">
        <v>1.95</v>
      </c>
      <c r="D865" s="11" t="s">
        <v>253</v>
      </c>
      <c r="E865" s="12">
        <v>2.5</v>
      </c>
      <c r="F865" s="11" t="s">
        <v>253</v>
      </c>
      <c r="G865" s="12">
        <v>2.1124999999999998</v>
      </c>
    </row>
    <row r="866" spans="2:7" ht="18" customHeight="1" x14ac:dyDescent="0.3">
      <c r="B866" s="11" t="s">
        <v>254</v>
      </c>
      <c r="C866" s="12">
        <v>2.5</v>
      </c>
      <c r="D866" s="11" t="s">
        <v>254</v>
      </c>
      <c r="E866" s="12">
        <v>2.5</v>
      </c>
      <c r="F866" s="11" t="s">
        <v>254</v>
      </c>
      <c r="G866" s="12">
        <v>2.5</v>
      </c>
    </row>
    <row r="867" spans="2:7" ht="18" customHeight="1" x14ac:dyDescent="0.3">
      <c r="B867" s="11" t="s">
        <v>7261</v>
      </c>
      <c r="C867" s="12">
        <v>2.15</v>
      </c>
      <c r="D867" s="11" t="s">
        <v>7261</v>
      </c>
      <c r="E867" s="12">
        <v>3.8</v>
      </c>
      <c r="F867" s="11" t="s">
        <v>7261</v>
      </c>
      <c r="G867" s="12">
        <v>3.0500000000000003</v>
      </c>
    </row>
    <row r="868" spans="2:7" ht="18" customHeight="1" x14ac:dyDescent="0.3">
      <c r="B868" s="11" t="s">
        <v>7262</v>
      </c>
      <c r="C868" s="12">
        <v>2</v>
      </c>
      <c r="D868" s="11" t="s">
        <v>7262</v>
      </c>
      <c r="E868" s="12">
        <v>5.25</v>
      </c>
      <c r="F868" s="11" t="s">
        <v>7262</v>
      </c>
      <c r="G868" s="12">
        <v>2.8049999999999997</v>
      </c>
    </row>
    <row r="869" spans="2:7" ht="18" customHeight="1" x14ac:dyDescent="0.3">
      <c r="B869" s="11" t="s">
        <v>7263</v>
      </c>
      <c r="C869" s="12">
        <v>2</v>
      </c>
      <c r="D869" s="11" t="s">
        <v>7263</v>
      </c>
      <c r="E869" s="12">
        <v>3.5</v>
      </c>
      <c r="F869" s="11" t="s">
        <v>7263</v>
      </c>
      <c r="G869" s="12">
        <v>2.6875</v>
      </c>
    </row>
    <row r="870" spans="2:7" ht="18" customHeight="1" x14ac:dyDescent="0.3">
      <c r="B870" s="11" t="s">
        <v>7264</v>
      </c>
      <c r="C870" s="12">
        <v>2</v>
      </c>
      <c r="D870" s="11" t="s">
        <v>7264</v>
      </c>
      <c r="E870" s="12">
        <v>3.5</v>
      </c>
      <c r="F870" s="11" t="s">
        <v>7264</v>
      </c>
      <c r="G870" s="12">
        <v>2.6875</v>
      </c>
    </row>
    <row r="871" spans="2:7" ht="18" customHeight="1" x14ac:dyDescent="0.3">
      <c r="B871" s="11" t="s">
        <v>7265</v>
      </c>
      <c r="C871" s="12">
        <v>2</v>
      </c>
      <c r="D871" s="11" t="s">
        <v>7265</v>
      </c>
      <c r="E871" s="12">
        <v>5.25</v>
      </c>
      <c r="F871" s="11" t="s">
        <v>7265</v>
      </c>
      <c r="G871" s="12">
        <v>2.758</v>
      </c>
    </row>
    <row r="872" spans="2:7" ht="18" customHeight="1" x14ac:dyDescent="0.3">
      <c r="B872" s="11" t="s">
        <v>7266</v>
      </c>
      <c r="C872" s="12">
        <v>2</v>
      </c>
      <c r="D872" s="11" t="s">
        <v>7266</v>
      </c>
      <c r="E872" s="12">
        <v>3.5</v>
      </c>
      <c r="F872" s="11" t="s">
        <v>7266</v>
      </c>
      <c r="G872" s="12">
        <v>2.6875</v>
      </c>
    </row>
    <row r="873" spans="2:7" ht="18" customHeight="1" x14ac:dyDescent="0.3">
      <c r="B873" s="11" t="s">
        <v>7267</v>
      </c>
      <c r="C873" s="12">
        <v>2</v>
      </c>
      <c r="D873" s="11" t="s">
        <v>7267</v>
      </c>
      <c r="E873" s="12">
        <v>3.5</v>
      </c>
      <c r="F873" s="11" t="s">
        <v>7267</v>
      </c>
      <c r="G873" s="12">
        <v>2.6875</v>
      </c>
    </row>
    <row r="874" spans="2:7" ht="18" customHeight="1" x14ac:dyDescent="0.3">
      <c r="B874" s="11" t="s">
        <v>255</v>
      </c>
      <c r="C874" s="12">
        <v>2</v>
      </c>
      <c r="D874" s="11" t="s">
        <v>255</v>
      </c>
      <c r="E874" s="12">
        <v>11.75</v>
      </c>
      <c r="F874" s="11" t="s">
        <v>255</v>
      </c>
      <c r="G874" s="12">
        <v>5.916666666666667</v>
      </c>
    </row>
    <row r="875" spans="2:7" ht="18" customHeight="1" x14ac:dyDescent="0.3">
      <c r="B875" s="11" t="s">
        <v>5009</v>
      </c>
      <c r="C875" s="12">
        <v>2</v>
      </c>
      <c r="D875" s="11" t="s">
        <v>5009</v>
      </c>
      <c r="E875" s="12">
        <v>70</v>
      </c>
      <c r="F875" s="11" t="s">
        <v>5009</v>
      </c>
      <c r="G875" s="12">
        <v>18.399999999999999</v>
      </c>
    </row>
    <row r="876" spans="2:7" ht="18" customHeight="1" x14ac:dyDescent="0.3">
      <c r="B876" s="11" t="s">
        <v>5023</v>
      </c>
      <c r="C876" s="12">
        <v>6</v>
      </c>
      <c r="D876" s="11" t="s">
        <v>5023</v>
      </c>
      <c r="E876" s="12">
        <v>7.25</v>
      </c>
      <c r="F876" s="11" t="s">
        <v>5023</v>
      </c>
      <c r="G876" s="12">
        <v>6.75</v>
      </c>
    </row>
    <row r="877" spans="2:7" ht="18" customHeight="1" x14ac:dyDescent="0.3">
      <c r="B877" s="11" t="s">
        <v>5024</v>
      </c>
      <c r="C877" s="12">
        <v>6</v>
      </c>
      <c r="D877" s="11" t="s">
        <v>5024</v>
      </c>
      <c r="E877" s="12">
        <v>7.25</v>
      </c>
      <c r="F877" s="11" t="s">
        <v>5024</v>
      </c>
      <c r="G877" s="12">
        <v>6.75</v>
      </c>
    </row>
    <row r="878" spans="2:7" ht="18" customHeight="1" x14ac:dyDescent="0.3">
      <c r="B878" s="11" t="s">
        <v>256</v>
      </c>
      <c r="C878" s="12">
        <v>9</v>
      </c>
      <c r="D878" s="11" t="s">
        <v>256</v>
      </c>
      <c r="E878" s="12">
        <v>12</v>
      </c>
      <c r="F878" s="11" t="s">
        <v>256</v>
      </c>
      <c r="G878" s="12">
        <v>11</v>
      </c>
    </row>
    <row r="879" spans="2:7" ht="18" customHeight="1" x14ac:dyDescent="0.3">
      <c r="B879" s="11" t="s">
        <v>7268</v>
      </c>
      <c r="C879" s="12">
        <v>3.55</v>
      </c>
      <c r="D879" s="11" t="s">
        <v>7268</v>
      </c>
      <c r="E879" s="12">
        <v>5.78</v>
      </c>
      <c r="F879" s="11" t="s">
        <v>7268</v>
      </c>
      <c r="G879" s="12">
        <v>4.8260000000000005</v>
      </c>
    </row>
    <row r="880" spans="2:7" ht="18" customHeight="1" x14ac:dyDescent="0.3">
      <c r="B880" s="11" t="s">
        <v>7269</v>
      </c>
      <c r="C880" s="12">
        <v>0</v>
      </c>
      <c r="D880" s="11" t="s">
        <v>7269</v>
      </c>
      <c r="E880" s="12">
        <v>225</v>
      </c>
      <c r="F880" s="11" t="s">
        <v>7269</v>
      </c>
      <c r="G880" s="12">
        <v>113.11500000000001</v>
      </c>
    </row>
    <row r="881" spans="2:7" ht="18" customHeight="1" x14ac:dyDescent="0.3">
      <c r="B881" s="11" t="s">
        <v>5010</v>
      </c>
      <c r="C881" s="12">
        <v>50</v>
      </c>
      <c r="D881" s="11" t="s">
        <v>5010</v>
      </c>
      <c r="E881" s="12">
        <v>225</v>
      </c>
      <c r="F881" s="11" t="s">
        <v>5010</v>
      </c>
      <c r="G881" s="12">
        <v>132</v>
      </c>
    </row>
    <row r="882" spans="2:7" ht="18" customHeight="1" x14ac:dyDescent="0.3">
      <c r="B882" s="11" t="s">
        <v>257</v>
      </c>
      <c r="C882" s="12">
        <v>90</v>
      </c>
      <c r="D882" s="11" t="s">
        <v>257</v>
      </c>
      <c r="E882" s="12">
        <v>90</v>
      </c>
      <c r="F882" s="11" t="s">
        <v>257</v>
      </c>
      <c r="G882" s="12">
        <v>90</v>
      </c>
    </row>
    <row r="883" spans="2:7" ht="18" customHeight="1" x14ac:dyDescent="0.3">
      <c r="B883" s="11" t="s">
        <v>258</v>
      </c>
      <c r="C883" s="12">
        <v>85</v>
      </c>
      <c r="D883" s="11" t="s">
        <v>258</v>
      </c>
      <c r="E883" s="12">
        <v>200</v>
      </c>
      <c r="F883" s="11" t="s">
        <v>258</v>
      </c>
      <c r="G883" s="12">
        <v>128.33333333333334</v>
      </c>
    </row>
    <row r="884" spans="2:7" ht="18" customHeight="1" x14ac:dyDescent="0.3">
      <c r="B884" s="11" t="s">
        <v>259</v>
      </c>
      <c r="C884" s="12">
        <v>85</v>
      </c>
      <c r="D884" s="11" t="s">
        <v>259</v>
      </c>
      <c r="E884" s="12">
        <v>200</v>
      </c>
      <c r="F884" s="11" t="s">
        <v>259</v>
      </c>
      <c r="G884" s="12">
        <v>128.16666666666666</v>
      </c>
    </row>
    <row r="885" spans="2:7" ht="18" customHeight="1" x14ac:dyDescent="0.3">
      <c r="B885" s="11" t="s">
        <v>260</v>
      </c>
      <c r="C885" s="12">
        <v>90</v>
      </c>
      <c r="D885" s="11" t="s">
        <v>260</v>
      </c>
      <c r="E885" s="12">
        <v>95.5</v>
      </c>
      <c r="F885" s="11" t="s">
        <v>260</v>
      </c>
      <c r="G885" s="12">
        <v>92.75</v>
      </c>
    </row>
    <row r="886" spans="2:7" ht="18" customHeight="1" x14ac:dyDescent="0.3">
      <c r="B886" s="11" t="s">
        <v>7270</v>
      </c>
      <c r="C886" s="12">
        <v>6.36</v>
      </c>
      <c r="D886" s="11" t="s">
        <v>7270</v>
      </c>
      <c r="E886" s="12">
        <v>12</v>
      </c>
      <c r="F886" s="11" t="s">
        <v>7270</v>
      </c>
      <c r="G886" s="12">
        <v>8.3042857142857134</v>
      </c>
    </row>
    <row r="887" spans="2:7" ht="18" customHeight="1" x14ac:dyDescent="0.3">
      <c r="B887" s="11" t="s">
        <v>5025</v>
      </c>
      <c r="C887" s="12">
        <v>187</v>
      </c>
      <c r="D887" s="11" t="s">
        <v>5025</v>
      </c>
      <c r="E887" s="12">
        <v>268</v>
      </c>
      <c r="F887" s="11" t="s">
        <v>5025</v>
      </c>
      <c r="G887" s="12">
        <v>218.33333333333334</v>
      </c>
    </row>
    <row r="888" spans="2:7" ht="18" customHeight="1" x14ac:dyDescent="0.3">
      <c r="B888" s="11" t="s">
        <v>261</v>
      </c>
      <c r="C888" s="12">
        <v>270</v>
      </c>
      <c r="D888" s="11" t="s">
        <v>261</v>
      </c>
      <c r="E888" s="12">
        <v>270</v>
      </c>
      <c r="F888" s="11" t="s">
        <v>261</v>
      </c>
      <c r="G888" s="12">
        <v>270</v>
      </c>
    </row>
    <row r="889" spans="2:7" ht="18" customHeight="1" x14ac:dyDescent="0.3">
      <c r="B889" s="11" t="s">
        <v>5259</v>
      </c>
      <c r="C889" s="12">
        <v>149.5</v>
      </c>
      <c r="D889" s="11" t="s">
        <v>5259</v>
      </c>
      <c r="E889" s="12">
        <v>260</v>
      </c>
      <c r="F889" s="11" t="s">
        <v>5259</v>
      </c>
      <c r="G889" s="12">
        <v>181.66499999999999</v>
      </c>
    </row>
    <row r="890" spans="2:7" ht="18" customHeight="1" x14ac:dyDescent="0.3">
      <c r="B890" s="11" t="s">
        <v>5260</v>
      </c>
      <c r="C890" s="12">
        <v>145</v>
      </c>
      <c r="D890" s="11" t="s">
        <v>5260</v>
      </c>
      <c r="E890" s="12">
        <v>198</v>
      </c>
      <c r="F890" s="11" t="s">
        <v>5260</v>
      </c>
      <c r="G890" s="12">
        <v>173.26000000000002</v>
      </c>
    </row>
    <row r="891" spans="2:7" ht="18" customHeight="1" x14ac:dyDescent="0.3">
      <c r="B891" s="11" t="s">
        <v>262</v>
      </c>
      <c r="C891" s="12">
        <v>300</v>
      </c>
      <c r="D891" s="11" t="s">
        <v>262</v>
      </c>
      <c r="E891" s="12">
        <v>300</v>
      </c>
      <c r="F891" s="11" t="s">
        <v>262</v>
      </c>
      <c r="G891" s="12">
        <v>300</v>
      </c>
    </row>
    <row r="892" spans="2:7" ht="18" customHeight="1" x14ac:dyDescent="0.3">
      <c r="B892" s="11" t="s">
        <v>7271</v>
      </c>
      <c r="C892" s="12">
        <v>475</v>
      </c>
      <c r="D892" s="11" t="s">
        <v>7271</v>
      </c>
      <c r="E892" s="12">
        <v>1800</v>
      </c>
      <c r="F892" s="11" t="s">
        <v>7271</v>
      </c>
      <c r="G892" s="12">
        <v>958.33333333333337</v>
      </c>
    </row>
    <row r="893" spans="2:7" ht="18" customHeight="1" x14ac:dyDescent="0.3">
      <c r="B893" s="11" t="s">
        <v>5026</v>
      </c>
      <c r="C893" s="12">
        <v>187</v>
      </c>
      <c r="D893" s="11" t="s">
        <v>5026</v>
      </c>
      <c r="E893" s="12">
        <v>255</v>
      </c>
      <c r="F893" s="11" t="s">
        <v>5026</v>
      </c>
      <c r="G893" s="12">
        <v>214</v>
      </c>
    </row>
    <row r="894" spans="2:7" ht="18" customHeight="1" x14ac:dyDescent="0.3">
      <c r="B894" s="11" t="s">
        <v>263</v>
      </c>
      <c r="C894" s="12">
        <v>270</v>
      </c>
      <c r="D894" s="11" t="s">
        <v>263</v>
      </c>
      <c r="E894" s="12">
        <v>270</v>
      </c>
      <c r="F894" s="11" t="s">
        <v>263</v>
      </c>
      <c r="G894" s="12">
        <v>270</v>
      </c>
    </row>
    <row r="895" spans="2:7" ht="18" customHeight="1" x14ac:dyDescent="0.3">
      <c r="B895" s="11" t="s">
        <v>264</v>
      </c>
      <c r="C895" s="12">
        <v>270</v>
      </c>
      <c r="D895" s="11" t="s">
        <v>264</v>
      </c>
      <c r="E895" s="12">
        <v>270</v>
      </c>
      <c r="F895" s="11" t="s">
        <v>264</v>
      </c>
      <c r="G895" s="12">
        <v>270</v>
      </c>
    </row>
    <row r="896" spans="2:7" ht="18" customHeight="1" x14ac:dyDescent="0.3">
      <c r="B896" s="11" t="s">
        <v>265</v>
      </c>
      <c r="C896" s="12">
        <v>505</v>
      </c>
      <c r="D896" s="11" t="s">
        <v>265</v>
      </c>
      <c r="E896" s="12">
        <v>817</v>
      </c>
      <c r="F896" s="11" t="s">
        <v>265</v>
      </c>
      <c r="G896" s="12">
        <v>661</v>
      </c>
    </row>
    <row r="897" spans="2:7" ht="18" customHeight="1" x14ac:dyDescent="0.3">
      <c r="B897" s="11" t="s">
        <v>5261</v>
      </c>
      <c r="C897" s="12">
        <v>159.5</v>
      </c>
      <c r="D897" s="11" t="s">
        <v>5261</v>
      </c>
      <c r="E897" s="12">
        <v>275</v>
      </c>
      <c r="F897" s="11" t="s">
        <v>5261</v>
      </c>
      <c r="G897" s="12">
        <v>190.77166666666668</v>
      </c>
    </row>
    <row r="898" spans="2:7" ht="18" customHeight="1" x14ac:dyDescent="0.3">
      <c r="B898" s="11" t="s">
        <v>5262</v>
      </c>
      <c r="C898" s="12">
        <v>160</v>
      </c>
      <c r="D898" s="11" t="s">
        <v>5262</v>
      </c>
      <c r="E898" s="12">
        <v>295</v>
      </c>
      <c r="F898" s="11" t="s">
        <v>5262</v>
      </c>
      <c r="G898" s="12">
        <v>216.32000000000002</v>
      </c>
    </row>
    <row r="899" spans="2:7" ht="18" customHeight="1" x14ac:dyDescent="0.3">
      <c r="B899" s="11" t="s">
        <v>7272</v>
      </c>
      <c r="C899" s="12">
        <v>164.39</v>
      </c>
      <c r="D899" s="11" t="s">
        <v>7272</v>
      </c>
      <c r="E899" s="12">
        <v>451</v>
      </c>
      <c r="F899" s="11" t="s">
        <v>7272</v>
      </c>
      <c r="G899" s="12">
        <v>340.91285714285715</v>
      </c>
    </row>
    <row r="900" spans="2:7" ht="18" customHeight="1" x14ac:dyDescent="0.3">
      <c r="B900" s="11" t="s">
        <v>5263</v>
      </c>
      <c r="C900" s="12">
        <v>159.5</v>
      </c>
      <c r="D900" s="11" t="s">
        <v>5263</v>
      </c>
      <c r="E900" s="12">
        <v>247.5</v>
      </c>
      <c r="F900" s="11" t="s">
        <v>5263</v>
      </c>
      <c r="G900" s="12">
        <v>197.41</v>
      </c>
    </row>
    <row r="901" spans="2:7" ht="18" customHeight="1" x14ac:dyDescent="0.3">
      <c r="B901" s="11" t="s">
        <v>5264</v>
      </c>
      <c r="C901" s="12">
        <v>159.5</v>
      </c>
      <c r="D901" s="11" t="s">
        <v>5264</v>
      </c>
      <c r="E901" s="12">
        <v>225</v>
      </c>
      <c r="F901" s="11" t="s">
        <v>5264</v>
      </c>
      <c r="G901" s="12">
        <v>181.19833333333335</v>
      </c>
    </row>
    <row r="902" spans="2:7" ht="18" customHeight="1" x14ac:dyDescent="0.3">
      <c r="B902" s="11" t="s">
        <v>5265</v>
      </c>
      <c r="C902" s="12">
        <v>160</v>
      </c>
      <c r="D902" s="11" t="s">
        <v>5265</v>
      </c>
      <c r="E902" s="12">
        <v>218</v>
      </c>
      <c r="F902" s="11" t="s">
        <v>5265</v>
      </c>
      <c r="G902" s="12">
        <v>187.62166666666667</v>
      </c>
    </row>
    <row r="903" spans="2:7" ht="18" customHeight="1" x14ac:dyDescent="0.3">
      <c r="B903" s="11" t="s">
        <v>4807</v>
      </c>
      <c r="C903" s="12">
        <v>22</v>
      </c>
      <c r="D903" s="11" t="s">
        <v>4807</v>
      </c>
      <c r="E903" s="12">
        <v>29.5</v>
      </c>
      <c r="F903" s="11" t="s">
        <v>4807</v>
      </c>
      <c r="G903" s="12">
        <v>25.972222222222221</v>
      </c>
    </row>
    <row r="904" spans="2:7" ht="18" customHeight="1" x14ac:dyDescent="0.3">
      <c r="B904" s="11" t="s">
        <v>4808</v>
      </c>
      <c r="C904" s="12">
        <v>18.5</v>
      </c>
      <c r="D904" s="11" t="s">
        <v>4808</v>
      </c>
      <c r="E904" s="12">
        <v>27</v>
      </c>
      <c r="F904" s="11" t="s">
        <v>4808</v>
      </c>
      <c r="G904" s="12">
        <v>21.549999999999997</v>
      </c>
    </row>
    <row r="905" spans="2:7" ht="18" customHeight="1" x14ac:dyDescent="0.3">
      <c r="B905" s="11" t="s">
        <v>7273</v>
      </c>
      <c r="C905" s="12">
        <v>4.8499999999999996</v>
      </c>
      <c r="D905" s="11" t="s">
        <v>7273</v>
      </c>
      <c r="E905" s="12">
        <v>22.4</v>
      </c>
      <c r="F905" s="11" t="s">
        <v>7273</v>
      </c>
      <c r="G905" s="12">
        <v>7.9342857142857142</v>
      </c>
    </row>
    <row r="906" spans="2:7" ht="18" customHeight="1" x14ac:dyDescent="0.3">
      <c r="B906" s="11" t="s">
        <v>4809</v>
      </c>
      <c r="C906" s="12">
        <v>11.4</v>
      </c>
      <c r="D906" s="11" t="s">
        <v>4809</v>
      </c>
      <c r="E906" s="12">
        <v>30</v>
      </c>
      <c r="F906" s="11" t="s">
        <v>4809</v>
      </c>
      <c r="G906" s="12">
        <v>18.590624999999999</v>
      </c>
    </row>
    <row r="907" spans="2:7" ht="18" customHeight="1" x14ac:dyDescent="0.3">
      <c r="B907" s="11" t="s">
        <v>7274</v>
      </c>
      <c r="C907" s="12">
        <v>183</v>
      </c>
      <c r="D907" s="11" t="s">
        <v>7274</v>
      </c>
      <c r="E907" s="12">
        <v>245</v>
      </c>
      <c r="F907" s="11" t="s">
        <v>7274</v>
      </c>
      <c r="G907" s="12">
        <v>212</v>
      </c>
    </row>
    <row r="908" spans="2:7" ht="18" customHeight="1" x14ac:dyDescent="0.3">
      <c r="B908" s="11" t="s">
        <v>7275</v>
      </c>
      <c r="C908" s="12">
        <v>155.5</v>
      </c>
      <c r="D908" s="11" t="s">
        <v>7275</v>
      </c>
      <c r="E908" s="12">
        <v>265</v>
      </c>
      <c r="F908" s="11" t="s">
        <v>7275</v>
      </c>
      <c r="G908" s="12">
        <v>198.57599999999999</v>
      </c>
    </row>
    <row r="909" spans="2:7" ht="18" customHeight="1" x14ac:dyDescent="0.3">
      <c r="B909" s="11" t="s">
        <v>7276</v>
      </c>
      <c r="C909" s="12">
        <v>183</v>
      </c>
      <c r="D909" s="11" t="s">
        <v>7276</v>
      </c>
      <c r="E909" s="12">
        <v>245</v>
      </c>
      <c r="F909" s="11" t="s">
        <v>7276</v>
      </c>
      <c r="G909" s="12">
        <v>212</v>
      </c>
    </row>
    <row r="910" spans="2:7" ht="18" customHeight="1" x14ac:dyDescent="0.3">
      <c r="B910" s="11" t="s">
        <v>7277</v>
      </c>
      <c r="C910" s="12">
        <v>183</v>
      </c>
      <c r="D910" s="11" t="s">
        <v>7277</v>
      </c>
      <c r="E910" s="12">
        <v>245</v>
      </c>
      <c r="F910" s="11" t="s">
        <v>7277</v>
      </c>
      <c r="G910" s="12">
        <v>212</v>
      </c>
    </row>
    <row r="911" spans="2:7" ht="18" customHeight="1" x14ac:dyDescent="0.3">
      <c r="B911" s="11" t="s">
        <v>7278</v>
      </c>
      <c r="C911" s="12">
        <v>214</v>
      </c>
      <c r="D911" s="11" t="s">
        <v>7278</v>
      </c>
      <c r="E911" s="12">
        <v>566</v>
      </c>
      <c r="F911" s="11" t="s">
        <v>7278</v>
      </c>
      <c r="G911" s="12">
        <v>364.67666666666668</v>
      </c>
    </row>
    <row r="912" spans="2:7" ht="18" customHeight="1" x14ac:dyDescent="0.3">
      <c r="B912" s="11" t="s">
        <v>7279</v>
      </c>
      <c r="C912" s="12">
        <v>186</v>
      </c>
      <c r="D912" s="11" t="s">
        <v>7279</v>
      </c>
      <c r="E912" s="12">
        <v>290</v>
      </c>
      <c r="F912" s="11" t="s">
        <v>7279</v>
      </c>
      <c r="G912" s="12">
        <v>239.75</v>
      </c>
    </row>
    <row r="913" spans="2:7" ht="18" customHeight="1" x14ac:dyDescent="0.3">
      <c r="B913" s="11" t="s">
        <v>7280</v>
      </c>
      <c r="C913" s="12">
        <v>186</v>
      </c>
      <c r="D913" s="11" t="s">
        <v>7280</v>
      </c>
      <c r="E913" s="12">
        <v>215</v>
      </c>
      <c r="F913" s="11" t="s">
        <v>7280</v>
      </c>
      <c r="G913" s="12">
        <v>200</v>
      </c>
    </row>
    <row r="914" spans="2:7" ht="18" customHeight="1" x14ac:dyDescent="0.3">
      <c r="B914" s="11" t="s">
        <v>7281</v>
      </c>
      <c r="C914" s="12">
        <v>186</v>
      </c>
      <c r="D914" s="11" t="s">
        <v>7281</v>
      </c>
      <c r="E914" s="12">
        <v>290</v>
      </c>
      <c r="F914" s="11" t="s">
        <v>7281</v>
      </c>
      <c r="G914" s="12">
        <v>238.5</v>
      </c>
    </row>
    <row r="915" spans="2:7" ht="18" customHeight="1" x14ac:dyDescent="0.3">
      <c r="B915" s="11" t="s">
        <v>7282</v>
      </c>
      <c r="C915" s="12">
        <v>186</v>
      </c>
      <c r="D915" s="11" t="s">
        <v>7282</v>
      </c>
      <c r="E915" s="12">
        <v>282</v>
      </c>
      <c r="F915" s="11" t="s">
        <v>7282</v>
      </c>
      <c r="G915" s="12">
        <v>225.23899999999998</v>
      </c>
    </row>
    <row r="916" spans="2:7" ht="18" customHeight="1" x14ac:dyDescent="0.3">
      <c r="B916" s="11" t="s">
        <v>7283</v>
      </c>
      <c r="C916" s="12">
        <v>177.4</v>
      </c>
      <c r="D916" s="11" t="s">
        <v>7283</v>
      </c>
      <c r="E916" s="12">
        <v>225</v>
      </c>
      <c r="F916" s="11" t="s">
        <v>7283</v>
      </c>
      <c r="G916" s="12">
        <v>193.28</v>
      </c>
    </row>
    <row r="917" spans="2:7" ht="18" customHeight="1" x14ac:dyDescent="0.3">
      <c r="B917" s="11" t="s">
        <v>7284</v>
      </c>
      <c r="C917" s="12">
        <v>186</v>
      </c>
      <c r="D917" s="11" t="s">
        <v>7284</v>
      </c>
      <c r="E917" s="12">
        <v>290</v>
      </c>
      <c r="F917" s="11" t="s">
        <v>7284</v>
      </c>
      <c r="G917" s="12">
        <v>238.5</v>
      </c>
    </row>
    <row r="918" spans="2:7" ht="18" customHeight="1" x14ac:dyDescent="0.3">
      <c r="B918" s="11" t="s">
        <v>7285</v>
      </c>
      <c r="C918" s="12">
        <v>186</v>
      </c>
      <c r="D918" s="11" t="s">
        <v>7285</v>
      </c>
      <c r="E918" s="12">
        <v>290</v>
      </c>
      <c r="F918" s="11" t="s">
        <v>7285</v>
      </c>
      <c r="G918" s="12">
        <v>238.5</v>
      </c>
    </row>
    <row r="919" spans="2:7" ht="18" customHeight="1" x14ac:dyDescent="0.3">
      <c r="B919" s="11" t="s">
        <v>7286</v>
      </c>
      <c r="C919" s="12">
        <v>165</v>
      </c>
      <c r="D919" s="11" t="s">
        <v>7286</v>
      </c>
      <c r="E919" s="12">
        <v>197</v>
      </c>
      <c r="F919" s="11" t="s">
        <v>7286</v>
      </c>
      <c r="G919" s="12">
        <v>176.76</v>
      </c>
    </row>
    <row r="920" spans="2:7" ht="18" customHeight="1" x14ac:dyDescent="0.3">
      <c r="B920" s="11" t="s">
        <v>266</v>
      </c>
      <c r="C920" s="12">
        <v>153</v>
      </c>
      <c r="D920" s="11" t="s">
        <v>266</v>
      </c>
      <c r="E920" s="12">
        <v>215</v>
      </c>
      <c r="F920" s="11" t="s">
        <v>266</v>
      </c>
      <c r="G920" s="12">
        <v>185.75</v>
      </c>
    </row>
    <row r="921" spans="2:7" ht="18" customHeight="1" x14ac:dyDescent="0.3">
      <c r="B921" s="11" t="s">
        <v>267</v>
      </c>
      <c r="C921" s="12">
        <v>384.75</v>
      </c>
      <c r="D921" s="11" t="s">
        <v>267</v>
      </c>
      <c r="E921" s="12">
        <v>384.75</v>
      </c>
      <c r="F921" s="11" t="s">
        <v>267</v>
      </c>
      <c r="G921" s="12">
        <v>384.75</v>
      </c>
    </row>
    <row r="922" spans="2:7" ht="18" customHeight="1" x14ac:dyDescent="0.3">
      <c r="B922" s="11" t="s">
        <v>268</v>
      </c>
      <c r="C922" s="12">
        <v>135</v>
      </c>
      <c r="D922" s="11" t="s">
        <v>268</v>
      </c>
      <c r="E922" s="12">
        <v>175</v>
      </c>
      <c r="F922" s="11" t="s">
        <v>268</v>
      </c>
      <c r="G922" s="12">
        <v>151.25</v>
      </c>
    </row>
    <row r="923" spans="2:7" ht="18" customHeight="1" x14ac:dyDescent="0.3">
      <c r="B923" s="11" t="s">
        <v>269</v>
      </c>
      <c r="C923" s="12">
        <v>153</v>
      </c>
      <c r="D923" s="11" t="s">
        <v>269</v>
      </c>
      <c r="E923" s="12">
        <v>585</v>
      </c>
      <c r="F923" s="11" t="s">
        <v>269</v>
      </c>
      <c r="G923" s="12">
        <v>323.71428571428572</v>
      </c>
    </row>
    <row r="924" spans="2:7" ht="18" customHeight="1" x14ac:dyDescent="0.3">
      <c r="B924" s="11" t="s">
        <v>270</v>
      </c>
      <c r="C924" s="12">
        <v>384.75</v>
      </c>
      <c r="D924" s="11" t="s">
        <v>270</v>
      </c>
      <c r="E924" s="12">
        <v>384.75</v>
      </c>
      <c r="F924" s="11" t="s">
        <v>270</v>
      </c>
      <c r="G924" s="12">
        <v>384.75</v>
      </c>
    </row>
    <row r="925" spans="2:7" ht="18" customHeight="1" x14ac:dyDescent="0.3">
      <c r="B925" s="11" t="s">
        <v>271</v>
      </c>
      <c r="C925" s="12">
        <v>205</v>
      </c>
      <c r="D925" s="11" t="s">
        <v>271</v>
      </c>
      <c r="E925" s="12">
        <v>416</v>
      </c>
      <c r="F925" s="11" t="s">
        <v>271</v>
      </c>
      <c r="G925" s="12">
        <v>329.5</v>
      </c>
    </row>
    <row r="926" spans="2:7" ht="18" customHeight="1" x14ac:dyDescent="0.3">
      <c r="B926" s="11" t="s">
        <v>272</v>
      </c>
      <c r="C926" s="12">
        <v>159.85</v>
      </c>
      <c r="D926" s="11" t="s">
        <v>272</v>
      </c>
      <c r="E926" s="12">
        <v>430</v>
      </c>
      <c r="F926" s="11" t="s">
        <v>272</v>
      </c>
      <c r="G926" s="12">
        <v>226.70500000000001</v>
      </c>
    </row>
    <row r="927" spans="2:7" ht="18" customHeight="1" x14ac:dyDescent="0.3">
      <c r="B927" s="11" t="s">
        <v>7287</v>
      </c>
      <c r="C927" s="12">
        <v>186</v>
      </c>
      <c r="D927" s="11" t="s">
        <v>7287</v>
      </c>
      <c r="E927" s="12">
        <v>605</v>
      </c>
      <c r="F927" s="11" t="s">
        <v>7287</v>
      </c>
      <c r="G927" s="12">
        <v>328</v>
      </c>
    </row>
    <row r="928" spans="2:7" ht="18" customHeight="1" x14ac:dyDescent="0.3">
      <c r="B928" s="11" t="s">
        <v>273</v>
      </c>
      <c r="C928" s="12">
        <v>185</v>
      </c>
      <c r="D928" s="11" t="s">
        <v>273</v>
      </c>
      <c r="E928" s="12">
        <v>430</v>
      </c>
      <c r="F928" s="11" t="s">
        <v>273</v>
      </c>
      <c r="G928" s="12">
        <v>242.03666666666666</v>
      </c>
    </row>
    <row r="929" spans="2:7" ht="18" customHeight="1" x14ac:dyDescent="0.3">
      <c r="B929" s="11" t="s">
        <v>5011</v>
      </c>
      <c r="C929" s="12">
        <v>275</v>
      </c>
      <c r="D929" s="11" t="s">
        <v>5011</v>
      </c>
      <c r="E929" s="12">
        <v>417.28</v>
      </c>
      <c r="F929" s="11" t="s">
        <v>5011</v>
      </c>
      <c r="G929" s="12">
        <v>340.45600000000002</v>
      </c>
    </row>
    <row r="930" spans="2:7" ht="18" customHeight="1" x14ac:dyDescent="0.3">
      <c r="B930" s="11" t="s">
        <v>5266</v>
      </c>
      <c r="C930" s="12">
        <v>34</v>
      </c>
      <c r="D930" s="11" t="s">
        <v>5266</v>
      </c>
      <c r="E930" s="12">
        <v>100</v>
      </c>
      <c r="F930" s="11" t="s">
        <v>5266</v>
      </c>
      <c r="G930" s="12">
        <v>57.769999999999996</v>
      </c>
    </row>
    <row r="931" spans="2:7" ht="18" customHeight="1" x14ac:dyDescent="0.3">
      <c r="B931" s="11" t="s">
        <v>7288</v>
      </c>
      <c r="C931" s="12">
        <v>1.5</v>
      </c>
      <c r="D931" s="11" t="s">
        <v>7288</v>
      </c>
      <c r="E931" s="12">
        <v>10.25</v>
      </c>
      <c r="F931" s="11" t="s">
        <v>7288</v>
      </c>
      <c r="G931" s="12">
        <v>4.9459999999999997</v>
      </c>
    </row>
    <row r="932" spans="2:7" ht="18" customHeight="1" x14ac:dyDescent="0.3">
      <c r="B932" s="11" t="s">
        <v>7289</v>
      </c>
      <c r="C932" s="12">
        <v>81</v>
      </c>
      <c r="D932" s="11" t="s">
        <v>7289</v>
      </c>
      <c r="E932" s="12">
        <v>224</v>
      </c>
      <c r="F932" s="11" t="s">
        <v>7289</v>
      </c>
      <c r="G932" s="12">
        <v>140.29000000000002</v>
      </c>
    </row>
    <row r="933" spans="2:7" ht="18" customHeight="1" x14ac:dyDescent="0.3">
      <c r="B933" s="11" t="s">
        <v>7290</v>
      </c>
      <c r="C933" s="12">
        <v>12</v>
      </c>
      <c r="D933" s="11" t="s">
        <v>7290</v>
      </c>
      <c r="E933" s="12">
        <v>180</v>
      </c>
      <c r="F933" s="11" t="s">
        <v>7290</v>
      </c>
      <c r="G933" s="12">
        <v>82.937142857142845</v>
      </c>
    </row>
    <row r="934" spans="2:7" ht="18" customHeight="1" x14ac:dyDescent="0.3">
      <c r="B934" s="11" t="s">
        <v>5267</v>
      </c>
      <c r="C934" s="12">
        <v>254</v>
      </c>
      <c r="D934" s="11" t="s">
        <v>5267</v>
      </c>
      <c r="E934" s="12">
        <v>700</v>
      </c>
      <c r="F934" s="11" t="s">
        <v>5267</v>
      </c>
      <c r="G934" s="12">
        <v>467.63333333333338</v>
      </c>
    </row>
    <row r="935" spans="2:7" ht="18" customHeight="1" x14ac:dyDescent="0.3">
      <c r="B935" s="11" t="s">
        <v>7291</v>
      </c>
      <c r="C935" s="12">
        <v>13</v>
      </c>
      <c r="D935" s="11" t="s">
        <v>7291</v>
      </c>
      <c r="E935" s="12">
        <v>195</v>
      </c>
      <c r="F935" s="11" t="s">
        <v>7291</v>
      </c>
      <c r="G935" s="12">
        <v>94.444285714285712</v>
      </c>
    </row>
    <row r="936" spans="2:7" ht="18" customHeight="1" x14ac:dyDescent="0.3">
      <c r="B936" s="11" t="s">
        <v>5012</v>
      </c>
      <c r="C936" s="12">
        <v>475</v>
      </c>
      <c r="D936" s="11" t="s">
        <v>5012</v>
      </c>
      <c r="E936" s="12">
        <v>1000</v>
      </c>
      <c r="F936" s="11" t="s">
        <v>5012</v>
      </c>
      <c r="G936" s="12">
        <v>745.45799999999997</v>
      </c>
    </row>
    <row r="937" spans="2:7" ht="18" customHeight="1" x14ac:dyDescent="0.3">
      <c r="B937" s="11" t="s">
        <v>274</v>
      </c>
      <c r="C937" s="12">
        <v>42</v>
      </c>
      <c r="D937" s="11" t="s">
        <v>274</v>
      </c>
      <c r="E937" s="12">
        <v>150</v>
      </c>
      <c r="F937" s="11" t="s">
        <v>274</v>
      </c>
      <c r="G937" s="12">
        <v>83.400833333333324</v>
      </c>
    </row>
    <row r="938" spans="2:7" ht="18" customHeight="1" x14ac:dyDescent="0.3">
      <c r="B938" s="11" t="s">
        <v>7292</v>
      </c>
      <c r="C938" s="12">
        <v>3.9</v>
      </c>
      <c r="D938" s="11" t="s">
        <v>7292</v>
      </c>
      <c r="E938" s="12">
        <v>8</v>
      </c>
      <c r="F938" s="11" t="s">
        <v>7292</v>
      </c>
      <c r="G938" s="12">
        <v>5.8985714285714286</v>
      </c>
    </row>
    <row r="939" spans="2:7" ht="18" customHeight="1" x14ac:dyDescent="0.3">
      <c r="B939" s="11" t="s">
        <v>275</v>
      </c>
      <c r="C939" s="12">
        <v>108.1</v>
      </c>
      <c r="D939" s="11" t="s">
        <v>275</v>
      </c>
      <c r="E939" s="12">
        <v>108.1</v>
      </c>
      <c r="F939" s="11" t="s">
        <v>275</v>
      </c>
      <c r="G939" s="12">
        <v>108.1</v>
      </c>
    </row>
    <row r="940" spans="2:7" ht="18" customHeight="1" x14ac:dyDescent="0.3">
      <c r="B940" s="11" t="s">
        <v>5027</v>
      </c>
      <c r="C940" s="12">
        <v>205</v>
      </c>
      <c r="D940" s="11" t="s">
        <v>5027</v>
      </c>
      <c r="E940" s="12">
        <v>300</v>
      </c>
      <c r="F940" s="11" t="s">
        <v>5027</v>
      </c>
      <c r="G940" s="12">
        <v>250</v>
      </c>
    </row>
    <row r="941" spans="2:7" ht="18" customHeight="1" x14ac:dyDescent="0.3">
      <c r="B941" s="11" t="s">
        <v>7293</v>
      </c>
      <c r="C941" s="12">
        <v>3.9</v>
      </c>
      <c r="D941" s="11" t="s">
        <v>7293</v>
      </c>
      <c r="E941" s="12">
        <v>9</v>
      </c>
      <c r="F941" s="11" t="s">
        <v>7293</v>
      </c>
      <c r="G941" s="12">
        <v>7.0485714285714289</v>
      </c>
    </row>
    <row r="942" spans="2:7" ht="18" customHeight="1" x14ac:dyDescent="0.3">
      <c r="B942" s="11" t="s">
        <v>5268</v>
      </c>
      <c r="C942" s="12">
        <v>275</v>
      </c>
      <c r="D942" s="11" t="s">
        <v>5268</v>
      </c>
      <c r="E942" s="12">
        <v>388</v>
      </c>
      <c r="F942" s="11" t="s">
        <v>5268</v>
      </c>
      <c r="G942" s="12">
        <v>336.84166666666664</v>
      </c>
    </row>
    <row r="943" spans="2:7" ht="18" customHeight="1" x14ac:dyDescent="0.3">
      <c r="B943" s="11" t="s">
        <v>7294</v>
      </c>
      <c r="C943" s="12">
        <v>19</v>
      </c>
      <c r="D943" s="11" t="s">
        <v>7294</v>
      </c>
      <c r="E943" s="12">
        <v>80</v>
      </c>
      <c r="F943" s="11" t="s">
        <v>7294</v>
      </c>
      <c r="G943" s="12">
        <v>44.030000000000008</v>
      </c>
    </row>
    <row r="944" spans="2:7" ht="18" customHeight="1" x14ac:dyDescent="0.3">
      <c r="B944" s="11" t="s">
        <v>5269</v>
      </c>
      <c r="C944" s="12">
        <v>258</v>
      </c>
      <c r="D944" s="11" t="s">
        <v>5269</v>
      </c>
      <c r="E944" s="12">
        <v>402</v>
      </c>
      <c r="F944" s="11" t="s">
        <v>5269</v>
      </c>
      <c r="G944" s="12">
        <v>342.34333333333331</v>
      </c>
    </row>
    <row r="945" spans="2:7" ht="18" customHeight="1" x14ac:dyDescent="0.3">
      <c r="B945" s="11" t="s">
        <v>7295</v>
      </c>
      <c r="C945" s="12">
        <v>39</v>
      </c>
      <c r="D945" s="11" t="s">
        <v>7295</v>
      </c>
      <c r="E945" s="12">
        <v>60</v>
      </c>
      <c r="F945" s="11" t="s">
        <v>7295</v>
      </c>
      <c r="G945" s="12">
        <v>53.5</v>
      </c>
    </row>
    <row r="946" spans="2:7" ht="18" customHeight="1" x14ac:dyDescent="0.3">
      <c r="B946" s="11" t="s">
        <v>7296</v>
      </c>
      <c r="C946" s="12">
        <v>39</v>
      </c>
      <c r="D946" s="11" t="s">
        <v>7296</v>
      </c>
      <c r="E946" s="12">
        <v>60</v>
      </c>
      <c r="F946" s="11" t="s">
        <v>7296</v>
      </c>
      <c r="G946" s="12">
        <v>54.25</v>
      </c>
    </row>
    <row r="947" spans="2:7" ht="18" customHeight="1" x14ac:dyDescent="0.3">
      <c r="B947" s="11" t="s">
        <v>7297</v>
      </c>
      <c r="C947" s="12">
        <v>76</v>
      </c>
      <c r="D947" s="11" t="s">
        <v>7297</v>
      </c>
      <c r="E947" s="12">
        <v>320</v>
      </c>
      <c r="F947" s="11" t="s">
        <v>7297</v>
      </c>
      <c r="G947" s="12">
        <v>143.66666666666666</v>
      </c>
    </row>
    <row r="948" spans="2:7" ht="18" customHeight="1" x14ac:dyDescent="0.3">
      <c r="B948" s="11" t="s">
        <v>7298</v>
      </c>
      <c r="C948" s="12">
        <v>44.5</v>
      </c>
      <c r="D948" s="11" t="s">
        <v>7298</v>
      </c>
      <c r="E948" s="12">
        <v>80</v>
      </c>
      <c r="F948" s="11" t="s">
        <v>7298</v>
      </c>
      <c r="G948" s="12">
        <v>54.375</v>
      </c>
    </row>
    <row r="949" spans="2:7" ht="18" customHeight="1" x14ac:dyDescent="0.3">
      <c r="B949" s="11" t="s">
        <v>7299</v>
      </c>
      <c r="C949" s="12">
        <v>37</v>
      </c>
      <c r="D949" s="11" t="s">
        <v>7299</v>
      </c>
      <c r="E949" s="12">
        <v>109</v>
      </c>
      <c r="F949" s="11" t="s">
        <v>7299</v>
      </c>
      <c r="G949" s="12">
        <v>64.900000000000006</v>
      </c>
    </row>
    <row r="950" spans="2:7" ht="18" customHeight="1" x14ac:dyDescent="0.3">
      <c r="B950" s="11" t="s">
        <v>7300</v>
      </c>
      <c r="C950" s="12">
        <v>15</v>
      </c>
      <c r="D950" s="11" t="s">
        <v>7300</v>
      </c>
      <c r="E950" s="12">
        <v>78</v>
      </c>
      <c r="F950" s="11" t="s">
        <v>7300</v>
      </c>
      <c r="G950" s="12">
        <v>40.950000000000003</v>
      </c>
    </row>
    <row r="951" spans="2:7" ht="18" customHeight="1" x14ac:dyDescent="0.3">
      <c r="B951" s="11" t="s">
        <v>276</v>
      </c>
      <c r="C951" s="12">
        <v>1500</v>
      </c>
      <c r="D951" s="11" t="s">
        <v>276</v>
      </c>
      <c r="E951" s="12">
        <v>89500</v>
      </c>
      <c r="F951" s="11" t="s">
        <v>276</v>
      </c>
      <c r="G951" s="12">
        <v>23117.928571428572</v>
      </c>
    </row>
    <row r="952" spans="2:7" ht="18" customHeight="1" x14ac:dyDescent="0.3">
      <c r="B952" s="11" t="s">
        <v>277</v>
      </c>
      <c r="C952" s="12">
        <v>10</v>
      </c>
      <c r="D952" s="11" t="s">
        <v>277</v>
      </c>
      <c r="E952" s="12">
        <v>82</v>
      </c>
      <c r="F952" s="11" t="s">
        <v>277</v>
      </c>
      <c r="G952" s="12">
        <v>38.666666666666664</v>
      </c>
    </row>
    <row r="953" spans="2:7" ht="18" customHeight="1" x14ac:dyDescent="0.3">
      <c r="B953" s="11" t="s">
        <v>278</v>
      </c>
      <c r="C953" s="12">
        <v>10000</v>
      </c>
      <c r="D953" s="11" t="s">
        <v>278</v>
      </c>
      <c r="E953" s="12">
        <v>32000</v>
      </c>
      <c r="F953" s="11" t="s">
        <v>278</v>
      </c>
      <c r="G953" s="12">
        <v>21000</v>
      </c>
    </row>
    <row r="954" spans="2:7" ht="18" customHeight="1" x14ac:dyDescent="0.3">
      <c r="B954" s="11" t="s">
        <v>279</v>
      </c>
      <c r="C954" s="12">
        <v>9000</v>
      </c>
      <c r="D954" s="11" t="s">
        <v>279</v>
      </c>
      <c r="E954" s="12">
        <v>10000</v>
      </c>
      <c r="F954" s="11" t="s">
        <v>279</v>
      </c>
      <c r="G954" s="12">
        <v>9500</v>
      </c>
    </row>
    <row r="955" spans="2:7" ht="18" customHeight="1" x14ac:dyDescent="0.3">
      <c r="B955" s="11" t="s">
        <v>280</v>
      </c>
      <c r="C955" s="12">
        <v>3</v>
      </c>
      <c r="D955" s="11" t="s">
        <v>280</v>
      </c>
      <c r="E955" s="12">
        <v>11</v>
      </c>
      <c r="F955" s="11" t="s">
        <v>280</v>
      </c>
      <c r="G955" s="12">
        <v>7</v>
      </c>
    </row>
    <row r="956" spans="2:7" ht="18" customHeight="1" x14ac:dyDescent="0.3">
      <c r="B956" s="11" t="s">
        <v>281</v>
      </c>
      <c r="C956" s="12">
        <v>10.5</v>
      </c>
      <c r="D956" s="11" t="s">
        <v>281</v>
      </c>
      <c r="E956" s="12">
        <v>21</v>
      </c>
      <c r="F956" s="11" t="s">
        <v>281</v>
      </c>
      <c r="G956" s="12">
        <v>15.75</v>
      </c>
    </row>
    <row r="957" spans="2:7" ht="18" customHeight="1" x14ac:dyDescent="0.3">
      <c r="B957" s="11" t="s">
        <v>282</v>
      </c>
      <c r="C957" s="12">
        <v>1.05</v>
      </c>
      <c r="D957" s="11" t="s">
        <v>282</v>
      </c>
      <c r="E957" s="12">
        <v>1.69</v>
      </c>
      <c r="F957" s="11" t="s">
        <v>282</v>
      </c>
      <c r="G957" s="12">
        <v>1.4179999999999997</v>
      </c>
    </row>
    <row r="958" spans="2:7" ht="18" customHeight="1" x14ac:dyDescent="0.3">
      <c r="B958" s="11" t="s">
        <v>283</v>
      </c>
      <c r="C958" s="12">
        <v>900</v>
      </c>
      <c r="D958" s="11" t="s">
        <v>283</v>
      </c>
      <c r="E958" s="12">
        <v>1500</v>
      </c>
      <c r="F958" s="11" t="s">
        <v>283</v>
      </c>
      <c r="G958" s="12">
        <v>1200</v>
      </c>
    </row>
    <row r="959" spans="2:7" ht="18" customHeight="1" x14ac:dyDescent="0.3">
      <c r="B959" s="11" t="s">
        <v>284</v>
      </c>
      <c r="C959" s="12">
        <v>500</v>
      </c>
      <c r="D959" s="11" t="s">
        <v>284</v>
      </c>
      <c r="E959" s="12">
        <v>805</v>
      </c>
      <c r="F959" s="11" t="s">
        <v>284</v>
      </c>
      <c r="G959" s="12">
        <v>652.5</v>
      </c>
    </row>
    <row r="960" spans="2:7" ht="18" customHeight="1" x14ac:dyDescent="0.3">
      <c r="B960" s="11" t="s">
        <v>285</v>
      </c>
      <c r="C960" s="12">
        <v>294</v>
      </c>
      <c r="D960" s="11" t="s">
        <v>285</v>
      </c>
      <c r="E960" s="12">
        <v>640.25</v>
      </c>
      <c r="F960" s="11" t="s">
        <v>285</v>
      </c>
      <c r="G960" s="12">
        <v>444.75</v>
      </c>
    </row>
    <row r="961" spans="2:7" ht="18" customHeight="1" x14ac:dyDescent="0.3">
      <c r="B961" s="11" t="s">
        <v>4667</v>
      </c>
      <c r="C961" s="12">
        <v>1600</v>
      </c>
      <c r="D961" s="11" t="s">
        <v>4667</v>
      </c>
      <c r="E961" s="12">
        <v>4800</v>
      </c>
      <c r="F961" s="11" t="s">
        <v>4667</v>
      </c>
      <c r="G961" s="12">
        <v>2900</v>
      </c>
    </row>
    <row r="962" spans="2:7" ht="18" customHeight="1" x14ac:dyDescent="0.3">
      <c r="B962" s="11" t="s">
        <v>4668</v>
      </c>
      <c r="C962" s="12">
        <v>1600</v>
      </c>
      <c r="D962" s="11" t="s">
        <v>4668</v>
      </c>
      <c r="E962" s="12">
        <v>2300</v>
      </c>
      <c r="F962" s="11" t="s">
        <v>4668</v>
      </c>
      <c r="G962" s="12">
        <v>1950</v>
      </c>
    </row>
    <row r="963" spans="2:7" ht="18" customHeight="1" x14ac:dyDescent="0.3">
      <c r="B963" s="11" t="s">
        <v>4669</v>
      </c>
      <c r="C963" s="12">
        <v>1150</v>
      </c>
      <c r="D963" s="11" t="s">
        <v>4669</v>
      </c>
      <c r="E963" s="12">
        <v>1471</v>
      </c>
      <c r="F963" s="11" t="s">
        <v>4669</v>
      </c>
      <c r="G963" s="12">
        <v>1357</v>
      </c>
    </row>
    <row r="964" spans="2:7" ht="18" customHeight="1" x14ac:dyDescent="0.3">
      <c r="B964" s="11" t="s">
        <v>4670</v>
      </c>
      <c r="C964" s="12">
        <v>1225</v>
      </c>
      <c r="D964" s="11" t="s">
        <v>4670</v>
      </c>
      <c r="E964" s="12">
        <v>1500</v>
      </c>
      <c r="F964" s="11" t="s">
        <v>4670</v>
      </c>
      <c r="G964" s="12">
        <v>1362.5</v>
      </c>
    </row>
    <row r="965" spans="2:7" ht="18" customHeight="1" x14ac:dyDescent="0.3">
      <c r="B965" s="11" t="s">
        <v>4942</v>
      </c>
      <c r="C965" s="12">
        <v>2408</v>
      </c>
      <c r="D965" s="11" t="s">
        <v>4942</v>
      </c>
      <c r="E965" s="12">
        <v>12000</v>
      </c>
      <c r="F965" s="11" t="s">
        <v>4942</v>
      </c>
      <c r="G965" s="12">
        <v>5018.666666666667</v>
      </c>
    </row>
    <row r="966" spans="2:7" ht="18" customHeight="1" x14ac:dyDescent="0.3">
      <c r="B966" s="11" t="s">
        <v>4638</v>
      </c>
      <c r="C966" s="12">
        <v>3250</v>
      </c>
      <c r="D966" s="11" t="s">
        <v>4638</v>
      </c>
      <c r="E966" s="12">
        <v>5580</v>
      </c>
      <c r="F966" s="11" t="s">
        <v>4638</v>
      </c>
      <c r="G966" s="12">
        <v>4081.1111111111113</v>
      </c>
    </row>
    <row r="967" spans="2:7" ht="18" customHeight="1" x14ac:dyDescent="0.3">
      <c r="B967" s="11" t="s">
        <v>7301</v>
      </c>
      <c r="C967" s="12">
        <v>2400</v>
      </c>
      <c r="D967" s="11" t="s">
        <v>7301</v>
      </c>
      <c r="E967" s="12">
        <v>26000</v>
      </c>
      <c r="F967" s="11" t="s">
        <v>7301</v>
      </c>
      <c r="G967" s="12">
        <v>13470.357142857143</v>
      </c>
    </row>
    <row r="968" spans="2:7" ht="18" customHeight="1" x14ac:dyDescent="0.3">
      <c r="B968" s="11" t="s">
        <v>5270</v>
      </c>
      <c r="C968" s="12">
        <v>3000</v>
      </c>
      <c r="D968" s="11" t="s">
        <v>5270</v>
      </c>
      <c r="E968" s="12">
        <v>19772</v>
      </c>
      <c r="F968" s="11" t="s">
        <v>5270</v>
      </c>
      <c r="G968" s="12">
        <v>9451.2633333333342</v>
      </c>
    </row>
    <row r="969" spans="2:7" ht="18" customHeight="1" x14ac:dyDescent="0.3">
      <c r="B969" s="11" t="s">
        <v>286</v>
      </c>
      <c r="C969" s="12">
        <v>16</v>
      </c>
      <c r="D969" s="11" t="s">
        <v>286</v>
      </c>
      <c r="E969" s="12">
        <v>19</v>
      </c>
      <c r="F969" s="11" t="s">
        <v>286</v>
      </c>
      <c r="G969" s="12">
        <v>17.5</v>
      </c>
    </row>
    <row r="970" spans="2:7" ht="18" customHeight="1" x14ac:dyDescent="0.3">
      <c r="B970" s="11" t="s">
        <v>287</v>
      </c>
      <c r="C970" s="12">
        <v>9</v>
      </c>
      <c r="D970" s="11" t="s">
        <v>287</v>
      </c>
      <c r="E970" s="12">
        <v>15.5</v>
      </c>
      <c r="F970" s="11" t="s">
        <v>287</v>
      </c>
      <c r="G970" s="12">
        <v>13.166666666666666</v>
      </c>
    </row>
    <row r="971" spans="2:7" ht="18" customHeight="1" x14ac:dyDescent="0.3">
      <c r="B971" s="11" t="s">
        <v>288</v>
      </c>
      <c r="C971" s="12">
        <v>2.5</v>
      </c>
      <c r="D971" s="11" t="s">
        <v>288</v>
      </c>
      <c r="E971" s="12">
        <v>9.5</v>
      </c>
      <c r="F971" s="11" t="s">
        <v>288</v>
      </c>
      <c r="G971" s="12">
        <v>5</v>
      </c>
    </row>
    <row r="972" spans="2:7" ht="18" customHeight="1" x14ac:dyDescent="0.3">
      <c r="B972" s="11" t="s">
        <v>289</v>
      </c>
      <c r="C972" s="12">
        <v>160</v>
      </c>
      <c r="D972" s="11" t="s">
        <v>289</v>
      </c>
      <c r="E972" s="12">
        <v>205</v>
      </c>
      <c r="F972" s="11" t="s">
        <v>289</v>
      </c>
      <c r="G972" s="12">
        <v>182.5</v>
      </c>
    </row>
    <row r="973" spans="2:7" ht="18" customHeight="1" x14ac:dyDescent="0.3">
      <c r="B973" s="11" t="s">
        <v>4889</v>
      </c>
      <c r="C973" s="12">
        <v>7</v>
      </c>
      <c r="D973" s="11" t="s">
        <v>4889</v>
      </c>
      <c r="E973" s="12">
        <v>28</v>
      </c>
      <c r="F973" s="11" t="s">
        <v>4889</v>
      </c>
      <c r="G973" s="12">
        <v>15.444444444444445</v>
      </c>
    </row>
    <row r="974" spans="2:7" ht="18" customHeight="1" x14ac:dyDescent="0.3">
      <c r="B974" s="11" t="s">
        <v>290</v>
      </c>
      <c r="C974" s="12">
        <v>8</v>
      </c>
      <c r="D974" s="11" t="s">
        <v>290</v>
      </c>
      <c r="E974" s="12">
        <v>10</v>
      </c>
      <c r="F974" s="11" t="s">
        <v>290</v>
      </c>
      <c r="G974" s="12">
        <v>9</v>
      </c>
    </row>
    <row r="975" spans="2:7" ht="18" customHeight="1" x14ac:dyDescent="0.3">
      <c r="B975" s="11" t="s">
        <v>291</v>
      </c>
      <c r="C975" s="12">
        <v>8</v>
      </c>
      <c r="D975" s="11" t="s">
        <v>291</v>
      </c>
      <c r="E975" s="12">
        <v>10</v>
      </c>
      <c r="F975" s="11" t="s">
        <v>291</v>
      </c>
      <c r="G975" s="12">
        <v>9</v>
      </c>
    </row>
    <row r="976" spans="2:7" ht="18" customHeight="1" x14ac:dyDescent="0.3">
      <c r="B976" s="11" t="s">
        <v>4890</v>
      </c>
      <c r="C976" s="12">
        <v>18</v>
      </c>
      <c r="D976" s="11" t="s">
        <v>4890</v>
      </c>
      <c r="E976" s="12">
        <v>80</v>
      </c>
      <c r="F976" s="11" t="s">
        <v>4890</v>
      </c>
      <c r="G976" s="12">
        <v>27.888888888888889</v>
      </c>
    </row>
    <row r="977" spans="2:7" ht="18" customHeight="1" x14ac:dyDescent="0.3">
      <c r="B977" s="11" t="s">
        <v>292</v>
      </c>
      <c r="C977" s="12">
        <v>70</v>
      </c>
      <c r="D977" s="11" t="s">
        <v>292</v>
      </c>
      <c r="E977" s="12">
        <v>150</v>
      </c>
      <c r="F977" s="11" t="s">
        <v>292</v>
      </c>
      <c r="G977" s="12">
        <v>90.3</v>
      </c>
    </row>
    <row r="978" spans="2:7" ht="18" customHeight="1" x14ac:dyDescent="0.3">
      <c r="B978" s="11" t="s">
        <v>4810</v>
      </c>
      <c r="C978" s="12">
        <v>150</v>
      </c>
      <c r="D978" s="11" t="s">
        <v>4810</v>
      </c>
      <c r="E978" s="12">
        <v>250</v>
      </c>
      <c r="F978" s="11" t="s">
        <v>4810</v>
      </c>
      <c r="G978" s="12">
        <v>200</v>
      </c>
    </row>
    <row r="979" spans="2:7" ht="18" customHeight="1" x14ac:dyDescent="0.3">
      <c r="B979" s="11" t="s">
        <v>7302</v>
      </c>
      <c r="C979" s="12">
        <v>74</v>
      </c>
      <c r="D979" s="11" t="s">
        <v>7302</v>
      </c>
      <c r="E979" s="12">
        <v>115</v>
      </c>
      <c r="F979" s="11" t="s">
        <v>7302</v>
      </c>
      <c r="G979" s="12">
        <v>99.666666666666671</v>
      </c>
    </row>
    <row r="980" spans="2:7" ht="18" customHeight="1" x14ac:dyDescent="0.3">
      <c r="B980" s="11" t="s">
        <v>293</v>
      </c>
      <c r="C980" s="12">
        <v>75</v>
      </c>
      <c r="D980" s="11" t="s">
        <v>293</v>
      </c>
      <c r="E980" s="12">
        <v>75</v>
      </c>
      <c r="F980" s="11" t="s">
        <v>293</v>
      </c>
      <c r="G980" s="12">
        <v>75</v>
      </c>
    </row>
    <row r="981" spans="2:7" ht="18" customHeight="1" x14ac:dyDescent="0.3">
      <c r="B981" s="11" t="s">
        <v>7303</v>
      </c>
      <c r="C981" s="12">
        <v>56</v>
      </c>
      <c r="D981" s="11" t="s">
        <v>7303</v>
      </c>
      <c r="E981" s="12">
        <v>130</v>
      </c>
      <c r="F981" s="11" t="s">
        <v>7303</v>
      </c>
      <c r="G981" s="12">
        <v>87.539999999999992</v>
      </c>
    </row>
    <row r="982" spans="2:7" ht="18" customHeight="1" x14ac:dyDescent="0.3">
      <c r="B982" s="11" t="s">
        <v>4811</v>
      </c>
      <c r="C982" s="12">
        <v>27</v>
      </c>
      <c r="D982" s="11" t="s">
        <v>4811</v>
      </c>
      <c r="E982" s="12">
        <v>340</v>
      </c>
      <c r="F982" s="11" t="s">
        <v>4811</v>
      </c>
      <c r="G982" s="12">
        <v>149.52500000000001</v>
      </c>
    </row>
    <row r="983" spans="2:7" ht="18" customHeight="1" x14ac:dyDescent="0.3">
      <c r="B983" s="11" t="s">
        <v>4812</v>
      </c>
      <c r="C983" s="12">
        <v>27</v>
      </c>
      <c r="D983" s="11" t="s">
        <v>4812</v>
      </c>
      <c r="E983" s="12">
        <v>240</v>
      </c>
      <c r="F983" s="11" t="s">
        <v>4812</v>
      </c>
      <c r="G983" s="12">
        <v>112.1825</v>
      </c>
    </row>
    <row r="984" spans="2:7" ht="18" customHeight="1" x14ac:dyDescent="0.3">
      <c r="B984" s="11" t="s">
        <v>7304</v>
      </c>
      <c r="C984" s="12">
        <v>125</v>
      </c>
      <c r="D984" s="11" t="s">
        <v>7304</v>
      </c>
      <c r="E984" s="12">
        <v>140</v>
      </c>
      <c r="F984" s="11" t="s">
        <v>7304</v>
      </c>
      <c r="G984" s="12">
        <v>133.33333333333334</v>
      </c>
    </row>
    <row r="985" spans="2:7" ht="18" customHeight="1" x14ac:dyDescent="0.3">
      <c r="B985" s="11" t="s">
        <v>294</v>
      </c>
      <c r="C985" s="12">
        <v>100</v>
      </c>
      <c r="D985" s="11" t="s">
        <v>294</v>
      </c>
      <c r="E985" s="12">
        <v>260</v>
      </c>
      <c r="F985" s="11" t="s">
        <v>294</v>
      </c>
      <c r="G985" s="12">
        <v>169.33333333333334</v>
      </c>
    </row>
    <row r="986" spans="2:7" ht="18" customHeight="1" x14ac:dyDescent="0.3">
      <c r="B986" s="11" t="s">
        <v>295</v>
      </c>
      <c r="C986" s="12">
        <v>81.5</v>
      </c>
      <c r="D986" s="11" t="s">
        <v>295</v>
      </c>
      <c r="E986" s="12">
        <v>150</v>
      </c>
      <c r="F986" s="11" t="s">
        <v>295</v>
      </c>
      <c r="G986" s="12">
        <v>110.5</v>
      </c>
    </row>
    <row r="987" spans="2:7" ht="18" customHeight="1" x14ac:dyDescent="0.3">
      <c r="B987" s="11" t="s">
        <v>4956</v>
      </c>
      <c r="C987" s="12">
        <v>80</v>
      </c>
      <c r="D987" s="11" t="s">
        <v>4956</v>
      </c>
      <c r="E987" s="12">
        <v>195.45</v>
      </c>
      <c r="F987" s="11" t="s">
        <v>4956</v>
      </c>
      <c r="G987" s="12">
        <v>128.09</v>
      </c>
    </row>
    <row r="988" spans="2:7" ht="18" customHeight="1" x14ac:dyDescent="0.3">
      <c r="B988" s="11" t="s">
        <v>7305</v>
      </c>
      <c r="C988" s="12">
        <v>50</v>
      </c>
      <c r="D988" s="11" t="s">
        <v>7305</v>
      </c>
      <c r="E988" s="12">
        <v>110</v>
      </c>
      <c r="F988" s="11" t="s">
        <v>7305</v>
      </c>
      <c r="G988" s="12">
        <v>81.628</v>
      </c>
    </row>
    <row r="989" spans="2:7" ht="18" customHeight="1" x14ac:dyDescent="0.3">
      <c r="B989" s="11" t="s">
        <v>296</v>
      </c>
      <c r="C989" s="12">
        <v>45</v>
      </c>
      <c r="D989" s="11" t="s">
        <v>296</v>
      </c>
      <c r="E989" s="12">
        <v>150</v>
      </c>
      <c r="F989" s="11" t="s">
        <v>296</v>
      </c>
      <c r="G989" s="12">
        <v>107.5</v>
      </c>
    </row>
    <row r="990" spans="2:7" ht="18" customHeight="1" x14ac:dyDescent="0.3">
      <c r="B990" s="11" t="s">
        <v>297</v>
      </c>
      <c r="C990" s="12">
        <v>129.5</v>
      </c>
      <c r="D990" s="11" t="s">
        <v>297</v>
      </c>
      <c r="E990" s="12">
        <v>129.5</v>
      </c>
      <c r="F990" s="11" t="s">
        <v>297</v>
      </c>
      <c r="G990" s="12">
        <v>129.5</v>
      </c>
    </row>
    <row r="991" spans="2:7" ht="18" customHeight="1" x14ac:dyDescent="0.3">
      <c r="B991" s="11" t="s">
        <v>5013</v>
      </c>
      <c r="C991" s="12">
        <v>75</v>
      </c>
      <c r="D991" s="11" t="s">
        <v>5013</v>
      </c>
      <c r="E991" s="12">
        <v>325</v>
      </c>
      <c r="F991" s="11" t="s">
        <v>5013</v>
      </c>
      <c r="G991" s="12">
        <v>148</v>
      </c>
    </row>
    <row r="992" spans="2:7" ht="18" customHeight="1" x14ac:dyDescent="0.3">
      <c r="B992" s="11" t="s">
        <v>4671</v>
      </c>
      <c r="C992" s="12">
        <v>77.25</v>
      </c>
      <c r="D992" s="11" t="s">
        <v>4671</v>
      </c>
      <c r="E992" s="12">
        <v>140</v>
      </c>
      <c r="F992" s="11" t="s">
        <v>4671</v>
      </c>
      <c r="G992" s="12">
        <v>105.75</v>
      </c>
    </row>
    <row r="993" spans="2:7" ht="18" customHeight="1" x14ac:dyDescent="0.3">
      <c r="B993" s="11" t="s">
        <v>4957</v>
      </c>
      <c r="C993" s="12">
        <v>230</v>
      </c>
      <c r="D993" s="11" t="s">
        <v>4957</v>
      </c>
      <c r="E993" s="12">
        <v>1000</v>
      </c>
      <c r="F993" s="11" t="s">
        <v>4957</v>
      </c>
      <c r="G993" s="12">
        <v>513.88099999999997</v>
      </c>
    </row>
    <row r="994" spans="2:7" ht="18" customHeight="1" x14ac:dyDescent="0.3">
      <c r="B994" s="11" t="s">
        <v>7306</v>
      </c>
      <c r="C994" s="12">
        <v>90</v>
      </c>
      <c r="D994" s="11" t="s">
        <v>7306</v>
      </c>
      <c r="E994" s="12">
        <v>120</v>
      </c>
      <c r="F994" s="11" t="s">
        <v>7306</v>
      </c>
      <c r="G994" s="12">
        <v>112.5</v>
      </c>
    </row>
    <row r="995" spans="2:7" ht="18" customHeight="1" x14ac:dyDescent="0.3">
      <c r="B995" s="11" t="s">
        <v>7307</v>
      </c>
      <c r="C995" s="12">
        <v>95</v>
      </c>
      <c r="D995" s="11" t="s">
        <v>7307</v>
      </c>
      <c r="E995" s="12">
        <v>150</v>
      </c>
      <c r="F995" s="11" t="s">
        <v>7307</v>
      </c>
      <c r="G995" s="12">
        <v>121.25</v>
      </c>
    </row>
    <row r="996" spans="2:7" ht="18" customHeight="1" x14ac:dyDescent="0.3">
      <c r="B996" s="11" t="s">
        <v>7308</v>
      </c>
      <c r="C996" s="12">
        <v>100</v>
      </c>
      <c r="D996" s="11" t="s">
        <v>7308</v>
      </c>
      <c r="E996" s="12">
        <v>165</v>
      </c>
      <c r="F996" s="11" t="s">
        <v>7308</v>
      </c>
      <c r="G996" s="12">
        <v>129.1</v>
      </c>
    </row>
    <row r="997" spans="2:7" ht="18" customHeight="1" x14ac:dyDescent="0.3">
      <c r="B997" s="11" t="s">
        <v>7309</v>
      </c>
      <c r="C997" s="12">
        <v>113</v>
      </c>
      <c r="D997" s="11" t="s">
        <v>7309</v>
      </c>
      <c r="E997" s="12">
        <v>538</v>
      </c>
      <c r="F997" s="11" t="s">
        <v>7309</v>
      </c>
      <c r="G997" s="12">
        <v>257.29166666666669</v>
      </c>
    </row>
    <row r="998" spans="2:7" ht="18" customHeight="1" x14ac:dyDescent="0.3">
      <c r="B998" s="11" t="s">
        <v>7310</v>
      </c>
      <c r="C998" s="12">
        <v>1500</v>
      </c>
      <c r="D998" s="11" t="s">
        <v>7310</v>
      </c>
      <c r="E998" s="12">
        <v>2600</v>
      </c>
      <c r="F998" s="11" t="s">
        <v>7310</v>
      </c>
      <c r="G998" s="12">
        <v>1866.6666666666667</v>
      </c>
    </row>
    <row r="999" spans="2:7" ht="18" customHeight="1" x14ac:dyDescent="0.3">
      <c r="B999" s="11" t="s">
        <v>7311</v>
      </c>
      <c r="C999" s="12">
        <v>790</v>
      </c>
      <c r="D999" s="11" t="s">
        <v>7311</v>
      </c>
      <c r="E999" s="12">
        <v>1200</v>
      </c>
      <c r="F999" s="11" t="s">
        <v>7311</v>
      </c>
      <c r="G999" s="12">
        <v>970</v>
      </c>
    </row>
    <row r="1000" spans="2:7" ht="18" customHeight="1" x14ac:dyDescent="0.3">
      <c r="B1000" s="11" t="s">
        <v>298</v>
      </c>
      <c r="C1000" s="12">
        <v>1000</v>
      </c>
      <c r="D1000" s="11" t="s">
        <v>298</v>
      </c>
      <c r="E1000" s="12">
        <v>3500</v>
      </c>
      <c r="F1000" s="11" t="s">
        <v>298</v>
      </c>
      <c r="G1000" s="12">
        <v>2395.1666666666665</v>
      </c>
    </row>
    <row r="1001" spans="2:7" ht="18" customHeight="1" x14ac:dyDescent="0.3">
      <c r="B1001" s="11" t="s">
        <v>299</v>
      </c>
      <c r="C1001" s="12">
        <v>601.5</v>
      </c>
      <c r="D1001" s="11" t="s">
        <v>299</v>
      </c>
      <c r="E1001" s="12">
        <v>601.5</v>
      </c>
      <c r="F1001" s="11" t="s">
        <v>299</v>
      </c>
      <c r="G1001" s="12">
        <v>601.5</v>
      </c>
    </row>
    <row r="1002" spans="2:7" ht="18" customHeight="1" x14ac:dyDescent="0.3">
      <c r="B1002" s="11" t="s">
        <v>7312</v>
      </c>
      <c r="C1002" s="12">
        <v>300</v>
      </c>
      <c r="D1002" s="11" t="s">
        <v>7312</v>
      </c>
      <c r="E1002" s="12">
        <v>1100</v>
      </c>
      <c r="F1002" s="11" t="s">
        <v>7312</v>
      </c>
      <c r="G1002" s="12">
        <v>600</v>
      </c>
    </row>
    <row r="1003" spans="2:7" ht="18" customHeight="1" x14ac:dyDescent="0.3">
      <c r="B1003" s="11" t="s">
        <v>7313</v>
      </c>
      <c r="C1003" s="12">
        <v>500</v>
      </c>
      <c r="D1003" s="11" t="s">
        <v>7313</v>
      </c>
      <c r="E1003" s="12">
        <v>1300</v>
      </c>
      <c r="F1003" s="11" t="s">
        <v>7313</v>
      </c>
      <c r="G1003" s="12">
        <v>761.66666666666663</v>
      </c>
    </row>
    <row r="1004" spans="2:7" ht="18" customHeight="1" x14ac:dyDescent="0.3">
      <c r="B1004" s="11" t="s">
        <v>7314</v>
      </c>
      <c r="C1004" s="12">
        <v>450</v>
      </c>
      <c r="D1004" s="11" t="s">
        <v>7314</v>
      </c>
      <c r="E1004" s="12">
        <v>1500</v>
      </c>
      <c r="F1004" s="11" t="s">
        <v>7314</v>
      </c>
      <c r="G1004" s="12">
        <v>931.25</v>
      </c>
    </row>
    <row r="1005" spans="2:7" ht="18" customHeight="1" x14ac:dyDescent="0.3">
      <c r="B1005" s="11" t="s">
        <v>4891</v>
      </c>
      <c r="C1005" s="12">
        <v>100</v>
      </c>
      <c r="D1005" s="11" t="s">
        <v>4891</v>
      </c>
      <c r="E1005" s="12">
        <v>225</v>
      </c>
      <c r="F1005" s="11" t="s">
        <v>4891</v>
      </c>
      <c r="G1005" s="12">
        <v>174.20333333333332</v>
      </c>
    </row>
    <row r="1006" spans="2:7" ht="18" customHeight="1" x14ac:dyDescent="0.3">
      <c r="B1006" s="11" t="s">
        <v>5014</v>
      </c>
      <c r="C1006" s="12">
        <v>32</v>
      </c>
      <c r="D1006" s="11" t="s">
        <v>5014</v>
      </c>
      <c r="E1006" s="12">
        <v>75</v>
      </c>
      <c r="F1006" s="11" t="s">
        <v>5014</v>
      </c>
      <c r="G1006" s="12">
        <v>48.6</v>
      </c>
    </row>
    <row r="1007" spans="2:7" ht="18" customHeight="1" x14ac:dyDescent="0.3">
      <c r="B1007" s="11" t="s">
        <v>300</v>
      </c>
      <c r="C1007" s="12">
        <v>34.5</v>
      </c>
      <c r="D1007" s="11" t="s">
        <v>300</v>
      </c>
      <c r="E1007" s="12">
        <v>52.5</v>
      </c>
      <c r="F1007" s="11" t="s">
        <v>300</v>
      </c>
      <c r="G1007" s="12">
        <v>42.333333333333336</v>
      </c>
    </row>
    <row r="1008" spans="2:7" ht="18" customHeight="1" x14ac:dyDescent="0.3">
      <c r="B1008" s="11" t="s">
        <v>301</v>
      </c>
      <c r="C1008" s="12">
        <v>31</v>
      </c>
      <c r="D1008" s="11" t="s">
        <v>301</v>
      </c>
      <c r="E1008" s="12">
        <v>45.5</v>
      </c>
      <c r="F1008" s="11" t="s">
        <v>301</v>
      </c>
      <c r="G1008" s="12">
        <v>38.5</v>
      </c>
    </row>
    <row r="1009" spans="2:7" ht="18" customHeight="1" x14ac:dyDescent="0.3">
      <c r="B1009" s="11" t="s">
        <v>4941</v>
      </c>
      <c r="C1009" s="12">
        <v>20</v>
      </c>
      <c r="D1009" s="11" t="s">
        <v>4892</v>
      </c>
      <c r="E1009" s="12">
        <v>39</v>
      </c>
      <c r="F1009" s="11" t="s">
        <v>4892</v>
      </c>
      <c r="G1009" s="12">
        <v>29.96222222222222</v>
      </c>
    </row>
    <row r="1010" spans="2:7" ht="18" customHeight="1" x14ac:dyDescent="0.3">
      <c r="B1010" s="11" t="s">
        <v>4893</v>
      </c>
      <c r="C1010" s="12">
        <v>10</v>
      </c>
      <c r="D1010" s="11" t="s">
        <v>4893</v>
      </c>
      <c r="E1010" s="12">
        <v>43</v>
      </c>
      <c r="F1010" s="11" t="s">
        <v>4893</v>
      </c>
      <c r="G1010" s="12">
        <v>30.064444444444444</v>
      </c>
    </row>
    <row r="1011" spans="2:7" ht="18" customHeight="1" x14ac:dyDescent="0.3">
      <c r="B1011" s="11" t="s">
        <v>4813</v>
      </c>
      <c r="C1011" s="12">
        <v>6</v>
      </c>
      <c r="D1011" s="11" t="s">
        <v>4813</v>
      </c>
      <c r="E1011" s="12">
        <v>24</v>
      </c>
      <c r="F1011" s="11" t="s">
        <v>4813</v>
      </c>
      <c r="G1011" s="12">
        <v>11.308888888888889</v>
      </c>
    </row>
    <row r="1012" spans="2:7" ht="18" customHeight="1" x14ac:dyDescent="0.3">
      <c r="B1012" s="11" t="s">
        <v>4958</v>
      </c>
      <c r="C1012" s="12">
        <v>4</v>
      </c>
      <c r="D1012" s="11" t="s">
        <v>4958</v>
      </c>
      <c r="E1012" s="12">
        <v>5</v>
      </c>
      <c r="F1012" s="11" t="s">
        <v>4958</v>
      </c>
      <c r="G1012" s="12">
        <v>4.75</v>
      </c>
    </row>
    <row r="1013" spans="2:7" ht="18" customHeight="1" x14ac:dyDescent="0.3">
      <c r="B1013" s="11" t="s">
        <v>302</v>
      </c>
      <c r="C1013" s="12">
        <v>5</v>
      </c>
      <c r="D1013" s="11" t="s">
        <v>302</v>
      </c>
      <c r="E1013" s="12">
        <v>17</v>
      </c>
      <c r="F1013" s="11" t="s">
        <v>302</v>
      </c>
      <c r="G1013" s="12">
        <v>9.3961538461538456</v>
      </c>
    </row>
    <row r="1014" spans="2:7" ht="18" customHeight="1" x14ac:dyDescent="0.3">
      <c r="B1014" s="11" t="s">
        <v>5271</v>
      </c>
      <c r="C1014" s="12">
        <v>6.4</v>
      </c>
      <c r="D1014" s="11" t="s">
        <v>5271</v>
      </c>
      <c r="E1014" s="12">
        <v>22</v>
      </c>
      <c r="F1014" s="11" t="s">
        <v>5271</v>
      </c>
      <c r="G1014" s="12">
        <v>15.4</v>
      </c>
    </row>
    <row r="1015" spans="2:7" ht="18" customHeight="1" x14ac:dyDescent="0.3">
      <c r="B1015" s="11" t="s">
        <v>4640</v>
      </c>
      <c r="C1015" s="12">
        <v>8</v>
      </c>
      <c r="D1015" s="11" t="s">
        <v>4640</v>
      </c>
      <c r="E1015" s="12">
        <v>62.5</v>
      </c>
      <c r="F1015" s="11" t="s">
        <v>4640</v>
      </c>
      <c r="G1015" s="12">
        <v>33.299999999999997</v>
      </c>
    </row>
    <row r="1016" spans="2:7" ht="18" customHeight="1" x14ac:dyDescent="0.3">
      <c r="B1016" s="11" t="s">
        <v>303</v>
      </c>
      <c r="C1016" s="12">
        <v>26</v>
      </c>
      <c r="D1016" s="11" t="s">
        <v>303</v>
      </c>
      <c r="E1016" s="12">
        <v>62.5</v>
      </c>
      <c r="F1016" s="11" t="s">
        <v>303</v>
      </c>
      <c r="G1016" s="12">
        <v>37.875</v>
      </c>
    </row>
    <row r="1017" spans="2:7" ht="18" customHeight="1" x14ac:dyDescent="0.3">
      <c r="B1017" s="11" t="s">
        <v>4894</v>
      </c>
      <c r="C1017" s="12">
        <v>29</v>
      </c>
      <c r="D1017" s="11" t="s">
        <v>4894</v>
      </c>
      <c r="E1017" s="12">
        <v>50</v>
      </c>
      <c r="F1017" s="11" t="s">
        <v>4894</v>
      </c>
      <c r="G1017" s="12">
        <v>39.861111111111114</v>
      </c>
    </row>
    <row r="1018" spans="2:7" ht="18" customHeight="1" x14ac:dyDescent="0.3">
      <c r="B1018" s="11" t="s">
        <v>7315</v>
      </c>
      <c r="C1018" s="12">
        <v>1100</v>
      </c>
      <c r="D1018" s="11" t="s">
        <v>7315</v>
      </c>
      <c r="E1018" s="12">
        <v>5500</v>
      </c>
      <c r="F1018" s="11" t="s">
        <v>7315</v>
      </c>
      <c r="G1018" s="12">
        <v>2393.3333333333335</v>
      </c>
    </row>
    <row r="1019" spans="2:7" ht="18" customHeight="1" x14ac:dyDescent="0.3">
      <c r="B1019" s="11" t="s">
        <v>4895</v>
      </c>
      <c r="C1019" s="12">
        <v>2</v>
      </c>
      <c r="D1019" s="11" t="s">
        <v>4895</v>
      </c>
      <c r="E1019" s="12">
        <v>6.75</v>
      </c>
      <c r="F1019" s="11" t="s">
        <v>4895</v>
      </c>
      <c r="G1019" s="12">
        <v>3.7444444444444449</v>
      </c>
    </row>
    <row r="1020" spans="2:7" ht="18" customHeight="1" x14ac:dyDescent="0.3">
      <c r="B1020" s="11" t="s">
        <v>7316</v>
      </c>
      <c r="C1020" s="12">
        <v>15</v>
      </c>
      <c r="D1020" s="11" t="s">
        <v>7316</v>
      </c>
      <c r="E1020" s="12">
        <v>58</v>
      </c>
      <c r="F1020" s="11" t="s">
        <v>7316</v>
      </c>
      <c r="G1020" s="12">
        <v>46.426666666666669</v>
      </c>
    </row>
    <row r="1021" spans="2:7" ht="18" customHeight="1" x14ac:dyDescent="0.3">
      <c r="B1021" s="11" t="s">
        <v>4896</v>
      </c>
      <c r="C1021" s="12">
        <v>1</v>
      </c>
      <c r="D1021" s="11" t="s">
        <v>4896</v>
      </c>
      <c r="E1021" s="12">
        <v>3.15</v>
      </c>
      <c r="F1021" s="11" t="s">
        <v>4896</v>
      </c>
      <c r="G1021" s="12">
        <v>2.2888888888888888</v>
      </c>
    </row>
    <row r="1022" spans="2:7" ht="18" customHeight="1" x14ac:dyDescent="0.3">
      <c r="B1022" s="11" t="s">
        <v>5272</v>
      </c>
      <c r="C1022" s="12">
        <v>2.5</v>
      </c>
      <c r="D1022" s="11" t="s">
        <v>5272</v>
      </c>
      <c r="E1022" s="12">
        <v>12</v>
      </c>
      <c r="F1022" s="11" t="s">
        <v>5272</v>
      </c>
      <c r="G1022" s="12">
        <v>5.5950000000000006</v>
      </c>
    </row>
    <row r="1023" spans="2:7" ht="18" customHeight="1" x14ac:dyDescent="0.3">
      <c r="B1023" s="11" t="s">
        <v>5273</v>
      </c>
      <c r="C1023" s="12">
        <v>4.32</v>
      </c>
      <c r="D1023" s="11" t="s">
        <v>5273</v>
      </c>
      <c r="E1023" s="12">
        <v>7.5</v>
      </c>
      <c r="F1023" s="11" t="s">
        <v>5273</v>
      </c>
      <c r="G1023" s="12">
        <v>5.8033333333333337</v>
      </c>
    </row>
    <row r="1024" spans="2:7" ht="18" customHeight="1" x14ac:dyDescent="0.3">
      <c r="B1024" s="11" t="s">
        <v>5274</v>
      </c>
      <c r="C1024" s="12">
        <v>5.5</v>
      </c>
      <c r="D1024" s="11" t="s">
        <v>5274</v>
      </c>
      <c r="E1024" s="12">
        <v>24</v>
      </c>
      <c r="F1024" s="11" t="s">
        <v>5274</v>
      </c>
      <c r="G1024" s="12">
        <v>12.013333333333334</v>
      </c>
    </row>
    <row r="1025" spans="2:7" ht="18" customHeight="1" x14ac:dyDescent="0.3">
      <c r="B1025" s="11" t="s">
        <v>5275</v>
      </c>
      <c r="C1025" s="12">
        <v>0</v>
      </c>
      <c r="D1025" s="11" t="s">
        <v>5275</v>
      </c>
      <c r="E1025" s="12">
        <v>8.8000000000000007</v>
      </c>
      <c r="F1025" s="11" t="s">
        <v>5275</v>
      </c>
      <c r="G1025" s="12">
        <v>5.1333333333333337</v>
      </c>
    </row>
    <row r="1026" spans="2:7" ht="18" customHeight="1" x14ac:dyDescent="0.3">
      <c r="B1026" s="11" t="s">
        <v>4652</v>
      </c>
      <c r="C1026" s="12">
        <v>8.5</v>
      </c>
      <c r="D1026" s="11" t="s">
        <v>4652</v>
      </c>
      <c r="E1026" s="12">
        <v>10</v>
      </c>
      <c r="F1026" s="11" t="s">
        <v>4652</v>
      </c>
      <c r="G1026" s="12">
        <v>9.25</v>
      </c>
    </row>
    <row r="1027" spans="2:7" ht="18" customHeight="1" x14ac:dyDescent="0.3">
      <c r="B1027" s="11" t="s">
        <v>7317</v>
      </c>
      <c r="C1027" s="12">
        <v>5.5</v>
      </c>
      <c r="D1027" s="11" t="s">
        <v>7317</v>
      </c>
      <c r="E1027" s="12">
        <v>11</v>
      </c>
      <c r="F1027" s="11" t="s">
        <v>7317</v>
      </c>
      <c r="G1027" s="12">
        <v>7.42</v>
      </c>
    </row>
    <row r="1028" spans="2:7" ht="18" customHeight="1" x14ac:dyDescent="0.3">
      <c r="B1028" s="11" t="s">
        <v>7318</v>
      </c>
      <c r="C1028" s="12">
        <v>7</v>
      </c>
      <c r="D1028" s="11" t="s">
        <v>7318</v>
      </c>
      <c r="E1028" s="12">
        <v>8.5</v>
      </c>
      <c r="F1028" s="11" t="s">
        <v>7318</v>
      </c>
      <c r="G1028" s="12">
        <v>7.75</v>
      </c>
    </row>
    <row r="1029" spans="2:7" ht="18" customHeight="1" x14ac:dyDescent="0.3">
      <c r="B1029" s="11" t="s">
        <v>7319</v>
      </c>
      <c r="C1029" s="12">
        <v>3</v>
      </c>
      <c r="D1029" s="11" t="s">
        <v>7319</v>
      </c>
      <c r="E1029" s="12">
        <v>33.51</v>
      </c>
      <c r="F1029" s="11" t="s">
        <v>7319</v>
      </c>
      <c r="G1029" s="12">
        <v>16.737142857142857</v>
      </c>
    </row>
    <row r="1030" spans="2:7" ht="18" customHeight="1" x14ac:dyDescent="0.3">
      <c r="B1030" s="11" t="s">
        <v>7320</v>
      </c>
      <c r="C1030" s="12">
        <v>4</v>
      </c>
      <c r="D1030" s="11" t="s">
        <v>7320</v>
      </c>
      <c r="E1030" s="12">
        <v>8.4700000000000006</v>
      </c>
      <c r="F1030" s="11" t="s">
        <v>7320</v>
      </c>
      <c r="G1030" s="12">
        <v>5.967142857142858</v>
      </c>
    </row>
    <row r="1031" spans="2:7" ht="18" customHeight="1" x14ac:dyDescent="0.3">
      <c r="B1031" s="11" t="s">
        <v>7321</v>
      </c>
      <c r="C1031" s="12">
        <v>7.5</v>
      </c>
      <c r="D1031" s="11" t="s">
        <v>7321</v>
      </c>
      <c r="E1031" s="12">
        <v>8</v>
      </c>
      <c r="F1031" s="11" t="s">
        <v>7321</v>
      </c>
      <c r="G1031" s="12">
        <v>7.875</v>
      </c>
    </row>
    <row r="1032" spans="2:7" ht="18" customHeight="1" x14ac:dyDescent="0.3">
      <c r="B1032" s="11" t="s">
        <v>304</v>
      </c>
      <c r="C1032" s="12">
        <v>5</v>
      </c>
      <c r="D1032" s="11" t="s">
        <v>304</v>
      </c>
      <c r="E1032" s="12">
        <v>18.25</v>
      </c>
      <c r="F1032" s="11" t="s">
        <v>304</v>
      </c>
      <c r="G1032" s="12">
        <v>11.91</v>
      </c>
    </row>
    <row r="1033" spans="2:7" ht="18" customHeight="1" x14ac:dyDescent="0.3">
      <c r="B1033" s="11" t="s">
        <v>305</v>
      </c>
      <c r="C1033" s="12">
        <v>12</v>
      </c>
      <c r="D1033" s="11" t="s">
        <v>305</v>
      </c>
      <c r="E1033" s="12">
        <v>53.25</v>
      </c>
      <c r="F1033" s="11" t="s">
        <v>305</v>
      </c>
      <c r="G1033" s="12">
        <v>28.660000000000004</v>
      </c>
    </row>
    <row r="1034" spans="2:7" ht="18" customHeight="1" x14ac:dyDescent="0.3">
      <c r="B1034" s="11" t="s">
        <v>4897</v>
      </c>
      <c r="C1034" s="12">
        <v>5</v>
      </c>
      <c r="D1034" s="11" t="s">
        <v>4897</v>
      </c>
      <c r="E1034" s="12">
        <v>45</v>
      </c>
      <c r="F1034" s="11" t="s">
        <v>4897</v>
      </c>
      <c r="G1034" s="12">
        <v>21.5</v>
      </c>
    </row>
    <row r="1035" spans="2:7" ht="18" customHeight="1" x14ac:dyDescent="0.3">
      <c r="B1035" s="11" t="s">
        <v>5276</v>
      </c>
      <c r="C1035" s="12">
        <v>5.49</v>
      </c>
      <c r="D1035" s="11" t="s">
        <v>5276</v>
      </c>
      <c r="E1035" s="12">
        <v>8.5</v>
      </c>
      <c r="F1035" s="11" t="s">
        <v>5276</v>
      </c>
      <c r="G1035" s="12">
        <v>6.498333333333334</v>
      </c>
    </row>
    <row r="1036" spans="2:7" ht="18" customHeight="1" x14ac:dyDescent="0.3">
      <c r="B1036" s="11" t="s">
        <v>7322</v>
      </c>
      <c r="C1036" s="12">
        <v>12</v>
      </c>
      <c r="D1036" s="11" t="s">
        <v>7322</v>
      </c>
      <c r="E1036" s="12">
        <v>40</v>
      </c>
      <c r="F1036" s="11" t="s">
        <v>7322</v>
      </c>
      <c r="G1036" s="12">
        <v>20.775714285714287</v>
      </c>
    </row>
    <row r="1037" spans="2:7" ht="18" customHeight="1" x14ac:dyDescent="0.3">
      <c r="B1037" s="11" t="s">
        <v>7323</v>
      </c>
      <c r="C1037" s="12">
        <v>10.5</v>
      </c>
      <c r="D1037" s="11" t="s">
        <v>7323</v>
      </c>
      <c r="E1037" s="12">
        <v>24</v>
      </c>
      <c r="F1037" s="11" t="s">
        <v>7323</v>
      </c>
      <c r="G1037" s="12">
        <v>19.166666666666668</v>
      </c>
    </row>
    <row r="1038" spans="2:7" ht="18" customHeight="1" x14ac:dyDescent="0.3">
      <c r="B1038" s="11" t="s">
        <v>4898</v>
      </c>
      <c r="C1038" s="12">
        <v>12</v>
      </c>
      <c r="D1038" s="11" t="s">
        <v>4898</v>
      </c>
      <c r="E1038" s="12">
        <v>61</v>
      </c>
      <c r="F1038" s="11" t="s">
        <v>4898</v>
      </c>
      <c r="G1038" s="12">
        <v>39.222222222222221</v>
      </c>
    </row>
    <row r="1039" spans="2:7" ht="18" customHeight="1" x14ac:dyDescent="0.3">
      <c r="B1039" s="11" t="s">
        <v>306</v>
      </c>
      <c r="C1039" s="12">
        <v>26</v>
      </c>
      <c r="D1039" s="11" t="s">
        <v>306</v>
      </c>
      <c r="E1039" s="12">
        <v>26</v>
      </c>
      <c r="F1039" s="11" t="s">
        <v>306</v>
      </c>
      <c r="G1039" s="12">
        <v>26</v>
      </c>
    </row>
    <row r="1040" spans="2:7" ht="18" customHeight="1" x14ac:dyDescent="0.3">
      <c r="B1040" s="11" t="s">
        <v>307</v>
      </c>
      <c r="C1040" s="12">
        <v>41</v>
      </c>
      <c r="D1040" s="11" t="s">
        <v>307</v>
      </c>
      <c r="E1040" s="12">
        <v>54</v>
      </c>
      <c r="F1040" s="11" t="s">
        <v>307</v>
      </c>
      <c r="G1040" s="12">
        <v>45.333333333333336</v>
      </c>
    </row>
    <row r="1041" spans="2:7" ht="18" customHeight="1" x14ac:dyDescent="0.3">
      <c r="B1041" s="11" t="s">
        <v>4899</v>
      </c>
      <c r="C1041" s="12">
        <v>14</v>
      </c>
      <c r="D1041" s="11" t="s">
        <v>4899</v>
      </c>
      <c r="E1041" s="12">
        <v>65</v>
      </c>
      <c r="F1041" s="11" t="s">
        <v>4899</v>
      </c>
      <c r="G1041" s="12">
        <v>31.722222222222221</v>
      </c>
    </row>
    <row r="1042" spans="2:7" ht="18" customHeight="1" x14ac:dyDescent="0.3">
      <c r="B1042" s="11" t="s">
        <v>4900</v>
      </c>
      <c r="C1042" s="12">
        <v>17</v>
      </c>
      <c r="D1042" s="11" t="s">
        <v>4900</v>
      </c>
      <c r="E1042" s="12">
        <v>32</v>
      </c>
      <c r="F1042" s="11" t="s">
        <v>4900</v>
      </c>
      <c r="G1042" s="12">
        <v>22.833333333333332</v>
      </c>
    </row>
    <row r="1043" spans="2:7" ht="18" customHeight="1" x14ac:dyDescent="0.3">
      <c r="B1043" s="11" t="s">
        <v>7324</v>
      </c>
      <c r="C1043" s="12">
        <v>35</v>
      </c>
      <c r="D1043" s="11" t="s">
        <v>7324</v>
      </c>
      <c r="E1043" s="12">
        <v>74.489999999999995</v>
      </c>
      <c r="F1043" s="11" t="s">
        <v>7324</v>
      </c>
      <c r="G1043" s="12">
        <v>51.453333333333326</v>
      </c>
    </row>
    <row r="1044" spans="2:7" ht="18" customHeight="1" x14ac:dyDescent="0.3">
      <c r="B1044" s="11" t="s">
        <v>7325</v>
      </c>
      <c r="C1044" s="12">
        <v>24</v>
      </c>
      <c r="D1044" s="11" t="s">
        <v>7325</v>
      </c>
      <c r="E1044" s="12">
        <v>50</v>
      </c>
      <c r="F1044" s="11" t="s">
        <v>7325</v>
      </c>
      <c r="G1044" s="12">
        <v>37.895000000000003</v>
      </c>
    </row>
    <row r="1045" spans="2:7" ht="18" customHeight="1" x14ac:dyDescent="0.3">
      <c r="B1045" s="11" t="s">
        <v>4967</v>
      </c>
      <c r="C1045" s="12">
        <v>75</v>
      </c>
      <c r="D1045" s="11" t="s">
        <v>4967</v>
      </c>
      <c r="E1045" s="12">
        <v>75</v>
      </c>
      <c r="F1045" s="11" t="s">
        <v>4967</v>
      </c>
      <c r="G1045" s="12">
        <v>75</v>
      </c>
    </row>
    <row r="1046" spans="2:7" ht="18" customHeight="1" x14ac:dyDescent="0.3">
      <c r="B1046" s="11" t="s">
        <v>308</v>
      </c>
      <c r="C1046" s="12">
        <v>45</v>
      </c>
      <c r="D1046" s="11" t="s">
        <v>308</v>
      </c>
      <c r="E1046" s="12">
        <v>70</v>
      </c>
      <c r="F1046" s="11" t="s">
        <v>308</v>
      </c>
      <c r="G1046" s="12">
        <v>55.6</v>
      </c>
    </row>
    <row r="1047" spans="2:7" ht="18" customHeight="1" x14ac:dyDescent="0.3">
      <c r="B1047" s="11" t="s">
        <v>4968</v>
      </c>
      <c r="C1047" s="12">
        <v>37</v>
      </c>
      <c r="D1047" s="11" t="s">
        <v>4968</v>
      </c>
      <c r="E1047" s="12">
        <v>75</v>
      </c>
      <c r="F1047" s="11" t="s">
        <v>4968</v>
      </c>
      <c r="G1047" s="12">
        <v>54.195454545454552</v>
      </c>
    </row>
    <row r="1048" spans="2:7" ht="18" customHeight="1" x14ac:dyDescent="0.3">
      <c r="B1048" s="11" t="s">
        <v>4969</v>
      </c>
      <c r="C1048" s="12">
        <v>15</v>
      </c>
      <c r="D1048" s="11" t="s">
        <v>4969</v>
      </c>
      <c r="E1048" s="12">
        <v>64.8</v>
      </c>
      <c r="F1048" s="11" t="s">
        <v>4969</v>
      </c>
      <c r="G1048" s="12">
        <v>37.166666666666664</v>
      </c>
    </row>
    <row r="1049" spans="2:7" ht="18" customHeight="1" x14ac:dyDescent="0.3">
      <c r="B1049" s="11" t="s">
        <v>4970</v>
      </c>
      <c r="C1049" s="12">
        <v>55</v>
      </c>
      <c r="D1049" s="11" t="s">
        <v>4970</v>
      </c>
      <c r="E1049" s="12">
        <v>55</v>
      </c>
      <c r="F1049" s="11" t="s">
        <v>4970</v>
      </c>
      <c r="G1049" s="12">
        <v>55</v>
      </c>
    </row>
    <row r="1050" spans="2:7" ht="18" customHeight="1" x14ac:dyDescent="0.3">
      <c r="B1050" s="11" t="s">
        <v>7326</v>
      </c>
      <c r="C1050" s="12">
        <v>32</v>
      </c>
      <c r="D1050" s="11" t="s">
        <v>7326</v>
      </c>
      <c r="E1050" s="12">
        <v>58</v>
      </c>
      <c r="F1050" s="11" t="s">
        <v>7326</v>
      </c>
      <c r="G1050" s="12">
        <v>44</v>
      </c>
    </row>
    <row r="1051" spans="2:7" ht="18" customHeight="1" x14ac:dyDescent="0.3">
      <c r="B1051" s="11" t="s">
        <v>4814</v>
      </c>
      <c r="C1051" s="12">
        <v>19.5</v>
      </c>
      <c r="D1051" s="11" t="s">
        <v>4814</v>
      </c>
      <c r="E1051" s="12">
        <v>81</v>
      </c>
      <c r="F1051" s="11" t="s">
        <v>4814</v>
      </c>
      <c r="G1051" s="12">
        <v>31.333333333333332</v>
      </c>
    </row>
    <row r="1052" spans="2:7" ht="18" customHeight="1" x14ac:dyDescent="0.3">
      <c r="B1052" s="11" t="s">
        <v>7327</v>
      </c>
      <c r="C1052" s="12">
        <v>50</v>
      </c>
      <c r="D1052" s="11" t="s">
        <v>7327</v>
      </c>
      <c r="E1052" s="12">
        <v>68</v>
      </c>
      <c r="F1052" s="11" t="s">
        <v>7327</v>
      </c>
      <c r="G1052" s="12">
        <v>59.666666666666664</v>
      </c>
    </row>
    <row r="1053" spans="2:7" ht="18" customHeight="1" x14ac:dyDescent="0.3">
      <c r="B1053" s="11" t="s">
        <v>7328</v>
      </c>
      <c r="C1053" s="12">
        <v>55</v>
      </c>
      <c r="D1053" s="11" t="s">
        <v>7328</v>
      </c>
      <c r="E1053" s="12">
        <v>68</v>
      </c>
      <c r="F1053" s="11" t="s">
        <v>7328</v>
      </c>
      <c r="G1053" s="12">
        <v>60.333333333333336</v>
      </c>
    </row>
    <row r="1054" spans="2:7" ht="18" customHeight="1" x14ac:dyDescent="0.3">
      <c r="B1054" s="11" t="s">
        <v>7329</v>
      </c>
      <c r="C1054" s="12">
        <v>36.299999999999997</v>
      </c>
      <c r="D1054" s="11" t="s">
        <v>7329</v>
      </c>
      <c r="E1054" s="12">
        <v>76.400000000000006</v>
      </c>
      <c r="F1054" s="11" t="s">
        <v>7329</v>
      </c>
      <c r="G1054" s="12">
        <v>57.740000000000009</v>
      </c>
    </row>
    <row r="1055" spans="2:7" ht="18" customHeight="1" x14ac:dyDescent="0.3">
      <c r="B1055" s="11" t="s">
        <v>7330</v>
      </c>
      <c r="C1055" s="12">
        <v>25.85</v>
      </c>
      <c r="D1055" s="11" t="s">
        <v>7330</v>
      </c>
      <c r="E1055" s="12">
        <v>68.7</v>
      </c>
      <c r="F1055" s="11" t="s">
        <v>7330</v>
      </c>
      <c r="G1055" s="12">
        <v>47.510000000000005</v>
      </c>
    </row>
    <row r="1056" spans="2:7" ht="18" customHeight="1" x14ac:dyDescent="0.3">
      <c r="B1056" s="11" t="s">
        <v>7331</v>
      </c>
      <c r="C1056" s="12">
        <v>44</v>
      </c>
      <c r="D1056" s="11" t="s">
        <v>7331</v>
      </c>
      <c r="E1056" s="12">
        <v>76.400000000000006</v>
      </c>
      <c r="F1056" s="11" t="s">
        <v>7331</v>
      </c>
      <c r="G1056" s="12">
        <v>61.679999999999993</v>
      </c>
    </row>
    <row r="1057" spans="2:7" ht="18" customHeight="1" x14ac:dyDescent="0.3">
      <c r="B1057" s="11" t="s">
        <v>309</v>
      </c>
      <c r="C1057" s="12">
        <v>68.5</v>
      </c>
      <c r="D1057" s="11" t="s">
        <v>309</v>
      </c>
      <c r="E1057" s="12">
        <v>68.5</v>
      </c>
      <c r="F1057" s="11" t="s">
        <v>309</v>
      </c>
      <c r="G1057" s="12">
        <v>68.5</v>
      </c>
    </row>
    <row r="1058" spans="2:7" ht="18" customHeight="1" x14ac:dyDescent="0.3">
      <c r="B1058" s="11" t="s">
        <v>4959</v>
      </c>
      <c r="C1058" s="12">
        <v>34</v>
      </c>
      <c r="D1058" s="11" t="s">
        <v>4959</v>
      </c>
      <c r="E1058" s="12">
        <v>55</v>
      </c>
      <c r="F1058" s="11" t="s">
        <v>4959</v>
      </c>
      <c r="G1058" s="12">
        <v>43</v>
      </c>
    </row>
    <row r="1059" spans="2:7" ht="18" customHeight="1" x14ac:dyDescent="0.3">
      <c r="B1059" s="11" t="s">
        <v>4960</v>
      </c>
      <c r="C1059" s="12">
        <v>96.5</v>
      </c>
      <c r="D1059" s="11" t="s">
        <v>4960</v>
      </c>
      <c r="E1059" s="12">
        <v>150</v>
      </c>
      <c r="F1059" s="11" t="s">
        <v>4960</v>
      </c>
      <c r="G1059" s="12">
        <v>120.1</v>
      </c>
    </row>
    <row r="1060" spans="2:7" ht="18" customHeight="1" x14ac:dyDescent="0.3">
      <c r="B1060" s="11" t="s">
        <v>310</v>
      </c>
      <c r="C1060" s="12">
        <v>950</v>
      </c>
      <c r="D1060" s="11" t="s">
        <v>310</v>
      </c>
      <c r="E1060" s="12">
        <v>1700</v>
      </c>
      <c r="F1060" s="11" t="s">
        <v>310</v>
      </c>
      <c r="G1060" s="12">
        <v>1283.3333333333333</v>
      </c>
    </row>
    <row r="1061" spans="2:7" ht="18" customHeight="1" x14ac:dyDescent="0.3">
      <c r="B1061" s="11" t="s">
        <v>4815</v>
      </c>
      <c r="C1061" s="12">
        <v>20</v>
      </c>
      <c r="D1061" s="11" t="s">
        <v>4815</v>
      </c>
      <c r="E1061" s="12">
        <v>82</v>
      </c>
      <c r="F1061" s="11" t="s">
        <v>4815</v>
      </c>
      <c r="G1061" s="12">
        <v>36.111111111111114</v>
      </c>
    </row>
    <row r="1062" spans="2:7" ht="18" customHeight="1" x14ac:dyDescent="0.3">
      <c r="B1062" s="11" t="s">
        <v>7332</v>
      </c>
      <c r="C1062" s="12">
        <v>65</v>
      </c>
      <c r="D1062" s="11" t="s">
        <v>7332</v>
      </c>
      <c r="E1062" s="12">
        <v>78</v>
      </c>
      <c r="F1062" s="11" t="s">
        <v>7332</v>
      </c>
      <c r="G1062" s="12">
        <v>70</v>
      </c>
    </row>
    <row r="1063" spans="2:7" ht="18" customHeight="1" x14ac:dyDescent="0.3">
      <c r="B1063" s="11" t="s">
        <v>311</v>
      </c>
      <c r="C1063" s="12">
        <v>82.3</v>
      </c>
      <c r="D1063" s="11" t="s">
        <v>311</v>
      </c>
      <c r="E1063" s="12">
        <v>82.3</v>
      </c>
      <c r="F1063" s="11" t="s">
        <v>311</v>
      </c>
      <c r="G1063" s="12">
        <v>82.3</v>
      </c>
    </row>
    <row r="1064" spans="2:7" ht="18" customHeight="1" x14ac:dyDescent="0.3">
      <c r="B1064" s="11" t="s">
        <v>7333</v>
      </c>
      <c r="C1064" s="12">
        <v>50</v>
      </c>
      <c r="D1064" s="11" t="s">
        <v>7333</v>
      </c>
      <c r="E1064" s="12">
        <v>78</v>
      </c>
      <c r="F1064" s="11" t="s">
        <v>7333</v>
      </c>
      <c r="G1064" s="12">
        <v>59.666666666666664</v>
      </c>
    </row>
    <row r="1065" spans="2:7" ht="18" customHeight="1" x14ac:dyDescent="0.3">
      <c r="B1065" s="11" t="s">
        <v>7334</v>
      </c>
      <c r="C1065" s="12">
        <v>62</v>
      </c>
      <c r="D1065" s="11" t="s">
        <v>7334</v>
      </c>
      <c r="E1065" s="12">
        <v>88</v>
      </c>
      <c r="F1065" s="11" t="s">
        <v>7334</v>
      </c>
      <c r="G1065" s="12">
        <v>76</v>
      </c>
    </row>
    <row r="1066" spans="2:7" ht="18" customHeight="1" x14ac:dyDescent="0.3">
      <c r="B1066" s="11" t="s">
        <v>7335</v>
      </c>
      <c r="C1066" s="12">
        <v>55</v>
      </c>
      <c r="D1066" s="11" t="s">
        <v>7335</v>
      </c>
      <c r="E1066" s="12">
        <v>84.6</v>
      </c>
      <c r="F1066" s="11" t="s">
        <v>7335</v>
      </c>
      <c r="G1066" s="12">
        <v>70.320000000000007</v>
      </c>
    </row>
    <row r="1067" spans="2:7" ht="18" customHeight="1" x14ac:dyDescent="0.3">
      <c r="B1067" s="11" t="s">
        <v>7336</v>
      </c>
      <c r="C1067" s="12">
        <v>37.4</v>
      </c>
      <c r="D1067" s="11" t="s">
        <v>7336</v>
      </c>
      <c r="E1067" s="12">
        <v>77.599999999999994</v>
      </c>
      <c r="F1067" s="11" t="s">
        <v>7336</v>
      </c>
      <c r="G1067" s="12">
        <v>59</v>
      </c>
    </row>
    <row r="1068" spans="2:7" ht="18" customHeight="1" x14ac:dyDescent="0.3">
      <c r="B1068" s="11" t="s">
        <v>7337</v>
      </c>
      <c r="C1068" s="12">
        <v>54.45</v>
      </c>
      <c r="D1068" s="11" t="s">
        <v>7337</v>
      </c>
      <c r="E1068" s="12">
        <v>84.6</v>
      </c>
      <c r="F1068" s="11" t="s">
        <v>7337</v>
      </c>
      <c r="G1068" s="12">
        <v>75.209999999999994</v>
      </c>
    </row>
    <row r="1069" spans="2:7" ht="18" customHeight="1" x14ac:dyDescent="0.3">
      <c r="B1069" s="11" t="s">
        <v>312</v>
      </c>
      <c r="C1069" s="12">
        <v>92.5</v>
      </c>
      <c r="D1069" s="11" t="s">
        <v>312</v>
      </c>
      <c r="E1069" s="12">
        <v>92.5</v>
      </c>
      <c r="F1069" s="11" t="s">
        <v>312</v>
      </c>
      <c r="G1069" s="12">
        <v>92.5</v>
      </c>
    </row>
    <row r="1070" spans="2:7" ht="18" customHeight="1" x14ac:dyDescent="0.3">
      <c r="B1070" s="11" t="s">
        <v>4816</v>
      </c>
      <c r="C1070" s="12">
        <v>17.5</v>
      </c>
      <c r="D1070" s="11" t="s">
        <v>4816</v>
      </c>
      <c r="E1070" s="12">
        <v>40</v>
      </c>
      <c r="F1070" s="11" t="s">
        <v>4816</v>
      </c>
      <c r="G1070" s="12">
        <v>27.055555555555557</v>
      </c>
    </row>
    <row r="1071" spans="2:7" ht="18" customHeight="1" x14ac:dyDescent="0.3">
      <c r="B1071" s="11" t="s">
        <v>313</v>
      </c>
      <c r="C1071" s="12">
        <v>82.5</v>
      </c>
      <c r="D1071" s="11" t="s">
        <v>313</v>
      </c>
      <c r="E1071" s="12">
        <v>82.5</v>
      </c>
      <c r="F1071" s="11" t="s">
        <v>313</v>
      </c>
      <c r="G1071" s="12">
        <v>82.5</v>
      </c>
    </row>
    <row r="1072" spans="2:7" ht="18" customHeight="1" x14ac:dyDescent="0.3">
      <c r="B1072" s="11" t="s">
        <v>4971</v>
      </c>
      <c r="C1072" s="12">
        <v>80</v>
      </c>
      <c r="D1072" s="11" t="s">
        <v>4971</v>
      </c>
      <c r="E1072" s="12">
        <v>80</v>
      </c>
      <c r="F1072" s="11" t="s">
        <v>4971</v>
      </c>
      <c r="G1072" s="12">
        <v>80</v>
      </c>
    </row>
    <row r="1073" spans="2:7" ht="18" customHeight="1" x14ac:dyDescent="0.3">
      <c r="B1073" s="11" t="s">
        <v>4972</v>
      </c>
      <c r="C1073" s="12">
        <v>48.9</v>
      </c>
      <c r="D1073" s="11" t="s">
        <v>4972</v>
      </c>
      <c r="E1073" s="12">
        <v>91.15</v>
      </c>
      <c r="F1073" s="11" t="s">
        <v>4972</v>
      </c>
      <c r="G1073" s="12">
        <v>66.22999999999999</v>
      </c>
    </row>
    <row r="1074" spans="2:7" ht="18" customHeight="1" x14ac:dyDescent="0.3">
      <c r="B1074" s="11" t="s">
        <v>7338</v>
      </c>
      <c r="C1074" s="12">
        <v>60</v>
      </c>
      <c r="D1074" s="11" t="s">
        <v>7338</v>
      </c>
      <c r="E1074" s="12">
        <v>98</v>
      </c>
      <c r="F1074" s="11" t="s">
        <v>7338</v>
      </c>
      <c r="G1074" s="12">
        <v>78.666666666666671</v>
      </c>
    </row>
    <row r="1075" spans="2:7" ht="18" customHeight="1" x14ac:dyDescent="0.3">
      <c r="B1075" s="11" t="s">
        <v>7339</v>
      </c>
      <c r="C1075" s="12">
        <v>82</v>
      </c>
      <c r="D1075" s="11" t="s">
        <v>7339</v>
      </c>
      <c r="E1075" s="12">
        <v>100</v>
      </c>
      <c r="F1075" s="11" t="s">
        <v>7339</v>
      </c>
      <c r="G1075" s="12">
        <v>92</v>
      </c>
    </row>
    <row r="1076" spans="2:7" ht="18" customHeight="1" x14ac:dyDescent="0.3">
      <c r="B1076" s="11" t="s">
        <v>7340</v>
      </c>
      <c r="C1076" s="12">
        <v>79.2</v>
      </c>
      <c r="D1076" s="11" t="s">
        <v>7340</v>
      </c>
      <c r="E1076" s="12">
        <v>102.4</v>
      </c>
      <c r="F1076" s="11" t="s">
        <v>7340</v>
      </c>
      <c r="G1076" s="12">
        <v>88.92</v>
      </c>
    </row>
    <row r="1077" spans="2:7" ht="18" customHeight="1" x14ac:dyDescent="0.3">
      <c r="B1077" s="11" t="s">
        <v>7341</v>
      </c>
      <c r="C1077" s="12">
        <v>82.5</v>
      </c>
      <c r="D1077" s="11" t="s">
        <v>7341</v>
      </c>
      <c r="E1077" s="12">
        <v>102.4</v>
      </c>
      <c r="F1077" s="11" t="s">
        <v>7341</v>
      </c>
      <c r="G1077" s="12">
        <v>94.58</v>
      </c>
    </row>
    <row r="1078" spans="2:7" ht="18" customHeight="1" x14ac:dyDescent="0.3">
      <c r="B1078" s="11" t="s">
        <v>7342</v>
      </c>
      <c r="C1078" s="12">
        <v>62.08</v>
      </c>
      <c r="D1078" s="11" t="s">
        <v>7342</v>
      </c>
      <c r="E1078" s="12">
        <v>95</v>
      </c>
      <c r="F1078" s="11" t="s">
        <v>7342</v>
      </c>
      <c r="G1078" s="12">
        <v>80.018333333333331</v>
      </c>
    </row>
    <row r="1079" spans="2:7" ht="18" customHeight="1" x14ac:dyDescent="0.3">
      <c r="B1079" s="11" t="s">
        <v>7343</v>
      </c>
      <c r="C1079" s="12">
        <v>120</v>
      </c>
      <c r="D1079" s="11" t="s">
        <v>7343</v>
      </c>
      <c r="E1079" s="12">
        <v>130</v>
      </c>
      <c r="F1079" s="11" t="s">
        <v>7343</v>
      </c>
      <c r="G1079" s="12">
        <v>125</v>
      </c>
    </row>
    <row r="1080" spans="2:7" ht="18" customHeight="1" x14ac:dyDescent="0.3">
      <c r="B1080" s="11" t="s">
        <v>7344</v>
      </c>
      <c r="C1080" s="12">
        <v>150</v>
      </c>
      <c r="D1080" s="11" t="s">
        <v>7344</v>
      </c>
      <c r="E1080" s="12">
        <v>175</v>
      </c>
      <c r="F1080" s="11" t="s">
        <v>7344</v>
      </c>
      <c r="G1080" s="12">
        <v>165</v>
      </c>
    </row>
    <row r="1081" spans="2:7" ht="18" customHeight="1" x14ac:dyDescent="0.3">
      <c r="B1081" s="11" t="s">
        <v>314</v>
      </c>
      <c r="C1081" s="12">
        <v>5</v>
      </c>
      <c r="D1081" s="11" t="s">
        <v>314</v>
      </c>
      <c r="E1081" s="12">
        <v>17</v>
      </c>
      <c r="F1081" s="11" t="s">
        <v>314</v>
      </c>
      <c r="G1081" s="12">
        <v>8.3000000000000007</v>
      </c>
    </row>
    <row r="1082" spans="2:7" ht="18" customHeight="1" x14ac:dyDescent="0.3">
      <c r="B1082" s="11" t="s">
        <v>4973</v>
      </c>
      <c r="C1082" s="12">
        <v>5</v>
      </c>
      <c r="D1082" s="11" t="s">
        <v>4973</v>
      </c>
      <c r="E1082" s="12">
        <v>15</v>
      </c>
      <c r="F1082" s="11" t="s">
        <v>4973</v>
      </c>
      <c r="G1082" s="12">
        <v>9.3166666666666664</v>
      </c>
    </row>
    <row r="1083" spans="2:7" ht="18" customHeight="1" x14ac:dyDescent="0.3">
      <c r="B1083" s="11" t="s">
        <v>7345</v>
      </c>
      <c r="C1083" s="12">
        <v>30</v>
      </c>
      <c r="D1083" s="11" t="s">
        <v>7345</v>
      </c>
      <c r="E1083" s="12">
        <v>40</v>
      </c>
      <c r="F1083" s="11" t="s">
        <v>7345</v>
      </c>
      <c r="G1083" s="12">
        <v>36.333333333333336</v>
      </c>
    </row>
    <row r="1084" spans="2:7" ht="18" customHeight="1" x14ac:dyDescent="0.3">
      <c r="B1084" s="11" t="s">
        <v>7346</v>
      </c>
      <c r="C1084" s="12">
        <v>28</v>
      </c>
      <c r="D1084" s="11" t="s">
        <v>7346</v>
      </c>
      <c r="E1084" s="12">
        <v>40</v>
      </c>
      <c r="F1084" s="11" t="s">
        <v>7346</v>
      </c>
      <c r="G1084" s="12">
        <v>32.666666666666664</v>
      </c>
    </row>
    <row r="1085" spans="2:7" ht="18" customHeight="1" x14ac:dyDescent="0.3">
      <c r="B1085" s="11" t="s">
        <v>4817</v>
      </c>
      <c r="C1085" s="12">
        <v>15</v>
      </c>
      <c r="D1085" s="11" t="s">
        <v>4817</v>
      </c>
      <c r="E1085" s="12">
        <v>40</v>
      </c>
      <c r="F1085" s="11" t="s">
        <v>4817</v>
      </c>
      <c r="G1085" s="12">
        <v>28.755555555555556</v>
      </c>
    </row>
    <row r="1086" spans="2:7" ht="18" customHeight="1" x14ac:dyDescent="0.3">
      <c r="B1086" s="11" t="s">
        <v>4818</v>
      </c>
      <c r="C1086" s="12">
        <v>24</v>
      </c>
      <c r="D1086" s="11" t="s">
        <v>4818</v>
      </c>
      <c r="E1086" s="12">
        <v>45</v>
      </c>
      <c r="F1086" s="11" t="s">
        <v>4818</v>
      </c>
      <c r="G1086" s="12">
        <v>31.527777777777779</v>
      </c>
    </row>
    <row r="1087" spans="2:7" ht="18" customHeight="1" x14ac:dyDescent="0.3">
      <c r="B1087" s="11" t="s">
        <v>7347</v>
      </c>
      <c r="C1087" s="12">
        <v>25</v>
      </c>
      <c r="D1087" s="11" t="s">
        <v>7347</v>
      </c>
      <c r="E1087" s="12">
        <v>27</v>
      </c>
      <c r="F1087" s="11" t="s">
        <v>7347</v>
      </c>
      <c r="G1087" s="12">
        <v>26</v>
      </c>
    </row>
    <row r="1088" spans="2:7" ht="18" customHeight="1" x14ac:dyDescent="0.3">
      <c r="B1088" s="11" t="s">
        <v>7348</v>
      </c>
      <c r="C1088" s="12">
        <v>42</v>
      </c>
      <c r="D1088" s="11" t="s">
        <v>7348</v>
      </c>
      <c r="E1088" s="12">
        <v>75</v>
      </c>
      <c r="F1088" s="11" t="s">
        <v>7348</v>
      </c>
      <c r="G1088" s="12">
        <v>54</v>
      </c>
    </row>
    <row r="1089" spans="2:7" ht="18" customHeight="1" x14ac:dyDescent="0.3">
      <c r="B1089" s="11" t="s">
        <v>4819</v>
      </c>
      <c r="C1089" s="12">
        <v>30</v>
      </c>
      <c r="D1089" s="11" t="s">
        <v>4819</v>
      </c>
      <c r="E1089" s="12">
        <v>60</v>
      </c>
      <c r="F1089" s="11" t="s">
        <v>4819</v>
      </c>
      <c r="G1089" s="12">
        <v>40.211111111111109</v>
      </c>
    </row>
    <row r="1090" spans="2:7" ht="18" customHeight="1" x14ac:dyDescent="0.3">
      <c r="B1090" s="11" t="s">
        <v>7349</v>
      </c>
      <c r="C1090" s="12">
        <v>95</v>
      </c>
      <c r="D1090" s="11" t="s">
        <v>7349</v>
      </c>
      <c r="E1090" s="12">
        <v>375</v>
      </c>
      <c r="F1090" s="11" t="s">
        <v>7349</v>
      </c>
      <c r="G1090" s="12">
        <v>206.66666666666666</v>
      </c>
    </row>
    <row r="1091" spans="2:7" ht="18" customHeight="1" x14ac:dyDescent="0.3">
      <c r="B1091" s="11" t="s">
        <v>7350</v>
      </c>
      <c r="C1091" s="12">
        <v>50</v>
      </c>
      <c r="D1091" s="11" t="s">
        <v>7350</v>
      </c>
      <c r="E1091" s="12">
        <v>303.8</v>
      </c>
      <c r="F1091" s="11" t="s">
        <v>7350</v>
      </c>
      <c r="G1091" s="12">
        <v>126.60555555555554</v>
      </c>
    </row>
    <row r="1092" spans="2:7" ht="18" customHeight="1" x14ac:dyDescent="0.3">
      <c r="B1092" s="11" t="s">
        <v>4820</v>
      </c>
      <c r="C1092" s="12">
        <v>17.5</v>
      </c>
      <c r="D1092" s="11" t="s">
        <v>4820</v>
      </c>
      <c r="E1092" s="12">
        <v>61</v>
      </c>
      <c r="F1092" s="11" t="s">
        <v>4820</v>
      </c>
      <c r="G1092" s="12">
        <v>43.222222222222221</v>
      </c>
    </row>
    <row r="1093" spans="2:7" ht="18" customHeight="1" x14ac:dyDescent="0.3">
      <c r="B1093" s="11" t="s">
        <v>4821</v>
      </c>
      <c r="C1093" s="12">
        <v>48</v>
      </c>
      <c r="D1093" s="11" t="s">
        <v>4821</v>
      </c>
      <c r="E1093" s="12">
        <v>124</v>
      </c>
      <c r="F1093" s="11" t="s">
        <v>4821</v>
      </c>
      <c r="G1093" s="12">
        <v>92.244444444444454</v>
      </c>
    </row>
    <row r="1094" spans="2:7" ht="18" customHeight="1" x14ac:dyDescent="0.3">
      <c r="B1094" s="11" t="s">
        <v>7351</v>
      </c>
      <c r="C1094" s="12">
        <v>90</v>
      </c>
      <c r="D1094" s="11" t="s">
        <v>7351</v>
      </c>
      <c r="E1094" s="12">
        <v>105</v>
      </c>
      <c r="F1094" s="11" t="s">
        <v>7351</v>
      </c>
      <c r="G1094" s="12">
        <v>95</v>
      </c>
    </row>
    <row r="1095" spans="2:7" ht="18" customHeight="1" x14ac:dyDescent="0.3">
      <c r="B1095" s="11" t="s">
        <v>4822</v>
      </c>
      <c r="C1095" s="12">
        <v>35</v>
      </c>
      <c r="D1095" s="11" t="s">
        <v>4822</v>
      </c>
      <c r="E1095" s="12">
        <v>110</v>
      </c>
      <c r="F1095" s="11" t="s">
        <v>4822</v>
      </c>
      <c r="G1095" s="12">
        <v>50.2</v>
      </c>
    </row>
    <row r="1096" spans="2:7" ht="18" customHeight="1" x14ac:dyDescent="0.3">
      <c r="B1096" s="11" t="s">
        <v>7352</v>
      </c>
      <c r="C1096" s="12">
        <v>250</v>
      </c>
      <c r="D1096" s="11" t="s">
        <v>7352</v>
      </c>
      <c r="E1096" s="12">
        <v>1500</v>
      </c>
      <c r="F1096" s="11" t="s">
        <v>7352</v>
      </c>
      <c r="G1096" s="12">
        <v>637.5</v>
      </c>
    </row>
    <row r="1097" spans="2:7" ht="18" customHeight="1" x14ac:dyDescent="0.3">
      <c r="B1097" s="11" t="s">
        <v>4974</v>
      </c>
      <c r="C1097" s="12">
        <v>1000</v>
      </c>
      <c r="D1097" s="11" t="s">
        <v>4974</v>
      </c>
      <c r="E1097" s="12">
        <v>1000</v>
      </c>
      <c r="F1097" s="11" t="s">
        <v>4974</v>
      </c>
      <c r="G1097" s="12">
        <v>1000</v>
      </c>
    </row>
    <row r="1098" spans="2:7" ht="18" customHeight="1" x14ac:dyDescent="0.3">
      <c r="B1098" s="11" t="s">
        <v>4975</v>
      </c>
      <c r="C1098" s="12">
        <v>612</v>
      </c>
      <c r="D1098" s="11" t="s">
        <v>4975</v>
      </c>
      <c r="E1098" s="12">
        <v>1800</v>
      </c>
      <c r="F1098" s="11" t="s">
        <v>4975</v>
      </c>
      <c r="G1098" s="12">
        <v>1246.75</v>
      </c>
    </row>
    <row r="1099" spans="2:7" ht="18" customHeight="1" x14ac:dyDescent="0.3">
      <c r="B1099" s="11" t="s">
        <v>4976</v>
      </c>
      <c r="C1099" s="12">
        <v>2200</v>
      </c>
      <c r="D1099" s="11" t="s">
        <v>4976</v>
      </c>
      <c r="E1099" s="12">
        <v>2200</v>
      </c>
      <c r="F1099" s="11" t="s">
        <v>4976</v>
      </c>
      <c r="G1099" s="12">
        <v>2200</v>
      </c>
    </row>
    <row r="1100" spans="2:7" ht="18" customHeight="1" x14ac:dyDescent="0.3">
      <c r="B1100" s="11" t="s">
        <v>7353</v>
      </c>
      <c r="C1100" s="12">
        <v>1000</v>
      </c>
      <c r="D1100" s="11" t="s">
        <v>7353</v>
      </c>
      <c r="E1100" s="12">
        <v>1400</v>
      </c>
      <c r="F1100" s="11" t="s">
        <v>7353</v>
      </c>
      <c r="G1100" s="12">
        <v>1250</v>
      </c>
    </row>
    <row r="1101" spans="2:7" ht="18" customHeight="1" x14ac:dyDescent="0.3">
      <c r="B1101" s="11" t="s">
        <v>4983</v>
      </c>
      <c r="C1101" s="12">
        <v>1159.45</v>
      </c>
      <c r="D1101" s="11" t="s">
        <v>4983</v>
      </c>
      <c r="E1101" s="12">
        <v>1159.45</v>
      </c>
      <c r="F1101" s="11" t="s">
        <v>4983</v>
      </c>
      <c r="G1101" s="12">
        <v>1159.45</v>
      </c>
    </row>
    <row r="1102" spans="2:7" ht="18" customHeight="1" x14ac:dyDescent="0.3">
      <c r="B1102" s="11" t="s">
        <v>4984</v>
      </c>
      <c r="C1102" s="12">
        <v>1100</v>
      </c>
      <c r="D1102" s="11" t="s">
        <v>4984</v>
      </c>
      <c r="E1102" s="12">
        <v>2250</v>
      </c>
      <c r="F1102" s="11" t="s">
        <v>4984</v>
      </c>
      <c r="G1102" s="12">
        <v>1611.9749999999999</v>
      </c>
    </row>
    <row r="1103" spans="2:7" ht="18" customHeight="1" x14ac:dyDescent="0.3">
      <c r="B1103" s="11" t="s">
        <v>4985</v>
      </c>
      <c r="C1103" s="12">
        <v>1801.25</v>
      </c>
      <c r="D1103" s="11" t="s">
        <v>4985</v>
      </c>
      <c r="E1103" s="12">
        <v>1801.25</v>
      </c>
      <c r="F1103" s="11" t="s">
        <v>4985</v>
      </c>
      <c r="G1103" s="12">
        <v>1801.25</v>
      </c>
    </row>
    <row r="1104" spans="2:7" ht="18" customHeight="1" x14ac:dyDescent="0.3">
      <c r="B1104" s="11" t="s">
        <v>7354</v>
      </c>
      <c r="C1104" s="12">
        <v>200</v>
      </c>
      <c r="D1104" s="11" t="s">
        <v>7354</v>
      </c>
      <c r="E1104" s="12">
        <v>550</v>
      </c>
      <c r="F1104" s="11" t="s">
        <v>7354</v>
      </c>
      <c r="G1104" s="12">
        <v>333.33333333333331</v>
      </c>
    </row>
    <row r="1105" spans="2:7" ht="18" customHeight="1" x14ac:dyDescent="0.3">
      <c r="B1105" s="11" t="s">
        <v>4977</v>
      </c>
      <c r="C1105" s="12">
        <v>30</v>
      </c>
      <c r="D1105" s="11" t="s">
        <v>4977</v>
      </c>
      <c r="E1105" s="12">
        <v>30</v>
      </c>
      <c r="F1105" s="11" t="s">
        <v>4977</v>
      </c>
      <c r="G1105" s="12">
        <v>30</v>
      </c>
    </row>
    <row r="1106" spans="2:7" ht="18" customHeight="1" x14ac:dyDescent="0.3">
      <c r="B1106" s="11" t="s">
        <v>4978</v>
      </c>
      <c r="C1106" s="12">
        <v>30</v>
      </c>
      <c r="D1106" s="11" t="s">
        <v>4978</v>
      </c>
      <c r="E1106" s="12">
        <v>30</v>
      </c>
      <c r="F1106" s="11" t="s">
        <v>4978</v>
      </c>
      <c r="G1106" s="12">
        <v>30</v>
      </c>
    </row>
    <row r="1107" spans="2:7" ht="18" customHeight="1" x14ac:dyDescent="0.3">
      <c r="B1107" s="11" t="s">
        <v>315</v>
      </c>
      <c r="C1107" s="12">
        <v>2000</v>
      </c>
      <c r="D1107" s="11" t="s">
        <v>315</v>
      </c>
      <c r="E1107" s="12">
        <v>5850</v>
      </c>
      <c r="F1107" s="11" t="s">
        <v>315</v>
      </c>
      <c r="G1107" s="12">
        <v>3616.6666666666665</v>
      </c>
    </row>
    <row r="1108" spans="2:7" ht="18" customHeight="1" x14ac:dyDescent="0.3">
      <c r="B1108" s="11" t="s">
        <v>4979</v>
      </c>
      <c r="C1108" s="12">
        <v>1200</v>
      </c>
      <c r="D1108" s="11" t="s">
        <v>4979</v>
      </c>
      <c r="E1108" s="12">
        <v>1200</v>
      </c>
      <c r="F1108" s="11" t="s">
        <v>4979</v>
      </c>
      <c r="G1108" s="12">
        <v>1200</v>
      </c>
    </row>
    <row r="1109" spans="2:7" ht="18" customHeight="1" x14ac:dyDescent="0.3">
      <c r="B1109" s="11" t="s">
        <v>7355</v>
      </c>
      <c r="C1109" s="12">
        <v>750</v>
      </c>
      <c r="D1109" s="11" t="s">
        <v>7355</v>
      </c>
      <c r="E1109" s="12">
        <v>2177</v>
      </c>
      <c r="F1109" s="11" t="s">
        <v>7355</v>
      </c>
      <c r="G1109" s="12">
        <v>1329.1790000000001</v>
      </c>
    </row>
    <row r="1110" spans="2:7" ht="18" customHeight="1" x14ac:dyDescent="0.3">
      <c r="B1110" s="11" t="s">
        <v>7356</v>
      </c>
      <c r="C1110" s="12">
        <v>925</v>
      </c>
      <c r="D1110" s="11" t="s">
        <v>7356</v>
      </c>
      <c r="E1110" s="12">
        <v>1659</v>
      </c>
      <c r="F1110" s="11" t="s">
        <v>7356</v>
      </c>
      <c r="G1110" s="12">
        <v>1416.8</v>
      </c>
    </row>
    <row r="1111" spans="2:7" ht="18" customHeight="1" x14ac:dyDescent="0.3">
      <c r="B1111" s="11" t="s">
        <v>7357</v>
      </c>
      <c r="C1111" s="12">
        <v>1175</v>
      </c>
      <c r="D1111" s="11" t="s">
        <v>7357</v>
      </c>
      <c r="E1111" s="12">
        <v>1980</v>
      </c>
      <c r="F1111" s="11" t="s">
        <v>7357</v>
      </c>
      <c r="G1111" s="12">
        <v>1626.6</v>
      </c>
    </row>
    <row r="1112" spans="2:7" ht="18" customHeight="1" x14ac:dyDescent="0.3">
      <c r="B1112" s="11" t="s">
        <v>4823</v>
      </c>
      <c r="C1112" s="12">
        <v>5</v>
      </c>
      <c r="D1112" s="11" t="s">
        <v>4823</v>
      </c>
      <c r="E1112" s="12">
        <v>40</v>
      </c>
      <c r="F1112" s="11" t="s">
        <v>4823</v>
      </c>
      <c r="G1112" s="12">
        <v>19</v>
      </c>
    </row>
    <row r="1113" spans="2:7" ht="18" customHeight="1" x14ac:dyDescent="0.3">
      <c r="B1113" s="11" t="s">
        <v>7358</v>
      </c>
      <c r="C1113" s="12">
        <v>6</v>
      </c>
      <c r="D1113" s="11" t="s">
        <v>7358</v>
      </c>
      <c r="E1113" s="12">
        <v>10</v>
      </c>
      <c r="F1113" s="11" t="s">
        <v>7358</v>
      </c>
      <c r="G1113" s="12">
        <v>8.3333333333333339</v>
      </c>
    </row>
    <row r="1114" spans="2:7" ht="18" customHeight="1" x14ac:dyDescent="0.3">
      <c r="B1114" s="11" t="s">
        <v>4824</v>
      </c>
      <c r="C1114" s="12">
        <v>500</v>
      </c>
      <c r="D1114" s="11" t="s">
        <v>4824</v>
      </c>
      <c r="E1114" s="12">
        <v>2800</v>
      </c>
      <c r="F1114" s="11" t="s">
        <v>4824</v>
      </c>
      <c r="G1114" s="12">
        <v>892.33333333333337</v>
      </c>
    </row>
    <row r="1115" spans="2:7" ht="18" customHeight="1" x14ac:dyDescent="0.3">
      <c r="B1115" s="11" t="s">
        <v>4825</v>
      </c>
      <c r="C1115" s="12">
        <v>400</v>
      </c>
      <c r="D1115" s="11" t="s">
        <v>4825</v>
      </c>
      <c r="E1115" s="12">
        <v>3000</v>
      </c>
      <c r="F1115" s="11" t="s">
        <v>4825</v>
      </c>
      <c r="G1115" s="12">
        <v>1309</v>
      </c>
    </row>
    <row r="1116" spans="2:7" ht="18" customHeight="1" x14ac:dyDescent="0.3">
      <c r="B1116" s="11" t="s">
        <v>4980</v>
      </c>
      <c r="C1116" s="12">
        <v>160</v>
      </c>
      <c r="D1116" s="11" t="s">
        <v>4980</v>
      </c>
      <c r="E1116" s="12">
        <v>200</v>
      </c>
      <c r="F1116" s="11" t="s">
        <v>4980</v>
      </c>
      <c r="G1116" s="12">
        <v>180</v>
      </c>
    </row>
    <row r="1117" spans="2:7" ht="18" customHeight="1" x14ac:dyDescent="0.3">
      <c r="B1117" s="11" t="s">
        <v>7359</v>
      </c>
      <c r="C1117" s="12">
        <v>2700</v>
      </c>
      <c r="D1117" s="11" t="s">
        <v>7359</v>
      </c>
      <c r="E1117" s="12">
        <v>7983.79</v>
      </c>
      <c r="F1117" s="11" t="s">
        <v>7359</v>
      </c>
      <c r="G1117" s="12">
        <v>4721.4211111111108</v>
      </c>
    </row>
    <row r="1118" spans="2:7" ht="18" customHeight="1" x14ac:dyDescent="0.3">
      <c r="B1118" s="11" t="s">
        <v>7360</v>
      </c>
      <c r="C1118" s="12">
        <v>575</v>
      </c>
      <c r="D1118" s="11" t="s">
        <v>7360</v>
      </c>
      <c r="E1118" s="12">
        <v>850</v>
      </c>
      <c r="F1118" s="11" t="s">
        <v>7360</v>
      </c>
      <c r="G1118" s="12">
        <v>675</v>
      </c>
    </row>
    <row r="1119" spans="2:7" ht="18" customHeight="1" x14ac:dyDescent="0.3">
      <c r="B1119" s="11" t="s">
        <v>7361</v>
      </c>
      <c r="C1119" s="12">
        <v>0</v>
      </c>
      <c r="D1119" s="11" t="s">
        <v>7361</v>
      </c>
      <c r="E1119" s="12">
        <v>0</v>
      </c>
      <c r="F1119" s="11" t="s">
        <v>7361</v>
      </c>
      <c r="G1119" s="12">
        <v>0</v>
      </c>
    </row>
    <row r="1120" spans="2:7" ht="18" customHeight="1" x14ac:dyDescent="0.3">
      <c r="B1120" s="11" t="s">
        <v>4826</v>
      </c>
      <c r="C1120" s="12">
        <v>8</v>
      </c>
      <c r="D1120" s="11" t="s">
        <v>4826</v>
      </c>
      <c r="E1120" s="12">
        <v>37</v>
      </c>
      <c r="F1120" s="11" t="s">
        <v>4826</v>
      </c>
      <c r="G1120" s="12">
        <v>15.899999999999999</v>
      </c>
    </row>
    <row r="1121" spans="2:7" ht="18" customHeight="1" x14ac:dyDescent="0.3">
      <c r="B1121" s="11" t="s">
        <v>4827</v>
      </c>
      <c r="C1121" s="12">
        <v>1650</v>
      </c>
      <c r="D1121" s="11" t="s">
        <v>4827</v>
      </c>
      <c r="E1121" s="12">
        <v>4400</v>
      </c>
      <c r="F1121" s="11" t="s">
        <v>4827</v>
      </c>
      <c r="G1121" s="12">
        <v>3221.4444444444443</v>
      </c>
    </row>
    <row r="1122" spans="2:7" ht="18" customHeight="1" x14ac:dyDescent="0.3">
      <c r="B1122" s="11" t="s">
        <v>4828</v>
      </c>
      <c r="C1122" s="12">
        <v>3984</v>
      </c>
      <c r="D1122" s="11" t="s">
        <v>4828</v>
      </c>
      <c r="E1122" s="12">
        <v>7150</v>
      </c>
      <c r="F1122" s="11" t="s">
        <v>4828</v>
      </c>
      <c r="G1122" s="12">
        <v>4914.8888888888887</v>
      </c>
    </row>
    <row r="1123" spans="2:7" ht="18" customHeight="1" x14ac:dyDescent="0.3">
      <c r="B1123" s="11" t="s">
        <v>7362</v>
      </c>
      <c r="C1123" s="12">
        <v>2750</v>
      </c>
      <c r="D1123" s="11" t="s">
        <v>7362</v>
      </c>
      <c r="E1123" s="12">
        <v>3600</v>
      </c>
      <c r="F1123" s="11" t="s">
        <v>7362</v>
      </c>
      <c r="G1123" s="12">
        <v>3183.3333333333335</v>
      </c>
    </row>
    <row r="1124" spans="2:7" ht="18" customHeight="1" x14ac:dyDescent="0.3">
      <c r="B1124" s="11" t="s">
        <v>7363</v>
      </c>
      <c r="C1124" s="12">
        <v>4300</v>
      </c>
      <c r="D1124" s="11" t="s">
        <v>7363</v>
      </c>
      <c r="E1124" s="12">
        <v>5200</v>
      </c>
      <c r="F1124" s="11" t="s">
        <v>7363</v>
      </c>
      <c r="G1124" s="12">
        <v>4833.333333333333</v>
      </c>
    </row>
    <row r="1125" spans="2:7" ht="18" customHeight="1" x14ac:dyDescent="0.3">
      <c r="B1125" s="11" t="s">
        <v>7364</v>
      </c>
      <c r="C1125" s="12">
        <v>2000</v>
      </c>
      <c r="D1125" s="11" t="s">
        <v>7364</v>
      </c>
      <c r="E1125" s="12">
        <v>2700</v>
      </c>
      <c r="F1125" s="11" t="s">
        <v>7364</v>
      </c>
      <c r="G1125" s="12">
        <v>2433.3333333333335</v>
      </c>
    </row>
    <row r="1126" spans="2:7" ht="18" customHeight="1" x14ac:dyDescent="0.3">
      <c r="B1126" s="11" t="s">
        <v>7365</v>
      </c>
      <c r="C1126" s="12">
        <v>2700</v>
      </c>
      <c r="D1126" s="11" t="s">
        <v>7365</v>
      </c>
      <c r="E1126" s="12">
        <v>3550</v>
      </c>
      <c r="F1126" s="11" t="s">
        <v>7365</v>
      </c>
      <c r="G1126" s="12">
        <v>3250</v>
      </c>
    </row>
    <row r="1127" spans="2:7" ht="18" customHeight="1" x14ac:dyDescent="0.3">
      <c r="B1127" s="11" t="s">
        <v>4829</v>
      </c>
      <c r="C1127" s="12">
        <v>24</v>
      </c>
      <c r="D1127" s="11" t="s">
        <v>4829</v>
      </c>
      <c r="E1127" s="12">
        <v>73</v>
      </c>
      <c r="F1127" s="11" t="s">
        <v>4829</v>
      </c>
      <c r="G1127" s="12">
        <v>42.555555555555557</v>
      </c>
    </row>
    <row r="1128" spans="2:7" ht="18" customHeight="1" x14ac:dyDescent="0.3">
      <c r="B1128" s="11" t="s">
        <v>4830</v>
      </c>
      <c r="C1128" s="12">
        <v>17</v>
      </c>
      <c r="D1128" s="11" t="s">
        <v>4830</v>
      </c>
      <c r="E1128" s="12">
        <v>79</v>
      </c>
      <c r="F1128" s="11" t="s">
        <v>4830</v>
      </c>
      <c r="G1128" s="12">
        <v>44.222222222222221</v>
      </c>
    </row>
    <row r="1129" spans="2:7" ht="18" customHeight="1" x14ac:dyDescent="0.3">
      <c r="B1129" s="11" t="s">
        <v>4831</v>
      </c>
      <c r="C1129" s="12">
        <v>30</v>
      </c>
      <c r="D1129" s="11" t="s">
        <v>4831</v>
      </c>
      <c r="E1129" s="12">
        <v>80</v>
      </c>
      <c r="F1129" s="11" t="s">
        <v>4831</v>
      </c>
      <c r="G1129" s="12">
        <v>55.555555555555557</v>
      </c>
    </row>
    <row r="1130" spans="2:7" ht="18" customHeight="1" x14ac:dyDescent="0.3">
      <c r="B1130" s="11" t="s">
        <v>4832</v>
      </c>
      <c r="C1130" s="12">
        <v>33</v>
      </c>
      <c r="D1130" s="11" t="s">
        <v>4832</v>
      </c>
      <c r="E1130" s="12">
        <v>88</v>
      </c>
      <c r="F1130" s="11" t="s">
        <v>4832</v>
      </c>
      <c r="G1130" s="12">
        <v>61.888888888888886</v>
      </c>
    </row>
    <row r="1131" spans="2:7" ht="18" customHeight="1" x14ac:dyDescent="0.3">
      <c r="B1131" s="11" t="s">
        <v>4833</v>
      </c>
      <c r="C1131" s="12">
        <v>44</v>
      </c>
      <c r="D1131" s="11" t="s">
        <v>4833</v>
      </c>
      <c r="E1131" s="12">
        <v>110</v>
      </c>
      <c r="F1131" s="11" t="s">
        <v>4833</v>
      </c>
      <c r="G1131" s="12">
        <v>79.277777777777771</v>
      </c>
    </row>
    <row r="1132" spans="2:7" ht="18" customHeight="1" x14ac:dyDescent="0.3">
      <c r="B1132" s="11" t="s">
        <v>4834</v>
      </c>
      <c r="C1132" s="12">
        <v>5</v>
      </c>
      <c r="D1132" s="11" t="s">
        <v>4834</v>
      </c>
      <c r="E1132" s="12">
        <v>30</v>
      </c>
      <c r="F1132" s="11" t="s">
        <v>4834</v>
      </c>
      <c r="G1132" s="12">
        <v>16.111111111111111</v>
      </c>
    </row>
    <row r="1133" spans="2:7" ht="18" customHeight="1" x14ac:dyDescent="0.3">
      <c r="B1133" s="11" t="s">
        <v>4835</v>
      </c>
      <c r="C1133" s="12">
        <v>1400</v>
      </c>
      <c r="D1133" s="11" t="s">
        <v>4835</v>
      </c>
      <c r="E1133" s="12">
        <v>3500</v>
      </c>
      <c r="F1133" s="11" t="s">
        <v>4835</v>
      </c>
      <c r="G1133" s="12">
        <v>2463.2222222222222</v>
      </c>
    </row>
    <row r="1134" spans="2:7" ht="18" customHeight="1" x14ac:dyDescent="0.3">
      <c r="B1134" s="11" t="s">
        <v>7366</v>
      </c>
      <c r="C1134" s="12">
        <v>40</v>
      </c>
      <c r="D1134" s="11" t="s">
        <v>7366</v>
      </c>
      <c r="E1134" s="12">
        <v>780</v>
      </c>
      <c r="F1134" s="11" t="s">
        <v>7366</v>
      </c>
      <c r="G1134" s="12">
        <v>340</v>
      </c>
    </row>
    <row r="1135" spans="2:7" ht="18" customHeight="1" x14ac:dyDescent="0.3">
      <c r="B1135" s="11" t="s">
        <v>4961</v>
      </c>
      <c r="C1135" s="12">
        <v>400</v>
      </c>
      <c r="D1135" s="11" t="s">
        <v>4961</v>
      </c>
      <c r="E1135" s="12">
        <v>400</v>
      </c>
      <c r="F1135" s="11" t="s">
        <v>4961</v>
      </c>
      <c r="G1135" s="12">
        <v>400</v>
      </c>
    </row>
    <row r="1136" spans="2:7" ht="18" customHeight="1" x14ac:dyDescent="0.3">
      <c r="B1136" s="11" t="s">
        <v>4901</v>
      </c>
      <c r="C1136" s="12">
        <v>100</v>
      </c>
      <c r="D1136" s="11" t="s">
        <v>4901</v>
      </c>
      <c r="E1136" s="12">
        <v>775</v>
      </c>
      <c r="F1136" s="11" t="s">
        <v>4901</v>
      </c>
      <c r="G1136" s="12">
        <v>348.86111111111109</v>
      </c>
    </row>
    <row r="1137" spans="2:7" ht="18" customHeight="1" x14ac:dyDescent="0.3">
      <c r="B1137" s="11" t="s">
        <v>316</v>
      </c>
      <c r="C1137" s="12">
        <v>500</v>
      </c>
      <c r="D1137" s="11" t="s">
        <v>316</v>
      </c>
      <c r="E1137" s="12">
        <v>7500</v>
      </c>
      <c r="F1137" s="11" t="s">
        <v>316</v>
      </c>
      <c r="G1137" s="12">
        <v>2986.1526315789474</v>
      </c>
    </row>
    <row r="1138" spans="2:7" ht="18" customHeight="1" x14ac:dyDescent="0.3">
      <c r="B1138" s="11" t="s">
        <v>5277</v>
      </c>
      <c r="C1138" s="12">
        <v>1000</v>
      </c>
      <c r="D1138" s="11" t="s">
        <v>5277</v>
      </c>
      <c r="E1138" s="12">
        <v>149000</v>
      </c>
      <c r="F1138" s="11" t="s">
        <v>5277</v>
      </c>
      <c r="G1138" s="12">
        <v>19868.960499999997</v>
      </c>
    </row>
    <row r="1139" spans="2:7" ht="18" customHeight="1" x14ac:dyDescent="0.3">
      <c r="B1139" s="11" t="s">
        <v>317</v>
      </c>
      <c r="C1139" s="12">
        <v>50</v>
      </c>
      <c r="D1139" s="11" t="s">
        <v>317</v>
      </c>
      <c r="E1139" s="12">
        <v>115</v>
      </c>
      <c r="F1139" s="11" t="s">
        <v>317</v>
      </c>
      <c r="G1139" s="12">
        <v>74.25</v>
      </c>
    </row>
    <row r="1140" spans="2:7" ht="18" customHeight="1" x14ac:dyDescent="0.3">
      <c r="B1140" s="11" t="s">
        <v>5028</v>
      </c>
      <c r="C1140" s="12">
        <v>42</v>
      </c>
      <c r="D1140" s="11" t="s">
        <v>5028</v>
      </c>
      <c r="E1140" s="12">
        <v>71</v>
      </c>
      <c r="F1140" s="11" t="s">
        <v>5028</v>
      </c>
      <c r="G1140" s="12">
        <v>52.666666666666664</v>
      </c>
    </row>
    <row r="1141" spans="2:7" ht="18" customHeight="1" x14ac:dyDescent="0.3">
      <c r="B1141" s="11" t="s">
        <v>7367</v>
      </c>
      <c r="C1141" s="12">
        <v>1545</v>
      </c>
      <c r="D1141" s="11" t="s">
        <v>7367</v>
      </c>
      <c r="E1141" s="12">
        <v>32000</v>
      </c>
      <c r="F1141" s="11" t="s">
        <v>7367</v>
      </c>
      <c r="G1141" s="12">
        <v>15966.521666666667</v>
      </c>
    </row>
    <row r="1142" spans="2:7" ht="18" customHeight="1" x14ac:dyDescent="0.3">
      <c r="B1142" s="11" t="s">
        <v>7368</v>
      </c>
      <c r="C1142" s="12">
        <v>2750</v>
      </c>
      <c r="D1142" s="11" t="s">
        <v>7368</v>
      </c>
      <c r="E1142" s="12">
        <v>32000</v>
      </c>
      <c r="F1142" s="11" t="s">
        <v>7368</v>
      </c>
      <c r="G1142" s="12">
        <v>15719.333333333334</v>
      </c>
    </row>
    <row r="1143" spans="2:7" ht="18" customHeight="1" x14ac:dyDescent="0.3">
      <c r="B1143" s="11" t="s">
        <v>4836</v>
      </c>
      <c r="C1143" s="12">
        <v>17925</v>
      </c>
      <c r="D1143" s="11" t="s">
        <v>4836</v>
      </c>
      <c r="E1143" s="12">
        <v>100000</v>
      </c>
      <c r="F1143" s="11" t="s">
        <v>4836</v>
      </c>
      <c r="G1143" s="12">
        <v>54658.333333333336</v>
      </c>
    </row>
    <row r="1144" spans="2:7" ht="18" customHeight="1" x14ac:dyDescent="0.3">
      <c r="B1144" s="11" t="s">
        <v>5278</v>
      </c>
      <c r="C1144" s="12">
        <v>2989</v>
      </c>
      <c r="D1144" s="11" t="s">
        <v>5278</v>
      </c>
      <c r="E1144" s="12">
        <v>14000</v>
      </c>
      <c r="F1144" s="11" t="s">
        <v>5278</v>
      </c>
      <c r="G1144" s="12">
        <v>5736.0435714285713</v>
      </c>
    </row>
    <row r="1145" spans="2:7" ht="18" customHeight="1" x14ac:dyDescent="0.3">
      <c r="B1145" s="11" t="s">
        <v>318</v>
      </c>
      <c r="C1145" s="12">
        <v>750</v>
      </c>
      <c r="D1145" s="11" t="s">
        <v>318</v>
      </c>
      <c r="E1145" s="12">
        <v>137400</v>
      </c>
      <c r="F1145" s="11" t="s">
        <v>318</v>
      </c>
      <c r="G1145" s="12">
        <v>28104.622400000004</v>
      </c>
    </row>
    <row r="1146" spans="2:7" ht="18" customHeight="1" x14ac:dyDescent="0.3">
      <c r="B1146" s="11" t="s">
        <v>5279</v>
      </c>
      <c r="C1146" s="12">
        <v>4600</v>
      </c>
      <c r="D1146" s="11" t="s">
        <v>5279</v>
      </c>
      <c r="E1146" s="12">
        <v>137000</v>
      </c>
      <c r="F1146" s="11" t="s">
        <v>5279</v>
      </c>
      <c r="G1146" s="12">
        <v>37932.033125000002</v>
      </c>
    </row>
    <row r="1147" spans="2:7" ht="18" customHeight="1" x14ac:dyDescent="0.3">
      <c r="B1147" s="11" t="s">
        <v>7369</v>
      </c>
      <c r="C1147" s="12">
        <v>25000</v>
      </c>
      <c r="D1147" s="11" t="s">
        <v>7369</v>
      </c>
      <c r="E1147" s="12">
        <v>100000</v>
      </c>
      <c r="F1147" s="11" t="s">
        <v>7369</v>
      </c>
      <c r="G1147" s="12">
        <v>52842.857142857145</v>
      </c>
    </row>
    <row r="1148" spans="2:7" ht="18" customHeight="1" x14ac:dyDescent="0.3">
      <c r="B1148" s="11" t="s">
        <v>319</v>
      </c>
      <c r="C1148" s="12">
        <v>2500</v>
      </c>
      <c r="D1148" s="11" t="s">
        <v>319</v>
      </c>
      <c r="E1148" s="12">
        <v>5300</v>
      </c>
      <c r="F1148" s="11" t="s">
        <v>319</v>
      </c>
      <c r="G1148" s="12">
        <v>3325</v>
      </c>
    </row>
    <row r="1149" spans="2:7" ht="18" customHeight="1" x14ac:dyDescent="0.3">
      <c r="B1149" s="11" t="s">
        <v>4639</v>
      </c>
      <c r="C1149" s="12">
        <v>1000</v>
      </c>
      <c r="D1149" s="11" t="s">
        <v>4639</v>
      </c>
      <c r="E1149" s="12">
        <v>2850</v>
      </c>
      <c r="F1149" s="11" t="s">
        <v>4639</v>
      </c>
      <c r="G1149" s="12">
        <v>1787.5</v>
      </c>
    </row>
    <row r="1150" spans="2:7" ht="18" customHeight="1" x14ac:dyDescent="0.3">
      <c r="B1150" s="11" t="s">
        <v>320</v>
      </c>
      <c r="C1150" s="12">
        <v>500</v>
      </c>
      <c r="D1150" s="11" t="s">
        <v>320</v>
      </c>
      <c r="E1150" s="12">
        <v>1285524</v>
      </c>
      <c r="F1150" s="11" t="s">
        <v>320</v>
      </c>
      <c r="G1150" s="12">
        <v>67234.514024390242</v>
      </c>
    </row>
    <row r="1151" spans="2:7" ht="18" customHeight="1" x14ac:dyDescent="0.3">
      <c r="B1151" s="11" t="s">
        <v>7370</v>
      </c>
      <c r="C1151" s="12">
        <v>10000</v>
      </c>
      <c r="D1151" s="11" t="s">
        <v>7370</v>
      </c>
      <c r="E1151" s="12">
        <v>315000</v>
      </c>
      <c r="F1151" s="11" t="s">
        <v>7370</v>
      </c>
      <c r="G1151" s="12">
        <v>111125</v>
      </c>
    </row>
    <row r="1152" spans="2:7" ht="18" customHeight="1" x14ac:dyDescent="0.3">
      <c r="B1152" s="11" t="s">
        <v>7371</v>
      </c>
      <c r="C1152" s="12">
        <v>35000</v>
      </c>
      <c r="D1152" s="11" t="s">
        <v>7371</v>
      </c>
      <c r="E1152" s="12">
        <v>35000</v>
      </c>
      <c r="F1152" s="11" t="s">
        <v>7371</v>
      </c>
      <c r="G1152" s="12">
        <v>35000</v>
      </c>
    </row>
    <row r="1153" spans="2:7" ht="18" customHeight="1" x14ac:dyDescent="0.3">
      <c r="B1153" s="11" t="s">
        <v>7372</v>
      </c>
      <c r="C1153" s="12">
        <v>5030</v>
      </c>
      <c r="D1153" s="11" t="s">
        <v>7372</v>
      </c>
      <c r="E1153" s="12">
        <v>24000</v>
      </c>
      <c r="F1153" s="11" t="s">
        <v>7372</v>
      </c>
      <c r="G1153" s="12">
        <v>14998.5</v>
      </c>
    </row>
    <row r="1154" spans="2:7" ht="18" customHeight="1" x14ac:dyDescent="0.3">
      <c r="B1154" s="11" t="s">
        <v>7373</v>
      </c>
      <c r="C1154" s="12">
        <v>30000</v>
      </c>
      <c r="D1154" s="11" t="s">
        <v>7373</v>
      </c>
      <c r="E1154" s="12">
        <v>67000</v>
      </c>
      <c r="F1154" s="11" t="s">
        <v>7373</v>
      </c>
      <c r="G1154" s="12">
        <v>52122.759999999995</v>
      </c>
    </row>
    <row r="1155" spans="2:7" ht="18" customHeight="1" x14ac:dyDescent="0.3">
      <c r="B1155" s="11" t="s">
        <v>7374</v>
      </c>
      <c r="C1155" s="12">
        <v>177889</v>
      </c>
      <c r="D1155" s="11" t="s">
        <v>7374</v>
      </c>
      <c r="E1155" s="12">
        <v>255000</v>
      </c>
      <c r="F1155" s="11" t="s">
        <v>7374</v>
      </c>
      <c r="G1155" s="12">
        <v>215253.5</v>
      </c>
    </row>
    <row r="1156" spans="2:7" ht="18" customHeight="1" x14ac:dyDescent="0.3">
      <c r="B1156" s="11" t="s">
        <v>7375</v>
      </c>
      <c r="C1156" s="12">
        <v>165849.20000000001</v>
      </c>
      <c r="D1156" s="11" t="s">
        <v>7375</v>
      </c>
      <c r="E1156" s="12">
        <v>225438</v>
      </c>
      <c r="F1156" s="11" t="s">
        <v>7375</v>
      </c>
      <c r="G1156" s="12">
        <v>190057.44</v>
      </c>
    </row>
    <row r="1157" spans="2:7" ht="18" customHeight="1" x14ac:dyDescent="0.3">
      <c r="B1157" s="11" t="s">
        <v>7376</v>
      </c>
      <c r="C1157" s="12">
        <v>9836.2000000000007</v>
      </c>
      <c r="D1157" s="11" t="s">
        <v>7376</v>
      </c>
      <c r="E1157" s="12">
        <v>19050</v>
      </c>
      <c r="F1157" s="11" t="s">
        <v>7376</v>
      </c>
      <c r="G1157" s="12">
        <v>13061.84</v>
      </c>
    </row>
    <row r="1158" spans="2:7" ht="18" customHeight="1" x14ac:dyDescent="0.3">
      <c r="B1158" s="11" t="s">
        <v>7377</v>
      </c>
      <c r="C1158" s="12">
        <v>5000</v>
      </c>
      <c r="D1158" s="11" t="s">
        <v>7377</v>
      </c>
      <c r="E1158" s="12">
        <v>7879</v>
      </c>
      <c r="F1158" s="11" t="s">
        <v>7377</v>
      </c>
      <c r="G1158" s="12">
        <v>5944.58</v>
      </c>
    </row>
    <row r="1159" spans="2:7" ht="18" customHeight="1" x14ac:dyDescent="0.3">
      <c r="B1159" s="11" t="s">
        <v>7378</v>
      </c>
      <c r="C1159" s="12">
        <v>47340</v>
      </c>
      <c r="D1159" s="11" t="s">
        <v>7378</v>
      </c>
      <c r="E1159" s="12">
        <v>91770</v>
      </c>
      <c r="F1159" s="11" t="s">
        <v>7378</v>
      </c>
      <c r="G1159" s="12">
        <v>65777.5</v>
      </c>
    </row>
    <row r="1160" spans="2:7" ht="18" customHeight="1" x14ac:dyDescent="0.3">
      <c r="B1160" s="11" t="s">
        <v>7379</v>
      </c>
      <c r="C1160" s="12">
        <v>785</v>
      </c>
      <c r="D1160" s="11" t="s">
        <v>7379</v>
      </c>
      <c r="E1160" s="12">
        <v>3775</v>
      </c>
      <c r="F1160" s="11" t="s">
        <v>7379</v>
      </c>
      <c r="G1160" s="12">
        <v>2248.25</v>
      </c>
    </row>
    <row r="1161" spans="2:7" ht="18" customHeight="1" x14ac:dyDescent="0.3">
      <c r="B1161" s="11" t="s">
        <v>7380</v>
      </c>
      <c r="C1161" s="12">
        <v>7653.8</v>
      </c>
      <c r="D1161" s="11" t="s">
        <v>7380</v>
      </c>
      <c r="E1161" s="12">
        <v>14772</v>
      </c>
      <c r="F1161" s="11" t="s">
        <v>7380</v>
      </c>
      <c r="G1161" s="12">
        <v>10585.16</v>
      </c>
    </row>
    <row r="1162" spans="2:7" ht="18" customHeight="1" x14ac:dyDescent="0.3">
      <c r="B1162" s="11" t="s">
        <v>7381</v>
      </c>
      <c r="C1162" s="12">
        <v>47000</v>
      </c>
      <c r="D1162" s="11" t="s">
        <v>7381</v>
      </c>
      <c r="E1162" s="12">
        <v>64500</v>
      </c>
      <c r="F1162" s="11" t="s">
        <v>7381</v>
      </c>
      <c r="G1162" s="12">
        <v>57549.25</v>
      </c>
    </row>
    <row r="1163" spans="2:7" ht="18" customHeight="1" x14ac:dyDescent="0.3">
      <c r="B1163" s="11" t="s">
        <v>7382</v>
      </c>
      <c r="C1163" s="12">
        <v>50460</v>
      </c>
      <c r="D1163" s="11" t="s">
        <v>7382</v>
      </c>
      <c r="E1163" s="12">
        <v>114200</v>
      </c>
      <c r="F1163" s="11" t="s">
        <v>7382</v>
      </c>
      <c r="G1163" s="12">
        <v>69746.399999999994</v>
      </c>
    </row>
    <row r="1164" spans="2:7" ht="18" customHeight="1" x14ac:dyDescent="0.3">
      <c r="B1164" s="11" t="s">
        <v>7383</v>
      </c>
      <c r="C1164" s="12">
        <v>180</v>
      </c>
      <c r="D1164" s="11" t="s">
        <v>7383</v>
      </c>
      <c r="E1164" s="12">
        <v>1100</v>
      </c>
      <c r="F1164" s="11" t="s">
        <v>7383</v>
      </c>
      <c r="G1164" s="12">
        <v>390.22222222222223</v>
      </c>
    </row>
    <row r="1165" spans="2:7" ht="18" customHeight="1" x14ac:dyDescent="0.3">
      <c r="B1165" s="11" t="s">
        <v>321</v>
      </c>
      <c r="C1165" s="12">
        <v>2.85</v>
      </c>
      <c r="D1165" s="11" t="s">
        <v>321</v>
      </c>
      <c r="E1165" s="12">
        <v>15</v>
      </c>
      <c r="F1165" s="11" t="s">
        <v>321</v>
      </c>
      <c r="G1165" s="12">
        <v>8.85</v>
      </c>
    </row>
    <row r="1166" spans="2:7" ht="18" customHeight="1" x14ac:dyDescent="0.3">
      <c r="B1166" s="11" t="s">
        <v>4641</v>
      </c>
      <c r="C1166" s="12">
        <v>125</v>
      </c>
      <c r="D1166" s="11" t="s">
        <v>4641</v>
      </c>
      <c r="E1166" s="12">
        <v>1000</v>
      </c>
      <c r="F1166" s="11" t="s">
        <v>4641</v>
      </c>
      <c r="G1166" s="12">
        <v>430</v>
      </c>
    </row>
    <row r="1167" spans="2:7" ht="18" customHeight="1" x14ac:dyDescent="0.3">
      <c r="B1167" s="11" t="s">
        <v>7384</v>
      </c>
      <c r="C1167" s="12">
        <v>198</v>
      </c>
      <c r="D1167" s="11" t="s">
        <v>7384</v>
      </c>
      <c r="E1167" s="12">
        <v>2000</v>
      </c>
      <c r="F1167" s="11" t="s">
        <v>7384</v>
      </c>
      <c r="G1167" s="12">
        <v>564.38888888888891</v>
      </c>
    </row>
    <row r="1168" spans="2:7" ht="18" customHeight="1" x14ac:dyDescent="0.3">
      <c r="B1168" s="11" t="s">
        <v>322</v>
      </c>
      <c r="C1168" s="12">
        <v>4</v>
      </c>
      <c r="D1168" s="11" t="s">
        <v>322</v>
      </c>
      <c r="E1168" s="12">
        <v>45</v>
      </c>
      <c r="F1168" s="11" t="s">
        <v>322</v>
      </c>
      <c r="G1168" s="12">
        <v>18.691666666666666</v>
      </c>
    </row>
    <row r="1169" spans="2:7" ht="18" customHeight="1" x14ac:dyDescent="0.3">
      <c r="B1169" s="11" t="s">
        <v>7385</v>
      </c>
      <c r="C1169" s="12">
        <v>150</v>
      </c>
      <c r="D1169" s="11" t="s">
        <v>7385</v>
      </c>
      <c r="E1169" s="12">
        <v>1100</v>
      </c>
      <c r="F1169" s="11" t="s">
        <v>7385</v>
      </c>
      <c r="G1169" s="12">
        <v>378.88888888888891</v>
      </c>
    </row>
    <row r="1170" spans="2:7" ht="18" customHeight="1" x14ac:dyDescent="0.3">
      <c r="B1170" s="11" t="s">
        <v>5280</v>
      </c>
      <c r="C1170" s="12">
        <v>0</v>
      </c>
      <c r="D1170" s="11" t="s">
        <v>5280</v>
      </c>
      <c r="E1170" s="12">
        <v>365</v>
      </c>
      <c r="F1170" s="11" t="s">
        <v>5280</v>
      </c>
      <c r="G1170" s="12">
        <v>226.28153846153845</v>
      </c>
    </row>
    <row r="1171" spans="2:7" ht="18" customHeight="1" x14ac:dyDescent="0.3">
      <c r="B1171" s="11" t="s">
        <v>7386</v>
      </c>
      <c r="C1171" s="12">
        <v>186.38</v>
      </c>
      <c r="D1171" s="11" t="s">
        <v>7386</v>
      </c>
      <c r="E1171" s="12">
        <v>525</v>
      </c>
      <c r="F1171" s="11" t="s">
        <v>7386</v>
      </c>
      <c r="G1171" s="12">
        <v>345.48</v>
      </c>
    </row>
    <row r="1172" spans="2:7" ht="18" customHeight="1" x14ac:dyDescent="0.3">
      <c r="B1172" s="11" t="s">
        <v>7387</v>
      </c>
      <c r="C1172" s="12">
        <v>19</v>
      </c>
      <c r="D1172" s="11" t="s">
        <v>7387</v>
      </c>
      <c r="E1172" s="12">
        <v>32</v>
      </c>
      <c r="F1172" s="11" t="s">
        <v>7387</v>
      </c>
      <c r="G1172" s="12">
        <v>25.333333333333332</v>
      </c>
    </row>
    <row r="1173" spans="2:7" ht="18" customHeight="1" x14ac:dyDescent="0.3">
      <c r="B1173" s="11" t="s">
        <v>7388</v>
      </c>
      <c r="C1173" s="12">
        <v>19</v>
      </c>
      <c r="D1173" s="11" t="s">
        <v>7388</v>
      </c>
      <c r="E1173" s="12">
        <v>26</v>
      </c>
      <c r="F1173" s="11" t="s">
        <v>7388</v>
      </c>
      <c r="G1173" s="12">
        <v>22.666666666666668</v>
      </c>
    </row>
    <row r="1174" spans="2:7" ht="18" customHeight="1" x14ac:dyDescent="0.3">
      <c r="B1174" s="11" t="s">
        <v>7389</v>
      </c>
      <c r="C1174" s="12">
        <v>20</v>
      </c>
      <c r="D1174" s="11" t="s">
        <v>7389</v>
      </c>
      <c r="E1174" s="12">
        <v>33</v>
      </c>
      <c r="F1174" s="11" t="s">
        <v>7389</v>
      </c>
      <c r="G1174" s="12">
        <v>27.666666666666668</v>
      </c>
    </row>
    <row r="1175" spans="2:7" ht="18" customHeight="1" x14ac:dyDescent="0.3">
      <c r="B1175" s="11" t="s">
        <v>7390</v>
      </c>
      <c r="C1175" s="12">
        <v>30</v>
      </c>
      <c r="D1175" s="11" t="s">
        <v>7390</v>
      </c>
      <c r="E1175" s="12">
        <v>100</v>
      </c>
      <c r="F1175" s="11" t="s">
        <v>7390</v>
      </c>
      <c r="G1175" s="12">
        <v>70</v>
      </c>
    </row>
    <row r="1176" spans="2:7" ht="18" customHeight="1" x14ac:dyDescent="0.3">
      <c r="B1176" s="11" t="s">
        <v>7391</v>
      </c>
      <c r="C1176" s="12">
        <v>30</v>
      </c>
      <c r="D1176" s="11" t="s">
        <v>7391</v>
      </c>
      <c r="E1176" s="12">
        <v>180</v>
      </c>
      <c r="F1176" s="11" t="s">
        <v>7391</v>
      </c>
      <c r="G1176" s="12">
        <v>98.333333333333329</v>
      </c>
    </row>
    <row r="1177" spans="2:7" ht="18" customHeight="1" x14ac:dyDescent="0.3">
      <c r="B1177" s="11" t="s">
        <v>7392</v>
      </c>
      <c r="C1177" s="12">
        <v>35</v>
      </c>
      <c r="D1177" s="11" t="s">
        <v>7392</v>
      </c>
      <c r="E1177" s="12">
        <v>200</v>
      </c>
      <c r="F1177" s="11" t="s">
        <v>7392</v>
      </c>
      <c r="G1177" s="12">
        <v>131.66666666666666</v>
      </c>
    </row>
    <row r="1178" spans="2:7" ht="18" customHeight="1" x14ac:dyDescent="0.3">
      <c r="B1178" s="11" t="s">
        <v>7393</v>
      </c>
      <c r="C1178" s="12">
        <v>180</v>
      </c>
      <c r="D1178" s="11" t="s">
        <v>7393</v>
      </c>
      <c r="E1178" s="12">
        <v>300</v>
      </c>
      <c r="F1178" s="11" t="s">
        <v>7393</v>
      </c>
      <c r="G1178" s="12">
        <v>260</v>
      </c>
    </row>
    <row r="1179" spans="2:7" ht="18" customHeight="1" x14ac:dyDescent="0.3">
      <c r="B1179" s="11" t="s">
        <v>7394</v>
      </c>
      <c r="C1179" s="12">
        <v>591</v>
      </c>
      <c r="D1179" s="11" t="s">
        <v>7394</v>
      </c>
      <c r="E1179" s="12">
        <v>1047.9000000000001</v>
      </c>
      <c r="F1179" s="11" t="s">
        <v>7394</v>
      </c>
      <c r="G1179" s="12">
        <v>779.5333333333333</v>
      </c>
    </row>
    <row r="1180" spans="2:7" ht="18" customHeight="1" x14ac:dyDescent="0.3">
      <c r="B1180" s="11" t="s">
        <v>4902</v>
      </c>
      <c r="C1180" s="12">
        <v>500</v>
      </c>
      <c r="D1180" s="11" t="s">
        <v>4902</v>
      </c>
      <c r="E1180" s="12">
        <v>1400</v>
      </c>
      <c r="F1180" s="11" t="s">
        <v>4902</v>
      </c>
      <c r="G1180" s="12">
        <v>817.78571428571433</v>
      </c>
    </row>
    <row r="1181" spans="2:7" ht="18" customHeight="1" x14ac:dyDescent="0.3">
      <c r="B1181" s="11" t="s">
        <v>7395</v>
      </c>
      <c r="C1181" s="12">
        <v>550</v>
      </c>
      <c r="D1181" s="11" t="s">
        <v>7395</v>
      </c>
      <c r="E1181" s="12">
        <v>600</v>
      </c>
      <c r="F1181" s="11" t="s">
        <v>7395</v>
      </c>
      <c r="G1181" s="12">
        <v>566.66666666666663</v>
      </c>
    </row>
    <row r="1182" spans="2:7" ht="18" customHeight="1" x14ac:dyDescent="0.3">
      <c r="B1182" s="11" t="s">
        <v>7396</v>
      </c>
      <c r="C1182" s="12">
        <v>4230</v>
      </c>
      <c r="D1182" s="11" t="s">
        <v>7396</v>
      </c>
      <c r="E1182" s="12">
        <v>7141.97</v>
      </c>
      <c r="F1182" s="11" t="s">
        <v>7396</v>
      </c>
      <c r="G1182" s="12">
        <v>5271.0366666666669</v>
      </c>
    </row>
    <row r="1183" spans="2:7" ht="18" customHeight="1" x14ac:dyDescent="0.3">
      <c r="B1183" s="11" t="s">
        <v>7397</v>
      </c>
      <c r="C1183" s="12">
        <v>25</v>
      </c>
      <c r="D1183" s="11" t="s">
        <v>7397</v>
      </c>
      <c r="E1183" s="12">
        <v>43.84</v>
      </c>
      <c r="F1183" s="11" t="s">
        <v>7397</v>
      </c>
      <c r="G1183" s="12">
        <v>32.848333333333336</v>
      </c>
    </row>
    <row r="1184" spans="2:7" ht="18" customHeight="1" x14ac:dyDescent="0.3">
      <c r="B1184" s="11" t="s">
        <v>7398</v>
      </c>
      <c r="C1184" s="12">
        <v>28</v>
      </c>
      <c r="D1184" s="11" t="s">
        <v>7398</v>
      </c>
      <c r="E1184" s="12">
        <v>37</v>
      </c>
      <c r="F1184" s="11" t="s">
        <v>7398</v>
      </c>
      <c r="G1184" s="12">
        <v>32.333333333333336</v>
      </c>
    </row>
    <row r="1185" spans="2:7" ht="18" customHeight="1" x14ac:dyDescent="0.3">
      <c r="B1185" s="11" t="s">
        <v>7399</v>
      </c>
      <c r="C1185" s="12">
        <v>23.1</v>
      </c>
      <c r="D1185" s="11" t="s">
        <v>7399</v>
      </c>
      <c r="E1185" s="12">
        <v>41</v>
      </c>
      <c r="F1185" s="11" t="s">
        <v>7399</v>
      </c>
      <c r="G1185" s="12">
        <v>31.979999999999997</v>
      </c>
    </row>
    <row r="1186" spans="2:7" ht="18" customHeight="1" x14ac:dyDescent="0.3">
      <c r="B1186" s="11" t="s">
        <v>7400</v>
      </c>
      <c r="C1186" s="12">
        <v>33</v>
      </c>
      <c r="D1186" s="11" t="s">
        <v>7400</v>
      </c>
      <c r="E1186" s="12">
        <v>151</v>
      </c>
      <c r="F1186" s="11" t="s">
        <v>7400</v>
      </c>
      <c r="G1186" s="12">
        <v>72.666666666666671</v>
      </c>
    </row>
    <row r="1187" spans="2:7" ht="18" customHeight="1" x14ac:dyDescent="0.3">
      <c r="B1187" s="11" t="s">
        <v>7401</v>
      </c>
      <c r="C1187" s="12">
        <v>50</v>
      </c>
      <c r="D1187" s="11" t="s">
        <v>7401</v>
      </c>
      <c r="E1187" s="12">
        <v>325</v>
      </c>
      <c r="F1187" s="11" t="s">
        <v>7401</v>
      </c>
      <c r="G1187" s="12">
        <v>178.33333333333334</v>
      </c>
    </row>
    <row r="1188" spans="2:7" ht="18" customHeight="1" x14ac:dyDescent="0.3">
      <c r="B1188" s="11" t="s">
        <v>7402</v>
      </c>
      <c r="C1188" s="12">
        <v>30</v>
      </c>
      <c r="D1188" s="11" t="s">
        <v>7402</v>
      </c>
      <c r="E1188" s="12">
        <v>190</v>
      </c>
      <c r="F1188" s="11" t="s">
        <v>7402</v>
      </c>
      <c r="G1188" s="12">
        <v>100</v>
      </c>
    </row>
    <row r="1189" spans="2:7" ht="18" customHeight="1" x14ac:dyDescent="0.3">
      <c r="B1189" s="11" t="s">
        <v>7403</v>
      </c>
      <c r="C1189" s="12">
        <v>30</v>
      </c>
      <c r="D1189" s="11" t="s">
        <v>7403</v>
      </c>
      <c r="E1189" s="12">
        <v>200</v>
      </c>
      <c r="F1189" s="11" t="s">
        <v>7403</v>
      </c>
      <c r="G1189" s="12">
        <v>130</v>
      </c>
    </row>
    <row r="1190" spans="2:7" ht="18" customHeight="1" x14ac:dyDescent="0.3">
      <c r="B1190" s="11" t="s">
        <v>7404</v>
      </c>
      <c r="C1190" s="12">
        <v>225</v>
      </c>
      <c r="D1190" s="11" t="s">
        <v>7404</v>
      </c>
      <c r="E1190" s="12">
        <v>300</v>
      </c>
      <c r="F1190" s="11" t="s">
        <v>7404</v>
      </c>
      <c r="G1190" s="12">
        <v>266.66666666666669</v>
      </c>
    </row>
    <row r="1191" spans="2:7" ht="18" customHeight="1" x14ac:dyDescent="0.3">
      <c r="B1191" s="11" t="s">
        <v>7405</v>
      </c>
      <c r="C1191" s="12">
        <v>1105</v>
      </c>
      <c r="D1191" s="11" t="s">
        <v>7405</v>
      </c>
      <c r="E1191" s="12">
        <v>3536.79</v>
      </c>
      <c r="F1191" s="11" t="s">
        <v>7405</v>
      </c>
      <c r="G1191" s="12">
        <v>2130.0483333333336</v>
      </c>
    </row>
    <row r="1192" spans="2:7" ht="18" customHeight="1" x14ac:dyDescent="0.3">
      <c r="B1192" s="11" t="s">
        <v>4903</v>
      </c>
      <c r="C1192" s="12">
        <v>775</v>
      </c>
      <c r="D1192" s="11" t="s">
        <v>4903</v>
      </c>
      <c r="E1192" s="12">
        <v>1600</v>
      </c>
      <c r="F1192" s="11" t="s">
        <v>4903</v>
      </c>
      <c r="G1192" s="12">
        <v>1106.2777777777778</v>
      </c>
    </row>
    <row r="1193" spans="2:7" ht="18" customHeight="1" x14ac:dyDescent="0.3">
      <c r="B1193" s="11" t="s">
        <v>7406</v>
      </c>
      <c r="C1193" s="12">
        <v>740</v>
      </c>
      <c r="D1193" s="11" t="s">
        <v>7406</v>
      </c>
      <c r="E1193" s="12">
        <v>900</v>
      </c>
      <c r="F1193" s="11" t="s">
        <v>7406</v>
      </c>
      <c r="G1193" s="12">
        <v>821.66666666666663</v>
      </c>
    </row>
    <row r="1194" spans="2:7" ht="18" customHeight="1" x14ac:dyDescent="0.3">
      <c r="B1194" s="11" t="s">
        <v>7407</v>
      </c>
      <c r="C1194" s="12">
        <v>757</v>
      </c>
      <c r="D1194" s="11" t="s">
        <v>7407</v>
      </c>
      <c r="E1194" s="12">
        <v>1307.25</v>
      </c>
      <c r="F1194" s="11" t="s">
        <v>7407</v>
      </c>
      <c r="G1194" s="12">
        <v>993.88</v>
      </c>
    </row>
    <row r="1195" spans="2:7" ht="18" customHeight="1" x14ac:dyDescent="0.3">
      <c r="B1195" s="11" t="s">
        <v>7408</v>
      </c>
      <c r="C1195" s="12">
        <v>30</v>
      </c>
      <c r="D1195" s="11" t="s">
        <v>7408</v>
      </c>
      <c r="E1195" s="12">
        <v>104</v>
      </c>
      <c r="F1195" s="11" t="s">
        <v>7408</v>
      </c>
      <c r="G1195" s="12">
        <v>48.143000000000001</v>
      </c>
    </row>
    <row r="1196" spans="2:7" ht="18" customHeight="1" x14ac:dyDescent="0.3">
      <c r="B1196" s="11" t="s">
        <v>7409</v>
      </c>
      <c r="C1196" s="12">
        <v>32</v>
      </c>
      <c r="D1196" s="11" t="s">
        <v>7409</v>
      </c>
      <c r="E1196" s="12">
        <v>55</v>
      </c>
      <c r="F1196" s="11" t="s">
        <v>7409</v>
      </c>
      <c r="G1196" s="12">
        <v>42.333333333333336</v>
      </c>
    </row>
    <row r="1197" spans="2:7" ht="18" customHeight="1" x14ac:dyDescent="0.3">
      <c r="B1197" s="11" t="s">
        <v>7410</v>
      </c>
      <c r="C1197" s="12">
        <v>22</v>
      </c>
      <c r="D1197" s="11" t="s">
        <v>7410</v>
      </c>
      <c r="E1197" s="12">
        <v>59</v>
      </c>
      <c r="F1197" s="11" t="s">
        <v>7410</v>
      </c>
      <c r="G1197" s="12">
        <v>39.06</v>
      </c>
    </row>
    <row r="1198" spans="2:7" ht="18" customHeight="1" x14ac:dyDescent="0.3">
      <c r="B1198" s="11" t="s">
        <v>7411</v>
      </c>
      <c r="C1198" s="12">
        <v>140</v>
      </c>
      <c r="D1198" s="11" t="s">
        <v>7411</v>
      </c>
      <c r="E1198" s="12">
        <v>566</v>
      </c>
      <c r="F1198" s="11" t="s">
        <v>7411</v>
      </c>
      <c r="G1198" s="12">
        <v>338.66666666666669</v>
      </c>
    </row>
    <row r="1199" spans="2:7" ht="18" customHeight="1" x14ac:dyDescent="0.3">
      <c r="B1199" s="11" t="s">
        <v>7412</v>
      </c>
      <c r="C1199" s="12">
        <v>125</v>
      </c>
      <c r="D1199" s="11" t="s">
        <v>7412</v>
      </c>
      <c r="E1199" s="12">
        <v>725</v>
      </c>
      <c r="F1199" s="11" t="s">
        <v>7412</v>
      </c>
      <c r="G1199" s="12">
        <v>353.33333333333331</v>
      </c>
    </row>
    <row r="1200" spans="2:7" ht="18" customHeight="1" x14ac:dyDescent="0.3">
      <c r="B1200" s="11" t="s">
        <v>7413</v>
      </c>
      <c r="C1200" s="12">
        <v>20</v>
      </c>
      <c r="D1200" s="11" t="s">
        <v>7413</v>
      </c>
      <c r="E1200" s="12">
        <v>65</v>
      </c>
      <c r="F1200" s="11" t="s">
        <v>7413</v>
      </c>
      <c r="G1200" s="12">
        <v>48.333333333333336</v>
      </c>
    </row>
    <row r="1201" spans="2:7" ht="18" customHeight="1" x14ac:dyDescent="0.3">
      <c r="B1201" s="11" t="s">
        <v>7414</v>
      </c>
      <c r="C1201" s="12">
        <v>22</v>
      </c>
      <c r="D1201" s="11" t="s">
        <v>7414</v>
      </c>
      <c r="E1201" s="12">
        <v>180</v>
      </c>
      <c r="F1201" s="11" t="s">
        <v>7414</v>
      </c>
      <c r="G1201" s="12">
        <v>89</v>
      </c>
    </row>
    <row r="1202" spans="2:7" ht="18" customHeight="1" x14ac:dyDescent="0.3">
      <c r="B1202" s="11" t="s">
        <v>7415</v>
      </c>
      <c r="C1202" s="12">
        <v>30</v>
      </c>
      <c r="D1202" s="11" t="s">
        <v>7415</v>
      </c>
      <c r="E1202" s="12">
        <v>200</v>
      </c>
      <c r="F1202" s="11" t="s">
        <v>7415</v>
      </c>
      <c r="G1202" s="12">
        <v>126.66666666666667</v>
      </c>
    </row>
    <row r="1203" spans="2:7" ht="18" customHeight="1" x14ac:dyDescent="0.3">
      <c r="B1203" s="11" t="s">
        <v>7416</v>
      </c>
      <c r="C1203" s="12">
        <v>275</v>
      </c>
      <c r="D1203" s="11" t="s">
        <v>7416</v>
      </c>
      <c r="E1203" s="12">
        <v>300</v>
      </c>
      <c r="F1203" s="11" t="s">
        <v>7416</v>
      </c>
      <c r="G1203" s="12">
        <v>291.66666666666669</v>
      </c>
    </row>
    <row r="1204" spans="2:7" ht="18" customHeight="1" x14ac:dyDescent="0.3">
      <c r="B1204" s="11" t="s">
        <v>4904</v>
      </c>
      <c r="C1204" s="12">
        <v>900</v>
      </c>
      <c r="D1204" s="11" t="s">
        <v>4904</v>
      </c>
      <c r="E1204" s="12">
        <v>1800</v>
      </c>
      <c r="F1204" s="11" t="s">
        <v>4904</v>
      </c>
      <c r="G1204" s="12">
        <v>1259.9444444444443</v>
      </c>
    </row>
    <row r="1205" spans="2:7" ht="18" customHeight="1" x14ac:dyDescent="0.3">
      <c r="B1205" s="11" t="s">
        <v>7417</v>
      </c>
      <c r="C1205" s="12">
        <v>36</v>
      </c>
      <c r="D1205" s="11" t="s">
        <v>7417</v>
      </c>
      <c r="E1205" s="12">
        <v>109</v>
      </c>
      <c r="F1205" s="11" t="s">
        <v>7417</v>
      </c>
      <c r="G1205" s="12">
        <v>58.25</v>
      </c>
    </row>
    <row r="1206" spans="2:7" ht="18" customHeight="1" x14ac:dyDescent="0.3">
      <c r="B1206" s="11" t="s">
        <v>7418</v>
      </c>
      <c r="C1206" s="12">
        <v>39</v>
      </c>
      <c r="D1206" s="11" t="s">
        <v>7418</v>
      </c>
      <c r="E1206" s="12">
        <v>73</v>
      </c>
      <c r="F1206" s="11" t="s">
        <v>7418</v>
      </c>
      <c r="G1206" s="12">
        <v>50.540000000000006</v>
      </c>
    </row>
    <row r="1207" spans="2:7" ht="18" customHeight="1" x14ac:dyDescent="0.3">
      <c r="B1207" s="11" t="s">
        <v>4905</v>
      </c>
      <c r="C1207" s="12">
        <v>1100</v>
      </c>
      <c r="D1207" s="11" t="s">
        <v>4905</v>
      </c>
      <c r="E1207" s="12">
        <v>2500</v>
      </c>
      <c r="F1207" s="11" t="s">
        <v>4905</v>
      </c>
      <c r="G1207" s="12">
        <v>1594.3333333333333</v>
      </c>
    </row>
    <row r="1208" spans="2:7" ht="18" customHeight="1" x14ac:dyDescent="0.3">
      <c r="B1208" s="11" t="s">
        <v>7419</v>
      </c>
      <c r="C1208" s="12">
        <v>1130</v>
      </c>
      <c r="D1208" s="11" t="s">
        <v>7419</v>
      </c>
      <c r="E1208" s="12">
        <v>1500</v>
      </c>
      <c r="F1208" s="11" t="s">
        <v>7419</v>
      </c>
      <c r="G1208" s="12">
        <v>1376.6666666666667</v>
      </c>
    </row>
    <row r="1209" spans="2:7" ht="18" customHeight="1" x14ac:dyDescent="0.3">
      <c r="B1209" s="11" t="s">
        <v>7420</v>
      </c>
      <c r="C1209" s="12">
        <v>41</v>
      </c>
      <c r="D1209" s="11" t="s">
        <v>7420</v>
      </c>
      <c r="E1209" s="12">
        <v>59</v>
      </c>
      <c r="F1209" s="11" t="s">
        <v>7420</v>
      </c>
      <c r="G1209" s="12">
        <v>50</v>
      </c>
    </row>
    <row r="1210" spans="2:7" ht="18" customHeight="1" x14ac:dyDescent="0.3">
      <c r="B1210" s="11" t="s">
        <v>4906</v>
      </c>
      <c r="C1210" s="12">
        <v>1500</v>
      </c>
      <c r="D1210" s="11" t="s">
        <v>4906</v>
      </c>
      <c r="E1210" s="12">
        <v>6350</v>
      </c>
      <c r="F1210" s="11" t="s">
        <v>4906</v>
      </c>
      <c r="G1210" s="12">
        <v>2768.7777777777778</v>
      </c>
    </row>
    <row r="1211" spans="2:7" ht="18" customHeight="1" x14ac:dyDescent="0.3">
      <c r="B1211" s="11" t="s">
        <v>4907</v>
      </c>
      <c r="C1211" s="12">
        <v>3900</v>
      </c>
      <c r="D1211" s="11" t="s">
        <v>4907</v>
      </c>
      <c r="E1211" s="12">
        <v>7100</v>
      </c>
      <c r="F1211" s="11" t="s">
        <v>4907</v>
      </c>
      <c r="G1211" s="12">
        <v>4919.2222222222226</v>
      </c>
    </row>
    <row r="1212" spans="2:7" ht="18" customHeight="1" x14ac:dyDescent="0.3">
      <c r="B1212" s="11" t="s">
        <v>7421</v>
      </c>
      <c r="C1212" s="12">
        <v>350</v>
      </c>
      <c r="D1212" s="11" t="s">
        <v>7421</v>
      </c>
      <c r="E1212" s="12">
        <v>725</v>
      </c>
      <c r="F1212" s="11" t="s">
        <v>7421</v>
      </c>
      <c r="G1212" s="12">
        <v>498.33333333333331</v>
      </c>
    </row>
    <row r="1213" spans="2:7" ht="18" customHeight="1" x14ac:dyDescent="0.3">
      <c r="B1213" s="11" t="s">
        <v>7422</v>
      </c>
      <c r="C1213" s="12">
        <v>425</v>
      </c>
      <c r="D1213" s="11" t="s">
        <v>7422</v>
      </c>
      <c r="E1213" s="12">
        <v>825</v>
      </c>
      <c r="F1213" s="11" t="s">
        <v>7422</v>
      </c>
      <c r="G1213" s="12">
        <v>583.33333333333337</v>
      </c>
    </row>
    <row r="1214" spans="2:7" ht="18" customHeight="1" x14ac:dyDescent="0.3">
      <c r="B1214" s="11" t="s">
        <v>4908</v>
      </c>
      <c r="C1214" s="12">
        <v>600</v>
      </c>
      <c r="D1214" s="11" t="s">
        <v>4908</v>
      </c>
      <c r="E1214" s="12">
        <v>16000</v>
      </c>
      <c r="F1214" s="11" t="s">
        <v>4908</v>
      </c>
      <c r="G1214" s="12">
        <v>2906</v>
      </c>
    </row>
    <row r="1215" spans="2:7" ht="18" customHeight="1" x14ac:dyDescent="0.3">
      <c r="B1215" s="11" t="s">
        <v>4909</v>
      </c>
      <c r="C1215" s="12">
        <v>685</v>
      </c>
      <c r="D1215" s="11" t="s">
        <v>4909</v>
      </c>
      <c r="E1215" s="12">
        <v>12000</v>
      </c>
      <c r="F1215" s="11" t="s">
        <v>4909</v>
      </c>
      <c r="G1215" s="12">
        <v>3943.5555555555557</v>
      </c>
    </row>
    <row r="1216" spans="2:7" ht="18" customHeight="1" x14ac:dyDescent="0.3">
      <c r="B1216" s="11" t="s">
        <v>7423</v>
      </c>
      <c r="C1216" s="12">
        <v>2000</v>
      </c>
      <c r="D1216" s="11" t="s">
        <v>7423</v>
      </c>
      <c r="E1216" s="12">
        <v>6200</v>
      </c>
      <c r="F1216" s="11" t="s">
        <v>7423</v>
      </c>
      <c r="G1216" s="12">
        <v>3584.64</v>
      </c>
    </row>
    <row r="1217" spans="2:7" ht="18" customHeight="1" x14ac:dyDescent="0.3">
      <c r="B1217" s="11" t="s">
        <v>4910</v>
      </c>
      <c r="C1217" s="12">
        <v>8</v>
      </c>
      <c r="D1217" s="11" t="s">
        <v>4910</v>
      </c>
      <c r="E1217" s="12">
        <v>76</v>
      </c>
      <c r="F1217" s="11" t="s">
        <v>4910</v>
      </c>
      <c r="G1217" s="12">
        <v>31.444444444444443</v>
      </c>
    </row>
    <row r="1218" spans="2:7" ht="18" customHeight="1" x14ac:dyDescent="0.3">
      <c r="B1218" s="11" t="s">
        <v>4911</v>
      </c>
      <c r="C1218" s="12">
        <v>9</v>
      </c>
      <c r="D1218" s="11" t="s">
        <v>4911</v>
      </c>
      <c r="E1218" s="12">
        <v>38</v>
      </c>
      <c r="F1218" s="11" t="s">
        <v>4911</v>
      </c>
      <c r="G1218" s="12">
        <v>24.111111111111111</v>
      </c>
    </row>
    <row r="1219" spans="2:7" ht="18" customHeight="1" x14ac:dyDescent="0.3">
      <c r="B1219" s="11" t="s">
        <v>4912</v>
      </c>
      <c r="C1219" s="12">
        <v>10</v>
      </c>
      <c r="D1219" s="11" t="s">
        <v>4912</v>
      </c>
      <c r="E1219" s="12">
        <v>30</v>
      </c>
      <c r="F1219" s="11" t="s">
        <v>4912</v>
      </c>
      <c r="G1219" s="12">
        <v>18.5</v>
      </c>
    </row>
    <row r="1220" spans="2:7" ht="18" customHeight="1" x14ac:dyDescent="0.3">
      <c r="B1220" s="11" t="s">
        <v>7424</v>
      </c>
      <c r="C1220" s="12">
        <v>0</v>
      </c>
      <c r="D1220" s="11" t="s">
        <v>7424</v>
      </c>
      <c r="E1220" s="12">
        <v>0</v>
      </c>
      <c r="F1220" s="11" t="s">
        <v>7424</v>
      </c>
      <c r="G1220" s="12">
        <v>0</v>
      </c>
    </row>
    <row r="1221" spans="2:7" ht="18" customHeight="1" x14ac:dyDescent="0.3">
      <c r="B1221" s="11" t="s">
        <v>7425</v>
      </c>
      <c r="C1221" s="12">
        <v>0</v>
      </c>
      <c r="D1221" s="11" t="s">
        <v>7425</v>
      </c>
      <c r="E1221" s="12">
        <v>0</v>
      </c>
      <c r="F1221" s="11" t="s">
        <v>7425</v>
      </c>
      <c r="G1221" s="12">
        <v>0</v>
      </c>
    </row>
    <row r="1222" spans="2:7" ht="18" customHeight="1" x14ac:dyDescent="0.3">
      <c r="B1222" s="11" t="s">
        <v>7426</v>
      </c>
      <c r="C1222" s="12">
        <v>6000</v>
      </c>
      <c r="D1222" s="11" t="s">
        <v>7426</v>
      </c>
      <c r="E1222" s="12">
        <v>32000</v>
      </c>
      <c r="F1222" s="11" t="s">
        <v>7426</v>
      </c>
      <c r="G1222" s="12">
        <v>20666.666666666668</v>
      </c>
    </row>
    <row r="1223" spans="2:7" ht="18" customHeight="1" x14ac:dyDescent="0.3">
      <c r="B1223" s="11" t="s">
        <v>7427</v>
      </c>
      <c r="C1223" s="12">
        <v>895.46</v>
      </c>
      <c r="D1223" s="11" t="s">
        <v>7427</v>
      </c>
      <c r="E1223" s="12">
        <v>2500</v>
      </c>
      <c r="F1223" s="11" t="s">
        <v>7427</v>
      </c>
      <c r="G1223" s="12">
        <v>1496.8709999999999</v>
      </c>
    </row>
    <row r="1224" spans="2:7" ht="18" customHeight="1" x14ac:dyDescent="0.3">
      <c r="B1224" s="11" t="s">
        <v>7428</v>
      </c>
      <c r="C1224" s="12">
        <v>264.16000000000003</v>
      </c>
      <c r="D1224" s="11" t="s">
        <v>7428</v>
      </c>
      <c r="E1224" s="12">
        <v>2000</v>
      </c>
      <c r="F1224" s="11" t="s">
        <v>7428</v>
      </c>
      <c r="G1224" s="12">
        <v>910.97733333333338</v>
      </c>
    </row>
    <row r="1225" spans="2:7" ht="18" customHeight="1" x14ac:dyDescent="0.3">
      <c r="B1225" s="11" t="s">
        <v>7429</v>
      </c>
      <c r="C1225" s="12">
        <v>1100</v>
      </c>
      <c r="D1225" s="11" t="s">
        <v>7429</v>
      </c>
      <c r="E1225" s="12">
        <v>1120</v>
      </c>
      <c r="F1225" s="11" t="s">
        <v>7429</v>
      </c>
      <c r="G1225" s="12">
        <v>1106.6666666666667</v>
      </c>
    </row>
    <row r="1226" spans="2:7" ht="18" customHeight="1" x14ac:dyDescent="0.3">
      <c r="B1226" s="11" t="s">
        <v>323</v>
      </c>
      <c r="C1226" s="12">
        <v>50</v>
      </c>
      <c r="D1226" s="11" t="s">
        <v>323</v>
      </c>
      <c r="E1226" s="12">
        <v>500</v>
      </c>
      <c r="F1226" s="11" t="s">
        <v>323</v>
      </c>
      <c r="G1226" s="12">
        <v>275</v>
      </c>
    </row>
    <row r="1227" spans="2:7" ht="18" customHeight="1" x14ac:dyDescent="0.3">
      <c r="B1227" s="11" t="s">
        <v>7430</v>
      </c>
      <c r="C1227" s="12">
        <v>100</v>
      </c>
      <c r="D1227" s="11" t="s">
        <v>7430</v>
      </c>
      <c r="E1227" s="12">
        <v>1006.53</v>
      </c>
      <c r="F1227" s="11" t="s">
        <v>7430</v>
      </c>
      <c r="G1227" s="12">
        <v>634.10222222222228</v>
      </c>
    </row>
    <row r="1228" spans="2:7" ht="18" customHeight="1" x14ac:dyDescent="0.3">
      <c r="B1228" s="11" t="s">
        <v>7431</v>
      </c>
      <c r="C1228" s="12">
        <v>408</v>
      </c>
      <c r="D1228" s="11" t="s">
        <v>7431</v>
      </c>
      <c r="E1228" s="12">
        <v>4000</v>
      </c>
      <c r="F1228" s="11" t="s">
        <v>7431</v>
      </c>
      <c r="G1228" s="12">
        <v>1075.3333333333333</v>
      </c>
    </row>
    <row r="1229" spans="2:7" ht="18" customHeight="1" x14ac:dyDescent="0.3">
      <c r="B1229" s="11" t="s">
        <v>7432</v>
      </c>
      <c r="C1229" s="12">
        <v>1400</v>
      </c>
      <c r="D1229" s="11" t="s">
        <v>7432</v>
      </c>
      <c r="E1229" s="12">
        <v>2000</v>
      </c>
      <c r="F1229" s="11" t="s">
        <v>7432</v>
      </c>
      <c r="G1229" s="12">
        <v>1800</v>
      </c>
    </row>
    <row r="1230" spans="2:7" ht="18" customHeight="1" x14ac:dyDescent="0.3">
      <c r="B1230" s="11" t="s">
        <v>5281</v>
      </c>
      <c r="C1230" s="12">
        <v>1.5</v>
      </c>
      <c r="D1230" s="11" t="s">
        <v>5281</v>
      </c>
      <c r="E1230" s="12">
        <v>7.5</v>
      </c>
      <c r="F1230" s="11" t="s">
        <v>5281</v>
      </c>
      <c r="G1230" s="12">
        <v>4.0161538461538466</v>
      </c>
    </row>
    <row r="1231" spans="2:7" ht="18" customHeight="1" x14ac:dyDescent="0.3">
      <c r="B1231" s="11" t="s">
        <v>324</v>
      </c>
      <c r="C1231" s="12">
        <v>0.3</v>
      </c>
      <c r="D1231" s="11" t="s">
        <v>324</v>
      </c>
      <c r="E1231" s="12">
        <v>45</v>
      </c>
      <c r="F1231" s="11" t="s">
        <v>324</v>
      </c>
      <c r="G1231" s="12">
        <v>10.275</v>
      </c>
    </row>
    <row r="1232" spans="2:7" ht="18" customHeight="1" x14ac:dyDescent="0.3">
      <c r="B1232" s="11" t="s">
        <v>7433</v>
      </c>
      <c r="C1232" s="12">
        <v>75</v>
      </c>
      <c r="D1232" s="11" t="s">
        <v>7433</v>
      </c>
      <c r="E1232" s="12">
        <v>621.6</v>
      </c>
      <c r="F1232" s="11" t="s">
        <v>7433</v>
      </c>
      <c r="G1232" s="12">
        <v>310.94285714285712</v>
      </c>
    </row>
    <row r="1233" spans="2:7" ht="18" customHeight="1" x14ac:dyDescent="0.3">
      <c r="B1233" s="11" t="s">
        <v>5282</v>
      </c>
      <c r="C1233" s="12">
        <v>2.67</v>
      </c>
      <c r="D1233" s="11" t="s">
        <v>5282</v>
      </c>
      <c r="E1233" s="12">
        <v>18.48</v>
      </c>
      <c r="F1233" s="11" t="s">
        <v>5282</v>
      </c>
      <c r="G1233" s="12">
        <v>8.7946153846153852</v>
      </c>
    </row>
    <row r="1234" spans="2:7" ht="18" customHeight="1" x14ac:dyDescent="0.3">
      <c r="B1234" s="11" t="s">
        <v>4837</v>
      </c>
      <c r="C1234" s="12">
        <v>50</v>
      </c>
      <c r="D1234" s="11" t="s">
        <v>4837</v>
      </c>
      <c r="E1234" s="12">
        <v>280</v>
      </c>
      <c r="F1234" s="11" t="s">
        <v>4837</v>
      </c>
      <c r="G1234" s="12">
        <v>106.65625</v>
      </c>
    </row>
    <row r="1235" spans="2:7" ht="18" customHeight="1" x14ac:dyDescent="0.3">
      <c r="B1235" s="11" t="s">
        <v>5283</v>
      </c>
      <c r="C1235" s="12">
        <v>30.66</v>
      </c>
      <c r="D1235" s="11" t="s">
        <v>5283</v>
      </c>
      <c r="E1235" s="12">
        <v>350</v>
      </c>
      <c r="F1235" s="11" t="s">
        <v>5283</v>
      </c>
      <c r="G1235" s="12">
        <v>194.66</v>
      </c>
    </row>
    <row r="1236" spans="2:7" ht="18" customHeight="1" x14ac:dyDescent="0.3">
      <c r="B1236" s="11" t="s">
        <v>325</v>
      </c>
      <c r="C1236" s="12">
        <v>17.75</v>
      </c>
      <c r="D1236" s="11" t="s">
        <v>325</v>
      </c>
      <c r="E1236" s="12">
        <v>330</v>
      </c>
      <c r="F1236" s="11" t="s">
        <v>325</v>
      </c>
      <c r="G1236" s="12">
        <v>113.675</v>
      </c>
    </row>
    <row r="1237" spans="2:7" ht="18" customHeight="1" x14ac:dyDescent="0.3">
      <c r="B1237" s="11" t="s">
        <v>4838</v>
      </c>
      <c r="C1237" s="12">
        <v>0.33</v>
      </c>
      <c r="D1237" s="11" t="s">
        <v>4838</v>
      </c>
      <c r="E1237" s="12">
        <v>225</v>
      </c>
      <c r="F1237" s="11" t="s">
        <v>4838</v>
      </c>
      <c r="G1237" s="12">
        <v>15.446875</v>
      </c>
    </row>
    <row r="1238" spans="2:7" ht="18" customHeight="1" x14ac:dyDescent="0.3">
      <c r="B1238" s="11" t="s">
        <v>5284</v>
      </c>
      <c r="C1238" s="12">
        <v>0.69</v>
      </c>
      <c r="D1238" s="11" t="s">
        <v>5284</v>
      </c>
      <c r="E1238" s="12">
        <v>7.15</v>
      </c>
      <c r="F1238" s="11" t="s">
        <v>5284</v>
      </c>
      <c r="G1238" s="12">
        <v>2.8130769230769226</v>
      </c>
    </row>
    <row r="1239" spans="2:7" ht="18" customHeight="1" x14ac:dyDescent="0.3">
      <c r="B1239" s="11" t="s">
        <v>326</v>
      </c>
      <c r="C1239" s="12">
        <v>0.35</v>
      </c>
      <c r="D1239" s="11" t="s">
        <v>326</v>
      </c>
      <c r="E1239" s="12">
        <v>3.5</v>
      </c>
      <c r="F1239" s="11" t="s">
        <v>326</v>
      </c>
      <c r="G1239" s="12">
        <v>1.6630000000000003</v>
      </c>
    </row>
    <row r="1240" spans="2:7" ht="18" customHeight="1" x14ac:dyDescent="0.3">
      <c r="B1240" s="11" t="s">
        <v>7434</v>
      </c>
      <c r="C1240" s="12">
        <v>0.75</v>
      </c>
      <c r="D1240" s="11" t="s">
        <v>7434</v>
      </c>
      <c r="E1240" s="12">
        <v>1.75</v>
      </c>
      <c r="F1240" s="11" t="s">
        <v>7434</v>
      </c>
      <c r="G1240" s="12">
        <v>1.1499999999999999</v>
      </c>
    </row>
    <row r="1241" spans="2:7" ht="18" customHeight="1" x14ac:dyDescent="0.3">
      <c r="B1241" s="11" t="s">
        <v>7435</v>
      </c>
      <c r="C1241" s="12">
        <v>50</v>
      </c>
      <c r="D1241" s="11" t="s">
        <v>7435</v>
      </c>
      <c r="E1241" s="12">
        <v>400</v>
      </c>
      <c r="F1241" s="11" t="s">
        <v>7435</v>
      </c>
      <c r="G1241" s="12">
        <v>167</v>
      </c>
    </row>
    <row r="1242" spans="2:7" ht="18" customHeight="1" x14ac:dyDescent="0.3">
      <c r="B1242" s="11" t="s">
        <v>7436</v>
      </c>
      <c r="C1242" s="12">
        <v>0.4</v>
      </c>
      <c r="D1242" s="11" t="s">
        <v>7436</v>
      </c>
      <c r="E1242" s="12">
        <v>2</v>
      </c>
      <c r="F1242" s="11" t="s">
        <v>7436</v>
      </c>
      <c r="G1242" s="12">
        <v>1</v>
      </c>
    </row>
    <row r="1243" spans="2:7" ht="18" customHeight="1" x14ac:dyDescent="0.3">
      <c r="B1243" s="11" t="s">
        <v>327</v>
      </c>
      <c r="C1243" s="12">
        <v>300</v>
      </c>
      <c r="D1243" s="11" t="s">
        <v>327</v>
      </c>
      <c r="E1243" s="12">
        <v>3200</v>
      </c>
      <c r="F1243" s="11" t="s">
        <v>327</v>
      </c>
      <c r="G1243" s="12">
        <v>2166.6666666666665</v>
      </c>
    </row>
    <row r="1244" spans="2:7" ht="18" customHeight="1" x14ac:dyDescent="0.3">
      <c r="B1244" s="11" t="s">
        <v>7437</v>
      </c>
      <c r="C1244" s="12">
        <v>892.5</v>
      </c>
      <c r="D1244" s="11" t="s">
        <v>7437</v>
      </c>
      <c r="E1244" s="12">
        <v>8782</v>
      </c>
      <c r="F1244" s="11" t="s">
        <v>7437</v>
      </c>
      <c r="G1244" s="12">
        <v>3448.9333333333329</v>
      </c>
    </row>
    <row r="1245" spans="2:7" ht="18" customHeight="1" x14ac:dyDescent="0.3">
      <c r="B1245" s="11" t="s">
        <v>4839</v>
      </c>
      <c r="C1245" s="12">
        <v>2.5</v>
      </c>
      <c r="D1245" s="11" t="s">
        <v>4839</v>
      </c>
      <c r="E1245" s="12">
        <v>325</v>
      </c>
      <c r="F1245" s="11" t="s">
        <v>4839</v>
      </c>
      <c r="G1245" s="12">
        <v>31.540624999999999</v>
      </c>
    </row>
    <row r="1246" spans="2:7" ht="18" customHeight="1" x14ac:dyDescent="0.3">
      <c r="B1246" s="11" t="s">
        <v>4642</v>
      </c>
      <c r="C1246" s="12">
        <v>250</v>
      </c>
      <c r="D1246" s="11" t="s">
        <v>4642</v>
      </c>
      <c r="E1246" s="12">
        <v>1200</v>
      </c>
      <c r="F1246" s="11" t="s">
        <v>4642</v>
      </c>
      <c r="G1246" s="12">
        <v>655</v>
      </c>
    </row>
    <row r="1247" spans="2:7" ht="18" customHeight="1" x14ac:dyDescent="0.3">
      <c r="B1247" s="11" t="s">
        <v>5015</v>
      </c>
      <c r="C1247" s="12">
        <v>1000</v>
      </c>
      <c r="D1247" s="11" t="s">
        <v>5015</v>
      </c>
      <c r="E1247" s="12">
        <v>2500</v>
      </c>
      <c r="F1247" s="11" t="s">
        <v>5015</v>
      </c>
      <c r="G1247" s="12">
        <v>1680</v>
      </c>
    </row>
    <row r="1248" spans="2:7" ht="18" customHeight="1" x14ac:dyDescent="0.3">
      <c r="B1248" s="11" t="s">
        <v>7438</v>
      </c>
      <c r="C1248" s="12">
        <v>6</v>
      </c>
      <c r="D1248" s="11" t="s">
        <v>7438</v>
      </c>
      <c r="E1248" s="12">
        <v>11.99</v>
      </c>
      <c r="F1248" s="11" t="s">
        <v>7438</v>
      </c>
      <c r="G1248" s="12">
        <v>8.8379999999999992</v>
      </c>
    </row>
    <row r="1249" spans="2:7" ht="18" customHeight="1" x14ac:dyDescent="0.3">
      <c r="B1249" s="11" t="s">
        <v>7439</v>
      </c>
      <c r="C1249" s="12">
        <v>465</v>
      </c>
      <c r="D1249" s="11" t="s">
        <v>7439</v>
      </c>
      <c r="E1249" s="12">
        <v>825</v>
      </c>
      <c r="F1249" s="11" t="s">
        <v>7439</v>
      </c>
      <c r="G1249" s="12">
        <v>616</v>
      </c>
    </row>
    <row r="1250" spans="2:7" ht="18" customHeight="1" x14ac:dyDescent="0.3">
      <c r="B1250" s="11" t="s">
        <v>7440</v>
      </c>
      <c r="C1250" s="12">
        <v>7</v>
      </c>
      <c r="D1250" s="11" t="s">
        <v>7440</v>
      </c>
      <c r="E1250" s="12">
        <v>11.77</v>
      </c>
      <c r="F1250" s="11" t="s">
        <v>7440</v>
      </c>
      <c r="G1250" s="12">
        <v>8.8739999999999988</v>
      </c>
    </row>
    <row r="1251" spans="2:7" ht="18" customHeight="1" x14ac:dyDescent="0.3">
      <c r="B1251" s="11" t="s">
        <v>7441</v>
      </c>
      <c r="C1251" s="12">
        <v>14</v>
      </c>
      <c r="D1251" s="11" t="s">
        <v>7441</v>
      </c>
      <c r="E1251" s="12">
        <v>18</v>
      </c>
      <c r="F1251" s="11" t="s">
        <v>7441</v>
      </c>
      <c r="G1251" s="12">
        <v>15.666666666666666</v>
      </c>
    </row>
    <row r="1252" spans="2:7" ht="18" customHeight="1" x14ac:dyDescent="0.3">
      <c r="B1252" s="11" t="s">
        <v>7442</v>
      </c>
      <c r="C1252" s="12">
        <v>15</v>
      </c>
      <c r="D1252" s="11" t="s">
        <v>7442</v>
      </c>
      <c r="E1252" s="12">
        <v>25</v>
      </c>
      <c r="F1252" s="11" t="s">
        <v>7442</v>
      </c>
      <c r="G1252" s="12">
        <v>20</v>
      </c>
    </row>
    <row r="1253" spans="2:7" ht="18" customHeight="1" x14ac:dyDescent="0.3">
      <c r="B1253" s="11" t="s">
        <v>7443</v>
      </c>
      <c r="C1253" s="12">
        <v>6</v>
      </c>
      <c r="D1253" s="11" t="s">
        <v>7443</v>
      </c>
      <c r="E1253" s="12">
        <v>12.5</v>
      </c>
      <c r="F1253" s="11" t="s">
        <v>7443</v>
      </c>
      <c r="G1253" s="12">
        <v>9.1666666666666661</v>
      </c>
    </row>
    <row r="1254" spans="2:7" ht="18" customHeight="1" x14ac:dyDescent="0.3">
      <c r="B1254" s="11" t="s">
        <v>7444</v>
      </c>
      <c r="C1254" s="12">
        <v>20</v>
      </c>
      <c r="D1254" s="11" t="s">
        <v>7444</v>
      </c>
      <c r="E1254" s="12">
        <v>100</v>
      </c>
      <c r="F1254" s="11" t="s">
        <v>7444</v>
      </c>
      <c r="G1254" s="12">
        <v>55.666666666666664</v>
      </c>
    </row>
    <row r="1255" spans="2:7" ht="18" customHeight="1" x14ac:dyDescent="0.3">
      <c r="B1255" s="11" t="s">
        <v>7445</v>
      </c>
      <c r="C1255" s="12">
        <v>1</v>
      </c>
      <c r="D1255" s="11" t="s">
        <v>7445</v>
      </c>
      <c r="E1255" s="12">
        <v>14.8</v>
      </c>
      <c r="F1255" s="11" t="s">
        <v>7445</v>
      </c>
      <c r="G1255" s="12">
        <v>6.2973333333333326</v>
      </c>
    </row>
    <row r="1256" spans="2:7" ht="18" customHeight="1" x14ac:dyDescent="0.3">
      <c r="B1256" s="11" t="s">
        <v>328</v>
      </c>
      <c r="C1256" s="12">
        <v>2</v>
      </c>
      <c r="D1256" s="11" t="s">
        <v>328</v>
      </c>
      <c r="E1256" s="12">
        <v>30</v>
      </c>
      <c r="F1256" s="11" t="s">
        <v>328</v>
      </c>
      <c r="G1256" s="12">
        <v>11.216666666666665</v>
      </c>
    </row>
    <row r="1257" spans="2:7" ht="18" customHeight="1" x14ac:dyDescent="0.3">
      <c r="B1257" s="11" t="s">
        <v>4840</v>
      </c>
      <c r="C1257" s="12">
        <v>950</v>
      </c>
      <c r="D1257" s="11" t="s">
        <v>4840</v>
      </c>
      <c r="E1257" s="12">
        <v>120000</v>
      </c>
      <c r="F1257" s="11" t="s">
        <v>4840</v>
      </c>
      <c r="G1257" s="12">
        <v>38694.805666666667</v>
      </c>
    </row>
    <row r="1258" spans="2:7" ht="18" customHeight="1" x14ac:dyDescent="0.3">
      <c r="B1258" s="11" t="s">
        <v>7446</v>
      </c>
      <c r="C1258" s="12">
        <v>10600</v>
      </c>
      <c r="D1258" s="11" t="s">
        <v>7446</v>
      </c>
      <c r="E1258" s="12">
        <v>68000</v>
      </c>
      <c r="F1258" s="11" t="s">
        <v>7446</v>
      </c>
      <c r="G1258" s="12">
        <v>32576.785714285714</v>
      </c>
    </row>
    <row r="1259" spans="2:7" ht="18" customHeight="1" x14ac:dyDescent="0.3">
      <c r="B1259" s="11" t="s">
        <v>329</v>
      </c>
      <c r="C1259" s="12">
        <v>4</v>
      </c>
      <c r="D1259" s="11" t="s">
        <v>329</v>
      </c>
      <c r="E1259" s="12">
        <v>51</v>
      </c>
      <c r="F1259" s="11" t="s">
        <v>329</v>
      </c>
      <c r="G1259" s="12">
        <v>18.19285714285714</v>
      </c>
    </row>
    <row r="1260" spans="2:7" ht="18" customHeight="1" x14ac:dyDescent="0.3">
      <c r="B1260" s="11" t="s">
        <v>4841</v>
      </c>
      <c r="C1260" s="12">
        <v>1222</v>
      </c>
      <c r="D1260" s="11" t="s">
        <v>4841</v>
      </c>
      <c r="E1260" s="12">
        <v>130000</v>
      </c>
      <c r="F1260" s="11" t="s">
        <v>4841</v>
      </c>
      <c r="G1260" s="12">
        <v>46974.224000000009</v>
      </c>
    </row>
    <row r="1261" spans="2:7" ht="18" customHeight="1" x14ac:dyDescent="0.3">
      <c r="B1261" s="11" t="s">
        <v>7447</v>
      </c>
      <c r="C1261" s="12">
        <v>25955.599999999999</v>
      </c>
      <c r="D1261" s="11" t="s">
        <v>7447</v>
      </c>
      <c r="E1261" s="12">
        <v>69000</v>
      </c>
      <c r="F1261" s="11" t="s">
        <v>7447</v>
      </c>
      <c r="G1261" s="12">
        <v>40732.514285714286</v>
      </c>
    </row>
    <row r="1262" spans="2:7" ht="18" customHeight="1" x14ac:dyDescent="0.3">
      <c r="B1262" s="11" t="s">
        <v>7448</v>
      </c>
      <c r="C1262" s="12">
        <v>3</v>
      </c>
      <c r="D1262" s="11" t="s">
        <v>7448</v>
      </c>
      <c r="E1262" s="12">
        <v>20</v>
      </c>
      <c r="F1262" s="11" t="s">
        <v>7448</v>
      </c>
      <c r="G1262" s="12">
        <v>12.005333333333333</v>
      </c>
    </row>
    <row r="1263" spans="2:7" ht="18" customHeight="1" x14ac:dyDescent="0.3">
      <c r="B1263" s="11" t="s">
        <v>4653</v>
      </c>
      <c r="C1263" s="12">
        <v>40</v>
      </c>
      <c r="D1263" s="11" t="s">
        <v>4653</v>
      </c>
      <c r="E1263" s="12">
        <v>97</v>
      </c>
      <c r="F1263" s="11" t="s">
        <v>4653</v>
      </c>
      <c r="G1263" s="12">
        <v>68.5</v>
      </c>
    </row>
    <row r="1264" spans="2:7" ht="18" customHeight="1" x14ac:dyDescent="0.3">
      <c r="B1264" s="11" t="s">
        <v>330</v>
      </c>
      <c r="C1264" s="12">
        <v>2</v>
      </c>
      <c r="D1264" s="11" t="s">
        <v>330</v>
      </c>
      <c r="E1264" s="12">
        <v>6386.36</v>
      </c>
      <c r="F1264" s="11" t="s">
        <v>330</v>
      </c>
      <c r="G1264" s="12">
        <v>1157.5665116279069</v>
      </c>
    </row>
    <row r="1265" spans="2:7" ht="18" customHeight="1" x14ac:dyDescent="0.3">
      <c r="B1265" s="11" t="s">
        <v>331</v>
      </c>
      <c r="C1265" s="12">
        <v>100</v>
      </c>
      <c r="D1265" s="11" t="s">
        <v>331</v>
      </c>
      <c r="E1265" s="12">
        <v>2000</v>
      </c>
      <c r="F1265" s="11" t="s">
        <v>331</v>
      </c>
      <c r="G1265" s="12">
        <v>1025</v>
      </c>
    </row>
    <row r="1266" spans="2:7" ht="18" customHeight="1" x14ac:dyDescent="0.3">
      <c r="B1266" s="11" t="s">
        <v>7449</v>
      </c>
      <c r="C1266" s="12">
        <v>114</v>
      </c>
      <c r="D1266" s="11" t="s">
        <v>7449</v>
      </c>
      <c r="E1266" s="12">
        <v>175</v>
      </c>
      <c r="F1266" s="11" t="s">
        <v>7449</v>
      </c>
      <c r="G1266" s="12">
        <v>144.88500000000002</v>
      </c>
    </row>
    <row r="1267" spans="2:7" ht="18" customHeight="1" x14ac:dyDescent="0.3">
      <c r="B1267" s="11" t="s">
        <v>7450</v>
      </c>
      <c r="C1267" s="12">
        <v>38637</v>
      </c>
      <c r="D1267" s="11" t="s">
        <v>7450</v>
      </c>
      <c r="E1267" s="12">
        <v>56910</v>
      </c>
      <c r="F1267" s="11" t="s">
        <v>7450</v>
      </c>
      <c r="G1267" s="12">
        <v>44511.75</v>
      </c>
    </row>
    <row r="1268" spans="2:7" ht="18" customHeight="1" x14ac:dyDescent="0.3">
      <c r="B1268" s="11" t="s">
        <v>332</v>
      </c>
      <c r="C1268" s="12">
        <v>2</v>
      </c>
      <c r="D1268" s="11" t="s">
        <v>332</v>
      </c>
      <c r="E1268" s="12">
        <v>29.25</v>
      </c>
      <c r="F1268" s="11" t="s">
        <v>332</v>
      </c>
      <c r="G1268" s="12">
        <v>11.2875</v>
      </c>
    </row>
    <row r="1269" spans="2:7" ht="18" customHeight="1" x14ac:dyDescent="0.3">
      <c r="B1269" s="11" t="s">
        <v>4913</v>
      </c>
      <c r="C1269" s="12">
        <v>2.71</v>
      </c>
      <c r="D1269" s="11" t="s">
        <v>4913</v>
      </c>
      <c r="E1269" s="12">
        <v>15</v>
      </c>
      <c r="F1269" s="11" t="s">
        <v>4913</v>
      </c>
      <c r="G1269" s="12">
        <v>8.7733333333333334</v>
      </c>
    </row>
    <row r="1270" spans="2:7" ht="18" customHeight="1" x14ac:dyDescent="0.3">
      <c r="B1270" s="11" t="s">
        <v>5285</v>
      </c>
      <c r="C1270" s="12">
        <v>0.8</v>
      </c>
      <c r="D1270" s="11" t="s">
        <v>5285</v>
      </c>
      <c r="E1270" s="12">
        <v>4.25</v>
      </c>
      <c r="F1270" s="11" t="s">
        <v>5285</v>
      </c>
      <c r="G1270" s="12">
        <v>1.6661538461538461</v>
      </c>
    </row>
    <row r="1271" spans="2:7" ht="18" customHeight="1" x14ac:dyDescent="0.3">
      <c r="B1271" s="11" t="s">
        <v>5286</v>
      </c>
      <c r="C1271" s="12">
        <v>1</v>
      </c>
      <c r="D1271" s="11" t="s">
        <v>5286</v>
      </c>
      <c r="E1271" s="12">
        <v>2.25</v>
      </c>
      <c r="F1271" s="11" t="s">
        <v>5286</v>
      </c>
      <c r="G1271" s="12">
        <v>1.63</v>
      </c>
    </row>
    <row r="1272" spans="2:7" ht="18" customHeight="1" x14ac:dyDescent="0.3">
      <c r="B1272" s="11" t="s">
        <v>5287</v>
      </c>
      <c r="C1272" s="12">
        <v>0.95</v>
      </c>
      <c r="D1272" s="11" t="s">
        <v>5287</v>
      </c>
      <c r="E1272" s="12">
        <v>2</v>
      </c>
      <c r="F1272" s="11" t="s">
        <v>5287</v>
      </c>
      <c r="G1272" s="12">
        <v>1.1976923076923076</v>
      </c>
    </row>
    <row r="1273" spans="2:7" ht="18" customHeight="1" x14ac:dyDescent="0.3">
      <c r="B1273" s="11" t="s">
        <v>333</v>
      </c>
      <c r="C1273" s="12">
        <v>300</v>
      </c>
      <c r="D1273" s="11" t="s">
        <v>333</v>
      </c>
      <c r="E1273" s="12">
        <v>6820</v>
      </c>
      <c r="F1273" s="11" t="s">
        <v>333</v>
      </c>
      <c r="G1273" s="12">
        <v>2004.5</v>
      </c>
    </row>
    <row r="1274" spans="2:7" ht="18" customHeight="1" x14ac:dyDescent="0.3">
      <c r="B1274" s="11" t="s">
        <v>334</v>
      </c>
      <c r="C1274" s="12">
        <v>0.25</v>
      </c>
      <c r="D1274" s="11" t="s">
        <v>334</v>
      </c>
      <c r="E1274" s="12">
        <v>3000</v>
      </c>
      <c r="F1274" s="11" t="s">
        <v>334</v>
      </c>
      <c r="G1274" s="12">
        <v>144.77523809523811</v>
      </c>
    </row>
    <row r="1275" spans="2:7" ht="18" customHeight="1" x14ac:dyDescent="0.3">
      <c r="B1275" s="11" t="s">
        <v>7451</v>
      </c>
      <c r="C1275" s="12">
        <v>1</v>
      </c>
      <c r="D1275" s="11" t="s">
        <v>7451</v>
      </c>
      <c r="E1275" s="12">
        <v>2</v>
      </c>
      <c r="F1275" s="11" t="s">
        <v>7451</v>
      </c>
      <c r="G1275" s="12">
        <v>1.3471428571428572</v>
      </c>
    </row>
    <row r="1276" spans="2:7" ht="18" customHeight="1" x14ac:dyDescent="0.3">
      <c r="B1276" s="11" t="s">
        <v>4842</v>
      </c>
      <c r="C1276" s="12">
        <v>0.7</v>
      </c>
      <c r="D1276" s="11" t="s">
        <v>4842</v>
      </c>
      <c r="E1276" s="12">
        <v>4</v>
      </c>
      <c r="F1276" s="11" t="s">
        <v>4842</v>
      </c>
      <c r="G1276" s="12">
        <v>1.5465384615384612</v>
      </c>
    </row>
    <row r="1277" spans="2:7" ht="18" customHeight="1" x14ac:dyDescent="0.3">
      <c r="B1277" s="11" t="s">
        <v>7452</v>
      </c>
      <c r="C1277" s="12">
        <v>0.9</v>
      </c>
      <c r="D1277" s="11" t="s">
        <v>7452</v>
      </c>
      <c r="E1277" s="12">
        <v>1.65</v>
      </c>
      <c r="F1277" s="11" t="s">
        <v>7452</v>
      </c>
      <c r="G1277" s="12">
        <v>1.19</v>
      </c>
    </row>
    <row r="1278" spans="2:7" ht="18" customHeight="1" x14ac:dyDescent="0.3">
      <c r="B1278" s="11" t="s">
        <v>4843</v>
      </c>
      <c r="C1278" s="12">
        <v>0.9</v>
      </c>
      <c r="D1278" s="11" t="s">
        <v>4843</v>
      </c>
      <c r="E1278" s="12">
        <v>2.5</v>
      </c>
      <c r="F1278" s="11" t="s">
        <v>4843</v>
      </c>
      <c r="G1278" s="12">
        <v>1.2822222222222222</v>
      </c>
    </row>
    <row r="1279" spans="2:7" ht="18" customHeight="1" x14ac:dyDescent="0.3">
      <c r="B1279" s="11" t="s">
        <v>335</v>
      </c>
      <c r="C1279" s="12">
        <v>16.25</v>
      </c>
      <c r="D1279" s="11" t="s">
        <v>335</v>
      </c>
      <c r="E1279" s="12">
        <v>16.25</v>
      </c>
      <c r="F1279" s="11" t="s">
        <v>335</v>
      </c>
      <c r="G1279" s="12">
        <v>16.25</v>
      </c>
    </row>
    <row r="1280" spans="2:7" ht="18" customHeight="1" x14ac:dyDescent="0.3">
      <c r="B1280" s="11" t="s">
        <v>4654</v>
      </c>
      <c r="C1280" s="12">
        <v>1.5</v>
      </c>
      <c r="D1280" s="11" t="s">
        <v>4654</v>
      </c>
      <c r="E1280" s="12">
        <v>3</v>
      </c>
      <c r="F1280" s="11" t="s">
        <v>4654</v>
      </c>
      <c r="G1280" s="12">
        <v>2.25</v>
      </c>
    </row>
    <row r="1281" spans="2:7" ht="18" customHeight="1" x14ac:dyDescent="0.3">
      <c r="B1281" s="11" t="s">
        <v>4655</v>
      </c>
      <c r="C1281" s="12">
        <v>1.25</v>
      </c>
      <c r="D1281" s="11" t="s">
        <v>4655</v>
      </c>
      <c r="E1281" s="12">
        <v>2.5</v>
      </c>
      <c r="F1281" s="11" t="s">
        <v>4655</v>
      </c>
      <c r="G1281" s="12">
        <v>1.875</v>
      </c>
    </row>
    <row r="1282" spans="2:7" ht="18" customHeight="1" x14ac:dyDescent="0.3">
      <c r="B1282" s="11" t="s">
        <v>5288</v>
      </c>
      <c r="C1282" s="12">
        <v>0.7</v>
      </c>
      <c r="D1282" s="11" t="s">
        <v>5288</v>
      </c>
      <c r="E1282" s="12">
        <v>9.5500000000000007</v>
      </c>
      <c r="F1282" s="11" t="s">
        <v>5288</v>
      </c>
      <c r="G1282" s="12">
        <v>3.0428571428571436</v>
      </c>
    </row>
    <row r="1283" spans="2:7" ht="18" customHeight="1" x14ac:dyDescent="0.3">
      <c r="B1283" s="11" t="s">
        <v>7453</v>
      </c>
      <c r="C1283" s="12">
        <v>5500</v>
      </c>
      <c r="D1283" s="11" t="s">
        <v>7453</v>
      </c>
      <c r="E1283" s="12">
        <v>46500</v>
      </c>
      <c r="F1283" s="11" t="s">
        <v>7453</v>
      </c>
      <c r="G1283" s="12">
        <v>16231.666666666666</v>
      </c>
    </row>
    <row r="1284" spans="2:7" ht="18" customHeight="1" x14ac:dyDescent="0.3">
      <c r="B1284" s="11" t="s">
        <v>336</v>
      </c>
      <c r="C1284" s="12">
        <v>50</v>
      </c>
      <c r="D1284" s="11" t="s">
        <v>336</v>
      </c>
      <c r="E1284" s="12">
        <v>500</v>
      </c>
      <c r="F1284" s="11" t="s">
        <v>336</v>
      </c>
      <c r="G1284" s="12">
        <v>316.66666666666669</v>
      </c>
    </row>
    <row r="1285" spans="2:7" ht="18" customHeight="1" x14ac:dyDescent="0.3">
      <c r="B1285" s="11" t="s">
        <v>4914</v>
      </c>
      <c r="C1285" s="12">
        <v>1000</v>
      </c>
      <c r="D1285" s="11" t="s">
        <v>4914</v>
      </c>
      <c r="E1285" s="12">
        <v>5477</v>
      </c>
      <c r="F1285" s="11" t="s">
        <v>4914</v>
      </c>
      <c r="G1285" s="12">
        <v>2215.7777777777778</v>
      </c>
    </row>
    <row r="1286" spans="2:7" ht="18" customHeight="1" x14ac:dyDescent="0.3">
      <c r="B1286" s="11" t="s">
        <v>7454</v>
      </c>
      <c r="C1286" s="12">
        <v>0.5</v>
      </c>
      <c r="D1286" s="11" t="s">
        <v>7454</v>
      </c>
      <c r="E1286" s="12">
        <v>0.5</v>
      </c>
      <c r="F1286" s="11" t="s">
        <v>7454</v>
      </c>
      <c r="G1286" s="12">
        <v>0.5</v>
      </c>
    </row>
    <row r="1287" spans="2:7" ht="18" customHeight="1" x14ac:dyDescent="0.3">
      <c r="B1287" s="11" t="s">
        <v>337</v>
      </c>
      <c r="C1287" s="12">
        <v>35</v>
      </c>
      <c r="D1287" s="11" t="s">
        <v>337</v>
      </c>
      <c r="E1287" s="12">
        <v>70</v>
      </c>
      <c r="F1287" s="11" t="s">
        <v>337</v>
      </c>
      <c r="G1287" s="12">
        <v>51.666666666666664</v>
      </c>
    </row>
    <row r="1288" spans="2:7" ht="18" customHeight="1" x14ac:dyDescent="0.3">
      <c r="B1288" s="11" t="s">
        <v>338</v>
      </c>
      <c r="C1288" s="12">
        <v>38.5</v>
      </c>
      <c r="D1288" s="11" t="s">
        <v>338</v>
      </c>
      <c r="E1288" s="12">
        <v>38.5</v>
      </c>
      <c r="F1288" s="11" t="s">
        <v>338</v>
      </c>
      <c r="G1288" s="12">
        <v>38.5</v>
      </c>
    </row>
    <row r="1289" spans="2:7" ht="18" customHeight="1" x14ac:dyDescent="0.3">
      <c r="B1289" s="11" t="s">
        <v>4844</v>
      </c>
      <c r="C1289" s="12">
        <v>1</v>
      </c>
      <c r="D1289" s="11" t="s">
        <v>4844</v>
      </c>
      <c r="E1289" s="12">
        <v>75</v>
      </c>
      <c r="F1289" s="11" t="s">
        <v>4844</v>
      </c>
      <c r="G1289" s="12">
        <v>38.666666666666664</v>
      </c>
    </row>
    <row r="1290" spans="2:7" ht="18" customHeight="1" x14ac:dyDescent="0.3">
      <c r="B1290" s="11" t="s">
        <v>7455</v>
      </c>
      <c r="C1290" s="12">
        <v>0.05</v>
      </c>
      <c r="D1290" s="11" t="s">
        <v>7455</v>
      </c>
      <c r="E1290" s="12">
        <v>180</v>
      </c>
      <c r="F1290" s="11" t="s">
        <v>7455</v>
      </c>
      <c r="G1290" s="12">
        <v>76.683333333333337</v>
      </c>
    </row>
    <row r="1291" spans="2:7" ht="18" customHeight="1" x14ac:dyDescent="0.3">
      <c r="B1291" s="11" t="s">
        <v>5289</v>
      </c>
      <c r="C1291" s="12">
        <v>0.1</v>
      </c>
      <c r="D1291" s="11" t="s">
        <v>5289</v>
      </c>
      <c r="E1291" s="12">
        <v>112</v>
      </c>
      <c r="F1291" s="11" t="s">
        <v>5289</v>
      </c>
      <c r="G1291" s="12">
        <v>39.686388888888892</v>
      </c>
    </row>
    <row r="1292" spans="2:7" ht="18" customHeight="1" x14ac:dyDescent="0.3">
      <c r="B1292" s="11" t="s">
        <v>5290</v>
      </c>
      <c r="C1292" s="12">
        <v>23</v>
      </c>
      <c r="D1292" s="11" t="s">
        <v>5290</v>
      </c>
      <c r="E1292" s="12">
        <v>175</v>
      </c>
      <c r="F1292" s="11" t="s">
        <v>5290</v>
      </c>
      <c r="G1292" s="12">
        <v>59.267692307692307</v>
      </c>
    </row>
    <row r="1293" spans="2:7" ht="18" customHeight="1" x14ac:dyDescent="0.3">
      <c r="B1293" s="11" t="s">
        <v>5291</v>
      </c>
      <c r="C1293" s="12">
        <v>33</v>
      </c>
      <c r="D1293" s="11" t="s">
        <v>5291</v>
      </c>
      <c r="E1293" s="12">
        <v>175</v>
      </c>
      <c r="F1293" s="11" t="s">
        <v>5291</v>
      </c>
      <c r="G1293" s="12">
        <v>70.489999999999995</v>
      </c>
    </row>
    <row r="1294" spans="2:7" ht="18" customHeight="1" x14ac:dyDescent="0.3">
      <c r="B1294" s="11" t="s">
        <v>5292</v>
      </c>
      <c r="C1294" s="12">
        <v>70</v>
      </c>
      <c r="D1294" s="11" t="s">
        <v>5292</v>
      </c>
      <c r="E1294" s="12">
        <v>175</v>
      </c>
      <c r="F1294" s="11" t="s">
        <v>5292</v>
      </c>
      <c r="G1294" s="12">
        <v>98.506666666666661</v>
      </c>
    </row>
    <row r="1295" spans="2:7" ht="18" customHeight="1" x14ac:dyDescent="0.3">
      <c r="B1295" s="11" t="s">
        <v>5293</v>
      </c>
      <c r="C1295" s="12">
        <v>48</v>
      </c>
      <c r="D1295" s="11" t="s">
        <v>5293</v>
      </c>
      <c r="E1295" s="12">
        <v>175</v>
      </c>
      <c r="F1295" s="11" t="s">
        <v>5293</v>
      </c>
      <c r="G1295" s="12">
        <v>77.009999999999991</v>
      </c>
    </row>
    <row r="1296" spans="2:7" ht="18" customHeight="1" x14ac:dyDescent="0.3">
      <c r="B1296" s="11" t="s">
        <v>5294</v>
      </c>
      <c r="C1296" s="12">
        <v>48.5</v>
      </c>
      <c r="D1296" s="11" t="s">
        <v>5294</v>
      </c>
      <c r="E1296" s="12">
        <v>175</v>
      </c>
      <c r="F1296" s="11" t="s">
        <v>5294</v>
      </c>
      <c r="G1296" s="12">
        <v>87.233333333333334</v>
      </c>
    </row>
    <row r="1297" spans="2:7" ht="18" customHeight="1" x14ac:dyDescent="0.3">
      <c r="B1297" s="11" t="s">
        <v>5295</v>
      </c>
      <c r="C1297" s="12">
        <v>352</v>
      </c>
      <c r="D1297" s="11" t="s">
        <v>5295</v>
      </c>
      <c r="E1297" s="12">
        <v>975</v>
      </c>
      <c r="F1297" s="11" t="s">
        <v>5295</v>
      </c>
      <c r="G1297" s="12">
        <v>497.01</v>
      </c>
    </row>
    <row r="1298" spans="2:7" ht="18" customHeight="1" x14ac:dyDescent="0.3">
      <c r="B1298" s="11" t="s">
        <v>5296</v>
      </c>
      <c r="C1298" s="12">
        <v>280</v>
      </c>
      <c r="D1298" s="11" t="s">
        <v>5296</v>
      </c>
      <c r="E1298" s="12">
        <v>975</v>
      </c>
      <c r="F1298" s="11" t="s">
        <v>5296</v>
      </c>
      <c r="G1298" s="12">
        <v>451.20166666666665</v>
      </c>
    </row>
    <row r="1299" spans="2:7" ht="18" customHeight="1" x14ac:dyDescent="0.3">
      <c r="B1299" s="11" t="s">
        <v>5297</v>
      </c>
      <c r="C1299" s="12">
        <v>400</v>
      </c>
      <c r="D1299" s="11" t="s">
        <v>5297</v>
      </c>
      <c r="E1299" s="12">
        <v>975</v>
      </c>
      <c r="F1299" s="11" t="s">
        <v>5297</v>
      </c>
      <c r="G1299" s="12">
        <v>531.36</v>
      </c>
    </row>
    <row r="1300" spans="2:7" ht="18" customHeight="1" x14ac:dyDescent="0.3">
      <c r="B1300" s="11" t="s">
        <v>5298</v>
      </c>
      <c r="C1300" s="12">
        <v>375</v>
      </c>
      <c r="D1300" s="11" t="s">
        <v>5298</v>
      </c>
      <c r="E1300" s="12">
        <v>975</v>
      </c>
      <c r="F1300" s="11" t="s">
        <v>5298</v>
      </c>
      <c r="G1300" s="12">
        <v>501.67333333333335</v>
      </c>
    </row>
    <row r="1301" spans="2:7" ht="18" customHeight="1" x14ac:dyDescent="0.3">
      <c r="B1301" s="11" t="s">
        <v>5299</v>
      </c>
      <c r="C1301" s="12">
        <v>329</v>
      </c>
      <c r="D1301" s="11" t="s">
        <v>5299</v>
      </c>
      <c r="E1301" s="12">
        <v>975</v>
      </c>
      <c r="F1301" s="11" t="s">
        <v>5299</v>
      </c>
      <c r="G1301" s="12">
        <v>471.78999999999996</v>
      </c>
    </row>
    <row r="1302" spans="2:7" ht="18" customHeight="1" x14ac:dyDescent="0.3">
      <c r="B1302" s="11" t="s">
        <v>5300</v>
      </c>
      <c r="C1302" s="12">
        <v>346</v>
      </c>
      <c r="D1302" s="11" t="s">
        <v>5300</v>
      </c>
      <c r="E1302" s="12">
        <v>975</v>
      </c>
      <c r="F1302" s="11" t="s">
        <v>5300</v>
      </c>
      <c r="G1302" s="12">
        <v>475.54333333333335</v>
      </c>
    </row>
    <row r="1303" spans="2:7" ht="18" customHeight="1" x14ac:dyDescent="0.3">
      <c r="B1303" s="11" t="s">
        <v>5301</v>
      </c>
      <c r="C1303" s="12">
        <v>325</v>
      </c>
      <c r="D1303" s="11" t="s">
        <v>5301</v>
      </c>
      <c r="E1303" s="12">
        <v>1200</v>
      </c>
      <c r="F1303" s="11" t="s">
        <v>5301</v>
      </c>
      <c r="G1303" s="12">
        <v>509.82</v>
      </c>
    </row>
    <row r="1304" spans="2:7" ht="18" customHeight="1" x14ac:dyDescent="0.3">
      <c r="B1304" s="11" t="s">
        <v>5302</v>
      </c>
      <c r="C1304" s="12">
        <v>320</v>
      </c>
      <c r="D1304" s="11" t="s">
        <v>5302</v>
      </c>
      <c r="E1304" s="12">
        <v>975</v>
      </c>
      <c r="F1304" s="11" t="s">
        <v>5302</v>
      </c>
      <c r="G1304" s="12">
        <v>426.5</v>
      </c>
    </row>
    <row r="1305" spans="2:7" ht="18" customHeight="1" x14ac:dyDescent="0.3">
      <c r="B1305" s="11" t="s">
        <v>5303</v>
      </c>
      <c r="C1305" s="12">
        <v>330</v>
      </c>
      <c r="D1305" s="11" t="s">
        <v>5303</v>
      </c>
      <c r="E1305" s="12">
        <v>1200</v>
      </c>
      <c r="F1305" s="11" t="s">
        <v>5303</v>
      </c>
      <c r="G1305" s="12">
        <v>474.32538461538456</v>
      </c>
    </row>
    <row r="1306" spans="2:7" ht="18" customHeight="1" x14ac:dyDescent="0.3">
      <c r="B1306" s="11" t="s">
        <v>5304</v>
      </c>
      <c r="C1306" s="12">
        <v>330</v>
      </c>
      <c r="D1306" s="11" t="s">
        <v>5304</v>
      </c>
      <c r="E1306" s="12">
        <v>975</v>
      </c>
      <c r="F1306" s="11" t="s">
        <v>5304</v>
      </c>
      <c r="G1306" s="12">
        <v>485.50166666666672</v>
      </c>
    </row>
    <row r="1307" spans="2:7" ht="18" customHeight="1" x14ac:dyDescent="0.3">
      <c r="B1307" s="11" t="s">
        <v>5305</v>
      </c>
      <c r="C1307" s="12">
        <v>345</v>
      </c>
      <c r="D1307" s="11" t="s">
        <v>5305</v>
      </c>
      <c r="E1307" s="12">
        <v>975</v>
      </c>
      <c r="F1307" s="11" t="s">
        <v>5305</v>
      </c>
      <c r="G1307" s="12">
        <v>448.59230769230766</v>
      </c>
    </row>
    <row r="1308" spans="2:7" ht="18" customHeight="1" x14ac:dyDescent="0.3">
      <c r="B1308" s="11" t="s">
        <v>5306</v>
      </c>
      <c r="C1308" s="12">
        <v>200</v>
      </c>
      <c r="D1308" s="11" t="s">
        <v>5306</v>
      </c>
      <c r="E1308" s="12">
        <v>975</v>
      </c>
      <c r="F1308" s="11" t="s">
        <v>5306</v>
      </c>
      <c r="G1308" s="12">
        <v>498.19333333333333</v>
      </c>
    </row>
    <row r="1309" spans="2:7" ht="18" customHeight="1" x14ac:dyDescent="0.3">
      <c r="B1309" s="11" t="s">
        <v>7456</v>
      </c>
      <c r="C1309" s="12">
        <v>345</v>
      </c>
      <c r="D1309" s="11" t="s">
        <v>7456</v>
      </c>
      <c r="E1309" s="12">
        <v>621</v>
      </c>
      <c r="F1309" s="11" t="s">
        <v>7456</v>
      </c>
      <c r="G1309" s="12">
        <v>434.14285714285717</v>
      </c>
    </row>
    <row r="1310" spans="2:7" ht="18" customHeight="1" x14ac:dyDescent="0.3">
      <c r="B1310" s="11" t="s">
        <v>5307</v>
      </c>
      <c r="C1310" s="12">
        <v>320</v>
      </c>
      <c r="D1310" s="11" t="s">
        <v>5307</v>
      </c>
      <c r="E1310" s="12">
        <v>975</v>
      </c>
      <c r="F1310" s="11" t="s">
        <v>5307</v>
      </c>
      <c r="G1310" s="12">
        <v>473.85999999999996</v>
      </c>
    </row>
    <row r="1311" spans="2:7" ht="18" customHeight="1" x14ac:dyDescent="0.3">
      <c r="B1311" s="11" t="s">
        <v>5308</v>
      </c>
      <c r="C1311" s="12">
        <v>545</v>
      </c>
      <c r="D1311" s="11" t="s">
        <v>5308</v>
      </c>
      <c r="E1311" s="12">
        <v>1600</v>
      </c>
      <c r="F1311" s="11" t="s">
        <v>5308</v>
      </c>
      <c r="G1311" s="12">
        <v>836.10833333333323</v>
      </c>
    </row>
    <row r="1312" spans="2:7" ht="18" customHeight="1" x14ac:dyDescent="0.3">
      <c r="B1312" s="11" t="s">
        <v>5309</v>
      </c>
      <c r="C1312" s="12">
        <v>250</v>
      </c>
      <c r="D1312" s="11" t="s">
        <v>5309</v>
      </c>
      <c r="E1312" s="12">
        <v>975</v>
      </c>
      <c r="F1312" s="11" t="s">
        <v>5309</v>
      </c>
      <c r="G1312" s="12">
        <v>408.87166666666667</v>
      </c>
    </row>
    <row r="1313" spans="2:7" ht="18" customHeight="1" x14ac:dyDescent="0.3">
      <c r="B1313" s="11" t="s">
        <v>5310</v>
      </c>
      <c r="C1313" s="12">
        <v>221</v>
      </c>
      <c r="D1313" s="11" t="s">
        <v>5310</v>
      </c>
      <c r="E1313" s="12">
        <v>975</v>
      </c>
      <c r="F1313" s="11" t="s">
        <v>5310</v>
      </c>
      <c r="G1313" s="12">
        <v>346.27076923076925</v>
      </c>
    </row>
    <row r="1314" spans="2:7" ht="18" customHeight="1" x14ac:dyDescent="0.3">
      <c r="B1314" s="11" t="s">
        <v>5311</v>
      </c>
      <c r="C1314" s="12">
        <v>216</v>
      </c>
      <c r="D1314" s="11" t="s">
        <v>5311</v>
      </c>
      <c r="E1314" s="12">
        <v>975</v>
      </c>
      <c r="F1314" s="11" t="s">
        <v>5311</v>
      </c>
      <c r="G1314" s="12">
        <v>386.90333333333336</v>
      </c>
    </row>
    <row r="1315" spans="2:7" ht="18" customHeight="1" x14ac:dyDescent="0.3">
      <c r="B1315" s="11" t="s">
        <v>7457</v>
      </c>
      <c r="C1315" s="12">
        <v>26.28</v>
      </c>
      <c r="D1315" s="11" t="s">
        <v>7457</v>
      </c>
      <c r="E1315" s="12">
        <v>56</v>
      </c>
      <c r="F1315" s="11" t="s">
        <v>7457</v>
      </c>
      <c r="G1315" s="12">
        <v>45.111428571428569</v>
      </c>
    </row>
    <row r="1316" spans="2:7" ht="18" customHeight="1" x14ac:dyDescent="0.3">
      <c r="B1316" s="11" t="s">
        <v>4845</v>
      </c>
      <c r="C1316" s="12">
        <v>350</v>
      </c>
      <c r="D1316" s="11" t="s">
        <v>4845</v>
      </c>
      <c r="E1316" s="12">
        <v>510</v>
      </c>
      <c r="F1316" s="11" t="s">
        <v>4845</v>
      </c>
      <c r="G1316" s="12">
        <v>438.68874999999997</v>
      </c>
    </row>
    <row r="1317" spans="2:7" ht="18" customHeight="1" x14ac:dyDescent="0.3">
      <c r="B1317" s="11" t="s">
        <v>5312</v>
      </c>
      <c r="C1317" s="12">
        <v>24</v>
      </c>
      <c r="D1317" s="11" t="s">
        <v>5312</v>
      </c>
      <c r="E1317" s="12">
        <v>175</v>
      </c>
      <c r="F1317" s="11" t="s">
        <v>5312</v>
      </c>
      <c r="G1317" s="12">
        <v>62.423333333333339</v>
      </c>
    </row>
    <row r="1318" spans="2:7" ht="18" customHeight="1" x14ac:dyDescent="0.3">
      <c r="B1318" s="11" t="s">
        <v>339</v>
      </c>
      <c r="C1318" s="12">
        <v>60</v>
      </c>
      <c r="D1318" s="11" t="s">
        <v>339</v>
      </c>
      <c r="E1318" s="12">
        <v>60</v>
      </c>
      <c r="F1318" s="11" t="s">
        <v>339</v>
      </c>
      <c r="G1318" s="12">
        <v>60</v>
      </c>
    </row>
    <row r="1319" spans="2:7" ht="18" customHeight="1" x14ac:dyDescent="0.3">
      <c r="B1319" s="11" t="s">
        <v>340</v>
      </c>
      <c r="C1319" s="12">
        <v>60</v>
      </c>
      <c r="D1319" s="11" t="s">
        <v>340</v>
      </c>
      <c r="E1319" s="12">
        <v>60</v>
      </c>
      <c r="F1319" s="11" t="s">
        <v>340</v>
      </c>
      <c r="G1319" s="12">
        <v>60</v>
      </c>
    </row>
    <row r="1320" spans="2:7" ht="18" customHeight="1" x14ac:dyDescent="0.3">
      <c r="B1320" s="11" t="s">
        <v>4846</v>
      </c>
      <c r="C1320" s="12">
        <v>225</v>
      </c>
      <c r="D1320" s="11" t="s">
        <v>4846</v>
      </c>
      <c r="E1320" s="12">
        <v>333.76</v>
      </c>
      <c r="F1320" s="11" t="s">
        <v>4846</v>
      </c>
      <c r="G1320" s="12">
        <v>286.89125000000001</v>
      </c>
    </row>
    <row r="1321" spans="2:7" ht="18" customHeight="1" x14ac:dyDescent="0.3">
      <c r="B1321" s="11" t="s">
        <v>7458</v>
      </c>
      <c r="C1321" s="12">
        <v>239.04</v>
      </c>
      <c r="D1321" s="11" t="s">
        <v>7458</v>
      </c>
      <c r="E1321" s="12">
        <v>855</v>
      </c>
      <c r="F1321" s="11" t="s">
        <v>7458</v>
      </c>
      <c r="G1321" s="12">
        <v>360.43500000000006</v>
      </c>
    </row>
    <row r="1322" spans="2:7" ht="18" customHeight="1" x14ac:dyDescent="0.3">
      <c r="B1322" s="11" t="s">
        <v>7459</v>
      </c>
      <c r="C1322" s="12">
        <v>46.1</v>
      </c>
      <c r="D1322" s="11" t="s">
        <v>7459</v>
      </c>
      <c r="E1322" s="12">
        <v>67</v>
      </c>
      <c r="F1322" s="11" t="s">
        <v>7459</v>
      </c>
      <c r="G1322" s="12">
        <v>53.024999999999999</v>
      </c>
    </row>
    <row r="1323" spans="2:7" ht="18" customHeight="1" x14ac:dyDescent="0.3">
      <c r="B1323" s="11" t="s">
        <v>7460</v>
      </c>
      <c r="C1323" s="12">
        <v>229.62</v>
      </c>
      <c r="D1323" s="11" t="s">
        <v>7460</v>
      </c>
      <c r="E1323" s="12">
        <v>462</v>
      </c>
      <c r="F1323" s="11" t="s">
        <v>7460</v>
      </c>
      <c r="G1323" s="12">
        <v>295.65499999999997</v>
      </c>
    </row>
    <row r="1324" spans="2:7" ht="18" customHeight="1" x14ac:dyDescent="0.3">
      <c r="B1324" s="11" t="s">
        <v>7461</v>
      </c>
      <c r="C1324" s="12">
        <v>337.65</v>
      </c>
      <c r="D1324" s="11" t="s">
        <v>7461</v>
      </c>
      <c r="E1324" s="12">
        <v>790</v>
      </c>
      <c r="F1324" s="11" t="s">
        <v>7461</v>
      </c>
      <c r="G1324" s="12">
        <v>483.01300000000003</v>
      </c>
    </row>
    <row r="1325" spans="2:7" ht="18" customHeight="1" x14ac:dyDescent="0.3">
      <c r="B1325" s="11" t="s">
        <v>7462</v>
      </c>
      <c r="C1325" s="12">
        <v>67.239999999999995</v>
      </c>
      <c r="D1325" s="11" t="s">
        <v>7462</v>
      </c>
      <c r="E1325" s="12">
        <v>112</v>
      </c>
      <c r="F1325" s="11" t="s">
        <v>7462</v>
      </c>
      <c r="G1325" s="12">
        <v>80.06</v>
      </c>
    </row>
    <row r="1326" spans="2:7" ht="18" customHeight="1" x14ac:dyDescent="0.3">
      <c r="B1326" s="11" t="s">
        <v>7463</v>
      </c>
      <c r="C1326" s="12">
        <v>254.09</v>
      </c>
      <c r="D1326" s="11" t="s">
        <v>7463</v>
      </c>
      <c r="E1326" s="12">
        <v>564</v>
      </c>
      <c r="F1326" s="11" t="s">
        <v>7463</v>
      </c>
      <c r="G1326" s="12">
        <v>328.471</v>
      </c>
    </row>
    <row r="1327" spans="2:7" ht="18" customHeight="1" x14ac:dyDescent="0.3">
      <c r="B1327" s="11" t="s">
        <v>7464</v>
      </c>
      <c r="C1327" s="12">
        <v>328</v>
      </c>
      <c r="D1327" s="11" t="s">
        <v>7464</v>
      </c>
      <c r="E1327" s="12">
        <v>444</v>
      </c>
      <c r="F1327" s="11" t="s">
        <v>7464</v>
      </c>
      <c r="G1327" s="12">
        <v>379.15999999999997</v>
      </c>
    </row>
    <row r="1328" spans="2:7" ht="18" customHeight="1" x14ac:dyDescent="0.3">
      <c r="B1328" s="11" t="s">
        <v>7465</v>
      </c>
      <c r="C1328" s="12">
        <v>255</v>
      </c>
      <c r="D1328" s="11" t="s">
        <v>7465</v>
      </c>
      <c r="E1328" s="12">
        <v>334</v>
      </c>
      <c r="F1328" s="11" t="s">
        <v>7465</v>
      </c>
      <c r="G1328" s="12">
        <v>287.09000000000003</v>
      </c>
    </row>
    <row r="1329" spans="2:7" ht="18" customHeight="1" x14ac:dyDescent="0.3">
      <c r="B1329" s="11" t="s">
        <v>7466</v>
      </c>
      <c r="C1329" s="12">
        <v>334</v>
      </c>
      <c r="D1329" s="11" t="s">
        <v>7466</v>
      </c>
      <c r="E1329" s="12">
        <v>511</v>
      </c>
      <c r="F1329" s="11" t="s">
        <v>7466</v>
      </c>
      <c r="G1329" s="12">
        <v>395.08000000000004</v>
      </c>
    </row>
    <row r="1330" spans="2:7" ht="18" customHeight="1" x14ac:dyDescent="0.3">
      <c r="B1330" s="11" t="s">
        <v>7467</v>
      </c>
      <c r="C1330" s="12">
        <v>51</v>
      </c>
      <c r="D1330" s="11" t="s">
        <v>7467</v>
      </c>
      <c r="E1330" s="12">
        <v>67</v>
      </c>
      <c r="F1330" s="11" t="s">
        <v>7467</v>
      </c>
      <c r="G1330" s="12">
        <v>60</v>
      </c>
    </row>
    <row r="1331" spans="2:7" ht="18" customHeight="1" x14ac:dyDescent="0.3">
      <c r="B1331" s="11" t="s">
        <v>7468</v>
      </c>
      <c r="C1331" s="12">
        <v>16</v>
      </c>
      <c r="D1331" s="11" t="s">
        <v>7468</v>
      </c>
      <c r="E1331" s="12">
        <v>34</v>
      </c>
      <c r="F1331" s="11" t="s">
        <v>7468</v>
      </c>
      <c r="G1331" s="12">
        <v>22.884</v>
      </c>
    </row>
    <row r="1332" spans="2:7" ht="18" customHeight="1" x14ac:dyDescent="0.3">
      <c r="B1332" s="11" t="s">
        <v>7469</v>
      </c>
      <c r="C1332" s="12">
        <v>37</v>
      </c>
      <c r="D1332" s="11" t="s">
        <v>7469</v>
      </c>
      <c r="E1332" s="12">
        <v>58</v>
      </c>
      <c r="F1332" s="11" t="s">
        <v>7469</v>
      </c>
      <c r="G1332" s="12">
        <v>43.945999999999998</v>
      </c>
    </row>
    <row r="1333" spans="2:7" ht="18" customHeight="1" x14ac:dyDescent="0.3">
      <c r="B1333" s="11" t="s">
        <v>7470</v>
      </c>
      <c r="C1333" s="12">
        <v>255</v>
      </c>
      <c r="D1333" s="11" t="s">
        <v>7470</v>
      </c>
      <c r="E1333" s="12">
        <v>324</v>
      </c>
      <c r="F1333" s="11" t="s">
        <v>7470</v>
      </c>
      <c r="G1333" s="12">
        <v>292.3</v>
      </c>
    </row>
    <row r="1334" spans="2:7" ht="18" customHeight="1" x14ac:dyDescent="0.3">
      <c r="B1334" s="11" t="s">
        <v>7471</v>
      </c>
      <c r="C1334" s="12">
        <v>260</v>
      </c>
      <c r="D1334" s="11" t="s">
        <v>7471</v>
      </c>
      <c r="E1334" s="12">
        <v>309</v>
      </c>
      <c r="F1334" s="11" t="s">
        <v>7471</v>
      </c>
      <c r="G1334" s="12">
        <v>282.16999999999996</v>
      </c>
    </row>
    <row r="1335" spans="2:7" ht="18" customHeight="1" x14ac:dyDescent="0.3">
      <c r="B1335" s="11" t="s">
        <v>7472</v>
      </c>
      <c r="C1335" s="12">
        <v>232</v>
      </c>
      <c r="D1335" s="11" t="s">
        <v>7472</v>
      </c>
      <c r="E1335" s="12">
        <v>362</v>
      </c>
      <c r="F1335" s="11" t="s">
        <v>7472</v>
      </c>
      <c r="G1335" s="12">
        <v>276.19</v>
      </c>
    </row>
    <row r="1336" spans="2:7" ht="18" customHeight="1" x14ac:dyDescent="0.3">
      <c r="B1336" s="11" t="s">
        <v>7473</v>
      </c>
      <c r="C1336" s="12">
        <v>308</v>
      </c>
      <c r="D1336" s="11" t="s">
        <v>7473</v>
      </c>
      <c r="E1336" s="12">
        <v>498</v>
      </c>
      <c r="F1336" s="11" t="s">
        <v>7473</v>
      </c>
      <c r="G1336" s="12">
        <v>398.98</v>
      </c>
    </row>
    <row r="1337" spans="2:7" ht="18" customHeight="1" x14ac:dyDescent="0.3">
      <c r="B1337" s="11" t="s">
        <v>7474</v>
      </c>
      <c r="C1337" s="12">
        <v>350</v>
      </c>
      <c r="D1337" s="11" t="s">
        <v>7474</v>
      </c>
      <c r="E1337" s="12">
        <v>433</v>
      </c>
      <c r="F1337" s="11" t="s">
        <v>7474</v>
      </c>
      <c r="G1337" s="12">
        <v>385.76</v>
      </c>
    </row>
    <row r="1338" spans="2:7" ht="18" customHeight="1" x14ac:dyDescent="0.3">
      <c r="B1338" s="11" t="s">
        <v>341</v>
      </c>
      <c r="C1338" s="12">
        <v>350</v>
      </c>
      <c r="D1338" s="11" t="s">
        <v>341</v>
      </c>
      <c r="E1338" s="12">
        <v>585</v>
      </c>
      <c r="F1338" s="11" t="s">
        <v>341</v>
      </c>
      <c r="G1338" s="12">
        <v>467.5</v>
      </c>
    </row>
    <row r="1339" spans="2:7" ht="18" customHeight="1" x14ac:dyDescent="0.3">
      <c r="B1339" s="11" t="s">
        <v>4847</v>
      </c>
      <c r="C1339" s="12">
        <v>225</v>
      </c>
      <c r="D1339" s="11" t="s">
        <v>4847</v>
      </c>
      <c r="E1339" s="12">
        <v>468.72</v>
      </c>
      <c r="F1339" s="11" t="s">
        <v>4847</v>
      </c>
      <c r="G1339" s="12">
        <v>302.32625000000002</v>
      </c>
    </row>
    <row r="1340" spans="2:7" ht="18" customHeight="1" x14ac:dyDescent="0.3">
      <c r="B1340" s="11" t="s">
        <v>4848</v>
      </c>
      <c r="C1340" s="12">
        <v>15</v>
      </c>
      <c r="D1340" s="11" t="s">
        <v>4848</v>
      </c>
      <c r="E1340" s="12">
        <v>50</v>
      </c>
      <c r="F1340" s="11" t="s">
        <v>4848</v>
      </c>
      <c r="G1340" s="12">
        <v>24.2225</v>
      </c>
    </row>
    <row r="1341" spans="2:7" ht="18" customHeight="1" x14ac:dyDescent="0.3">
      <c r="B1341" s="11" t="s">
        <v>342</v>
      </c>
      <c r="C1341" s="12">
        <v>30</v>
      </c>
      <c r="D1341" s="11" t="s">
        <v>342</v>
      </c>
      <c r="E1341" s="12">
        <v>68</v>
      </c>
      <c r="F1341" s="11" t="s">
        <v>342</v>
      </c>
      <c r="G1341" s="12">
        <v>49</v>
      </c>
    </row>
    <row r="1342" spans="2:7" ht="18" customHeight="1" x14ac:dyDescent="0.3">
      <c r="B1342" s="11" t="s">
        <v>7475</v>
      </c>
      <c r="C1342" s="12">
        <v>47</v>
      </c>
      <c r="D1342" s="11" t="s">
        <v>7475</v>
      </c>
      <c r="E1342" s="12">
        <v>94</v>
      </c>
      <c r="F1342" s="11" t="s">
        <v>7475</v>
      </c>
      <c r="G1342" s="12">
        <v>57.660000000000004</v>
      </c>
    </row>
    <row r="1343" spans="2:7" ht="18" customHeight="1" x14ac:dyDescent="0.3">
      <c r="B1343" s="11" t="s">
        <v>7476</v>
      </c>
      <c r="C1343" s="12">
        <v>47</v>
      </c>
      <c r="D1343" s="11" t="s">
        <v>7476</v>
      </c>
      <c r="E1343" s="12">
        <v>69</v>
      </c>
      <c r="F1343" s="11" t="s">
        <v>7476</v>
      </c>
      <c r="G1343" s="12">
        <v>53.471666666666671</v>
      </c>
    </row>
    <row r="1344" spans="2:7" ht="18" customHeight="1" x14ac:dyDescent="0.3">
      <c r="B1344" s="11" t="s">
        <v>7477</v>
      </c>
      <c r="C1344" s="12">
        <v>50.5</v>
      </c>
      <c r="D1344" s="11" t="s">
        <v>7477</v>
      </c>
      <c r="E1344" s="12">
        <v>94</v>
      </c>
      <c r="F1344" s="11" t="s">
        <v>7477</v>
      </c>
      <c r="G1344" s="12">
        <v>60.198333333333331</v>
      </c>
    </row>
    <row r="1345" spans="2:7" ht="18" customHeight="1" x14ac:dyDescent="0.3">
      <c r="B1345" s="11" t="s">
        <v>7478</v>
      </c>
      <c r="C1345" s="12">
        <v>50.5</v>
      </c>
      <c r="D1345" s="11" t="s">
        <v>7478</v>
      </c>
      <c r="E1345" s="12">
        <v>94</v>
      </c>
      <c r="F1345" s="11" t="s">
        <v>7478</v>
      </c>
      <c r="G1345" s="12">
        <v>59.556666666666672</v>
      </c>
    </row>
    <row r="1346" spans="2:7" ht="18" customHeight="1" x14ac:dyDescent="0.3">
      <c r="B1346" s="11" t="s">
        <v>7479</v>
      </c>
      <c r="C1346" s="12">
        <v>51</v>
      </c>
      <c r="D1346" s="11" t="s">
        <v>7479</v>
      </c>
      <c r="E1346" s="12">
        <v>94</v>
      </c>
      <c r="F1346" s="11" t="s">
        <v>7479</v>
      </c>
      <c r="G1346" s="12">
        <v>60.763333333333328</v>
      </c>
    </row>
    <row r="1347" spans="2:7" ht="18" customHeight="1" x14ac:dyDescent="0.3">
      <c r="B1347" s="11" t="s">
        <v>7480</v>
      </c>
      <c r="C1347" s="12">
        <v>327.5</v>
      </c>
      <c r="D1347" s="11" t="s">
        <v>7480</v>
      </c>
      <c r="E1347" s="12">
        <v>553</v>
      </c>
      <c r="F1347" s="11" t="s">
        <v>7480</v>
      </c>
      <c r="G1347" s="12">
        <v>400.86</v>
      </c>
    </row>
    <row r="1348" spans="2:7" ht="18" customHeight="1" x14ac:dyDescent="0.3">
      <c r="B1348" s="11" t="s">
        <v>7481</v>
      </c>
      <c r="C1348" s="12">
        <v>49.5</v>
      </c>
      <c r="D1348" s="11" t="s">
        <v>7481</v>
      </c>
      <c r="E1348" s="12">
        <v>103</v>
      </c>
      <c r="F1348" s="11" t="s">
        <v>7481</v>
      </c>
      <c r="G1348" s="12">
        <v>61.695</v>
      </c>
    </row>
    <row r="1349" spans="2:7" ht="18" customHeight="1" x14ac:dyDescent="0.3">
      <c r="B1349" s="11" t="s">
        <v>5313</v>
      </c>
      <c r="C1349" s="12">
        <v>41.35</v>
      </c>
      <c r="D1349" s="11" t="s">
        <v>5313</v>
      </c>
      <c r="E1349" s="12">
        <v>175</v>
      </c>
      <c r="F1349" s="11" t="s">
        <v>5313</v>
      </c>
      <c r="G1349" s="12">
        <v>70.415999999999997</v>
      </c>
    </row>
    <row r="1350" spans="2:7" ht="18" customHeight="1" x14ac:dyDescent="0.3">
      <c r="B1350" s="11" t="s">
        <v>7482</v>
      </c>
      <c r="C1350" s="12">
        <v>40</v>
      </c>
      <c r="D1350" s="11" t="s">
        <v>7482</v>
      </c>
      <c r="E1350" s="12">
        <v>75</v>
      </c>
      <c r="F1350" s="11" t="s">
        <v>7482</v>
      </c>
      <c r="G1350" s="12">
        <v>60.94</v>
      </c>
    </row>
    <row r="1351" spans="2:7" ht="18" customHeight="1" x14ac:dyDescent="0.3">
      <c r="B1351" s="11" t="s">
        <v>7483</v>
      </c>
      <c r="C1351" s="12">
        <v>44.5</v>
      </c>
      <c r="D1351" s="11" t="s">
        <v>7483</v>
      </c>
      <c r="E1351" s="12">
        <v>98</v>
      </c>
      <c r="F1351" s="11" t="s">
        <v>7483</v>
      </c>
      <c r="G1351" s="12">
        <v>59.160000000000004</v>
      </c>
    </row>
    <row r="1352" spans="2:7" ht="18" customHeight="1" x14ac:dyDescent="0.3">
      <c r="B1352" s="11" t="s">
        <v>7484</v>
      </c>
      <c r="C1352" s="12">
        <v>51</v>
      </c>
      <c r="D1352" s="11" t="s">
        <v>7484</v>
      </c>
      <c r="E1352" s="12">
        <v>84</v>
      </c>
      <c r="F1352" s="11" t="s">
        <v>7484</v>
      </c>
      <c r="G1352" s="12">
        <v>63.823999999999998</v>
      </c>
    </row>
    <row r="1353" spans="2:7" ht="18" customHeight="1" x14ac:dyDescent="0.3">
      <c r="B1353" s="11" t="s">
        <v>5314</v>
      </c>
      <c r="C1353" s="12">
        <v>11.5</v>
      </c>
      <c r="D1353" s="11" t="s">
        <v>5314</v>
      </c>
      <c r="E1353" s="12">
        <v>175</v>
      </c>
      <c r="F1353" s="11" t="s">
        <v>5314</v>
      </c>
      <c r="G1353" s="12">
        <v>40.177</v>
      </c>
    </row>
    <row r="1354" spans="2:7" ht="18" customHeight="1" x14ac:dyDescent="0.3">
      <c r="B1354" s="11" t="s">
        <v>7485</v>
      </c>
      <c r="C1354" s="12">
        <v>40</v>
      </c>
      <c r="D1354" s="11" t="s">
        <v>7485</v>
      </c>
      <c r="E1354" s="12">
        <v>60</v>
      </c>
      <c r="F1354" s="11" t="s">
        <v>7485</v>
      </c>
      <c r="G1354" s="12">
        <v>50.769999999999996</v>
      </c>
    </row>
    <row r="1355" spans="2:7" ht="18" customHeight="1" x14ac:dyDescent="0.3">
      <c r="B1355" s="11" t="s">
        <v>5315</v>
      </c>
      <c r="C1355" s="12">
        <v>14.68</v>
      </c>
      <c r="D1355" s="11" t="s">
        <v>5315</v>
      </c>
      <c r="E1355" s="12">
        <v>175</v>
      </c>
      <c r="F1355" s="11" t="s">
        <v>5315</v>
      </c>
      <c r="G1355" s="12">
        <v>33.847647058823526</v>
      </c>
    </row>
    <row r="1356" spans="2:7" ht="18" customHeight="1" x14ac:dyDescent="0.3">
      <c r="B1356" s="11" t="s">
        <v>7486</v>
      </c>
      <c r="C1356" s="12">
        <v>16</v>
      </c>
      <c r="D1356" s="11" t="s">
        <v>7486</v>
      </c>
      <c r="E1356" s="12">
        <v>34</v>
      </c>
      <c r="F1356" s="11" t="s">
        <v>7486</v>
      </c>
      <c r="G1356" s="12">
        <v>23.06</v>
      </c>
    </row>
    <row r="1357" spans="2:7" ht="18" customHeight="1" x14ac:dyDescent="0.3">
      <c r="B1357" s="11" t="s">
        <v>7487</v>
      </c>
      <c r="C1357" s="12">
        <v>52</v>
      </c>
      <c r="D1357" s="11" t="s">
        <v>7487</v>
      </c>
      <c r="E1357" s="12">
        <v>86</v>
      </c>
      <c r="F1357" s="11" t="s">
        <v>7487</v>
      </c>
      <c r="G1357" s="12">
        <v>61.620000000000005</v>
      </c>
    </row>
    <row r="1358" spans="2:7" ht="18" customHeight="1" x14ac:dyDescent="0.3">
      <c r="B1358" s="11" t="s">
        <v>7488</v>
      </c>
      <c r="C1358" s="12">
        <v>37</v>
      </c>
      <c r="D1358" s="11" t="s">
        <v>7488</v>
      </c>
      <c r="E1358" s="12">
        <v>66</v>
      </c>
      <c r="F1358" s="11" t="s">
        <v>7488</v>
      </c>
      <c r="G1358" s="12">
        <v>45.92</v>
      </c>
    </row>
    <row r="1359" spans="2:7" ht="18" customHeight="1" x14ac:dyDescent="0.3">
      <c r="B1359" s="11" t="s">
        <v>7489</v>
      </c>
      <c r="C1359" s="12">
        <v>350</v>
      </c>
      <c r="D1359" s="11" t="s">
        <v>7489</v>
      </c>
      <c r="E1359" s="12">
        <v>502</v>
      </c>
      <c r="F1359" s="11" t="s">
        <v>7489</v>
      </c>
      <c r="G1359" s="12">
        <v>399.56</v>
      </c>
    </row>
    <row r="1360" spans="2:7" ht="18" customHeight="1" x14ac:dyDescent="0.3">
      <c r="B1360" s="11" t="s">
        <v>5316</v>
      </c>
      <c r="C1360" s="12">
        <v>14.68</v>
      </c>
      <c r="D1360" s="11" t="s">
        <v>5316</v>
      </c>
      <c r="E1360" s="12">
        <v>175</v>
      </c>
      <c r="F1360" s="11" t="s">
        <v>5316</v>
      </c>
      <c r="G1360" s="12">
        <v>34.535882352941172</v>
      </c>
    </row>
    <row r="1361" spans="2:7" ht="18" customHeight="1" x14ac:dyDescent="0.3">
      <c r="B1361" s="11" t="s">
        <v>5317</v>
      </c>
      <c r="C1361" s="12">
        <v>38.700000000000003</v>
      </c>
      <c r="D1361" s="11" t="s">
        <v>5317</v>
      </c>
      <c r="E1361" s="12">
        <v>175</v>
      </c>
      <c r="F1361" s="11" t="s">
        <v>5317</v>
      </c>
      <c r="G1361" s="12">
        <v>65.568823529411773</v>
      </c>
    </row>
    <row r="1362" spans="2:7" ht="18" customHeight="1" x14ac:dyDescent="0.3">
      <c r="B1362" s="11" t="s">
        <v>7490</v>
      </c>
      <c r="C1362" s="12">
        <v>16.5</v>
      </c>
      <c r="D1362" s="11" t="s">
        <v>7490</v>
      </c>
      <c r="E1362" s="12">
        <v>55</v>
      </c>
      <c r="F1362" s="11" t="s">
        <v>7490</v>
      </c>
      <c r="G1362" s="12">
        <v>25.59</v>
      </c>
    </row>
    <row r="1363" spans="2:7" ht="18" customHeight="1" x14ac:dyDescent="0.3">
      <c r="B1363" s="11" t="s">
        <v>5318</v>
      </c>
      <c r="C1363" s="12">
        <v>38</v>
      </c>
      <c r="D1363" s="11" t="s">
        <v>5318</v>
      </c>
      <c r="E1363" s="12">
        <v>175</v>
      </c>
      <c r="F1363" s="11" t="s">
        <v>5318</v>
      </c>
      <c r="G1363" s="12">
        <v>69.06941176470589</v>
      </c>
    </row>
    <row r="1364" spans="2:7" ht="18" customHeight="1" x14ac:dyDescent="0.3">
      <c r="B1364" s="11" t="s">
        <v>7491</v>
      </c>
      <c r="C1364" s="12">
        <v>46</v>
      </c>
      <c r="D1364" s="11" t="s">
        <v>7491</v>
      </c>
      <c r="E1364" s="12">
        <v>80</v>
      </c>
      <c r="F1364" s="11" t="s">
        <v>7491</v>
      </c>
      <c r="G1364" s="12">
        <v>55.428333333333335</v>
      </c>
    </row>
    <row r="1365" spans="2:7" ht="18" customHeight="1" x14ac:dyDescent="0.3">
      <c r="B1365" s="11" t="s">
        <v>5319</v>
      </c>
      <c r="C1365" s="12">
        <v>26.4</v>
      </c>
      <c r="D1365" s="11" t="s">
        <v>5319</v>
      </c>
      <c r="E1365" s="12">
        <v>170</v>
      </c>
      <c r="F1365" s="11" t="s">
        <v>5319</v>
      </c>
      <c r="G1365" s="12">
        <v>46.978000000000002</v>
      </c>
    </row>
    <row r="1366" spans="2:7" ht="18" customHeight="1" x14ac:dyDescent="0.3">
      <c r="B1366" s="11" t="s">
        <v>7492</v>
      </c>
      <c r="C1366" s="12">
        <v>52.5</v>
      </c>
      <c r="D1366" s="11" t="s">
        <v>7492</v>
      </c>
      <c r="E1366" s="12">
        <v>89</v>
      </c>
      <c r="F1366" s="11" t="s">
        <v>7492</v>
      </c>
      <c r="G1366" s="12">
        <v>63.720000000000006</v>
      </c>
    </row>
    <row r="1367" spans="2:7" ht="18" customHeight="1" x14ac:dyDescent="0.3">
      <c r="B1367" s="11" t="s">
        <v>7493</v>
      </c>
      <c r="C1367" s="12">
        <v>308</v>
      </c>
      <c r="D1367" s="11" t="s">
        <v>7493</v>
      </c>
      <c r="E1367" s="12">
        <v>553</v>
      </c>
      <c r="F1367" s="11" t="s">
        <v>7493</v>
      </c>
      <c r="G1367" s="12">
        <v>409.98</v>
      </c>
    </row>
    <row r="1368" spans="2:7" ht="18" customHeight="1" x14ac:dyDescent="0.3">
      <c r="B1368" s="11" t="s">
        <v>5320</v>
      </c>
      <c r="C1368" s="12">
        <v>13</v>
      </c>
      <c r="D1368" s="11" t="s">
        <v>5320</v>
      </c>
      <c r="E1368" s="12">
        <v>77.75</v>
      </c>
      <c r="F1368" s="11" t="s">
        <v>5320</v>
      </c>
      <c r="G1368" s="12">
        <v>52.16</v>
      </c>
    </row>
    <row r="1369" spans="2:7" ht="18" customHeight="1" x14ac:dyDescent="0.3">
      <c r="B1369" s="11" t="s">
        <v>4849</v>
      </c>
      <c r="C1369" s="12">
        <v>45</v>
      </c>
      <c r="D1369" s="11" t="s">
        <v>4849</v>
      </c>
      <c r="E1369" s="12">
        <v>103.38</v>
      </c>
      <c r="F1369" s="11" t="s">
        <v>4849</v>
      </c>
      <c r="G1369" s="12">
        <v>59.43</v>
      </c>
    </row>
    <row r="1370" spans="2:7" ht="18" customHeight="1" x14ac:dyDescent="0.3">
      <c r="B1370" s="11" t="s">
        <v>343</v>
      </c>
      <c r="C1370" s="12">
        <v>0.7</v>
      </c>
      <c r="D1370" s="11" t="s">
        <v>343</v>
      </c>
      <c r="E1370" s="12">
        <v>3</v>
      </c>
      <c r="F1370" s="11" t="s">
        <v>343</v>
      </c>
      <c r="G1370" s="12">
        <v>2.1749999999999998</v>
      </c>
    </row>
    <row r="1371" spans="2:7" ht="18" customHeight="1" x14ac:dyDescent="0.3">
      <c r="B1371" s="11" t="s">
        <v>344</v>
      </c>
      <c r="C1371" s="12">
        <v>595</v>
      </c>
      <c r="D1371" s="11" t="s">
        <v>344</v>
      </c>
      <c r="E1371" s="12">
        <v>1200</v>
      </c>
      <c r="F1371" s="11" t="s">
        <v>344</v>
      </c>
      <c r="G1371" s="12">
        <v>931.66666666666663</v>
      </c>
    </row>
    <row r="1372" spans="2:7" ht="18" customHeight="1" x14ac:dyDescent="0.3">
      <c r="B1372" s="11" t="s">
        <v>7494</v>
      </c>
      <c r="C1372" s="12">
        <v>2000</v>
      </c>
      <c r="D1372" s="11" t="s">
        <v>7494</v>
      </c>
      <c r="E1372" s="12">
        <v>27000</v>
      </c>
      <c r="F1372" s="11" t="s">
        <v>7494</v>
      </c>
      <c r="G1372" s="12">
        <v>7786.1111111111113</v>
      </c>
    </row>
    <row r="1373" spans="2:7" ht="18" customHeight="1" x14ac:dyDescent="0.3">
      <c r="B1373" s="11" t="s">
        <v>4915</v>
      </c>
      <c r="C1373" s="12">
        <v>1</v>
      </c>
      <c r="D1373" s="11" t="s">
        <v>4915</v>
      </c>
      <c r="E1373" s="12">
        <v>3.7</v>
      </c>
      <c r="F1373" s="11" t="s">
        <v>4915</v>
      </c>
      <c r="G1373" s="12">
        <v>2.177777777777778</v>
      </c>
    </row>
    <row r="1374" spans="2:7" ht="18" customHeight="1" x14ac:dyDescent="0.3">
      <c r="B1374" s="11" t="s">
        <v>4656</v>
      </c>
      <c r="C1374" s="12">
        <v>0.5</v>
      </c>
      <c r="D1374" s="11" t="s">
        <v>4656</v>
      </c>
      <c r="E1374" s="12">
        <v>7.9</v>
      </c>
      <c r="F1374" s="11" t="s">
        <v>4656</v>
      </c>
      <c r="G1374" s="12">
        <v>3.2083333333333335</v>
      </c>
    </row>
    <row r="1375" spans="2:7" ht="18" customHeight="1" x14ac:dyDescent="0.3">
      <c r="B1375" s="11" t="s">
        <v>7495</v>
      </c>
      <c r="C1375" s="12">
        <v>3.5</v>
      </c>
      <c r="D1375" s="11" t="s">
        <v>7495</v>
      </c>
      <c r="E1375" s="12">
        <v>8.5</v>
      </c>
      <c r="F1375" s="11" t="s">
        <v>7495</v>
      </c>
      <c r="G1375" s="12">
        <v>5.416666666666667</v>
      </c>
    </row>
    <row r="1376" spans="2:7" ht="18" customHeight="1" x14ac:dyDescent="0.3">
      <c r="B1376" s="11" t="s">
        <v>7496</v>
      </c>
      <c r="C1376" s="12">
        <v>2.25</v>
      </c>
      <c r="D1376" s="11" t="s">
        <v>7496</v>
      </c>
      <c r="E1376" s="12">
        <v>10</v>
      </c>
      <c r="F1376" s="11" t="s">
        <v>7496</v>
      </c>
      <c r="G1376" s="12">
        <v>5.4375</v>
      </c>
    </row>
    <row r="1377" spans="2:7" ht="18" customHeight="1" x14ac:dyDescent="0.3">
      <c r="B1377" s="11" t="s">
        <v>7497</v>
      </c>
      <c r="C1377" s="12">
        <v>2</v>
      </c>
      <c r="D1377" s="11" t="s">
        <v>7497</v>
      </c>
      <c r="E1377" s="12">
        <v>8.1999999999999993</v>
      </c>
      <c r="F1377" s="11" t="s">
        <v>7497</v>
      </c>
      <c r="G1377" s="12">
        <v>5.58</v>
      </c>
    </row>
    <row r="1378" spans="2:7" ht="18" customHeight="1" x14ac:dyDescent="0.3">
      <c r="B1378" s="11" t="s">
        <v>7498</v>
      </c>
      <c r="C1378" s="12">
        <v>1.5</v>
      </c>
      <c r="D1378" s="11" t="s">
        <v>7498</v>
      </c>
      <c r="E1378" s="12">
        <v>2.4</v>
      </c>
      <c r="F1378" s="11" t="s">
        <v>7498</v>
      </c>
      <c r="G1378" s="12">
        <v>1.9666666666666668</v>
      </c>
    </row>
    <row r="1379" spans="2:7" ht="18" customHeight="1" x14ac:dyDescent="0.3">
      <c r="B1379" s="11" t="s">
        <v>7499</v>
      </c>
      <c r="C1379" s="12">
        <v>2</v>
      </c>
      <c r="D1379" s="11" t="s">
        <v>7499</v>
      </c>
      <c r="E1379" s="12">
        <v>5.25</v>
      </c>
      <c r="F1379" s="11" t="s">
        <v>7499</v>
      </c>
      <c r="G1379" s="12">
        <v>3.0255555555555556</v>
      </c>
    </row>
    <row r="1380" spans="2:7" ht="18" customHeight="1" x14ac:dyDescent="0.3">
      <c r="B1380" s="11" t="s">
        <v>7500</v>
      </c>
      <c r="C1380" s="12">
        <v>25</v>
      </c>
      <c r="D1380" s="11" t="s">
        <v>7500</v>
      </c>
      <c r="E1380" s="12">
        <v>57.25</v>
      </c>
      <c r="F1380" s="11" t="s">
        <v>7500</v>
      </c>
      <c r="G1380" s="12">
        <v>37.918888888888887</v>
      </c>
    </row>
    <row r="1381" spans="2:7" ht="18" customHeight="1" x14ac:dyDescent="0.3">
      <c r="B1381" s="11" t="s">
        <v>7501</v>
      </c>
      <c r="C1381" s="12">
        <v>10</v>
      </c>
      <c r="D1381" s="11" t="s">
        <v>7501</v>
      </c>
      <c r="E1381" s="12">
        <v>68.599999999999994</v>
      </c>
      <c r="F1381" s="11" t="s">
        <v>7501</v>
      </c>
      <c r="G1381" s="12">
        <v>31.112222222222222</v>
      </c>
    </row>
    <row r="1382" spans="2:7" ht="18" customHeight="1" x14ac:dyDescent="0.3">
      <c r="B1382" s="11" t="s">
        <v>4916</v>
      </c>
      <c r="C1382" s="12">
        <v>9</v>
      </c>
      <c r="D1382" s="11" t="s">
        <v>4916</v>
      </c>
      <c r="E1382" s="12">
        <v>29000</v>
      </c>
      <c r="F1382" s="11" t="s">
        <v>4916</v>
      </c>
      <c r="G1382" s="12">
        <v>16056.555555555555</v>
      </c>
    </row>
    <row r="1383" spans="2:7" ht="18" customHeight="1" x14ac:dyDescent="0.3">
      <c r="B1383" s="11" t="s">
        <v>7502</v>
      </c>
      <c r="C1383" s="12">
        <v>2.5</v>
      </c>
      <c r="D1383" s="11" t="s">
        <v>7502</v>
      </c>
      <c r="E1383" s="12">
        <v>5</v>
      </c>
      <c r="F1383" s="11" t="s">
        <v>7502</v>
      </c>
      <c r="G1383" s="12">
        <v>4</v>
      </c>
    </row>
    <row r="1384" spans="2:7" ht="18" customHeight="1" x14ac:dyDescent="0.3">
      <c r="B1384" s="11" t="s">
        <v>4917</v>
      </c>
      <c r="C1384" s="12">
        <v>85</v>
      </c>
      <c r="D1384" s="11" t="s">
        <v>4917</v>
      </c>
      <c r="E1384" s="12">
        <v>450</v>
      </c>
      <c r="F1384" s="11" t="s">
        <v>4917</v>
      </c>
      <c r="G1384" s="12">
        <v>213.33333333333334</v>
      </c>
    </row>
    <row r="1385" spans="2:7" ht="18" customHeight="1" x14ac:dyDescent="0.3">
      <c r="B1385" s="11" t="s">
        <v>4918</v>
      </c>
      <c r="C1385" s="12">
        <v>65</v>
      </c>
      <c r="D1385" s="11" t="s">
        <v>4918</v>
      </c>
      <c r="E1385" s="12">
        <v>115</v>
      </c>
      <c r="F1385" s="11" t="s">
        <v>4918</v>
      </c>
      <c r="G1385" s="12">
        <v>91.222222222222229</v>
      </c>
    </row>
    <row r="1386" spans="2:7" ht="18" customHeight="1" x14ac:dyDescent="0.3">
      <c r="B1386" s="11" t="s">
        <v>4962</v>
      </c>
      <c r="C1386" s="12">
        <v>36</v>
      </c>
      <c r="D1386" s="11" t="s">
        <v>4962</v>
      </c>
      <c r="E1386" s="12">
        <v>345.6</v>
      </c>
      <c r="F1386" s="11" t="s">
        <v>4962</v>
      </c>
      <c r="G1386" s="12">
        <v>113.32000000000001</v>
      </c>
    </row>
    <row r="1387" spans="2:7" ht="18" customHeight="1" x14ac:dyDescent="0.3">
      <c r="B1387" s="11" t="s">
        <v>4963</v>
      </c>
      <c r="C1387" s="12">
        <v>0</v>
      </c>
      <c r="D1387" s="11" t="s">
        <v>4963</v>
      </c>
      <c r="E1387" s="12">
        <v>380</v>
      </c>
      <c r="F1387" s="11" t="s">
        <v>4963</v>
      </c>
      <c r="G1387" s="12">
        <v>112.33333333333333</v>
      </c>
    </row>
    <row r="1388" spans="2:7" ht="18" customHeight="1" x14ac:dyDescent="0.3">
      <c r="B1388" s="11" t="s">
        <v>4964</v>
      </c>
      <c r="C1388" s="12">
        <v>30</v>
      </c>
      <c r="D1388" s="11" t="s">
        <v>4964</v>
      </c>
      <c r="E1388" s="12">
        <v>175</v>
      </c>
      <c r="F1388" s="11" t="s">
        <v>4964</v>
      </c>
      <c r="G1388" s="12">
        <v>76</v>
      </c>
    </row>
    <row r="1389" spans="2:7" ht="18" customHeight="1" x14ac:dyDescent="0.3">
      <c r="B1389" s="11" t="s">
        <v>4965</v>
      </c>
      <c r="C1389" s="12">
        <v>60</v>
      </c>
      <c r="D1389" s="11" t="s">
        <v>4965</v>
      </c>
      <c r="E1389" s="12">
        <v>120</v>
      </c>
      <c r="F1389" s="11" t="s">
        <v>4965</v>
      </c>
      <c r="G1389" s="12">
        <v>76.25</v>
      </c>
    </row>
    <row r="1390" spans="2:7" ht="18" customHeight="1" x14ac:dyDescent="0.3">
      <c r="B1390" s="11" t="s">
        <v>5321</v>
      </c>
      <c r="C1390" s="12">
        <v>79.27</v>
      </c>
      <c r="D1390" s="11" t="s">
        <v>5321</v>
      </c>
      <c r="E1390" s="12">
        <v>205</v>
      </c>
      <c r="F1390" s="11" t="s">
        <v>5321</v>
      </c>
      <c r="G1390" s="12">
        <v>126.87833333333333</v>
      </c>
    </row>
    <row r="1391" spans="2:7" ht="18" customHeight="1" x14ac:dyDescent="0.3">
      <c r="B1391" s="11" t="s">
        <v>5322</v>
      </c>
      <c r="C1391" s="12">
        <v>0</v>
      </c>
      <c r="D1391" s="11" t="s">
        <v>5322</v>
      </c>
      <c r="E1391" s="12">
        <v>205</v>
      </c>
      <c r="F1391" s="11" t="s">
        <v>5322</v>
      </c>
      <c r="G1391" s="12">
        <v>77.433333333333337</v>
      </c>
    </row>
    <row r="1392" spans="2:7" ht="18" customHeight="1" x14ac:dyDescent="0.3">
      <c r="B1392" s="11" t="s">
        <v>7503</v>
      </c>
      <c r="C1392" s="12">
        <v>42</v>
      </c>
      <c r="D1392" s="11" t="s">
        <v>7503</v>
      </c>
      <c r="E1392" s="12">
        <v>186.96</v>
      </c>
      <c r="F1392" s="11" t="s">
        <v>7503</v>
      </c>
      <c r="G1392" s="12">
        <v>102.78</v>
      </c>
    </row>
    <row r="1393" spans="2:7" ht="18" customHeight="1" x14ac:dyDescent="0.3">
      <c r="B1393" s="11" t="s">
        <v>7504</v>
      </c>
      <c r="C1393" s="12">
        <v>250</v>
      </c>
      <c r="D1393" s="11" t="s">
        <v>7504</v>
      </c>
      <c r="E1393" s="12">
        <v>41405</v>
      </c>
      <c r="F1393" s="11" t="s">
        <v>7504</v>
      </c>
      <c r="G1393" s="12">
        <v>6201.1133333333337</v>
      </c>
    </row>
    <row r="1394" spans="2:7" ht="18" customHeight="1" x14ac:dyDescent="0.3">
      <c r="B1394" s="11" t="s">
        <v>345</v>
      </c>
      <c r="C1394" s="12">
        <v>2250.35</v>
      </c>
      <c r="D1394" s="11" t="s">
        <v>345</v>
      </c>
      <c r="E1394" s="12">
        <v>2250.35</v>
      </c>
      <c r="F1394" s="11" t="s">
        <v>345</v>
      </c>
      <c r="G1394" s="12">
        <v>2250.35</v>
      </c>
    </row>
    <row r="1395" spans="2:7" ht="18" customHeight="1" x14ac:dyDescent="0.3">
      <c r="B1395" s="11" t="s">
        <v>7505</v>
      </c>
      <c r="C1395" s="12">
        <v>2</v>
      </c>
      <c r="D1395" s="11" t="s">
        <v>7505</v>
      </c>
      <c r="E1395" s="12">
        <v>11</v>
      </c>
      <c r="F1395" s="11" t="s">
        <v>7505</v>
      </c>
      <c r="G1395" s="12">
        <v>5.4799999999999995</v>
      </c>
    </row>
    <row r="1396" spans="2:7" ht="18" customHeight="1" x14ac:dyDescent="0.3">
      <c r="B1396" s="11" t="s">
        <v>7506</v>
      </c>
      <c r="C1396" s="12">
        <v>5</v>
      </c>
      <c r="D1396" s="11" t="s">
        <v>7506</v>
      </c>
      <c r="E1396" s="12">
        <v>63</v>
      </c>
      <c r="F1396" s="11" t="s">
        <v>7506</v>
      </c>
      <c r="G1396" s="12">
        <v>26.355714285714289</v>
      </c>
    </row>
    <row r="1397" spans="2:7" ht="18" customHeight="1" x14ac:dyDescent="0.3">
      <c r="B1397" s="11" t="s">
        <v>5323</v>
      </c>
      <c r="C1397" s="12">
        <v>0</v>
      </c>
      <c r="D1397" s="11" t="s">
        <v>5323</v>
      </c>
      <c r="E1397" s="12">
        <v>50</v>
      </c>
      <c r="F1397" s="11" t="s">
        <v>5323</v>
      </c>
      <c r="G1397" s="12">
        <v>27.583333333333332</v>
      </c>
    </row>
    <row r="1398" spans="2:7" ht="18" customHeight="1" x14ac:dyDescent="0.3">
      <c r="B1398" s="11" t="s">
        <v>4919</v>
      </c>
      <c r="C1398" s="12">
        <v>2000</v>
      </c>
      <c r="D1398" s="11" t="s">
        <v>4919</v>
      </c>
      <c r="E1398" s="12">
        <v>5000</v>
      </c>
      <c r="F1398" s="11" t="s">
        <v>4919</v>
      </c>
      <c r="G1398" s="12">
        <v>3737.7777777777778</v>
      </c>
    </row>
    <row r="1399" spans="2:7" ht="18" customHeight="1" x14ac:dyDescent="0.3">
      <c r="B1399" s="11" t="s">
        <v>4920</v>
      </c>
      <c r="C1399" s="12">
        <v>4000</v>
      </c>
      <c r="D1399" s="11" t="s">
        <v>4920</v>
      </c>
      <c r="E1399" s="12">
        <v>7500</v>
      </c>
      <c r="F1399" s="11" t="s">
        <v>4920</v>
      </c>
      <c r="G1399" s="12">
        <v>5197.8888888888887</v>
      </c>
    </row>
    <row r="1400" spans="2:7" ht="18" customHeight="1" x14ac:dyDescent="0.3">
      <c r="B1400" s="11" t="s">
        <v>4921</v>
      </c>
      <c r="C1400" s="12">
        <v>400</v>
      </c>
      <c r="D1400" s="11" t="s">
        <v>4921</v>
      </c>
      <c r="E1400" s="12">
        <v>1000</v>
      </c>
      <c r="F1400" s="11" t="s">
        <v>4921</v>
      </c>
      <c r="G1400" s="12">
        <v>610.44444444444446</v>
      </c>
    </row>
    <row r="1401" spans="2:7" ht="18" customHeight="1" x14ac:dyDescent="0.3">
      <c r="B1401" s="11" t="s">
        <v>4922</v>
      </c>
      <c r="C1401" s="12">
        <v>1000</v>
      </c>
      <c r="D1401" s="11" t="s">
        <v>4922</v>
      </c>
      <c r="E1401" s="12">
        <v>1750</v>
      </c>
      <c r="F1401" s="11" t="s">
        <v>4922</v>
      </c>
      <c r="G1401" s="12">
        <v>1402.1111111111111</v>
      </c>
    </row>
    <row r="1402" spans="2:7" ht="18" customHeight="1" x14ac:dyDescent="0.3">
      <c r="B1402" s="11" t="s">
        <v>5029</v>
      </c>
      <c r="C1402" s="12">
        <v>37</v>
      </c>
      <c r="D1402" s="11" t="s">
        <v>5029</v>
      </c>
      <c r="E1402" s="12">
        <v>40</v>
      </c>
      <c r="F1402" s="11" t="s">
        <v>5029</v>
      </c>
      <c r="G1402" s="12">
        <v>38.666666666666664</v>
      </c>
    </row>
    <row r="1403" spans="2:7" ht="18" customHeight="1" x14ac:dyDescent="0.3">
      <c r="B1403" s="11" t="s">
        <v>5030</v>
      </c>
      <c r="C1403" s="12">
        <v>26</v>
      </c>
      <c r="D1403" s="11" t="s">
        <v>5030</v>
      </c>
      <c r="E1403" s="12">
        <v>40</v>
      </c>
      <c r="F1403" s="11" t="s">
        <v>5030</v>
      </c>
      <c r="G1403" s="12">
        <v>31</v>
      </c>
    </row>
    <row r="1404" spans="2:7" ht="18" customHeight="1" x14ac:dyDescent="0.3">
      <c r="B1404" s="11" t="s">
        <v>346</v>
      </c>
      <c r="C1404" s="12">
        <v>100</v>
      </c>
      <c r="D1404" s="11" t="s">
        <v>346</v>
      </c>
      <c r="E1404" s="12">
        <v>1500</v>
      </c>
      <c r="F1404" s="11" t="s">
        <v>346</v>
      </c>
      <c r="G1404" s="12">
        <v>585.97916666666663</v>
      </c>
    </row>
    <row r="1405" spans="2:7" ht="18" customHeight="1" x14ac:dyDescent="0.3">
      <c r="B1405" s="11" t="s">
        <v>347</v>
      </c>
      <c r="C1405" s="12">
        <v>850</v>
      </c>
      <c r="D1405" s="11" t="s">
        <v>347</v>
      </c>
      <c r="E1405" s="12">
        <v>18000</v>
      </c>
      <c r="F1405" s="11" t="s">
        <v>347</v>
      </c>
      <c r="G1405" s="12">
        <v>3292.3333333333335</v>
      </c>
    </row>
    <row r="1406" spans="2:7" ht="18" customHeight="1" x14ac:dyDescent="0.3">
      <c r="B1406" s="11" t="s">
        <v>348</v>
      </c>
      <c r="C1406" s="12">
        <v>1</v>
      </c>
      <c r="D1406" s="11" t="s">
        <v>348</v>
      </c>
      <c r="E1406" s="12">
        <v>5000</v>
      </c>
      <c r="F1406" s="11" t="s">
        <v>348</v>
      </c>
      <c r="G1406" s="12">
        <v>1244.7777777777778</v>
      </c>
    </row>
    <row r="1407" spans="2:7" ht="18" customHeight="1" x14ac:dyDescent="0.3">
      <c r="B1407" s="11" t="s">
        <v>349</v>
      </c>
      <c r="C1407" s="12">
        <v>15</v>
      </c>
      <c r="D1407" s="11" t="s">
        <v>349</v>
      </c>
      <c r="E1407" s="12">
        <v>88.5</v>
      </c>
      <c r="F1407" s="11" t="s">
        <v>349</v>
      </c>
      <c r="G1407" s="12">
        <v>49.37</v>
      </c>
    </row>
    <row r="1408" spans="2:7" ht="18" customHeight="1" x14ac:dyDescent="0.3">
      <c r="B1408" s="11" t="s">
        <v>350</v>
      </c>
      <c r="C1408" s="12">
        <v>1</v>
      </c>
      <c r="D1408" s="11" t="s">
        <v>350</v>
      </c>
      <c r="E1408" s="12">
        <v>8.64</v>
      </c>
      <c r="F1408" s="11" t="s">
        <v>350</v>
      </c>
      <c r="G1408" s="12">
        <v>3.5680000000000001</v>
      </c>
    </row>
    <row r="1409" spans="2:7" ht="18" customHeight="1" x14ac:dyDescent="0.3">
      <c r="B1409" s="11" t="s">
        <v>5324</v>
      </c>
      <c r="C1409" s="12">
        <v>976.8</v>
      </c>
      <c r="D1409" s="11" t="s">
        <v>5324</v>
      </c>
      <c r="E1409" s="12">
        <v>59000</v>
      </c>
      <c r="F1409" s="11" t="s">
        <v>5324</v>
      </c>
      <c r="G1409" s="12">
        <v>17764.693124999998</v>
      </c>
    </row>
    <row r="1410" spans="2:7" ht="18" customHeight="1" x14ac:dyDescent="0.3">
      <c r="B1410" s="11" t="s">
        <v>5325</v>
      </c>
      <c r="C1410" s="12">
        <v>0.2</v>
      </c>
      <c r="D1410" s="11" t="s">
        <v>5325</v>
      </c>
      <c r="E1410" s="12">
        <v>1.1000000000000001</v>
      </c>
      <c r="F1410" s="11" t="s">
        <v>5325</v>
      </c>
      <c r="G1410" s="12">
        <v>0.59833333333333349</v>
      </c>
    </row>
    <row r="1411" spans="2:7" ht="18" customHeight="1" x14ac:dyDescent="0.3">
      <c r="B1411" s="11" t="s">
        <v>7507</v>
      </c>
      <c r="C1411" s="12">
        <v>1</v>
      </c>
      <c r="D1411" s="11" t="s">
        <v>7507</v>
      </c>
      <c r="E1411" s="12">
        <v>9.9</v>
      </c>
      <c r="F1411" s="11" t="s">
        <v>7507</v>
      </c>
      <c r="G1411" s="12">
        <v>4.3</v>
      </c>
    </row>
    <row r="1412" spans="2:7" ht="18" customHeight="1" x14ac:dyDescent="0.3">
      <c r="B1412" s="11" t="s">
        <v>7508</v>
      </c>
      <c r="C1412" s="12">
        <v>400</v>
      </c>
      <c r="D1412" s="11" t="s">
        <v>7508</v>
      </c>
      <c r="E1412" s="12">
        <v>3400</v>
      </c>
      <c r="F1412" s="11" t="s">
        <v>7508</v>
      </c>
      <c r="G1412" s="12">
        <v>1931.1133333333335</v>
      </c>
    </row>
    <row r="1413" spans="2:7" ht="18" customHeight="1" x14ac:dyDescent="0.3">
      <c r="B1413" s="11" t="s">
        <v>7509</v>
      </c>
      <c r="C1413" s="12">
        <v>100</v>
      </c>
      <c r="D1413" s="11" t="s">
        <v>7509</v>
      </c>
      <c r="E1413" s="12">
        <v>1870</v>
      </c>
      <c r="F1413" s="11" t="s">
        <v>7509</v>
      </c>
      <c r="G1413" s="12">
        <v>981.19444444444446</v>
      </c>
    </row>
    <row r="1414" spans="2:7" ht="18" customHeight="1" x14ac:dyDescent="0.3">
      <c r="B1414" s="11" t="s">
        <v>7510</v>
      </c>
      <c r="C1414" s="12">
        <v>14000</v>
      </c>
      <c r="D1414" s="11" t="s">
        <v>7510</v>
      </c>
      <c r="E1414" s="12">
        <v>29700</v>
      </c>
      <c r="F1414" s="11" t="s">
        <v>7510</v>
      </c>
      <c r="G1414" s="12">
        <v>22416.257142857143</v>
      </c>
    </row>
    <row r="1415" spans="2:7" ht="18" customHeight="1" x14ac:dyDescent="0.3">
      <c r="B1415" s="11" t="s">
        <v>7511</v>
      </c>
      <c r="C1415" s="12">
        <v>20000</v>
      </c>
      <c r="D1415" s="11" t="s">
        <v>7511</v>
      </c>
      <c r="E1415" s="12">
        <v>53900</v>
      </c>
      <c r="F1415" s="11" t="s">
        <v>7511</v>
      </c>
      <c r="G1415" s="12">
        <v>38262.142857142855</v>
      </c>
    </row>
    <row r="1416" spans="2:7" ht="18" customHeight="1" x14ac:dyDescent="0.3">
      <c r="B1416" s="11" t="s">
        <v>7512</v>
      </c>
      <c r="C1416" s="12">
        <v>5400</v>
      </c>
      <c r="D1416" s="11" t="s">
        <v>7512</v>
      </c>
      <c r="E1416" s="12">
        <v>20000</v>
      </c>
      <c r="F1416" s="11" t="s">
        <v>7512</v>
      </c>
      <c r="G1416" s="12">
        <v>12230.285714285714</v>
      </c>
    </row>
    <row r="1417" spans="2:7" ht="18" customHeight="1" x14ac:dyDescent="0.3">
      <c r="B1417" s="11" t="s">
        <v>7513</v>
      </c>
      <c r="C1417" s="12">
        <v>0.01</v>
      </c>
      <c r="D1417" s="11" t="s">
        <v>7513</v>
      </c>
      <c r="E1417" s="12">
        <v>1</v>
      </c>
      <c r="F1417" s="11" t="s">
        <v>7513</v>
      </c>
      <c r="G1417" s="12">
        <v>0.67200000000000004</v>
      </c>
    </row>
    <row r="1418" spans="2:7" ht="18" customHeight="1" x14ac:dyDescent="0.3">
      <c r="B1418" s="11" t="s">
        <v>7514</v>
      </c>
      <c r="C1418" s="12">
        <v>44.67</v>
      </c>
      <c r="D1418" s="11" t="s">
        <v>7514</v>
      </c>
      <c r="E1418" s="12">
        <v>281</v>
      </c>
      <c r="F1418" s="11" t="s">
        <v>7514</v>
      </c>
      <c r="G1418" s="12">
        <v>96.328333333333333</v>
      </c>
    </row>
    <row r="1419" spans="2:7" ht="18" customHeight="1" x14ac:dyDescent="0.3">
      <c r="B1419" s="11" t="s">
        <v>7515</v>
      </c>
      <c r="C1419" s="12">
        <v>1</v>
      </c>
      <c r="D1419" s="11" t="s">
        <v>7515</v>
      </c>
      <c r="E1419" s="12">
        <v>44.87</v>
      </c>
      <c r="F1419" s="11" t="s">
        <v>7515</v>
      </c>
      <c r="G1419" s="12">
        <v>12.094999999999999</v>
      </c>
    </row>
    <row r="1420" spans="2:7" ht="18" customHeight="1" x14ac:dyDescent="0.3">
      <c r="B1420" s="11" t="s">
        <v>351</v>
      </c>
      <c r="C1420" s="12">
        <v>100</v>
      </c>
      <c r="D1420" s="11" t="s">
        <v>351</v>
      </c>
      <c r="E1420" s="12">
        <v>453</v>
      </c>
      <c r="F1420" s="11" t="s">
        <v>351</v>
      </c>
      <c r="G1420" s="12">
        <v>267.60000000000002</v>
      </c>
    </row>
    <row r="1421" spans="2:7" ht="18" customHeight="1" x14ac:dyDescent="0.3">
      <c r="B1421" s="11" t="s">
        <v>368</v>
      </c>
      <c r="C1421" s="12">
        <v>13750</v>
      </c>
      <c r="D1421" s="11" t="s">
        <v>368</v>
      </c>
      <c r="E1421" s="12">
        <v>28045.7</v>
      </c>
      <c r="F1421" s="11" t="s">
        <v>368</v>
      </c>
      <c r="G1421" s="12">
        <v>19059.14</v>
      </c>
    </row>
    <row r="1422" spans="2:7" ht="18" customHeight="1" x14ac:dyDescent="0.3">
      <c r="B1422" s="11" t="s">
        <v>352</v>
      </c>
      <c r="C1422" s="12">
        <v>7.5</v>
      </c>
      <c r="D1422" s="11" t="s">
        <v>352</v>
      </c>
      <c r="E1422" s="12">
        <v>7.5</v>
      </c>
      <c r="F1422" s="11" t="s">
        <v>352</v>
      </c>
      <c r="G1422" s="12">
        <v>7.5</v>
      </c>
    </row>
    <row r="1423" spans="2:7" ht="18" customHeight="1" x14ac:dyDescent="0.3">
      <c r="B1423" s="11" t="s">
        <v>353</v>
      </c>
      <c r="C1423" s="12">
        <v>200</v>
      </c>
      <c r="D1423" s="11" t="s">
        <v>353</v>
      </c>
      <c r="E1423" s="12">
        <v>200</v>
      </c>
      <c r="F1423" s="11" t="s">
        <v>353</v>
      </c>
      <c r="G1423" s="12">
        <v>200</v>
      </c>
    </row>
    <row r="1424" spans="2:7" ht="18" customHeight="1" x14ac:dyDescent="0.3">
      <c r="B1424" s="11" t="s">
        <v>354</v>
      </c>
      <c r="C1424" s="12">
        <v>35</v>
      </c>
      <c r="D1424" s="11" t="s">
        <v>354</v>
      </c>
      <c r="E1424" s="12">
        <v>36</v>
      </c>
      <c r="F1424" s="11" t="s">
        <v>354</v>
      </c>
      <c r="G1424" s="12">
        <v>35.25</v>
      </c>
    </row>
    <row r="1425" spans="2:7" ht="18" customHeight="1" x14ac:dyDescent="0.3">
      <c r="B1425" s="11" t="s">
        <v>7516</v>
      </c>
      <c r="C1425" s="12">
        <v>15000</v>
      </c>
      <c r="D1425" s="11" t="s">
        <v>7516</v>
      </c>
      <c r="E1425" s="12">
        <v>15000</v>
      </c>
      <c r="F1425" s="11" t="s">
        <v>7516</v>
      </c>
      <c r="G1425" s="12">
        <v>15000</v>
      </c>
    </row>
    <row r="1426" spans="2:7" ht="18" customHeight="1" x14ac:dyDescent="0.3">
      <c r="B1426" s="11" t="s">
        <v>7517</v>
      </c>
      <c r="C1426" s="12">
        <v>10000</v>
      </c>
      <c r="D1426" s="11" t="s">
        <v>7517</v>
      </c>
      <c r="E1426" s="12">
        <v>10000</v>
      </c>
      <c r="F1426" s="11" t="s">
        <v>7517</v>
      </c>
      <c r="G1426" s="12">
        <v>10000</v>
      </c>
    </row>
    <row r="1427" spans="2:7" ht="18" customHeight="1" x14ac:dyDescent="0.3">
      <c r="B1427" s="11" t="s">
        <v>7518</v>
      </c>
      <c r="C1427" s="12">
        <v>500</v>
      </c>
      <c r="D1427" s="11" t="s">
        <v>7518</v>
      </c>
      <c r="E1427" s="12">
        <v>1376</v>
      </c>
      <c r="F1427" s="11" t="s">
        <v>7518</v>
      </c>
      <c r="G1427" s="12">
        <v>1114.1499999999999</v>
      </c>
    </row>
    <row r="1428" spans="2:7" ht="18" customHeight="1" x14ac:dyDescent="0.3">
      <c r="B1428" s="11" t="s">
        <v>7519</v>
      </c>
      <c r="C1428" s="12">
        <v>4</v>
      </c>
      <c r="D1428" s="11" t="s">
        <v>7519</v>
      </c>
      <c r="E1428" s="12">
        <v>5</v>
      </c>
      <c r="F1428" s="11" t="s">
        <v>7519</v>
      </c>
      <c r="G1428" s="12">
        <v>4.4416666666666664</v>
      </c>
    </row>
    <row r="1429" spans="2:7" ht="18" customHeight="1" x14ac:dyDescent="0.3">
      <c r="B1429" s="11" t="s">
        <v>355</v>
      </c>
      <c r="C1429" s="12">
        <v>50</v>
      </c>
      <c r="D1429" s="11" t="s">
        <v>355</v>
      </c>
      <c r="E1429" s="12">
        <v>110</v>
      </c>
      <c r="F1429" s="11" t="s">
        <v>355</v>
      </c>
      <c r="G1429" s="12">
        <v>80</v>
      </c>
    </row>
    <row r="1430" spans="2:7" ht="18" customHeight="1" x14ac:dyDescent="0.3">
      <c r="B1430" s="11" t="s">
        <v>7520</v>
      </c>
      <c r="C1430" s="12">
        <v>4.5</v>
      </c>
      <c r="D1430" s="11" t="s">
        <v>7520</v>
      </c>
      <c r="E1430" s="12">
        <v>6</v>
      </c>
      <c r="F1430" s="11" t="s">
        <v>7520</v>
      </c>
      <c r="G1430" s="12">
        <v>5.416666666666667</v>
      </c>
    </row>
    <row r="1431" spans="2:7" ht="18" customHeight="1" x14ac:dyDescent="0.3">
      <c r="B1431" s="11" t="s">
        <v>7521</v>
      </c>
      <c r="C1431" s="12">
        <v>5.5</v>
      </c>
      <c r="D1431" s="11" t="s">
        <v>7521</v>
      </c>
      <c r="E1431" s="12">
        <v>7</v>
      </c>
      <c r="F1431" s="11" t="s">
        <v>7521</v>
      </c>
      <c r="G1431" s="12">
        <v>6.3516666666666666</v>
      </c>
    </row>
    <row r="1432" spans="2:7" ht="18" customHeight="1" x14ac:dyDescent="0.3">
      <c r="B1432" s="11" t="s">
        <v>7522</v>
      </c>
      <c r="C1432" s="12">
        <v>2</v>
      </c>
      <c r="D1432" s="11" t="s">
        <v>7522</v>
      </c>
      <c r="E1432" s="12">
        <v>3</v>
      </c>
      <c r="F1432" s="11" t="s">
        <v>7522</v>
      </c>
      <c r="G1432" s="12">
        <v>2.5416666666666665</v>
      </c>
    </row>
    <row r="1433" spans="2:7" ht="18" customHeight="1" x14ac:dyDescent="0.3">
      <c r="B1433" s="11" t="s">
        <v>7523</v>
      </c>
      <c r="C1433" s="12">
        <v>6.3</v>
      </c>
      <c r="D1433" s="11" t="s">
        <v>7523</v>
      </c>
      <c r="E1433" s="12">
        <v>8</v>
      </c>
      <c r="F1433" s="11" t="s">
        <v>7523</v>
      </c>
      <c r="G1433" s="12">
        <v>7.1183333333333332</v>
      </c>
    </row>
    <row r="1434" spans="2:7" ht="18" customHeight="1" x14ac:dyDescent="0.3">
      <c r="B1434" s="11" t="s">
        <v>7524</v>
      </c>
      <c r="C1434" s="12">
        <v>45</v>
      </c>
      <c r="D1434" s="11" t="s">
        <v>7524</v>
      </c>
      <c r="E1434" s="12">
        <v>95</v>
      </c>
      <c r="F1434" s="11" t="s">
        <v>7524</v>
      </c>
      <c r="G1434" s="12">
        <v>65.5</v>
      </c>
    </row>
    <row r="1435" spans="2:7" ht="18" customHeight="1" x14ac:dyDescent="0.3">
      <c r="B1435" s="11" t="s">
        <v>7525</v>
      </c>
      <c r="C1435" s="12">
        <v>1.5</v>
      </c>
      <c r="D1435" s="11" t="s">
        <v>7525</v>
      </c>
      <c r="E1435" s="12">
        <v>2.09</v>
      </c>
      <c r="F1435" s="11" t="s">
        <v>7525</v>
      </c>
      <c r="G1435" s="12">
        <v>1.9033333333333333</v>
      </c>
    </row>
    <row r="1436" spans="2:7" ht="18" customHeight="1" x14ac:dyDescent="0.3">
      <c r="B1436" s="11" t="s">
        <v>356</v>
      </c>
      <c r="C1436" s="12">
        <v>70</v>
      </c>
      <c r="D1436" s="11" t="s">
        <v>356</v>
      </c>
      <c r="E1436" s="12">
        <v>95</v>
      </c>
      <c r="F1436" s="11" t="s">
        <v>356</v>
      </c>
      <c r="G1436" s="12">
        <v>82.5</v>
      </c>
    </row>
    <row r="1437" spans="2:7" ht="18" customHeight="1" x14ac:dyDescent="0.3">
      <c r="B1437" s="11" t="s">
        <v>7526</v>
      </c>
      <c r="C1437" s="12">
        <v>18</v>
      </c>
      <c r="D1437" s="11" t="s">
        <v>7526</v>
      </c>
      <c r="E1437" s="12">
        <v>38</v>
      </c>
      <c r="F1437" s="11" t="s">
        <v>7526</v>
      </c>
      <c r="G1437" s="12">
        <v>28.75</v>
      </c>
    </row>
    <row r="1438" spans="2:7" ht="18" customHeight="1" x14ac:dyDescent="0.3">
      <c r="B1438" s="11" t="s">
        <v>7527</v>
      </c>
      <c r="C1438" s="12">
        <v>11</v>
      </c>
      <c r="D1438" s="11" t="s">
        <v>7527</v>
      </c>
      <c r="E1438" s="12">
        <v>61</v>
      </c>
      <c r="F1438" s="11" t="s">
        <v>7527</v>
      </c>
      <c r="G1438" s="12">
        <v>33.660000000000004</v>
      </c>
    </row>
    <row r="1439" spans="2:7" ht="18" customHeight="1" x14ac:dyDescent="0.3">
      <c r="B1439" s="11" t="s">
        <v>7528</v>
      </c>
      <c r="C1439" s="12">
        <v>27</v>
      </c>
      <c r="D1439" s="11" t="s">
        <v>7528</v>
      </c>
      <c r="E1439" s="12">
        <v>145</v>
      </c>
      <c r="F1439" s="11" t="s">
        <v>7528</v>
      </c>
      <c r="G1439" s="12">
        <v>76</v>
      </c>
    </row>
    <row r="1440" spans="2:7" ht="18" customHeight="1" x14ac:dyDescent="0.3">
      <c r="B1440" s="11" t="s">
        <v>7529</v>
      </c>
      <c r="C1440" s="12">
        <v>47</v>
      </c>
      <c r="D1440" s="11" t="s">
        <v>7529</v>
      </c>
      <c r="E1440" s="12">
        <v>90</v>
      </c>
      <c r="F1440" s="11" t="s">
        <v>7529</v>
      </c>
      <c r="G1440" s="12">
        <v>70.5</v>
      </c>
    </row>
    <row r="1441" spans="2:7" ht="18" customHeight="1" x14ac:dyDescent="0.3">
      <c r="B1441" s="11" t="s">
        <v>7530</v>
      </c>
      <c r="C1441" s="12">
        <v>55</v>
      </c>
      <c r="D1441" s="11" t="s">
        <v>7530</v>
      </c>
      <c r="E1441" s="12">
        <v>91</v>
      </c>
      <c r="F1441" s="11" t="s">
        <v>7530</v>
      </c>
      <c r="G1441" s="12">
        <v>71.75</v>
      </c>
    </row>
    <row r="1442" spans="2:7" ht="18" customHeight="1" x14ac:dyDescent="0.3">
      <c r="B1442" s="11" t="s">
        <v>7531</v>
      </c>
      <c r="C1442" s="12">
        <v>57</v>
      </c>
      <c r="D1442" s="11" t="s">
        <v>7531</v>
      </c>
      <c r="E1442" s="12">
        <v>99</v>
      </c>
      <c r="F1442" s="11" t="s">
        <v>7531</v>
      </c>
      <c r="G1442" s="12">
        <v>78.25</v>
      </c>
    </row>
    <row r="1443" spans="2:7" ht="18" customHeight="1" x14ac:dyDescent="0.3">
      <c r="B1443" s="11" t="s">
        <v>7532</v>
      </c>
      <c r="C1443" s="12">
        <v>69</v>
      </c>
      <c r="D1443" s="11" t="s">
        <v>7532</v>
      </c>
      <c r="E1443" s="12">
        <v>99</v>
      </c>
      <c r="F1443" s="11" t="s">
        <v>7532</v>
      </c>
      <c r="G1443" s="12">
        <v>82.5</v>
      </c>
    </row>
    <row r="1444" spans="2:7" ht="18" customHeight="1" x14ac:dyDescent="0.3">
      <c r="B1444" s="11" t="s">
        <v>7533</v>
      </c>
      <c r="C1444" s="12">
        <v>3.9</v>
      </c>
      <c r="D1444" s="11" t="s">
        <v>7533</v>
      </c>
      <c r="E1444" s="12">
        <v>7.3</v>
      </c>
      <c r="F1444" s="11" t="s">
        <v>7533</v>
      </c>
      <c r="G1444" s="12">
        <v>4.9466666666666663</v>
      </c>
    </row>
    <row r="1445" spans="2:7" ht="18" customHeight="1" x14ac:dyDescent="0.3">
      <c r="B1445" s="11" t="s">
        <v>7534</v>
      </c>
      <c r="C1445" s="12">
        <v>32</v>
      </c>
      <c r="D1445" s="11" t="s">
        <v>7534</v>
      </c>
      <c r="E1445" s="12">
        <v>120</v>
      </c>
      <c r="F1445" s="11" t="s">
        <v>7534</v>
      </c>
      <c r="G1445" s="12">
        <v>58.75</v>
      </c>
    </row>
    <row r="1446" spans="2:7" ht="18" customHeight="1" x14ac:dyDescent="0.3">
      <c r="B1446" s="11" t="s">
        <v>7535</v>
      </c>
      <c r="C1446" s="12">
        <v>35.200000000000003</v>
      </c>
      <c r="D1446" s="11" t="s">
        <v>7535</v>
      </c>
      <c r="E1446" s="12">
        <v>120</v>
      </c>
      <c r="F1446" s="11" t="s">
        <v>7535</v>
      </c>
      <c r="G1446" s="12">
        <v>66.47999999999999</v>
      </c>
    </row>
    <row r="1447" spans="2:7" ht="18" customHeight="1" x14ac:dyDescent="0.3">
      <c r="B1447" s="11" t="s">
        <v>7536</v>
      </c>
      <c r="C1447" s="12">
        <v>4.25</v>
      </c>
      <c r="D1447" s="11" t="s">
        <v>7536</v>
      </c>
      <c r="E1447" s="12">
        <v>7.3</v>
      </c>
      <c r="F1447" s="11" t="s">
        <v>7536</v>
      </c>
      <c r="G1447" s="12">
        <v>5.0049999999999999</v>
      </c>
    </row>
    <row r="1448" spans="2:7" ht="18" customHeight="1" x14ac:dyDescent="0.3">
      <c r="B1448" s="11" t="s">
        <v>7537</v>
      </c>
      <c r="C1448" s="12">
        <v>275</v>
      </c>
      <c r="D1448" s="11" t="s">
        <v>7537</v>
      </c>
      <c r="E1448" s="12">
        <v>714</v>
      </c>
      <c r="F1448" s="11" t="s">
        <v>7537</v>
      </c>
      <c r="G1448" s="12">
        <v>576.64833333333331</v>
      </c>
    </row>
    <row r="1449" spans="2:7" ht="18" customHeight="1" x14ac:dyDescent="0.3">
      <c r="B1449" s="11" t="s">
        <v>7538</v>
      </c>
      <c r="C1449" s="12">
        <v>70</v>
      </c>
      <c r="D1449" s="11" t="s">
        <v>7538</v>
      </c>
      <c r="E1449" s="12">
        <v>135</v>
      </c>
      <c r="F1449" s="11" t="s">
        <v>7538</v>
      </c>
      <c r="G1449" s="12">
        <v>104.25</v>
      </c>
    </row>
    <row r="1450" spans="2:7" ht="18" customHeight="1" x14ac:dyDescent="0.3">
      <c r="B1450" s="11" t="s">
        <v>7539</v>
      </c>
      <c r="C1450" s="12">
        <v>100</v>
      </c>
      <c r="D1450" s="11" t="s">
        <v>7539</v>
      </c>
      <c r="E1450" s="12">
        <v>170</v>
      </c>
      <c r="F1450" s="11" t="s">
        <v>7539</v>
      </c>
      <c r="G1450" s="12">
        <v>131.25</v>
      </c>
    </row>
    <row r="1451" spans="2:7" ht="18" customHeight="1" x14ac:dyDescent="0.3">
      <c r="B1451" s="11" t="s">
        <v>7540</v>
      </c>
      <c r="C1451" s="12">
        <v>10.25</v>
      </c>
      <c r="D1451" s="11" t="s">
        <v>7540</v>
      </c>
      <c r="E1451" s="12">
        <v>14</v>
      </c>
      <c r="F1451" s="11" t="s">
        <v>7540</v>
      </c>
      <c r="G1451" s="12">
        <v>12.025</v>
      </c>
    </row>
    <row r="1452" spans="2:7" ht="18" customHeight="1" x14ac:dyDescent="0.3">
      <c r="B1452" s="11" t="s">
        <v>7541</v>
      </c>
      <c r="C1452" s="12">
        <v>122</v>
      </c>
      <c r="D1452" s="11" t="s">
        <v>7541</v>
      </c>
      <c r="E1452" s="12">
        <v>175</v>
      </c>
      <c r="F1452" s="11" t="s">
        <v>7541</v>
      </c>
      <c r="G1452" s="12">
        <v>152.5</v>
      </c>
    </row>
    <row r="1453" spans="2:7" ht="18" customHeight="1" x14ac:dyDescent="0.3">
      <c r="B1453" s="11" t="s">
        <v>7542</v>
      </c>
      <c r="C1453" s="12">
        <v>5.85</v>
      </c>
      <c r="D1453" s="11" t="s">
        <v>7542</v>
      </c>
      <c r="E1453" s="12">
        <v>11.85</v>
      </c>
      <c r="F1453" s="11" t="s">
        <v>7542</v>
      </c>
      <c r="G1453" s="12">
        <v>7.503333333333333</v>
      </c>
    </row>
    <row r="1454" spans="2:7" ht="18" customHeight="1" x14ac:dyDescent="0.3">
      <c r="B1454" s="11" t="s">
        <v>7543</v>
      </c>
      <c r="C1454" s="12">
        <v>25.5</v>
      </c>
      <c r="D1454" s="11" t="s">
        <v>7543</v>
      </c>
      <c r="E1454" s="12">
        <v>150</v>
      </c>
      <c r="F1454" s="11" t="s">
        <v>7543</v>
      </c>
      <c r="G1454" s="12">
        <v>71.875</v>
      </c>
    </row>
    <row r="1455" spans="2:7" ht="18" customHeight="1" x14ac:dyDescent="0.3">
      <c r="B1455" s="11" t="s">
        <v>7544</v>
      </c>
      <c r="C1455" s="12">
        <v>22.4</v>
      </c>
      <c r="D1455" s="11" t="s">
        <v>7544</v>
      </c>
      <c r="E1455" s="12">
        <v>81</v>
      </c>
      <c r="F1455" s="11" t="s">
        <v>7544</v>
      </c>
      <c r="G1455" s="12">
        <v>39.18</v>
      </c>
    </row>
    <row r="1456" spans="2:7" ht="18" customHeight="1" x14ac:dyDescent="0.3">
      <c r="B1456" s="11" t="s">
        <v>7545</v>
      </c>
      <c r="C1456" s="12">
        <v>7</v>
      </c>
      <c r="D1456" s="11" t="s">
        <v>7545</v>
      </c>
      <c r="E1456" s="12">
        <v>25</v>
      </c>
      <c r="F1456" s="11" t="s">
        <v>7545</v>
      </c>
      <c r="G1456" s="12">
        <v>13.75</v>
      </c>
    </row>
    <row r="1457" spans="2:7" ht="18" customHeight="1" x14ac:dyDescent="0.3">
      <c r="B1457" s="11" t="s">
        <v>7546</v>
      </c>
      <c r="C1457" s="12">
        <v>24.2</v>
      </c>
      <c r="D1457" s="11" t="s">
        <v>7546</v>
      </c>
      <c r="E1457" s="12">
        <v>106</v>
      </c>
      <c r="F1457" s="11" t="s">
        <v>7546</v>
      </c>
      <c r="G1457" s="12">
        <v>50.14</v>
      </c>
    </row>
    <row r="1458" spans="2:7" ht="18" customHeight="1" x14ac:dyDescent="0.3">
      <c r="B1458" s="11" t="s">
        <v>7547</v>
      </c>
      <c r="C1458" s="12">
        <v>1550</v>
      </c>
      <c r="D1458" s="11" t="s">
        <v>7547</v>
      </c>
      <c r="E1458" s="12">
        <v>2824</v>
      </c>
      <c r="F1458" s="11" t="s">
        <v>7547</v>
      </c>
      <c r="G1458" s="12">
        <v>2327.5450000000001</v>
      </c>
    </row>
    <row r="1459" spans="2:7" ht="18" customHeight="1" x14ac:dyDescent="0.3">
      <c r="B1459" s="11" t="s">
        <v>7548</v>
      </c>
      <c r="C1459" s="12">
        <v>7375</v>
      </c>
      <c r="D1459" s="11" t="s">
        <v>7548</v>
      </c>
      <c r="E1459" s="12">
        <v>9739</v>
      </c>
      <c r="F1459" s="11" t="s">
        <v>7548</v>
      </c>
      <c r="G1459" s="12">
        <v>8653.4733333333334</v>
      </c>
    </row>
    <row r="1460" spans="2:7" ht="18" customHeight="1" x14ac:dyDescent="0.3">
      <c r="B1460" s="11" t="s">
        <v>7549</v>
      </c>
      <c r="C1460" s="12">
        <v>2575</v>
      </c>
      <c r="D1460" s="11" t="s">
        <v>7549</v>
      </c>
      <c r="E1460" s="12">
        <v>3450</v>
      </c>
      <c r="F1460" s="11" t="s">
        <v>7549</v>
      </c>
      <c r="G1460" s="12">
        <v>3073.4516666666664</v>
      </c>
    </row>
    <row r="1461" spans="2:7" ht="18" customHeight="1" x14ac:dyDescent="0.3">
      <c r="B1461" s="11" t="s">
        <v>7550</v>
      </c>
      <c r="C1461" s="12">
        <v>2000</v>
      </c>
      <c r="D1461" s="11" t="s">
        <v>7550</v>
      </c>
      <c r="E1461" s="12">
        <v>4950</v>
      </c>
      <c r="F1461" s="11" t="s">
        <v>7550</v>
      </c>
      <c r="G1461" s="12">
        <v>3186.6473333333333</v>
      </c>
    </row>
    <row r="1462" spans="2:7" ht="18" customHeight="1" x14ac:dyDescent="0.3">
      <c r="B1462" s="11" t="s">
        <v>7551</v>
      </c>
      <c r="C1462" s="12">
        <v>525</v>
      </c>
      <c r="D1462" s="11" t="s">
        <v>7551</v>
      </c>
      <c r="E1462" s="12">
        <v>950</v>
      </c>
      <c r="F1462" s="11" t="s">
        <v>7551</v>
      </c>
      <c r="G1462" s="12">
        <v>747.5</v>
      </c>
    </row>
    <row r="1463" spans="2:7" ht="18" customHeight="1" x14ac:dyDescent="0.3">
      <c r="B1463" s="11" t="s">
        <v>7552</v>
      </c>
      <c r="C1463" s="12">
        <v>0</v>
      </c>
      <c r="D1463" s="11" t="s">
        <v>7552</v>
      </c>
      <c r="E1463" s="12">
        <v>125</v>
      </c>
      <c r="F1463" s="11" t="s">
        <v>7552</v>
      </c>
      <c r="G1463" s="12">
        <v>55.658333333333331</v>
      </c>
    </row>
    <row r="1464" spans="2:7" ht="18" customHeight="1" x14ac:dyDescent="0.3">
      <c r="B1464" s="11" t="s">
        <v>7553</v>
      </c>
      <c r="C1464" s="12">
        <v>29.5</v>
      </c>
      <c r="D1464" s="11" t="s">
        <v>7553</v>
      </c>
      <c r="E1464" s="12">
        <v>105</v>
      </c>
      <c r="F1464" s="11" t="s">
        <v>7553</v>
      </c>
      <c r="G1464" s="12">
        <v>56.896666666666668</v>
      </c>
    </row>
    <row r="1465" spans="2:7" ht="18" customHeight="1" x14ac:dyDescent="0.3">
      <c r="B1465" s="11" t="s">
        <v>7554</v>
      </c>
      <c r="C1465" s="12">
        <v>13.6</v>
      </c>
      <c r="D1465" s="11" t="s">
        <v>7554</v>
      </c>
      <c r="E1465" s="12">
        <v>19</v>
      </c>
      <c r="F1465" s="11" t="s">
        <v>7554</v>
      </c>
      <c r="G1465" s="12">
        <v>16.246666666666666</v>
      </c>
    </row>
    <row r="1466" spans="2:7" ht="18" customHeight="1" x14ac:dyDescent="0.3">
      <c r="B1466" s="11" t="s">
        <v>7555</v>
      </c>
      <c r="C1466" s="12">
        <v>56</v>
      </c>
      <c r="D1466" s="11" t="s">
        <v>7555</v>
      </c>
      <c r="E1466" s="12">
        <v>150</v>
      </c>
      <c r="F1466" s="11" t="s">
        <v>7555</v>
      </c>
      <c r="G1466" s="12">
        <v>108.82866666666668</v>
      </c>
    </row>
    <row r="1467" spans="2:7" ht="18" customHeight="1" x14ac:dyDescent="0.3">
      <c r="B1467" s="11" t="s">
        <v>7556</v>
      </c>
      <c r="C1467" s="12">
        <v>10</v>
      </c>
      <c r="D1467" s="11" t="s">
        <v>7556</v>
      </c>
      <c r="E1467" s="12">
        <v>32</v>
      </c>
      <c r="F1467" s="11" t="s">
        <v>7556</v>
      </c>
      <c r="G1467" s="12">
        <v>18</v>
      </c>
    </row>
    <row r="1468" spans="2:7" ht="18" customHeight="1" x14ac:dyDescent="0.3">
      <c r="B1468" s="11" t="s">
        <v>7557</v>
      </c>
      <c r="C1468" s="12">
        <v>10</v>
      </c>
      <c r="D1468" s="11" t="s">
        <v>7557</v>
      </c>
      <c r="E1468" s="12">
        <v>32</v>
      </c>
      <c r="F1468" s="11" t="s">
        <v>7557</v>
      </c>
      <c r="G1468" s="12">
        <v>21.75</v>
      </c>
    </row>
    <row r="1469" spans="2:7" ht="18" customHeight="1" x14ac:dyDescent="0.3">
      <c r="B1469" s="11" t="s">
        <v>7558</v>
      </c>
      <c r="C1469" s="12">
        <v>10</v>
      </c>
      <c r="D1469" s="11" t="s">
        <v>7558</v>
      </c>
      <c r="E1469" s="12">
        <v>32</v>
      </c>
      <c r="F1469" s="11" t="s">
        <v>7558</v>
      </c>
      <c r="G1469" s="12">
        <v>20.5</v>
      </c>
    </row>
    <row r="1470" spans="2:7" ht="18" customHeight="1" x14ac:dyDescent="0.3">
      <c r="B1470" s="11" t="s">
        <v>7559</v>
      </c>
      <c r="C1470" s="12">
        <v>55</v>
      </c>
      <c r="D1470" s="11" t="s">
        <v>7559</v>
      </c>
      <c r="E1470" s="12">
        <v>97</v>
      </c>
      <c r="F1470" s="11" t="s">
        <v>7559</v>
      </c>
      <c r="G1470" s="12">
        <v>73.75</v>
      </c>
    </row>
    <row r="1471" spans="2:7" ht="18" customHeight="1" x14ac:dyDescent="0.3">
      <c r="B1471" s="11" t="s">
        <v>7560</v>
      </c>
      <c r="C1471" s="12">
        <v>45</v>
      </c>
      <c r="D1471" s="11" t="s">
        <v>7560</v>
      </c>
      <c r="E1471" s="12">
        <v>85</v>
      </c>
      <c r="F1471" s="11" t="s">
        <v>7560</v>
      </c>
      <c r="G1471" s="12">
        <v>68.75</v>
      </c>
    </row>
    <row r="1472" spans="2:7" ht="18" customHeight="1" x14ac:dyDescent="0.3">
      <c r="B1472" s="11" t="s">
        <v>7561</v>
      </c>
      <c r="C1472" s="12">
        <v>13</v>
      </c>
      <c r="D1472" s="11" t="s">
        <v>7561</v>
      </c>
      <c r="E1472" s="12">
        <v>48</v>
      </c>
      <c r="F1472" s="11" t="s">
        <v>7561</v>
      </c>
      <c r="G1472" s="12">
        <v>30.25</v>
      </c>
    </row>
    <row r="1473" spans="2:7" ht="18" customHeight="1" x14ac:dyDescent="0.3">
      <c r="B1473" s="11" t="s">
        <v>7562</v>
      </c>
      <c r="C1473" s="12">
        <v>50</v>
      </c>
      <c r="D1473" s="11" t="s">
        <v>7562</v>
      </c>
      <c r="E1473" s="12">
        <v>133</v>
      </c>
      <c r="F1473" s="11" t="s">
        <v>7562</v>
      </c>
      <c r="G1473" s="12">
        <v>79.75</v>
      </c>
    </row>
    <row r="1474" spans="2:7" ht="18" customHeight="1" x14ac:dyDescent="0.3">
      <c r="B1474" s="11" t="s">
        <v>7563</v>
      </c>
      <c r="C1474" s="12">
        <v>36</v>
      </c>
      <c r="D1474" s="11" t="s">
        <v>7563</v>
      </c>
      <c r="E1474" s="12">
        <v>133</v>
      </c>
      <c r="F1474" s="11" t="s">
        <v>7563</v>
      </c>
      <c r="G1474" s="12">
        <v>74.25</v>
      </c>
    </row>
    <row r="1475" spans="2:7" ht="18" customHeight="1" x14ac:dyDescent="0.3">
      <c r="B1475" s="11" t="s">
        <v>7564</v>
      </c>
      <c r="C1475" s="12">
        <v>9</v>
      </c>
      <c r="D1475" s="11" t="s">
        <v>7564</v>
      </c>
      <c r="E1475" s="12">
        <v>30</v>
      </c>
      <c r="F1475" s="11" t="s">
        <v>7564</v>
      </c>
      <c r="G1475" s="12">
        <v>17.25</v>
      </c>
    </row>
    <row r="1476" spans="2:7" ht="18" customHeight="1" x14ac:dyDescent="0.3">
      <c r="B1476" s="11" t="s">
        <v>7565</v>
      </c>
      <c r="C1476" s="12">
        <v>1800</v>
      </c>
      <c r="D1476" s="11" t="s">
        <v>7565</v>
      </c>
      <c r="E1476" s="12">
        <v>3039</v>
      </c>
      <c r="F1476" s="11" t="s">
        <v>7565</v>
      </c>
      <c r="G1476" s="12">
        <v>2615.1116666666667</v>
      </c>
    </row>
    <row r="1477" spans="2:7" ht="18" customHeight="1" x14ac:dyDescent="0.3">
      <c r="B1477" s="11" t="s">
        <v>7566</v>
      </c>
      <c r="C1477" s="12">
        <v>8150</v>
      </c>
      <c r="D1477" s="11" t="s">
        <v>7566</v>
      </c>
      <c r="E1477" s="12">
        <v>9634</v>
      </c>
      <c r="F1477" s="11" t="s">
        <v>7566</v>
      </c>
      <c r="G1477" s="12">
        <v>8742.1066666666666</v>
      </c>
    </row>
    <row r="1478" spans="2:7" ht="18" customHeight="1" x14ac:dyDescent="0.3">
      <c r="B1478" s="11" t="s">
        <v>7567</v>
      </c>
      <c r="C1478" s="12">
        <v>1950</v>
      </c>
      <c r="D1478" s="11" t="s">
        <v>7567</v>
      </c>
      <c r="E1478" s="12">
        <v>3741</v>
      </c>
      <c r="F1478" s="11" t="s">
        <v>7567</v>
      </c>
      <c r="G1478" s="12">
        <v>3168.6633333333334</v>
      </c>
    </row>
    <row r="1479" spans="2:7" ht="18" customHeight="1" x14ac:dyDescent="0.3">
      <c r="B1479" s="11" t="s">
        <v>7568</v>
      </c>
      <c r="C1479" s="12">
        <v>66</v>
      </c>
      <c r="D1479" s="11" t="s">
        <v>7568</v>
      </c>
      <c r="E1479" s="12">
        <v>255</v>
      </c>
      <c r="F1479" s="11" t="s">
        <v>7568</v>
      </c>
      <c r="G1479" s="12">
        <v>141.38</v>
      </c>
    </row>
    <row r="1480" spans="2:7" ht="18" customHeight="1" x14ac:dyDescent="0.3">
      <c r="B1480" s="11" t="s">
        <v>7569</v>
      </c>
      <c r="C1480" s="12">
        <v>50</v>
      </c>
      <c r="D1480" s="11" t="s">
        <v>7569</v>
      </c>
      <c r="E1480" s="12">
        <v>82.5</v>
      </c>
      <c r="F1480" s="11" t="s">
        <v>7569</v>
      </c>
      <c r="G1480" s="12">
        <v>66.820000000000007</v>
      </c>
    </row>
    <row r="1481" spans="2:7" ht="18" customHeight="1" x14ac:dyDescent="0.3">
      <c r="B1481" s="11" t="s">
        <v>7570</v>
      </c>
      <c r="C1481" s="12">
        <v>50</v>
      </c>
      <c r="D1481" s="11" t="s">
        <v>7570</v>
      </c>
      <c r="E1481" s="12">
        <v>300</v>
      </c>
      <c r="F1481" s="11" t="s">
        <v>7570</v>
      </c>
      <c r="G1481" s="12">
        <v>90.144444444444446</v>
      </c>
    </row>
    <row r="1482" spans="2:7" ht="18" customHeight="1" x14ac:dyDescent="0.3">
      <c r="B1482" s="11" t="s">
        <v>4923</v>
      </c>
      <c r="C1482" s="12">
        <v>9.07</v>
      </c>
      <c r="D1482" s="11" t="s">
        <v>4923</v>
      </c>
      <c r="E1482" s="12">
        <v>100</v>
      </c>
      <c r="F1482" s="11" t="s">
        <v>4923</v>
      </c>
      <c r="G1482" s="12">
        <v>33.229999999999997</v>
      </c>
    </row>
    <row r="1483" spans="2:7" ht="18" customHeight="1" x14ac:dyDescent="0.3">
      <c r="B1483" s="11" t="s">
        <v>7571</v>
      </c>
      <c r="C1483" s="12">
        <v>0</v>
      </c>
      <c r="D1483" s="11" t="s">
        <v>7571</v>
      </c>
      <c r="E1483" s="12">
        <v>20</v>
      </c>
      <c r="F1483" s="11" t="s">
        <v>7571</v>
      </c>
      <c r="G1483" s="12">
        <v>12.073333333333332</v>
      </c>
    </row>
    <row r="1484" spans="2:7" ht="18" customHeight="1" x14ac:dyDescent="0.3">
      <c r="B1484" s="11" t="s">
        <v>4657</v>
      </c>
      <c r="C1484" s="12">
        <v>70</v>
      </c>
      <c r="D1484" s="11" t="s">
        <v>4657</v>
      </c>
      <c r="E1484" s="12">
        <v>263</v>
      </c>
      <c r="F1484" s="11" t="s">
        <v>4657</v>
      </c>
      <c r="G1484" s="12">
        <v>122.65</v>
      </c>
    </row>
    <row r="1485" spans="2:7" ht="18" customHeight="1" x14ac:dyDescent="0.3">
      <c r="B1485" s="11" t="s">
        <v>357</v>
      </c>
      <c r="C1485" s="12">
        <v>4870</v>
      </c>
      <c r="D1485" s="11" t="s">
        <v>357</v>
      </c>
      <c r="E1485" s="12">
        <v>13000</v>
      </c>
      <c r="F1485" s="11" t="s">
        <v>357</v>
      </c>
      <c r="G1485" s="12">
        <v>8623.3333333333339</v>
      </c>
    </row>
    <row r="1486" spans="2:7" ht="18" customHeight="1" x14ac:dyDescent="0.3">
      <c r="B1486" s="11" t="s">
        <v>7572</v>
      </c>
      <c r="C1486" s="12">
        <v>13</v>
      </c>
      <c r="D1486" s="11" t="s">
        <v>7572</v>
      </c>
      <c r="E1486" s="12">
        <v>25</v>
      </c>
      <c r="F1486" s="11" t="s">
        <v>7572</v>
      </c>
      <c r="G1486" s="12">
        <v>17.5</v>
      </c>
    </row>
    <row r="1487" spans="2:7" ht="18" customHeight="1" x14ac:dyDescent="0.3">
      <c r="B1487" s="11" t="s">
        <v>4924</v>
      </c>
      <c r="C1487" s="12">
        <v>75</v>
      </c>
      <c r="D1487" s="11" t="s">
        <v>4924</v>
      </c>
      <c r="E1487" s="12">
        <v>440</v>
      </c>
      <c r="F1487" s="11" t="s">
        <v>4924</v>
      </c>
      <c r="G1487" s="12">
        <v>254.66666666666666</v>
      </c>
    </row>
    <row r="1488" spans="2:7" ht="18" customHeight="1" x14ac:dyDescent="0.3">
      <c r="B1488" s="11" t="s">
        <v>7573</v>
      </c>
      <c r="C1488" s="12">
        <v>490.88</v>
      </c>
      <c r="D1488" s="11" t="s">
        <v>7573</v>
      </c>
      <c r="E1488" s="12">
        <v>950</v>
      </c>
      <c r="F1488" s="11" t="s">
        <v>7573</v>
      </c>
      <c r="G1488" s="12">
        <v>629.4133333333333</v>
      </c>
    </row>
    <row r="1489" spans="2:7" ht="18" customHeight="1" x14ac:dyDescent="0.3">
      <c r="B1489" s="11" t="s">
        <v>7574</v>
      </c>
      <c r="C1489" s="12">
        <v>24768</v>
      </c>
      <c r="D1489" s="11" t="s">
        <v>7574</v>
      </c>
      <c r="E1489" s="12">
        <v>65982</v>
      </c>
      <c r="F1489" s="11" t="s">
        <v>7574</v>
      </c>
      <c r="G1489" s="12">
        <v>41240.120000000003</v>
      </c>
    </row>
    <row r="1490" spans="2:7" ht="18" customHeight="1" x14ac:dyDescent="0.3">
      <c r="B1490" s="11" t="s">
        <v>358</v>
      </c>
      <c r="C1490" s="12">
        <v>310</v>
      </c>
      <c r="D1490" s="11" t="s">
        <v>358</v>
      </c>
      <c r="E1490" s="12">
        <v>750</v>
      </c>
      <c r="F1490" s="11" t="s">
        <v>358</v>
      </c>
      <c r="G1490" s="12">
        <v>530</v>
      </c>
    </row>
    <row r="1491" spans="2:7" ht="18" customHeight="1" x14ac:dyDescent="0.3">
      <c r="B1491" s="11" t="s">
        <v>7575</v>
      </c>
      <c r="C1491" s="12">
        <v>1600</v>
      </c>
      <c r="D1491" s="11" t="s">
        <v>7575</v>
      </c>
      <c r="E1491" s="12">
        <v>2432</v>
      </c>
      <c r="F1491" s="11" t="s">
        <v>7575</v>
      </c>
      <c r="G1491" s="12">
        <v>2062.4</v>
      </c>
    </row>
    <row r="1492" spans="2:7" ht="18" customHeight="1" x14ac:dyDescent="0.3">
      <c r="B1492" s="11" t="s">
        <v>7576</v>
      </c>
      <c r="C1492" s="12">
        <v>1300</v>
      </c>
      <c r="D1492" s="11" t="s">
        <v>7576</v>
      </c>
      <c r="E1492" s="12">
        <v>4351</v>
      </c>
      <c r="F1492" s="11" t="s">
        <v>7576</v>
      </c>
      <c r="G1492" s="12">
        <v>2283.1279999999997</v>
      </c>
    </row>
    <row r="1493" spans="2:7" ht="18" customHeight="1" x14ac:dyDescent="0.3">
      <c r="B1493" s="11" t="s">
        <v>7577</v>
      </c>
      <c r="C1493" s="12">
        <v>700</v>
      </c>
      <c r="D1493" s="11" t="s">
        <v>7577</v>
      </c>
      <c r="E1493" s="12">
        <v>2700</v>
      </c>
      <c r="F1493" s="11" t="s">
        <v>7577</v>
      </c>
      <c r="G1493" s="12">
        <v>1645.4940000000001</v>
      </c>
    </row>
    <row r="1494" spans="2:7" ht="18" customHeight="1" x14ac:dyDescent="0.3">
      <c r="B1494" s="11" t="s">
        <v>7578</v>
      </c>
      <c r="C1494" s="12">
        <v>550</v>
      </c>
      <c r="D1494" s="11" t="s">
        <v>7578</v>
      </c>
      <c r="E1494" s="12">
        <v>5000</v>
      </c>
      <c r="F1494" s="11" t="s">
        <v>7578</v>
      </c>
      <c r="G1494" s="12">
        <v>2061.3740000000003</v>
      </c>
    </row>
    <row r="1495" spans="2:7" ht="18" customHeight="1" x14ac:dyDescent="0.3">
      <c r="B1495" s="11" t="s">
        <v>7579</v>
      </c>
      <c r="C1495" s="12">
        <v>8</v>
      </c>
      <c r="D1495" s="11" t="s">
        <v>7579</v>
      </c>
      <c r="E1495" s="12">
        <v>37</v>
      </c>
      <c r="F1495" s="11" t="s">
        <v>7579</v>
      </c>
      <c r="G1495" s="12">
        <v>25.4</v>
      </c>
    </row>
    <row r="1496" spans="2:7" ht="18" customHeight="1" x14ac:dyDescent="0.3">
      <c r="B1496" s="11" t="s">
        <v>7580</v>
      </c>
      <c r="C1496" s="12">
        <v>27</v>
      </c>
      <c r="D1496" s="11" t="s">
        <v>7580</v>
      </c>
      <c r="E1496" s="12">
        <v>85</v>
      </c>
      <c r="F1496" s="11" t="s">
        <v>7580</v>
      </c>
      <c r="G1496" s="12">
        <v>45.5</v>
      </c>
    </row>
    <row r="1497" spans="2:7" ht="18" customHeight="1" x14ac:dyDescent="0.3">
      <c r="B1497" s="11" t="s">
        <v>7581</v>
      </c>
      <c r="C1497" s="12">
        <v>75000</v>
      </c>
      <c r="D1497" s="11" t="s">
        <v>7581</v>
      </c>
      <c r="E1497" s="12">
        <v>75000</v>
      </c>
      <c r="F1497" s="11" t="s">
        <v>7581</v>
      </c>
      <c r="G1497" s="12">
        <v>75000</v>
      </c>
    </row>
    <row r="1498" spans="2:7" ht="18" customHeight="1" x14ac:dyDescent="0.3">
      <c r="B1498" s="11" t="s">
        <v>7582</v>
      </c>
      <c r="C1498" s="12">
        <v>22</v>
      </c>
      <c r="D1498" s="11" t="s">
        <v>7582</v>
      </c>
      <c r="E1498" s="12">
        <v>78.540000000000006</v>
      </c>
      <c r="F1498" s="11" t="s">
        <v>7582</v>
      </c>
      <c r="G1498" s="12">
        <v>52.76</v>
      </c>
    </row>
    <row r="1499" spans="2:7" ht="18" customHeight="1" x14ac:dyDescent="0.3">
      <c r="B1499" s="11" t="s">
        <v>7583</v>
      </c>
      <c r="C1499" s="12">
        <v>182.4</v>
      </c>
      <c r="D1499" s="11" t="s">
        <v>7583</v>
      </c>
      <c r="E1499" s="12">
        <v>530</v>
      </c>
      <c r="F1499" s="11" t="s">
        <v>7583</v>
      </c>
      <c r="G1499" s="12">
        <v>413.8</v>
      </c>
    </row>
    <row r="1500" spans="2:7" ht="18" customHeight="1" x14ac:dyDescent="0.3">
      <c r="B1500" s="11" t="s">
        <v>7584</v>
      </c>
      <c r="C1500" s="12">
        <v>182.4</v>
      </c>
      <c r="D1500" s="11" t="s">
        <v>7584</v>
      </c>
      <c r="E1500" s="12">
        <v>530</v>
      </c>
      <c r="F1500" s="11" t="s">
        <v>7584</v>
      </c>
      <c r="G1500" s="12">
        <v>366.8</v>
      </c>
    </row>
    <row r="1501" spans="2:7" ht="18" customHeight="1" x14ac:dyDescent="0.3">
      <c r="B1501" s="11" t="s">
        <v>7585</v>
      </c>
      <c r="C1501" s="12">
        <v>7.5</v>
      </c>
      <c r="D1501" s="11" t="s">
        <v>7585</v>
      </c>
      <c r="E1501" s="12">
        <v>35</v>
      </c>
      <c r="F1501" s="11" t="s">
        <v>7585</v>
      </c>
      <c r="G1501" s="12">
        <v>20.125</v>
      </c>
    </row>
    <row r="1502" spans="2:7" ht="18" customHeight="1" x14ac:dyDescent="0.3">
      <c r="B1502" s="11" t="s">
        <v>7586</v>
      </c>
      <c r="C1502" s="12">
        <v>139.4</v>
      </c>
      <c r="D1502" s="11" t="s">
        <v>7586</v>
      </c>
      <c r="E1502" s="12">
        <v>294.25</v>
      </c>
      <c r="F1502" s="11" t="s">
        <v>7586</v>
      </c>
      <c r="G1502" s="12">
        <v>231.13000000000002</v>
      </c>
    </row>
    <row r="1503" spans="2:7" ht="18" customHeight="1" x14ac:dyDescent="0.3">
      <c r="B1503" s="11" t="s">
        <v>7587</v>
      </c>
      <c r="C1503" s="12">
        <v>18</v>
      </c>
      <c r="D1503" s="11" t="s">
        <v>7587</v>
      </c>
      <c r="E1503" s="12">
        <v>140</v>
      </c>
      <c r="F1503" s="11" t="s">
        <v>7587</v>
      </c>
      <c r="G1503" s="12">
        <v>59.25</v>
      </c>
    </row>
    <row r="1504" spans="2:7" ht="18" customHeight="1" x14ac:dyDescent="0.3">
      <c r="B1504" s="11" t="s">
        <v>7588</v>
      </c>
      <c r="C1504" s="12">
        <v>45</v>
      </c>
      <c r="D1504" s="11" t="s">
        <v>7588</v>
      </c>
      <c r="E1504" s="12">
        <v>200</v>
      </c>
      <c r="F1504" s="11" t="s">
        <v>7588</v>
      </c>
      <c r="G1504" s="12">
        <v>94.179999999999993</v>
      </c>
    </row>
    <row r="1505" spans="2:7" ht="18" customHeight="1" x14ac:dyDescent="0.3">
      <c r="B1505" s="11" t="s">
        <v>7589</v>
      </c>
      <c r="C1505" s="12">
        <v>5.34</v>
      </c>
      <c r="D1505" s="11" t="s">
        <v>7589</v>
      </c>
      <c r="E1505" s="12">
        <v>85</v>
      </c>
      <c r="F1505" s="11" t="s">
        <v>7589</v>
      </c>
      <c r="G1505" s="12">
        <v>41.387999999999998</v>
      </c>
    </row>
    <row r="1506" spans="2:7" ht="18" customHeight="1" x14ac:dyDescent="0.3">
      <c r="B1506" s="11" t="s">
        <v>7590</v>
      </c>
      <c r="C1506" s="12">
        <v>90</v>
      </c>
      <c r="D1506" s="11" t="s">
        <v>7590</v>
      </c>
      <c r="E1506" s="12">
        <v>118</v>
      </c>
      <c r="F1506" s="11" t="s">
        <v>7590</v>
      </c>
      <c r="G1506" s="12">
        <v>105.39666666666666</v>
      </c>
    </row>
    <row r="1507" spans="2:7" ht="18" customHeight="1" x14ac:dyDescent="0.3">
      <c r="B1507" s="11" t="s">
        <v>4925</v>
      </c>
      <c r="C1507" s="12">
        <v>1050</v>
      </c>
      <c r="D1507" s="11" t="s">
        <v>4925</v>
      </c>
      <c r="E1507" s="12">
        <v>8400</v>
      </c>
      <c r="F1507" s="11" t="s">
        <v>4925</v>
      </c>
      <c r="G1507" s="12">
        <v>4869</v>
      </c>
    </row>
    <row r="1508" spans="2:7" ht="18" customHeight="1" x14ac:dyDescent="0.3">
      <c r="B1508" s="11" t="s">
        <v>7591</v>
      </c>
      <c r="C1508" s="12">
        <v>300</v>
      </c>
      <c r="D1508" s="11" t="s">
        <v>7591</v>
      </c>
      <c r="E1508" s="12">
        <v>1445.41</v>
      </c>
      <c r="F1508" s="11" t="s">
        <v>7591</v>
      </c>
      <c r="G1508" s="12">
        <v>995.10249999999996</v>
      </c>
    </row>
    <row r="1509" spans="2:7" ht="18" customHeight="1" x14ac:dyDescent="0.3">
      <c r="B1509" s="11" t="s">
        <v>7592</v>
      </c>
      <c r="C1509" s="12">
        <v>85.5</v>
      </c>
      <c r="D1509" s="11" t="s">
        <v>7592</v>
      </c>
      <c r="E1509" s="12">
        <v>1797</v>
      </c>
      <c r="F1509" s="11" t="s">
        <v>7592</v>
      </c>
      <c r="G1509" s="12">
        <v>638.02</v>
      </c>
    </row>
    <row r="1510" spans="2:7" ht="18" customHeight="1" x14ac:dyDescent="0.3">
      <c r="B1510" s="11" t="s">
        <v>359</v>
      </c>
      <c r="C1510" s="12">
        <v>31</v>
      </c>
      <c r="D1510" s="11" t="s">
        <v>359</v>
      </c>
      <c r="E1510" s="12">
        <v>40</v>
      </c>
      <c r="F1510" s="11" t="s">
        <v>359</v>
      </c>
      <c r="G1510" s="12">
        <v>36.25</v>
      </c>
    </row>
    <row r="1511" spans="2:7" ht="18" customHeight="1" x14ac:dyDescent="0.3">
      <c r="B1511" s="11" t="s">
        <v>7593</v>
      </c>
      <c r="C1511" s="12">
        <v>0</v>
      </c>
      <c r="D1511" s="11" t="s">
        <v>7593</v>
      </c>
      <c r="E1511" s="12">
        <v>465.45</v>
      </c>
      <c r="F1511" s="11" t="s">
        <v>7593</v>
      </c>
      <c r="G1511" s="12">
        <v>109.88166666666666</v>
      </c>
    </row>
    <row r="1512" spans="2:7" ht="18" customHeight="1" x14ac:dyDescent="0.3">
      <c r="B1512" s="11" t="s">
        <v>7594</v>
      </c>
      <c r="C1512" s="12">
        <v>7.5</v>
      </c>
      <c r="D1512" s="11" t="s">
        <v>7594</v>
      </c>
      <c r="E1512" s="12">
        <v>18.5</v>
      </c>
      <c r="F1512" s="11" t="s">
        <v>7594</v>
      </c>
      <c r="G1512" s="12">
        <v>12.5</v>
      </c>
    </row>
    <row r="1513" spans="2:7" ht="18" customHeight="1" x14ac:dyDescent="0.3">
      <c r="B1513" s="11" t="s">
        <v>7595</v>
      </c>
      <c r="C1513" s="12">
        <v>8.5</v>
      </c>
      <c r="D1513" s="11" t="s">
        <v>7595</v>
      </c>
      <c r="E1513" s="12">
        <v>30</v>
      </c>
      <c r="F1513" s="11" t="s">
        <v>7595</v>
      </c>
      <c r="G1513" s="12">
        <v>17.875</v>
      </c>
    </row>
    <row r="1514" spans="2:7" ht="18" customHeight="1" x14ac:dyDescent="0.3">
      <c r="B1514" s="11" t="s">
        <v>7596</v>
      </c>
      <c r="C1514" s="12">
        <v>11.2</v>
      </c>
      <c r="D1514" s="11" t="s">
        <v>7596</v>
      </c>
      <c r="E1514" s="12">
        <v>20</v>
      </c>
      <c r="F1514" s="11" t="s">
        <v>7596</v>
      </c>
      <c r="G1514" s="12">
        <v>15.7</v>
      </c>
    </row>
    <row r="1515" spans="2:7" ht="18" customHeight="1" x14ac:dyDescent="0.3">
      <c r="B1515" s="11" t="s">
        <v>7597</v>
      </c>
      <c r="C1515" s="12">
        <v>13.4</v>
      </c>
      <c r="D1515" s="11" t="s">
        <v>7597</v>
      </c>
      <c r="E1515" s="12">
        <v>30</v>
      </c>
      <c r="F1515" s="11" t="s">
        <v>7597</v>
      </c>
      <c r="G1515" s="12">
        <v>21.240000000000002</v>
      </c>
    </row>
    <row r="1516" spans="2:7" ht="18" customHeight="1" x14ac:dyDescent="0.3">
      <c r="B1516" s="11" t="s">
        <v>7598</v>
      </c>
      <c r="C1516" s="12">
        <v>7.4</v>
      </c>
      <c r="D1516" s="11" t="s">
        <v>7598</v>
      </c>
      <c r="E1516" s="12">
        <v>16</v>
      </c>
      <c r="F1516" s="11" t="s">
        <v>7598</v>
      </c>
      <c r="G1516" s="12">
        <v>11.08</v>
      </c>
    </row>
    <row r="1517" spans="2:7" ht="18" customHeight="1" x14ac:dyDescent="0.3">
      <c r="B1517" s="11" t="s">
        <v>7599</v>
      </c>
      <c r="C1517" s="12">
        <v>18</v>
      </c>
      <c r="D1517" s="11" t="s">
        <v>7599</v>
      </c>
      <c r="E1517" s="12">
        <v>54.6</v>
      </c>
      <c r="F1517" s="11" t="s">
        <v>7599</v>
      </c>
      <c r="G1517" s="12">
        <v>29.68</v>
      </c>
    </row>
    <row r="1518" spans="2:7" ht="18" customHeight="1" x14ac:dyDescent="0.3">
      <c r="B1518" s="11" t="s">
        <v>7600</v>
      </c>
      <c r="C1518" s="12">
        <v>1.8</v>
      </c>
      <c r="D1518" s="11" t="s">
        <v>7600</v>
      </c>
      <c r="E1518" s="12">
        <v>14</v>
      </c>
      <c r="F1518" s="11" t="s">
        <v>7600</v>
      </c>
      <c r="G1518" s="12">
        <v>5.7</v>
      </c>
    </row>
    <row r="1519" spans="2:7" ht="18" customHeight="1" x14ac:dyDescent="0.3">
      <c r="B1519" s="11" t="s">
        <v>7601</v>
      </c>
      <c r="C1519" s="12">
        <v>360</v>
      </c>
      <c r="D1519" s="11" t="s">
        <v>7601</v>
      </c>
      <c r="E1519" s="12">
        <v>1500</v>
      </c>
      <c r="F1519" s="11" t="s">
        <v>7601</v>
      </c>
      <c r="G1519" s="12">
        <v>827.5</v>
      </c>
    </row>
    <row r="1520" spans="2:7" ht="18" customHeight="1" x14ac:dyDescent="0.3">
      <c r="B1520" s="11" t="s">
        <v>7602</v>
      </c>
      <c r="C1520" s="12">
        <v>670</v>
      </c>
      <c r="D1520" s="11" t="s">
        <v>7602</v>
      </c>
      <c r="E1520" s="12">
        <v>849</v>
      </c>
      <c r="F1520" s="11" t="s">
        <v>7602</v>
      </c>
      <c r="G1520" s="12">
        <v>769.73666666666668</v>
      </c>
    </row>
    <row r="1521" spans="2:7" ht="18" customHeight="1" x14ac:dyDescent="0.3">
      <c r="B1521" s="11" t="s">
        <v>7603</v>
      </c>
      <c r="C1521" s="12">
        <v>5000</v>
      </c>
      <c r="D1521" s="11" t="s">
        <v>7603</v>
      </c>
      <c r="E1521" s="12">
        <v>5000</v>
      </c>
      <c r="F1521" s="11" t="s">
        <v>7603</v>
      </c>
      <c r="G1521" s="12">
        <v>5000</v>
      </c>
    </row>
    <row r="1522" spans="2:7" ht="18" customHeight="1" x14ac:dyDescent="0.3">
      <c r="B1522" s="11" t="s">
        <v>4926</v>
      </c>
      <c r="C1522" s="12">
        <v>118</v>
      </c>
      <c r="D1522" s="11" t="s">
        <v>4926</v>
      </c>
      <c r="E1522" s="12">
        <v>1650</v>
      </c>
      <c r="F1522" s="11" t="s">
        <v>4926</v>
      </c>
      <c r="G1522" s="12">
        <v>396.44444444444446</v>
      </c>
    </row>
    <row r="1523" spans="2:7" ht="18" customHeight="1" x14ac:dyDescent="0.3">
      <c r="B1523" s="11" t="s">
        <v>7604</v>
      </c>
      <c r="C1523" s="12">
        <v>233.1</v>
      </c>
      <c r="D1523" s="11" t="s">
        <v>7604</v>
      </c>
      <c r="E1523" s="12">
        <v>1600</v>
      </c>
      <c r="F1523" s="11" t="s">
        <v>7604</v>
      </c>
      <c r="G1523" s="12">
        <v>867.65699999999993</v>
      </c>
    </row>
    <row r="1524" spans="2:7" ht="18" customHeight="1" x14ac:dyDescent="0.3">
      <c r="B1524" s="11" t="s">
        <v>4944</v>
      </c>
      <c r="C1524" s="12">
        <v>300</v>
      </c>
      <c r="D1524" s="11" t="s">
        <v>4927</v>
      </c>
      <c r="E1524" s="12">
        <v>600</v>
      </c>
      <c r="F1524" s="11" t="s">
        <v>4927</v>
      </c>
      <c r="G1524" s="12">
        <v>454.40333333333336</v>
      </c>
    </row>
    <row r="1525" spans="2:7" ht="18" customHeight="1" x14ac:dyDescent="0.3">
      <c r="B1525" s="11" t="s">
        <v>7605</v>
      </c>
      <c r="C1525" s="12">
        <v>0</v>
      </c>
      <c r="D1525" s="11" t="s">
        <v>7605</v>
      </c>
      <c r="E1525" s="12">
        <v>2000</v>
      </c>
      <c r="F1525" s="11" t="s">
        <v>7605</v>
      </c>
      <c r="G1525" s="12">
        <v>724.60500000000002</v>
      </c>
    </row>
    <row r="1526" spans="2:7" ht="18" customHeight="1" x14ac:dyDescent="0.3">
      <c r="B1526" s="11" t="s">
        <v>360</v>
      </c>
      <c r="C1526" s="12">
        <v>125</v>
      </c>
      <c r="D1526" s="11" t="s">
        <v>360</v>
      </c>
      <c r="E1526" s="12">
        <v>145</v>
      </c>
      <c r="F1526" s="11" t="s">
        <v>360</v>
      </c>
      <c r="G1526" s="12">
        <v>135</v>
      </c>
    </row>
    <row r="1527" spans="2:7" ht="18" customHeight="1" x14ac:dyDescent="0.3">
      <c r="B1527" s="11" t="s">
        <v>4928</v>
      </c>
      <c r="C1527" s="12">
        <v>50</v>
      </c>
      <c r="D1527" s="11" t="s">
        <v>4928</v>
      </c>
      <c r="E1527" s="12">
        <v>220</v>
      </c>
      <c r="F1527" s="11" t="s">
        <v>4928</v>
      </c>
      <c r="G1527" s="12">
        <v>130.44444444444446</v>
      </c>
    </row>
    <row r="1528" spans="2:7" ht="18" customHeight="1" x14ac:dyDescent="0.3">
      <c r="B1528" s="11" t="s">
        <v>7606</v>
      </c>
      <c r="C1528" s="12">
        <v>111</v>
      </c>
      <c r="D1528" s="11" t="s">
        <v>7606</v>
      </c>
      <c r="E1528" s="12">
        <v>150</v>
      </c>
      <c r="F1528" s="11" t="s">
        <v>7606</v>
      </c>
      <c r="G1528" s="12">
        <v>129</v>
      </c>
    </row>
    <row r="1529" spans="2:7" ht="18" customHeight="1" x14ac:dyDescent="0.3">
      <c r="B1529" s="11" t="s">
        <v>361</v>
      </c>
      <c r="C1529" s="12">
        <v>9100</v>
      </c>
      <c r="D1529" s="11" t="s">
        <v>361</v>
      </c>
      <c r="E1529" s="12">
        <v>15700</v>
      </c>
      <c r="F1529" s="11" t="s">
        <v>361</v>
      </c>
      <c r="G1529" s="12">
        <v>11600</v>
      </c>
    </row>
    <row r="1530" spans="2:7" ht="18" customHeight="1" x14ac:dyDescent="0.3">
      <c r="B1530" s="11" t="s">
        <v>362</v>
      </c>
      <c r="C1530" s="12">
        <v>2700</v>
      </c>
      <c r="D1530" s="11" t="s">
        <v>362</v>
      </c>
      <c r="E1530" s="12">
        <v>7300</v>
      </c>
      <c r="F1530" s="11" t="s">
        <v>362</v>
      </c>
      <c r="G1530" s="12">
        <v>5333.333333333333</v>
      </c>
    </row>
    <row r="1531" spans="2:7" ht="18" customHeight="1" x14ac:dyDescent="0.3">
      <c r="B1531" s="11" t="s">
        <v>4929</v>
      </c>
      <c r="C1531" s="12">
        <v>35000</v>
      </c>
      <c r="D1531" s="11" t="s">
        <v>4929</v>
      </c>
      <c r="E1531" s="12">
        <v>90000</v>
      </c>
      <c r="F1531" s="11" t="s">
        <v>4929</v>
      </c>
      <c r="G1531" s="12">
        <v>51772.222222222219</v>
      </c>
    </row>
    <row r="1532" spans="2:7" ht="18" customHeight="1" x14ac:dyDescent="0.3">
      <c r="B1532" s="11" t="s">
        <v>7607</v>
      </c>
      <c r="C1532" s="12">
        <v>861</v>
      </c>
      <c r="D1532" s="11" t="s">
        <v>7607</v>
      </c>
      <c r="E1532" s="12">
        <v>19953</v>
      </c>
      <c r="F1532" s="11" t="s">
        <v>7607</v>
      </c>
      <c r="G1532" s="12">
        <v>5615.8216666666667</v>
      </c>
    </row>
    <row r="1533" spans="2:7" ht="18" customHeight="1" x14ac:dyDescent="0.3">
      <c r="B1533" s="11" t="s">
        <v>7608</v>
      </c>
      <c r="C1533" s="12">
        <v>4250</v>
      </c>
      <c r="D1533" s="11" t="s">
        <v>7608</v>
      </c>
      <c r="E1533" s="12">
        <v>8900</v>
      </c>
      <c r="F1533" s="11" t="s">
        <v>7608</v>
      </c>
      <c r="G1533" s="12">
        <v>5534.8383333333331</v>
      </c>
    </row>
    <row r="1534" spans="2:7" ht="18" customHeight="1" x14ac:dyDescent="0.3">
      <c r="B1534" s="11" t="s">
        <v>7609</v>
      </c>
      <c r="C1534" s="12">
        <v>45</v>
      </c>
      <c r="D1534" s="11" t="s">
        <v>7609</v>
      </c>
      <c r="E1534" s="12">
        <v>125</v>
      </c>
      <c r="F1534" s="11" t="s">
        <v>7609</v>
      </c>
      <c r="G1534" s="12">
        <v>89</v>
      </c>
    </row>
    <row r="1535" spans="2:7" ht="18" customHeight="1" x14ac:dyDescent="0.3">
      <c r="B1535" s="11" t="s">
        <v>363</v>
      </c>
      <c r="C1535" s="12">
        <v>93</v>
      </c>
      <c r="D1535" s="11" t="s">
        <v>363</v>
      </c>
      <c r="E1535" s="12">
        <v>280</v>
      </c>
      <c r="F1535" s="11" t="s">
        <v>363</v>
      </c>
      <c r="G1535" s="12">
        <v>217</v>
      </c>
    </row>
    <row r="1536" spans="2:7" ht="18" customHeight="1" x14ac:dyDescent="0.3">
      <c r="B1536" s="11" t="s">
        <v>4658</v>
      </c>
      <c r="C1536" s="12">
        <v>200</v>
      </c>
      <c r="D1536" s="11" t="s">
        <v>4658</v>
      </c>
      <c r="E1536" s="12">
        <v>500</v>
      </c>
      <c r="F1536" s="11" t="s">
        <v>4658</v>
      </c>
      <c r="G1536" s="12">
        <v>340</v>
      </c>
    </row>
    <row r="1537" spans="2:7" ht="18" customHeight="1" x14ac:dyDescent="0.3">
      <c r="B1537" s="11" t="s">
        <v>7610</v>
      </c>
      <c r="C1537" s="12">
        <v>10.199999999999999</v>
      </c>
      <c r="D1537" s="11" t="s">
        <v>7610</v>
      </c>
      <c r="E1537" s="12">
        <v>30</v>
      </c>
      <c r="F1537" s="11" t="s">
        <v>7610</v>
      </c>
      <c r="G1537" s="12">
        <v>18.119999999999997</v>
      </c>
    </row>
    <row r="1538" spans="2:7" ht="18" customHeight="1" x14ac:dyDescent="0.3">
      <c r="B1538" s="11" t="s">
        <v>7611</v>
      </c>
      <c r="C1538" s="12">
        <v>0</v>
      </c>
      <c r="D1538" s="11" t="s">
        <v>7611</v>
      </c>
      <c r="E1538" s="12">
        <v>5978.5</v>
      </c>
      <c r="F1538" s="11" t="s">
        <v>7611</v>
      </c>
      <c r="G1538" s="12">
        <v>2293.835</v>
      </c>
    </row>
    <row r="1539" spans="2:7" ht="18" customHeight="1" x14ac:dyDescent="0.3">
      <c r="B1539" s="11" t="s">
        <v>4945</v>
      </c>
      <c r="C1539" s="12">
        <v>48043</v>
      </c>
      <c r="D1539" s="11" t="s">
        <v>4930</v>
      </c>
      <c r="E1539" s="12">
        <v>99000</v>
      </c>
      <c r="F1539" s="11" t="s">
        <v>4930</v>
      </c>
      <c r="G1539" s="12">
        <v>69261.444444444438</v>
      </c>
    </row>
    <row r="1540" spans="2:7" ht="18" customHeight="1" x14ac:dyDescent="0.3">
      <c r="B1540" s="11" t="s">
        <v>4659</v>
      </c>
      <c r="C1540" s="12">
        <v>55</v>
      </c>
      <c r="D1540" s="11" t="s">
        <v>4659</v>
      </c>
      <c r="E1540" s="12">
        <v>127</v>
      </c>
      <c r="F1540" s="11" t="s">
        <v>4659</v>
      </c>
      <c r="G1540" s="12">
        <v>86.85</v>
      </c>
    </row>
    <row r="1541" spans="2:7" ht="18" customHeight="1" x14ac:dyDescent="0.3">
      <c r="B1541" s="11" t="s">
        <v>7612</v>
      </c>
      <c r="C1541" s="12">
        <v>300</v>
      </c>
      <c r="D1541" s="11" t="s">
        <v>7612</v>
      </c>
      <c r="E1541" s="12">
        <v>1000</v>
      </c>
      <c r="F1541" s="11" t="s">
        <v>7612</v>
      </c>
      <c r="G1541" s="12">
        <v>583.75</v>
      </c>
    </row>
    <row r="1542" spans="2:7" ht="18" customHeight="1" x14ac:dyDescent="0.3">
      <c r="B1542" s="11" t="s">
        <v>7613</v>
      </c>
      <c r="C1542" s="12">
        <v>1018.89</v>
      </c>
      <c r="D1542" s="11" t="s">
        <v>7613</v>
      </c>
      <c r="E1542" s="12">
        <v>2457</v>
      </c>
      <c r="F1542" s="11" t="s">
        <v>7613</v>
      </c>
      <c r="G1542" s="12">
        <v>1764.3149999999998</v>
      </c>
    </row>
    <row r="1543" spans="2:7" ht="18" customHeight="1" x14ac:dyDescent="0.3">
      <c r="B1543" s="11" t="s">
        <v>7614</v>
      </c>
      <c r="C1543" s="12">
        <v>1000</v>
      </c>
      <c r="D1543" s="11" t="s">
        <v>7614</v>
      </c>
      <c r="E1543" s="12">
        <v>3433</v>
      </c>
      <c r="F1543" s="11" t="s">
        <v>7614</v>
      </c>
      <c r="G1543" s="12">
        <v>1646.6</v>
      </c>
    </row>
    <row r="1544" spans="2:7" ht="18" customHeight="1" x14ac:dyDescent="0.3">
      <c r="B1544" s="11" t="s">
        <v>7615</v>
      </c>
      <c r="C1544" s="12">
        <v>18</v>
      </c>
      <c r="D1544" s="11" t="s">
        <v>7615</v>
      </c>
      <c r="E1544" s="12">
        <v>40</v>
      </c>
      <c r="F1544" s="11" t="s">
        <v>7615</v>
      </c>
      <c r="G1544" s="12">
        <v>27</v>
      </c>
    </row>
    <row r="1545" spans="2:7" ht="18" customHeight="1" x14ac:dyDescent="0.3">
      <c r="B1545" s="11" t="s">
        <v>7616</v>
      </c>
      <c r="C1545" s="12">
        <v>6.62</v>
      </c>
      <c r="D1545" s="11" t="s">
        <v>7616</v>
      </c>
      <c r="E1545" s="12">
        <v>28</v>
      </c>
      <c r="F1545" s="11" t="s">
        <v>7616</v>
      </c>
      <c r="G1545" s="12">
        <v>16.731999999999999</v>
      </c>
    </row>
    <row r="1546" spans="2:7" ht="18" customHeight="1" x14ac:dyDescent="0.3">
      <c r="B1546" s="11" t="s">
        <v>7617</v>
      </c>
      <c r="C1546" s="12">
        <v>48.06</v>
      </c>
      <c r="D1546" s="11" t="s">
        <v>7617</v>
      </c>
      <c r="E1546" s="12">
        <v>180</v>
      </c>
      <c r="F1546" s="11" t="s">
        <v>7617</v>
      </c>
      <c r="G1546" s="12">
        <v>110.69500000000001</v>
      </c>
    </row>
    <row r="1547" spans="2:7" ht="18" customHeight="1" x14ac:dyDescent="0.3">
      <c r="B1547" s="11" t="s">
        <v>7618</v>
      </c>
      <c r="C1547" s="12">
        <v>400</v>
      </c>
      <c r="D1547" s="11" t="s">
        <v>7618</v>
      </c>
      <c r="E1547" s="12">
        <v>2400</v>
      </c>
      <c r="F1547" s="11" t="s">
        <v>7618</v>
      </c>
      <c r="G1547" s="12">
        <v>1159.6666666666667</v>
      </c>
    </row>
    <row r="1548" spans="2:7" ht="18" customHeight="1" x14ac:dyDescent="0.3">
      <c r="B1548" s="11" t="s">
        <v>7619</v>
      </c>
      <c r="C1548" s="12">
        <v>3</v>
      </c>
      <c r="D1548" s="11" t="s">
        <v>7619</v>
      </c>
      <c r="E1548" s="12">
        <v>14</v>
      </c>
      <c r="F1548" s="11" t="s">
        <v>7619</v>
      </c>
      <c r="G1548" s="12">
        <v>7.94</v>
      </c>
    </row>
    <row r="1549" spans="2:7" ht="18" customHeight="1" x14ac:dyDescent="0.3">
      <c r="B1549" s="11" t="s">
        <v>7620</v>
      </c>
      <c r="C1549" s="12">
        <v>10161</v>
      </c>
      <c r="D1549" s="11" t="s">
        <v>7620</v>
      </c>
      <c r="E1549" s="12">
        <v>62844.5</v>
      </c>
      <c r="F1549" s="11" t="s">
        <v>7620</v>
      </c>
      <c r="G1549" s="12">
        <v>23638.475000000002</v>
      </c>
    </row>
    <row r="1550" spans="2:7" ht="18" customHeight="1" x14ac:dyDescent="0.3">
      <c r="B1550" s="11" t="s">
        <v>7621</v>
      </c>
      <c r="C1550" s="12">
        <v>6800</v>
      </c>
      <c r="D1550" s="11" t="s">
        <v>7621</v>
      </c>
      <c r="E1550" s="12">
        <v>9000</v>
      </c>
      <c r="F1550" s="11" t="s">
        <v>7621</v>
      </c>
      <c r="G1550" s="12">
        <v>8150</v>
      </c>
    </row>
    <row r="1551" spans="2:7" ht="18" customHeight="1" x14ac:dyDescent="0.3">
      <c r="B1551" s="11" t="s">
        <v>7622</v>
      </c>
      <c r="C1551" s="12">
        <v>3000</v>
      </c>
      <c r="D1551" s="11" t="s">
        <v>7622</v>
      </c>
      <c r="E1551" s="12">
        <v>34354</v>
      </c>
      <c r="F1551" s="11" t="s">
        <v>7622</v>
      </c>
      <c r="G1551" s="12">
        <v>14146.8</v>
      </c>
    </row>
    <row r="1552" spans="2:7" ht="18" customHeight="1" x14ac:dyDescent="0.3">
      <c r="B1552" s="11" t="s">
        <v>7623</v>
      </c>
      <c r="C1552" s="12">
        <v>500</v>
      </c>
      <c r="D1552" s="11" t="s">
        <v>7623</v>
      </c>
      <c r="E1552" s="12">
        <v>23234</v>
      </c>
      <c r="F1552" s="11" t="s">
        <v>7623</v>
      </c>
      <c r="G1552" s="12">
        <v>13508.5</v>
      </c>
    </row>
    <row r="1553" spans="2:7" ht="18" customHeight="1" x14ac:dyDescent="0.3">
      <c r="B1553" s="11" t="s">
        <v>4931</v>
      </c>
      <c r="C1553" s="12">
        <v>65125</v>
      </c>
      <c r="D1553" s="11" t="s">
        <v>4931</v>
      </c>
      <c r="E1553" s="12">
        <v>400000</v>
      </c>
      <c r="F1553" s="11" t="s">
        <v>4931</v>
      </c>
      <c r="G1553" s="12">
        <v>111023.82</v>
      </c>
    </row>
    <row r="1554" spans="2:7" ht="18" customHeight="1" x14ac:dyDescent="0.3">
      <c r="B1554" s="11" t="s">
        <v>4932</v>
      </c>
      <c r="C1554" s="12">
        <v>75780</v>
      </c>
      <c r="D1554" s="11" t="s">
        <v>4932</v>
      </c>
      <c r="E1554" s="12">
        <v>155000</v>
      </c>
      <c r="F1554" s="11" t="s">
        <v>4932</v>
      </c>
      <c r="G1554" s="12">
        <v>97010.777777777781</v>
      </c>
    </row>
    <row r="1555" spans="2:7" ht="18" customHeight="1" x14ac:dyDescent="0.3">
      <c r="B1555" s="11" t="s">
        <v>4933</v>
      </c>
      <c r="C1555" s="12">
        <v>99000</v>
      </c>
      <c r="D1555" s="11" t="s">
        <v>4933</v>
      </c>
      <c r="E1555" s="12">
        <v>186000</v>
      </c>
      <c r="F1555" s="11" t="s">
        <v>4933</v>
      </c>
      <c r="G1555" s="12">
        <v>159646.33333333334</v>
      </c>
    </row>
    <row r="1556" spans="2:7" ht="18" customHeight="1" x14ac:dyDescent="0.3">
      <c r="B1556" s="11" t="s">
        <v>4934</v>
      </c>
      <c r="C1556" s="12">
        <v>113381</v>
      </c>
      <c r="D1556" s="11" t="s">
        <v>4934</v>
      </c>
      <c r="E1556" s="12">
        <v>994000</v>
      </c>
      <c r="F1556" s="11" t="s">
        <v>4934</v>
      </c>
      <c r="G1556" s="12">
        <v>723646.49888888886</v>
      </c>
    </row>
    <row r="1557" spans="2:7" ht="18" customHeight="1" x14ac:dyDescent="0.3">
      <c r="B1557" s="11" t="s">
        <v>7624</v>
      </c>
      <c r="C1557" s="12">
        <v>49.5</v>
      </c>
      <c r="D1557" s="11" t="s">
        <v>7624</v>
      </c>
      <c r="E1557" s="12">
        <v>77.8</v>
      </c>
      <c r="F1557" s="11" t="s">
        <v>7624</v>
      </c>
      <c r="G1557" s="12">
        <v>61.46</v>
      </c>
    </row>
    <row r="1558" spans="2:7" ht="18" customHeight="1" x14ac:dyDescent="0.3">
      <c r="B1558" s="11" t="s">
        <v>7625</v>
      </c>
      <c r="C1558" s="12">
        <v>45</v>
      </c>
      <c r="D1558" s="11" t="s">
        <v>7625</v>
      </c>
      <c r="E1558" s="12">
        <v>95</v>
      </c>
      <c r="F1558" s="11" t="s">
        <v>7625</v>
      </c>
      <c r="G1558" s="12">
        <v>66</v>
      </c>
    </row>
    <row r="1559" spans="2:7" ht="18" customHeight="1" x14ac:dyDescent="0.3">
      <c r="B1559" s="11" t="s">
        <v>7626</v>
      </c>
      <c r="C1559" s="12">
        <v>49.5</v>
      </c>
      <c r="D1559" s="11" t="s">
        <v>7626</v>
      </c>
      <c r="E1559" s="12">
        <v>88</v>
      </c>
      <c r="F1559" s="11" t="s">
        <v>7626</v>
      </c>
      <c r="G1559" s="12">
        <v>64.78</v>
      </c>
    </row>
    <row r="1560" spans="2:7" ht="18" customHeight="1" x14ac:dyDescent="0.3">
      <c r="B1560" s="11" t="s">
        <v>7627</v>
      </c>
      <c r="C1560" s="12">
        <v>45</v>
      </c>
      <c r="D1560" s="11" t="s">
        <v>7627</v>
      </c>
      <c r="E1560" s="12">
        <v>175</v>
      </c>
      <c r="F1560" s="11" t="s">
        <v>7627</v>
      </c>
      <c r="G1560" s="12">
        <v>83.921000000000006</v>
      </c>
    </row>
    <row r="1561" spans="2:7" ht="18" customHeight="1" x14ac:dyDescent="0.3">
      <c r="B1561" s="11" t="s">
        <v>7628</v>
      </c>
      <c r="C1561" s="12">
        <v>3300</v>
      </c>
      <c r="D1561" s="11" t="s">
        <v>7628</v>
      </c>
      <c r="E1561" s="12">
        <v>23350</v>
      </c>
      <c r="F1561" s="11" t="s">
        <v>7628</v>
      </c>
      <c r="G1561" s="12">
        <v>9179.7999999999993</v>
      </c>
    </row>
    <row r="1562" spans="2:7" ht="18" customHeight="1" x14ac:dyDescent="0.3">
      <c r="B1562" s="11" t="s">
        <v>7629</v>
      </c>
      <c r="C1562" s="12">
        <v>500</v>
      </c>
      <c r="D1562" s="11" t="s">
        <v>7629</v>
      </c>
      <c r="E1562" s="12">
        <v>3800</v>
      </c>
      <c r="F1562" s="11" t="s">
        <v>7629</v>
      </c>
      <c r="G1562" s="12">
        <v>2384.4</v>
      </c>
    </row>
    <row r="1563" spans="2:7" ht="18" customHeight="1" x14ac:dyDescent="0.3">
      <c r="B1563" s="11" t="s">
        <v>7630</v>
      </c>
      <c r="C1563" s="12">
        <v>2000</v>
      </c>
      <c r="D1563" s="11" t="s">
        <v>7630</v>
      </c>
      <c r="E1563" s="12">
        <v>4000</v>
      </c>
      <c r="F1563" s="11" t="s">
        <v>7630</v>
      </c>
      <c r="G1563" s="12">
        <v>2750</v>
      </c>
    </row>
    <row r="1564" spans="2:7" ht="18" customHeight="1" x14ac:dyDescent="0.3">
      <c r="B1564" s="11" t="s">
        <v>4935</v>
      </c>
      <c r="C1564" s="12">
        <v>15357.23</v>
      </c>
      <c r="D1564" s="11" t="s">
        <v>4935</v>
      </c>
      <c r="E1564" s="12">
        <v>29280</v>
      </c>
      <c r="F1564" s="11" t="s">
        <v>4935</v>
      </c>
      <c r="G1564" s="12">
        <v>20542.025555555556</v>
      </c>
    </row>
    <row r="1565" spans="2:7" ht="18" customHeight="1" x14ac:dyDescent="0.3">
      <c r="B1565" s="11" t="s">
        <v>4936</v>
      </c>
      <c r="C1565" s="12">
        <v>550</v>
      </c>
      <c r="D1565" s="11" t="s">
        <v>4936</v>
      </c>
      <c r="E1565" s="12">
        <v>3000</v>
      </c>
      <c r="F1565" s="11" t="s">
        <v>4936</v>
      </c>
      <c r="G1565" s="12">
        <v>1764.6666666666667</v>
      </c>
    </row>
    <row r="1566" spans="2:7" ht="18" customHeight="1" x14ac:dyDescent="0.3">
      <c r="B1566" s="11" t="s">
        <v>4937</v>
      </c>
      <c r="C1566" s="12">
        <v>83774</v>
      </c>
      <c r="D1566" s="11" t="s">
        <v>4937</v>
      </c>
      <c r="E1566" s="12">
        <v>175000</v>
      </c>
      <c r="F1566" s="11" t="s">
        <v>4937</v>
      </c>
      <c r="G1566" s="12">
        <v>132524.88888888888</v>
      </c>
    </row>
    <row r="1567" spans="2:7" ht="18" customHeight="1" x14ac:dyDescent="0.3">
      <c r="B1567" s="11" t="s">
        <v>7631</v>
      </c>
      <c r="C1567" s="12">
        <v>350</v>
      </c>
      <c r="D1567" s="11" t="s">
        <v>7631</v>
      </c>
      <c r="E1567" s="12">
        <v>728</v>
      </c>
      <c r="F1567" s="11" t="s">
        <v>7631</v>
      </c>
      <c r="G1567" s="12">
        <v>489.5</v>
      </c>
    </row>
    <row r="1568" spans="2:7" ht="18" customHeight="1" x14ac:dyDescent="0.3">
      <c r="B1568" s="11" t="s">
        <v>7632</v>
      </c>
      <c r="C1568" s="12">
        <v>200</v>
      </c>
      <c r="D1568" s="11" t="s">
        <v>7632</v>
      </c>
      <c r="E1568" s="12">
        <v>500</v>
      </c>
      <c r="F1568" s="11" t="s">
        <v>7632</v>
      </c>
      <c r="G1568" s="12">
        <v>340</v>
      </c>
    </row>
    <row r="1569" spans="2:7" ht="18" customHeight="1" x14ac:dyDescent="0.3">
      <c r="B1569" s="11" t="s">
        <v>7633</v>
      </c>
      <c r="C1569" s="12">
        <v>4</v>
      </c>
      <c r="D1569" s="11" t="s">
        <v>7633</v>
      </c>
      <c r="E1569" s="12">
        <v>25</v>
      </c>
      <c r="F1569" s="11" t="s">
        <v>7633</v>
      </c>
      <c r="G1569" s="12">
        <v>13.25</v>
      </c>
    </row>
    <row r="1570" spans="2:7" ht="18" customHeight="1" x14ac:dyDescent="0.3">
      <c r="B1570" s="11" t="s">
        <v>7634</v>
      </c>
      <c r="C1570" s="12">
        <v>45</v>
      </c>
      <c r="D1570" s="11" t="s">
        <v>7634</v>
      </c>
      <c r="E1570" s="12">
        <v>90</v>
      </c>
      <c r="F1570" s="11" t="s">
        <v>7634</v>
      </c>
      <c r="G1570" s="12">
        <v>59.25</v>
      </c>
    </row>
    <row r="1571" spans="2:7" ht="18" customHeight="1" x14ac:dyDescent="0.3">
      <c r="B1571" s="11" t="s">
        <v>7635</v>
      </c>
      <c r="C1571" s="12">
        <v>37</v>
      </c>
      <c r="D1571" s="11" t="s">
        <v>7635</v>
      </c>
      <c r="E1571" s="12">
        <v>100</v>
      </c>
      <c r="F1571" s="11" t="s">
        <v>7635</v>
      </c>
      <c r="G1571" s="12">
        <v>66</v>
      </c>
    </row>
    <row r="1572" spans="2:7" ht="18" customHeight="1" x14ac:dyDescent="0.3">
      <c r="B1572" s="11" t="s">
        <v>7636</v>
      </c>
      <c r="C1572" s="12">
        <v>45</v>
      </c>
      <c r="D1572" s="11" t="s">
        <v>7636</v>
      </c>
      <c r="E1572" s="12">
        <v>95</v>
      </c>
      <c r="F1572" s="11" t="s">
        <v>7636</v>
      </c>
      <c r="G1572" s="12">
        <v>66</v>
      </c>
    </row>
    <row r="1573" spans="2:7" ht="18" customHeight="1" x14ac:dyDescent="0.3">
      <c r="B1573" s="11" t="s">
        <v>4660</v>
      </c>
      <c r="C1573" s="12">
        <v>1.5</v>
      </c>
      <c r="D1573" s="11" t="s">
        <v>4660</v>
      </c>
      <c r="E1573" s="12">
        <v>3.65</v>
      </c>
      <c r="F1573" s="11" t="s">
        <v>4660</v>
      </c>
      <c r="G1573" s="12">
        <v>2.7049999999999996</v>
      </c>
    </row>
    <row r="1574" spans="2:7" ht="18" customHeight="1" x14ac:dyDescent="0.3">
      <c r="B1574" s="11" t="s">
        <v>7637</v>
      </c>
      <c r="C1574" s="12">
        <v>25350</v>
      </c>
      <c r="D1574" s="11" t="s">
        <v>7637</v>
      </c>
      <c r="E1574" s="12">
        <v>103000</v>
      </c>
      <c r="F1574" s="11" t="s">
        <v>7637</v>
      </c>
      <c r="G1574" s="12">
        <v>57027.177777777775</v>
      </c>
    </row>
    <row r="1575" spans="2:7" ht="18" customHeight="1" x14ac:dyDescent="0.3">
      <c r="B1575" s="11" t="s">
        <v>7638</v>
      </c>
      <c r="C1575" s="12">
        <v>30000</v>
      </c>
      <c r="D1575" s="11" t="s">
        <v>7638</v>
      </c>
      <c r="E1575" s="12">
        <v>66000</v>
      </c>
      <c r="F1575" s="11" t="s">
        <v>7638</v>
      </c>
      <c r="G1575" s="12">
        <v>51750</v>
      </c>
    </row>
    <row r="1576" spans="2:7" ht="18" customHeight="1" x14ac:dyDescent="0.3">
      <c r="B1576" s="11" t="s">
        <v>4966</v>
      </c>
      <c r="C1576" s="12">
        <v>5</v>
      </c>
      <c r="D1576" s="11" t="s">
        <v>4966</v>
      </c>
      <c r="E1576" s="12">
        <v>15</v>
      </c>
      <c r="F1576" s="11" t="s">
        <v>4966</v>
      </c>
      <c r="G1576" s="12">
        <v>11.633333333333333</v>
      </c>
    </row>
    <row r="1577" spans="2:7" ht="18" customHeight="1" x14ac:dyDescent="0.3">
      <c r="B1577" s="11" t="s">
        <v>4938</v>
      </c>
      <c r="C1577" s="12">
        <v>1700</v>
      </c>
      <c r="D1577" s="11" t="s">
        <v>4938</v>
      </c>
      <c r="E1577" s="12">
        <v>4500</v>
      </c>
      <c r="F1577" s="11" t="s">
        <v>4938</v>
      </c>
      <c r="G1577" s="12">
        <v>2938.3333333333335</v>
      </c>
    </row>
    <row r="1578" spans="2:7" ht="18" customHeight="1" x14ac:dyDescent="0.3">
      <c r="B1578" s="11" t="s">
        <v>4939</v>
      </c>
      <c r="C1578" s="12">
        <v>385</v>
      </c>
      <c r="D1578" s="11" t="s">
        <v>4939</v>
      </c>
      <c r="E1578" s="12">
        <v>1000</v>
      </c>
      <c r="F1578" s="11" t="s">
        <v>4939</v>
      </c>
      <c r="G1578" s="12">
        <v>676.22222222222217</v>
      </c>
    </row>
    <row r="1579" spans="2:7" ht="18" customHeight="1" x14ac:dyDescent="0.3">
      <c r="B1579" s="11" t="s">
        <v>7639</v>
      </c>
      <c r="C1579" s="12">
        <v>18</v>
      </c>
      <c r="D1579" s="11" t="s">
        <v>7639</v>
      </c>
      <c r="E1579" s="12">
        <v>83.85</v>
      </c>
      <c r="F1579" s="11" t="s">
        <v>7639</v>
      </c>
      <c r="G1579" s="12">
        <v>58.391666666666673</v>
      </c>
    </row>
    <row r="1580" spans="2:7" ht="18" customHeight="1" x14ac:dyDescent="0.3">
      <c r="B1580" s="11" t="s">
        <v>7640</v>
      </c>
      <c r="C1580" s="12">
        <v>701</v>
      </c>
      <c r="D1580" s="11" t="s">
        <v>7640</v>
      </c>
      <c r="E1580" s="12">
        <v>4500</v>
      </c>
      <c r="F1580" s="11" t="s">
        <v>7640</v>
      </c>
      <c r="G1580" s="12">
        <v>2455.6633333333334</v>
      </c>
    </row>
    <row r="1581" spans="2:7" ht="18" customHeight="1" x14ac:dyDescent="0.3">
      <c r="B1581" s="11" t="s">
        <v>7641</v>
      </c>
      <c r="C1581" s="12">
        <v>4500</v>
      </c>
      <c r="D1581" s="11" t="s">
        <v>7641</v>
      </c>
      <c r="E1581" s="12">
        <v>14000</v>
      </c>
      <c r="F1581" s="11" t="s">
        <v>7641</v>
      </c>
      <c r="G1581" s="12">
        <v>7425</v>
      </c>
    </row>
    <row r="1582" spans="2:7" ht="18" customHeight="1" x14ac:dyDescent="0.3">
      <c r="B1582" s="11" t="s">
        <v>7642</v>
      </c>
      <c r="C1582" s="12">
        <v>3000</v>
      </c>
      <c r="D1582" s="11" t="s">
        <v>7642</v>
      </c>
      <c r="E1582" s="12">
        <v>6468</v>
      </c>
      <c r="F1582" s="11" t="s">
        <v>7642</v>
      </c>
      <c r="G1582" s="12">
        <v>5549.6</v>
      </c>
    </row>
    <row r="1583" spans="2:7" ht="18" customHeight="1" x14ac:dyDescent="0.3">
      <c r="B1583" s="11" t="s">
        <v>7643</v>
      </c>
      <c r="C1583" s="12">
        <v>4</v>
      </c>
      <c r="D1583" s="11" t="s">
        <v>7643</v>
      </c>
      <c r="E1583" s="12">
        <v>12</v>
      </c>
      <c r="F1583" s="11" t="s">
        <v>7643</v>
      </c>
      <c r="G1583" s="12">
        <v>7.375</v>
      </c>
    </row>
    <row r="1584" spans="2:7" ht="18" customHeight="1" x14ac:dyDescent="0.3">
      <c r="B1584" s="11" t="s">
        <v>7644</v>
      </c>
      <c r="C1584" s="12">
        <v>53</v>
      </c>
      <c r="D1584" s="11" t="s">
        <v>7644</v>
      </c>
      <c r="E1584" s="12">
        <v>124</v>
      </c>
      <c r="F1584" s="11" t="s">
        <v>7644</v>
      </c>
      <c r="G1584" s="12">
        <v>87.2</v>
      </c>
    </row>
    <row r="1585" spans="2:7" ht="18" customHeight="1" x14ac:dyDescent="0.3">
      <c r="B1585" s="11" t="s">
        <v>4661</v>
      </c>
      <c r="C1585" s="12">
        <v>200000</v>
      </c>
      <c r="D1585" s="11" t="s">
        <v>4661</v>
      </c>
      <c r="E1585" s="12">
        <v>200000</v>
      </c>
      <c r="F1585" s="11" t="s">
        <v>4661</v>
      </c>
      <c r="G1585" s="12">
        <v>200000</v>
      </c>
    </row>
    <row r="1586" spans="2:7" ht="18" customHeight="1" x14ac:dyDescent="0.3">
      <c r="B1586" s="11" t="s">
        <v>7645</v>
      </c>
      <c r="C1586" s="12">
        <v>4593.6000000000004</v>
      </c>
      <c r="D1586" s="11" t="s">
        <v>7645</v>
      </c>
      <c r="E1586" s="12">
        <v>44427</v>
      </c>
      <c r="F1586" s="11" t="s">
        <v>7645</v>
      </c>
      <c r="G1586" s="12">
        <v>18468.141666666666</v>
      </c>
    </row>
    <row r="1587" spans="2:7" ht="18" customHeight="1" x14ac:dyDescent="0.3">
      <c r="B1587" s="11" t="s">
        <v>4940</v>
      </c>
      <c r="C1587" s="12">
        <v>380</v>
      </c>
      <c r="D1587" s="11" t="s">
        <v>4940</v>
      </c>
      <c r="E1587" s="12">
        <v>2000</v>
      </c>
      <c r="F1587" s="11" t="s">
        <v>4940</v>
      </c>
      <c r="G1587" s="12">
        <v>888</v>
      </c>
    </row>
    <row r="1588" spans="2:7" ht="18" customHeight="1" x14ac:dyDescent="0.3">
      <c r="B1588" s="11" t="s">
        <v>7646</v>
      </c>
      <c r="C1588" s="12">
        <v>450</v>
      </c>
      <c r="D1588" s="11" t="s">
        <v>7646</v>
      </c>
      <c r="E1588" s="12">
        <v>2989</v>
      </c>
      <c r="F1588" s="11" t="s">
        <v>7646</v>
      </c>
      <c r="G1588" s="12">
        <v>1257.8</v>
      </c>
    </row>
    <row r="1589" spans="2:7" ht="18" customHeight="1" x14ac:dyDescent="0.3">
      <c r="B1589" s="11" t="s">
        <v>4662</v>
      </c>
      <c r="C1589" s="12">
        <v>7000</v>
      </c>
      <c r="D1589" s="11" t="s">
        <v>4662</v>
      </c>
      <c r="E1589" s="12">
        <v>7800</v>
      </c>
      <c r="F1589" s="11" t="s">
        <v>4662</v>
      </c>
      <c r="G1589" s="12">
        <v>7400</v>
      </c>
    </row>
    <row r="1590" spans="2:7" ht="18" customHeight="1" x14ac:dyDescent="0.3">
      <c r="B1590" s="11" t="s">
        <v>7647</v>
      </c>
      <c r="C1590" s="12">
        <v>14465</v>
      </c>
      <c r="D1590" s="11" t="s">
        <v>7647</v>
      </c>
      <c r="E1590" s="12">
        <v>28621</v>
      </c>
      <c r="F1590" s="11" t="s">
        <v>7647</v>
      </c>
      <c r="G1590" s="12">
        <v>21354</v>
      </c>
    </row>
    <row r="1591" spans="2:7" ht="18" customHeight="1" x14ac:dyDescent="0.3">
      <c r="B1591" s="11" t="s">
        <v>7648</v>
      </c>
      <c r="C1591" s="12">
        <v>0.75</v>
      </c>
      <c r="D1591" s="11" t="s">
        <v>7648</v>
      </c>
      <c r="E1591" s="12">
        <v>5.25</v>
      </c>
      <c r="F1591" s="11" t="s">
        <v>7648</v>
      </c>
      <c r="G1591" s="12">
        <v>2.7722222222222221</v>
      </c>
    </row>
    <row r="1592" spans="2:7" ht="18" customHeight="1" x14ac:dyDescent="0.3">
      <c r="B1592" s="11" t="s">
        <v>7649</v>
      </c>
      <c r="C1592" s="12">
        <v>6.15</v>
      </c>
      <c r="D1592" s="11" t="s">
        <v>7649</v>
      </c>
      <c r="E1592" s="12">
        <v>7</v>
      </c>
      <c r="F1592" s="11" t="s">
        <v>7649</v>
      </c>
      <c r="G1592" s="12">
        <v>6.6866666666666674</v>
      </c>
    </row>
    <row r="1593" spans="2:7" ht="18" customHeight="1" x14ac:dyDescent="0.3">
      <c r="B1593" s="11" t="s">
        <v>7650</v>
      </c>
      <c r="C1593" s="12">
        <v>5.55</v>
      </c>
      <c r="D1593" s="11" t="s">
        <v>7650</v>
      </c>
      <c r="E1593" s="12">
        <v>7</v>
      </c>
      <c r="F1593" s="11" t="s">
        <v>7650</v>
      </c>
      <c r="G1593" s="12">
        <v>6.416666666666667</v>
      </c>
    </row>
    <row r="1594" spans="2:7" ht="18" customHeight="1" x14ac:dyDescent="0.3">
      <c r="B1594" s="11" t="s">
        <v>7651</v>
      </c>
      <c r="C1594" s="12">
        <v>850</v>
      </c>
      <c r="D1594" s="11" t="s">
        <v>7651</v>
      </c>
      <c r="E1594" s="12">
        <v>1427</v>
      </c>
      <c r="F1594" s="11" t="s">
        <v>7651</v>
      </c>
      <c r="G1594" s="12">
        <v>1191.9716666666666</v>
      </c>
    </row>
    <row r="1595" spans="2:7" ht="18" customHeight="1" x14ac:dyDescent="0.3">
      <c r="B1595" s="11" t="s">
        <v>7652</v>
      </c>
      <c r="C1595" s="12">
        <v>23</v>
      </c>
      <c r="D1595" s="11" t="s">
        <v>7652</v>
      </c>
      <c r="E1595" s="12">
        <v>39.5</v>
      </c>
      <c r="F1595" s="11" t="s">
        <v>7652</v>
      </c>
      <c r="G1595" s="12">
        <v>31.875</v>
      </c>
    </row>
    <row r="1596" spans="2:7" ht="18" customHeight="1" x14ac:dyDescent="0.3">
      <c r="B1596" s="11" t="s">
        <v>7653</v>
      </c>
      <c r="C1596" s="12">
        <v>900</v>
      </c>
      <c r="D1596" s="11" t="s">
        <v>7653</v>
      </c>
      <c r="E1596" s="12">
        <v>6920</v>
      </c>
      <c r="F1596" s="11" t="s">
        <v>7653</v>
      </c>
      <c r="G1596" s="12">
        <v>5221.0683333333336</v>
      </c>
    </row>
    <row r="1597" spans="2:7" ht="18" customHeight="1" x14ac:dyDescent="0.3">
      <c r="B1597" s="11" t="s">
        <v>7654</v>
      </c>
      <c r="C1597" s="12">
        <v>3300</v>
      </c>
      <c r="D1597" s="11" t="s">
        <v>7654</v>
      </c>
      <c r="E1597" s="12">
        <v>4393</v>
      </c>
      <c r="F1597" s="11" t="s">
        <v>7654</v>
      </c>
      <c r="G1597" s="12">
        <v>3832.6716666666666</v>
      </c>
    </row>
    <row r="1598" spans="2:7" ht="18" customHeight="1" x14ac:dyDescent="0.3">
      <c r="B1598" s="11" t="s">
        <v>7655</v>
      </c>
      <c r="C1598" s="12">
        <v>2</v>
      </c>
      <c r="D1598" s="11" t="s">
        <v>7655</v>
      </c>
      <c r="E1598" s="12">
        <v>2.15</v>
      </c>
      <c r="F1598" s="11" t="s">
        <v>7655</v>
      </c>
      <c r="G1598" s="12">
        <v>2.0833333333333335</v>
      </c>
    </row>
    <row r="1599" spans="2:7" ht="18" customHeight="1" x14ac:dyDescent="0.3">
      <c r="B1599" s="11" t="s">
        <v>7656</v>
      </c>
      <c r="C1599" s="12">
        <v>420</v>
      </c>
      <c r="D1599" s="11" t="s">
        <v>7656</v>
      </c>
      <c r="E1599" s="12">
        <v>450</v>
      </c>
      <c r="F1599" s="11" t="s">
        <v>7656</v>
      </c>
      <c r="G1599" s="12">
        <v>433.33333333333331</v>
      </c>
    </row>
    <row r="1600" spans="2:7" ht="18" customHeight="1" x14ac:dyDescent="0.3">
      <c r="B1600" s="11" t="s">
        <v>7657</v>
      </c>
      <c r="C1600" s="12">
        <v>350</v>
      </c>
      <c r="D1600" s="11" t="s">
        <v>7657</v>
      </c>
      <c r="E1600" s="12">
        <v>500</v>
      </c>
      <c r="F1600" s="11" t="s">
        <v>7657</v>
      </c>
      <c r="G1600" s="12">
        <v>403.33333333333331</v>
      </c>
    </row>
    <row r="1601" spans="2:7" ht="18" customHeight="1" x14ac:dyDescent="0.3">
      <c r="B1601" s="11" t="s">
        <v>7658</v>
      </c>
      <c r="C1601" s="12">
        <v>400</v>
      </c>
      <c r="D1601" s="11" t="s">
        <v>7658</v>
      </c>
      <c r="E1601" s="12">
        <v>400</v>
      </c>
      <c r="F1601" s="11" t="s">
        <v>7658</v>
      </c>
      <c r="G1601" s="12">
        <v>400</v>
      </c>
    </row>
    <row r="1602" spans="2:7" ht="18" customHeight="1" x14ac:dyDescent="0.3">
      <c r="B1602" s="11" t="s">
        <v>7659</v>
      </c>
      <c r="C1602" s="12">
        <v>45</v>
      </c>
      <c r="D1602" s="11" t="s">
        <v>7659</v>
      </c>
      <c r="E1602" s="12">
        <v>45</v>
      </c>
      <c r="F1602" s="11" t="s">
        <v>7659</v>
      </c>
      <c r="G1602" s="12">
        <v>45</v>
      </c>
    </row>
    <row r="1603" spans="2:7" ht="18" customHeight="1" x14ac:dyDescent="0.3">
      <c r="B1603" s="11" t="s">
        <v>7660</v>
      </c>
      <c r="C1603" s="12">
        <v>2.5</v>
      </c>
      <c r="D1603" s="11" t="s">
        <v>7660</v>
      </c>
      <c r="E1603" s="12">
        <v>2.75</v>
      </c>
      <c r="F1603" s="11" t="s">
        <v>7660</v>
      </c>
      <c r="G1603" s="12">
        <v>2.6166666666666667</v>
      </c>
    </row>
    <row r="1604" spans="2:7" ht="18" customHeight="1" x14ac:dyDescent="0.3">
      <c r="B1604" s="11" t="s">
        <v>7661</v>
      </c>
      <c r="C1604" s="12">
        <v>2650</v>
      </c>
      <c r="D1604" s="11" t="s">
        <v>7661</v>
      </c>
      <c r="E1604" s="12">
        <v>7500</v>
      </c>
      <c r="F1604" s="11" t="s">
        <v>7661</v>
      </c>
      <c r="G1604" s="12">
        <v>5400</v>
      </c>
    </row>
    <row r="1605" spans="2:7" ht="18" customHeight="1" x14ac:dyDescent="0.3">
      <c r="B1605" s="11" t="s">
        <v>7662</v>
      </c>
      <c r="C1605" s="12">
        <v>30</v>
      </c>
      <c r="D1605" s="11" t="s">
        <v>7662</v>
      </c>
      <c r="E1605" s="12">
        <v>30</v>
      </c>
      <c r="F1605" s="11" t="s">
        <v>7662</v>
      </c>
      <c r="G1605" s="12">
        <v>30</v>
      </c>
    </row>
    <row r="1606" spans="2:7" ht="18" customHeight="1" x14ac:dyDescent="0.3">
      <c r="B1606" s="11" t="s">
        <v>7663</v>
      </c>
      <c r="C1606" s="12">
        <v>800</v>
      </c>
      <c r="D1606" s="11" t="s">
        <v>7663</v>
      </c>
      <c r="E1606" s="12">
        <v>830</v>
      </c>
      <c r="F1606" s="11" t="s">
        <v>7663</v>
      </c>
      <c r="G1606" s="12">
        <v>810</v>
      </c>
    </row>
    <row r="1607" spans="2:7" ht="18" customHeight="1" x14ac:dyDescent="0.3">
      <c r="B1607" s="11" t="s">
        <v>7664</v>
      </c>
      <c r="C1607" s="12">
        <v>40</v>
      </c>
      <c r="D1607" s="11" t="s">
        <v>7664</v>
      </c>
      <c r="E1607" s="12">
        <v>45</v>
      </c>
      <c r="F1607" s="11" t="s">
        <v>7664</v>
      </c>
      <c r="G1607" s="12">
        <v>41.666666666666664</v>
      </c>
    </row>
    <row r="1608" spans="2:7" ht="18" customHeight="1" x14ac:dyDescent="0.3">
      <c r="B1608" s="11" t="s">
        <v>7665</v>
      </c>
      <c r="C1608" s="12">
        <v>500</v>
      </c>
      <c r="D1608" s="11" t="s">
        <v>7665</v>
      </c>
      <c r="E1608" s="12">
        <v>500</v>
      </c>
      <c r="F1608" s="11" t="s">
        <v>7665</v>
      </c>
      <c r="G1608" s="12">
        <v>500</v>
      </c>
    </row>
    <row r="1609" spans="2:7" ht="18" customHeight="1" x14ac:dyDescent="0.3">
      <c r="B1609" s="11" t="s">
        <v>7666</v>
      </c>
      <c r="C1609" s="12">
        <v>360</v>
      </c>
      <c r="D1609" s="11" t="s">
        <v>7666</v>
      </c>
      <c r="E1609" s="12">
        <v>375</v>
      </c>
      <c r="F1609" s="11" t="s">
        <v>7666</v>
      </c>
      <c r="G1609" s="12">
        <v>370</v>
      </c>
    </row>
    <row r="1610" spans="2:7" ht="18" customHeight="1" x14ac:dyDescent="0.3">
      <c r="B1610" s="11" t="s">
        <v>7667</v>
      </c>
      <c r="C1610" s="12">
        <v>400</v>
      </c>
      <c r="D1610" s="11" t="s">
        <v>7667</v>
      </c>
      <c r="E1610" s="12">
        <v>400</v>
      </c>
      <c r="F1610" s="11" t="s">
        <v>7667</v>
      </c>
      <c r="G1610" s="12">
        <v>400</v>
      </c>
    </row>
    <row r="1611" spans="2:7" ht="18" customHeight="1" x14ac:dyDescent="0.3">
      <c r="B1611" s="11" t="s">
        <v>7668</v>
      </c>
      <c r="C1611" s="12">
        <v>45</v>
      </c>
      <c r="D1611" s="11" t="s">
        <v>7668</v>
      </c>
      <c r="E1611" s="12">
        <v>45</v>
      </c>
      <c r="F1611" s="11" t="s">
        <v>7668</v>
      </c>
      <c r="G1611" s="12">
        <v>45</v>
      </c>
    </row>
    <row r="1612" spans="2:7" ht="18" customHeight="1" x14ac:dyDescent="0.3">
      <c r="B1612" s="11" t="s">
        <v>7669</v>
      </c>
      <c r="C1612" s="12">
        <v>500</v>
      </c>
      <c r="D1612" s="11" t="s">
        <v>7669</v>
      </c>
      <c r="E1612" s="12">
        <v>850</v>
      </c>
      <c r="F1612" s="11" t="s">
        <v>7669</v>
      </c>
      <c r="G1612" s="12">
        <v>716.66666666666663</v>
      </c>
    </row>
    <row r="1613" spans="2:7" ht="18" customHeight="1" x14ac:dyDescent="0.3">
      <c r="B1613" s="11" t="s">
        <v>7670</v>
      </c>
      <c r="C1613" s="12">
        <v>20</v>
      </c>
      <c r="D1613" s="11" t="s">
        <v>7670</v>
      </c>
      <c r="E1613" s="12">
        <v>25</v>
      </c>
      <c r="F1613" s="11" t="s">
        <v>7670</v>
      </c>
      <c r="G1613" s="12">
        <v>22.333333333333332</v>
      </c>
    </row>
    <row r="1614" spans="2:7" ht="18" customHeight="1" x14ac:dyDescent="0.3">
      <c r="B1614" s="11" t="s">
        <v>7671</v>
      </c>
      <c r="C1614" s="12">
        <v>2.2000000000000002</v>
      </c>
      <c r="D1614" s="11" t="s">
        <v>7671</v>
      </c>
      <c r="E1614" s="12">
        <v>2.6</v>
      </c>
      <c r="F1614" s="11" t="s">
        <v>7671</v>
      </c>
      <c r="G1614" s="12">
        <v>2.4333333333333331</v>
      </c>
    </row>
    <row r="1615" spans="2:7" ht="18" customHeight="1" x14ac:dyDescent="0.3">
      <c r="B1615" s="11" t="s">
        <v>7672</v>
      </c>
      <c r="C1615" s="12">
        <v>22</v>
      </c>
      <c r="D1615" s="11" t="s">
        <v>7672</v>
      </c>
      <c r="E1615" s="12">
        <v>25</v>
      </c>
      <c r="F1615" s="11" t="s">
        <v>7672</v>
      </c>
      <c r="G1615" s="12">
        <v>23.333333333333332</v>
      </c>
    </row>
    <row r="1616" spans="2:7" ht="18" customHeight="1" x14ac:dyDescent="0.3">
      <c r="B1616" s="11" t="s">
        <v>7673</v>
      </c>
      <c r="C1616" s="12">
        <v>450</v>
      </c>
      <c r="D1616" s="11" t="s">
        <v>7673</v>
      </c>
      <c r="E1616" s="12">
        <v>500</v>
      </c>
      <c r="F1616" s="11" t="s">
        <v>7673</v>
      </c>
      <c r="G1616" s="12">
        <v>470</v>
      </c>
    </row>
    <row r="1617" spans="2:7" ht="18" customHeight="1" x14ac:dyDescent="0.3">
      <c r="B1617" s="11" t="s">
        <v>7674</v>
      </c>
      <c r="C1617" s="12">
        <v>19</v>
      </c>
      <c r="D1617" s="11" t="s">
        <v>7674</v>
      </c>
      <c r="E1617" s="12">
        <v>20</v>
      </c>
      <c r="F1617" s="11" t="s">
        <v>7674</v>
      </c>
      <c r="G1617" s="12">
        <v>19.333333333333332</v>
      </c>
    </row>
    <row r="1618" spans="2:7" ht="18" customHeight="1" x14ac:dyDescent="0.3">
      <c r="B1618" s="11" t="s">
        <v>7675</v>
      </c>
      <c r="C1618" s="12">
        <v>45</v>
      </c>
      <c r="D1618" s="11" t="s">
        <v>7675</v>
      </c>
      <c r="E1618" s="12">
        <v>50</v>
      </c>
      <c r="F1618" s="11" t="s">
        <v>7675</v>
      </c>
      <c r="G1618" s="12">
        <v>48</v>
      </c>
    </row>
    <row r="1619" spans="2:7" ht="18" customHeight="1" x14ac:dyDescent="0.3">
      <c r="B1619" s="11" t="s">
        <v>7676</v>
      </c>
      <c r="C1619" s="12">
        <v>60</v>
      </c>
      <c r="D1619" s="11" t="s">
        <v>7676</v>
      </c>
      <c r="E1619" s="12">
        <v>60</v>
      </c>
      <c r="F1619" s="11" t="s">
        <v>7676</v>
      </c>
      <c r="G1619" s="12">
        <v>60</v>
      </c>
    </row>
    <row r="1620" spans="2:7" ht="18" customHeight="1" x14ac:dyDescent="0.3">
      <c r="B1620" s="11" t="s">
        <v>7677</v>
      </c>
      <c r="C1620" s="12">
        <v>45</v>
      </c>
      <c r="D1620" s="11" t="s">
        <v>7677</v>
      </c>
      <c r="E1620" s="12">
        <v>50</v>
      </c>
      <c r="F1620" s="11" t="s">
        <v>7677</v>
      </c>
      <c r="G1620" s="12">
        <v>46.666666666666664</v>
      </c>
    </row>
    <row r="1621" spans="2:7" ht="18" customHeight="1" x14ac:dyDescent="0.3">
      <c r="B1621" s="11" t="s">
        <v>7678</v>
      </c>
      <c r="C1621" s="12">
        <v>45</v>
      </c>
      <c r="D1621" s="11" t="s">
        <v>7678</v>
      </c>
      <c r="E1621" s="12">
        <v>50</v>
      </c>
      <c r="F1621" s="11" t="s">
        <v>7678</v>
      </c>
      <c r="G1621" s="12">
        <v>46.666666666666664</v>
      </c>
    </row>
    <row r="1622" spans="2:7" ht="18" customHeight="1" x14ac:dyDescent="0.3">
      <c r="B1622" s="11" t="s">
        <v>7679</v>
      </c>
      <c r="C1622" s="12">
        <v>2.5</v>
      </c>
      <c r="D1622" s="11" t="s">
        <v>7679</v>
      </c>
      <c r="E1622" s="12">
        <v>3</v>
      </c>
      <c r="F1622" s="11" t="s">
        <v>7679</v>
      </c>
      <c r="G1622" s="12">
        <v>2.75</v>
      </c>
    </row>
    <row r="1623" spans="2:7" ht="18" customHeight="1" x14ac:dyDescent="0.3">
      <c r="B1623" s="11" t="s">
        <v>7680</v>
      </c>
      <c r="C1623" s="12">
        <v>50</v>
      </c>
      <c r="D1623" s="11" t="s">
        <v>7680</v>
      </c>
      <c r="E1623" s="12">
        <v>50</v>
      </c>
      <c r="F1623" s="11" t="s">
        <v>7680</v>
      </c>
      <c r="G1623" s="12">
        <v>50</v>
      </c>
    </row>
    <row r="1624" spans="2:7" ht="18" customHeight="1" x14ac:dyDescent="0.3">
      <c r="B1624" s="11" t="s">
        <v>7681</v>
      </c>
      <c r="C1624" s="12">
        <v>450</v>
      </c>
      <c r="D1624" s="11" t="s">
        <v>7681</v>
      </c>
      <c r="E1624" s="12">
        <v>460</v>
      </c>
      <c r="F1624" s="11" t="s">
        <v>7681</v>
      </c>
      <c r="G1624" s="12">
        <v>453.33333333333331</v>
      </c>
    </row>
    <row r="1625" spans="2:7" ht="18" customHeight="1" x14ac:dyDescent="0.3">
      <c r="B1625" s="11" t="s">
        <v>7682</v>
      </c>
      <c r="C1625" s="12">
        <v>600</v>
      </c>
      <c r="D1625" s="11" t="s">
        <v>7682</v>
      </c>
      <c r="E1625" s="12">
        <v>3200</v>
      </c>
      <c r="F1625" s="11" t="s">
        <v>7682</v>
      </c>
      <c r="G1625" s="12">
        <v>2253.3333333333335</v>
      </c>
    </row>
    <row r="1626" spans="2:7" ht="18" customHeight="1" x14ac:dyDescent="0.3">
      <c r="B1626" s="11" t="s">
        <v>7683</v>
      </c>
      <c r="C1626" s="12">
        <v>500</v>
      </c>
      <c r="D1626" s="11" t="s">
        <v>7683</v>
      </c>
      <c r="E1626" s="12">
        <v>525</v>
      </c>
      <c r="F1626" s="11" t="s">
        <v>7683</v>
      </c>
      <c r="G1626" s="12">
        <v>515</v>
      </c>
    </row>
    <row r="1627" spans="2:7" ht="18" customHeight="1" x14ac:dyDescent="0.3">
      <c r="B1627" s="11" t="s">
        <v>7684</v>
      </c>
      <c r="C1627" s="12">
        <v>30</v>
      </c>
      <c r="D1627" s="11" t="s">
        <v>7684</v>
      </c>
      <c r="E1627" s="12">
        <v>30</v>
      </c>
      <c r="F1627" s="11" t="s">
        <v>7684</v>
      </c>
      <c r="G1627" s="12">
        <v>30</v>
      </c>
    </row>
    <row r="1628" spans="2:7" ht="18" customHeight="1" x14ac:dyDescent="0.3">
      <c r="B1628" s="11" t="s">
        <v>7685</v>
      </c>
      <c r="C1628" s="12">
        <v>55</v>
      </c>
      <c r="D1628" s="11" t="s">
        <v>7685</v>
      </c>
      <c r="E1628" s="12">
        <v>60</v>
      </c>
      <c r="F1628" s="11" t="s">
        <v>7685</v>
      </c>
      <c r="G1628" s="12">
        <v>57.333333333333336</v>
      </c>
    </row>
    <row r="1629" spans="2:7" ht="18" customHeight="1" x14ac:dyDescent="0.3">
      <c r="B1629" s="11" t="s">
        <v>7686</v>
      </c>
      <c r="C1629" s="12">
        <v>500</v>
      </c>
      <c r="D1629" s="11" t="s">
        <v>7686</v>
      </c>
      <c r="E1629" s="12">
        <v>850</v>
      </c>
      <c r="F1629" s="11" t="s">
        <v>7686</v>
      </c>
      <c r="G1629" s="12">
        <v>716.66666666666663</v>
      </c>
    </row>
    <row r="1630" spans="2:7" ht="18" customHeight="1" x14ac:dyDescent="0.3">
      <c r="B1630" s="11" t="s">
        <v>7687</v>
      </c>
      <c r="C1630" s="12">
        <v>530</v>
      </c>
      <c r="D1630" s="11" t="s">
        <v>7687</v>
      </c>
      <c r="E1630" s="12">
        <v>550</v>
      </c>
      <c r="F1630" s="11" t="s">
        <v>7687</v>
      </c>
      <c r="G1630" s="12">
        <v>536.66666666666663</v>
      </c>
    </row>
    <row r="1631" spans="2:7" ht="18" customHeight="1" x14ac:dyDescent="0.3">
      <c r="B1631" s="11" t="s">
        <v>7688</v>
      </c>
      <c r="C1631" s="12">
        <v>15</v>
      </c>
      <c r="D1631" s="11" t="s">
        <v>7688</v>
      </c>
      <c r="E1631" s="12">
        <v>18</v>
      </c>
      <c r="F1631" s="11" t="s">
        <v>7688</v>
      </c>
      <c r="G1631" s="12">
        <v>16.166666666666668</v>
      </c>
    </row>
    <row r="1632" spans="2:7" ht="18" customHeight="1" x14ac:dyDescent="0.3">
      <c r="B1632" s="11" t="s">
        <v>7689</v>
      </c>
      <c r="C1632" s="12">
        <v>480</v>
      </c>
      <c r="D1632" s="11" t="s">
        <v>7689</v>
      </c>
      <c r="E1632" s="12">
        <v>500</v>
      </c>
      <c r="F1632" s="11" t="s">
        <v>7689</v>
      </c>
      <c r="G1632" s="12">
        <v>493.33333333333331</v>
      </c>
    </row>
    <row r="1633" spans="2:7" ht="18" customHeight="1" x14ac:dyDescent="0.3">
      <c r="B1633" s="11" t="s">
        <v>7690</v>
      </c>
      <c r="C1633" s="12">
        <v>480</v>
      </c>
      <c r="D1633" s="11" t="s">
        <v>7690</v>
      </c>
      <c r="E1633" s="12">
        <v>500</v>
      </c>
      <c r="F1633" s="11" t="s">
        <v>7690</v>
      </c>
      <c r="G1633" s="12">
        <v>490</v>
      </c>
    </row>
    <row r="1634" spans="2:7" ht="18" customHeight="1" x14ac:dyDescent="0.3">
      <c r="B1634" s="11" t="s">
        <v>7691</v>
      </c>
      <c r="C1634" s="12">
        <v>480</v>
      </c>
      <c r="D1634" s="11" t="s">
        <v>7691</v>
      </c>
      <c r="E1634" s="12">
        <v>500</v>
      </c>
      <c r="F1634" s="11" t="s">
        <v>7691</v>
      </c>
      <c r="G1634" s="12">
        <v>490</v>
      </c>
    </row>
    <row r="1635" spans="2:7" ht="18" customHeight="1" x14ac:dyDescent="0.3">
      <c r="B1635" s="11" t="s">
        <v>7692</v>
      </c>
      <c r="C1635" s="12">
        <v>480</v>
      </c>
      <c r="D1635" s="11" t="s">
        <v>7692</v>
      </c>
      <c r="E1635" s="12">
        <v>500</v>
      </c>
      <c r="F1635" s="11" t="s">
        <v>7692</v>
      </c>
      <c r="G1635" s="12">
        <v>490</v>
      </c>
    </row>
    <row r="1636" spans="2:7" ht="18" customHeight="1" x14ac:dyDescent="0.3">
      <c r="B1636" s="11" t="s">
        <v>7693</v>
      </c>
      <c r="C1636" s="12">
        <v>480</v>
      </c>
      <c r="D1636" s="11" t="s">
        <v>7693</v>
      </c>
      <c r="E1636" s="12">
        <v>500</v>
      </c>
      <c r="F1636" s="11" t="s">
        <v>7693</v>
      </c>
      <c r="G1636" s="12">
        <v>490</v>
      </c>
    </row>
    <row r="1637" spans="2:7" ht="18" customHeight="1" x14ac:dyDescent="0.3">
      <c r="B1637" s="11" t="s">
        <v>7694</v>
      </c>
      <c r="C1637" s="12">
        <v>1.4</v>
      </c>
      <c r="D1637" s="11" t="s">
        <v>7694</v>
      </c>
      <c r="E1637" s="12">
        <v>2</v>
      </c>
      <c r="F1637" s="11" t="s">
        <v>7694</v>
      </c>
      <c r="G1637" s="12">
        <v>1.6333333333333335</v>
      </c>
    </row>
    <row r="1638" spans="2:7" ht="18" customHeight="1" x14ac:dyDescent="0.3">
      <c r="B1638" s="11" t="s">
        <v>7695</v>
      </c>
      <c r="C1638" s="12">
        <v>1.1499999999999999</v>
      </c>
      <c r="D1638" s="11" t="s">
        <v>7695</v>
      </c>
      <c r="E1638" s="12">
        <v>1.3</v>
      </c>
      <c r="F1638" s="11" t="s">
        <v>7695</v>
      </c>
      <c r="G1638" s="12">
        <v>1.2333333333333332</v>
      </c>
    </row>
    <row r="1639" spans="2:7" ht="18" customHeight="1" x14ac:dyDescent="0.3">
      <c r="B1639" s="11" t="s">
        <v>7696</v>
      </c>
      <c r="C1639" s="12">
        <v>1.7</v>
      </c>
      <c r="D1639" s="11" t="s">
        <v>7696</v>
      </c>
      <c r="E1639" s="12">
        <v>2</v>
      </c>
      <c r="F1639" s="11" t="s">
        <v>7696</v>
      </c>
      <c r="G1639" s="12">
        <v>1.9000000000000001</v>
      </c>
    </row>
    <row r="1640" spans="2:7" ht="18" customHeight="1" x14ac:dyDescent="0.3">
      <c r="B1640" s="11" t="s">
        <v>7697</v>
      </c>
      <c r="C1640" s="12">
        <v>250</v>
      </c>
      <c r="D1640" s="11" t="s">
        <v>7697</v>
      </c>
      <c r="E1640" s="12">
        <v>2000</v>
      </c>
      <c r="F1640" s="11" t="s">
        <v>7697</v>
      </c>
      <c r="G1640" s="12">
        <v>1083.3333333333333</v>
      </c>
    </row>
    <row r="1641" spans="2:7" ht="18" customHeight="1" x14ac:dyDescent="0.3">
      <c r="B1641" s="11" t="s">
        <v>7698</v>
      </c>
      <c r="C1641" s="12">
        <v>6</v>
      </c>
      <c r="D1641" s="11" t="s">
        <v>7698</v>
      </c>
      <c r="E1641" s="12">
        <v>26</v>
      </c>
      <c r="F1641" s="11" t="s">
        <v>7698</v>
      </c>
      <c r="G1641" s="12">
        <v>13.333333333333334</v>
      </c>
    </row>
    <row r="1642" spans="2:7" ht="18" customHeight="1" x14ac:dyDescent="0.3">
      <c r="B1642" s="11" t="s">
        <v>7699</v>
      </c>
      <c r="C1642" s="12">
        <v>1300</v>
      </c>
      <c r="D1642" s="11" t="s">
        <v>7699</v>
      </c>
      <c r="E1642" s="12">
        <v>2800</v>
      </c>
      <c r="F1642" s="11" t="s">
        <v>7699</v>
      </c>
      <c r="G1642" s="12">
        <v>1866.6666666666667</v>
      </c>
    </row>
    <row r="1643" spans="2:7" ht="18" customHeight="1" x14ac:dyDescent="0.3">
      <c r="B1643" s="11" t="s">
        <v>7700</v>
      </c>
      <c r="C1643" s="12">
        <v>90</v>
      </c>
      <c r="D1643" s="11" t="s">
        <v>7700</v>
      </c>
      <c r="E1643" s="12">
        <v>95</v>
      </c>
      <c r="F1643" s="11" t="s">
        <v>7700</v>
      </c>
      <c r="G1643" s="12">
        <v>91.666666666666671</v>
      </c>
    </row>
    <row r="1644" spans="2:7" ht="18" customHeight="1" x14ac:dyDescent="0.3">
      <c r="B1644" s="11" t="s">
        <v>7701</v>
      </c>
      <c r="C1644" s="12">
        <v>525</v>
      </c>
      <c r="D1644" s="11" t="s">
        <v>7701</v>
      </c>
      <c r="E1644" s="12">
        <v>550</v>
      </c>
      <c r="F1644" s="11" t="s">
        <v>7701</v>
      </c>
      <c r="G1644" s="12">
        <v>535</v>
      </c>
    </row>
    <row r="1645" spans="2:7" ht="18" customHeight="1" x14ac:dyDescent="0.3">
      <c r="B1645" s="11" t="s">
        <v>7702</v>
      </c>
      <c r="C1645" s="12">
        <v>400</v>
      </c>
      <c r="D1645" s="11" t="s">
        <v>7702</v>
      </c>
      <c r="E1645" s="12">
        <v>410</v>
      </c>
      <c r="F1645" s="11" t="s">
        <v>7702</v>
      </c>
      <c r="G1645" s="12">
        <v>403.33333333333331</v>
      </c>
    </row>
    <row r="1646" spans="2:7" ht="18" customHeight="1" x14ac:dyDescent="0.3">
      <c r="B1646" s="11" t="s">
        <v>7703</v>
      </c>
      <c r="C1646" s="12">
        <v>60</v>
      </c>
      <c r="D1646" s="11" t="s">
        <v>7703</v>
      </c>
      <c r="E1646" s="12">
        <v>62</v>
      </c>
      <c r="F1646" s="11" t="s">
        <v>7703</v>
      </c>
      <c r="G1646" s="12">
        <v>60.666666666666664</v>
      </c>
    </row>
    <row r="1647" spans="2:7" ht="18" customHeight="1" x14ac:dyDescent="0.3">
      <c r="B1647" s="11" t="s">
        <v>7704</v>
      </c>
      <c r="C1647" s="12">
        <v>125</v>
      </c>
      <c r="D1647" s="11" t="s">
        <v>7704</v>
      </c>
      <c r="E1647" s="12">
        <v>180</v>
      </c>
      <c r="F1647" s="11" t="s">
        <v>7704</v>
      </c>
      <c r="G1647" s="12">
        <v>161.66666666666666</v>
      </c>
    </row>
    <row r="1648" spans="2:7" ht="18" customHeight="1" x14ac:dyDescent="0.3">
      <c r="B1648" s="11" t="s">
        <v>7705</v>
      </c>
      <c r="C1648" s="12">
        <v>19.8</v>
      </c>
      <c r="D1648" s="11" t="s">
        <v>7705</v>
      </c>
      <c r="E1648" s="12">
        <v>300</v>
      </c>
      <c r="F1648" s="11" t="s">
        <v>7705</v>
      </c>
      <c r="G1648" s="12">
        <v>163.82857142857142</v>
      </c>
    </row>
    <row r="1649" spans="2:7" ht="18" customHeight="1" x14ac:dyDescent="0.3">
      <c r="B1649" s="11" t="s">
        <v>7706</v>
      </c>
      <c r="C1649" s="12">
        <v>200</v>
      </c>
      <c r="D1649" s="11" t="s">
        <v>7706</v>
      </c>
      <c r="E1649" s="12">
        <v>550</v>
      </c>
      <c r="F1649" s="11" t="s">
        <v>7706</v>
      </c>
      <c r="G1649" s="12">
        <v>371.57142857142856</v>
      </c>
    </row>
    <row r="1650" spans="2:7" ht="18" customHeight="1" x14ac:dyDescent="0.3">
      <c r="B1650" s="11" t="s">
        <v>7707</v>
      </c>
      <c r="C1650" s="12">
        <v>29.7</v>
      </c>
      <c r="D1650" s="11" t="s">
        <v>7707</v>
      </c>
      <c r="E1650" s="12">
        <v>350</v>
      </c>
      <c r="F1650" s="11" t="s">
        <v>7707</v>
      </c>
      <c r="G1650" s="12">
        <v>189.74285714285716</v>
      </c>
    </row>
    <row r="1651" spans="2:7" ht="18" customHeight="1" x14ac:dyDescent="0.3">
      <c r="B1651" s="11" t="s">
        <v>7708</v>
      </c>
      <c r="C1651" s="12">
        <v>27.5</v>
      </c>
      <c r="D1651" s="11" t="s">
        <v>7708</v>
      </c>
      <c r="E1651" s="12">
        <v>350</v>
      </c>
      <c r="F1651" s="11" t="s">
        <v>7708</v>
      </c>
      <c r="G1651" s="12">
        <v>161.64285714285714</v>
      </c>
    </row>
    <row r="1652" spans="2:7" ht="18" customHeight="1" x14ac:dyDescent="0.3">
      <c r="B1652" s="11" t="s">
        <v>5326</v>
      </c>
      <c r="C1652" s="12">
        <v>500</v>
      </c>
      <c r="D1652" s="11" t="s">
        <v>5326</v>
      </c>
      <c r="E1652" s="12">
        <v>1646.39</v>
      </c>
      <c r="F1652" s="11" t="s">
        <v>5326</v>
      </c>
      <c r="G1652" s="12">
        <v>832.39923076923083</v>
      </c>
    </row>
    <row r="1653" spans="2:7" ht="18" customHeight="1" x14ac:dyDescent="0.3">
      <c r="B1653" s="11" t="s">
        <v>7709</v>
      </c>
      <c r="C1653" s="12">
        <v>41.8</v>
      </c>
      <c r="D1653" s="11" t="s">
        <v>7709</v>
      </c>
      <c r="E1653" s="12">
        <v>325</v>
      </c>
      <c r="F1653" s="11" t="s">
        <v>7709</v>
      </c>
      <c r="G1653" s="12">
        <v>136.4</v>
      </c>
    </row>
    <row r="1654" spans="2:7" ht="18" customHeight="1" x14ac:dyDescent="0.3">
      <c r="B1654" s="11" t="s">
        <v>7710</v>
      </c>
      <c r="C1654" s="12">
        <v>100.1</v>
      </c>
      <c r="D1654" s="11" t="s">
        <v>7710</v>
      </c>
      <c r="E1654" s="12">
        <v>650</v>
      </c>
      <c r="F1654" s="11" t="s">
        <v>7710</v>
      </c>
      <c r="G1654" s="12">
        <v>280.15714285714284</v>
      </c>
    </row>
    <row r="1655" spans="2:7" ht="18" customHeight="1" x14ac:dyDescent="0.3">
      <c r="B1655" s="11" t="s">
        <v>7711</v>
      </c>
      <c r="C1655" s="12">
        <v>148.5</v>
      </c>
      <c r="D1655" s="11" t="s">
        <v>7711</v>
      </c>
      <c r="E1655" s="12">
        <v>640</v>
      </c>
      <c r="F1655" s="11" t="s">
        <v>7711</v>
      </c>
      <c r="G1655" s="12">
        <v>298.48571428571432</v>
      </c>
    </row>
    <row r="1656" spans="2:7" ht="18" customHeight="1" x14ac:dyDescent="0.3">
      <c r="B1656" s="11" t="s">
        <v>5327</v>
      </c>
      <c r="C1656" s="12">
        <v>125</v>
      </c>
      <c r="D1656" s="11" t="s">
        <v>5327</v>
      </c>
      <c r="E1656" s="12">
        <v>1036.6199999999999</v>
      </c>
      <c r="F1656" s="11" t="s">
        <v>5327</v>
      </c>
      <c r="G1656" s="12">
        <v>434.93666666666667</v>
      </c>
    </row>
    <row r="1657" spans="2:7" ht="18" customHeight="1" x14ac:dyDescent="0.3">
      <c r="B1657" s="11" t="s">
        <v>5328</v>
      </c>
      <c r="C1657" s="12">
        <v>730</v>
      </c>
      <c r="D1657" s="11" t="s">
        <v>5328</v>
      </c>
      <c r="E1657" s="12">
        <v>1646.39</v>
      </c>
      <c r="F1657" s="11" t="s">
        <v>5328</v>
      </c>
      <c r="G1657" s="12">
        <v>1126.5223076923078</v>
      </c>
    </row>
    <row r="1658" spans="2:7" ht="18" customHeight="1" x14ac:dyDescent="0.3">
      <c r="B1658" s="11" t="s">
        <v>7712</v>
      </c>
      <c r="C1658" s="12">
        <v>10600</v>
      </c>
      <c r="D1658" s="11" t="s">
        <v>7712</v>
      </c>
      <c r="E1658" s="12">
        <v>20000</v>
      </c>
      <c r="F1658" s="11" t="s">
        <v>7712</v>
      </c>
      <c r="G1658" s="12">
        <v>15200</v>
      </c>
    </row>
    <row r="1659" spans="2:7" ht="18" customHeight="1" x14ac:dyDescent="0.3">
      <c r="B1659" s="11" t="s">
        <v>5329</v>
      </c>
      <c r="C1659" s="12">
        <v>55</v>
      </c>
      <c r="D1659" s="11" t="s">
        <v>5329</v>
      </c>
      <c r="E1659" s="12">
        <v>762.22</v>
      </c>
      <c r="F1659" s="11" t="s">
        <v>5329</v>
      </c>
      <c r="G1659" s="12">
        <v>269.94</v>
      </c>
    </row>
    <row r="1660" spans="2:7" ht="18" customHeight="1" x14ac:dyDescent="0.3">
      <c r="B1660" s="11" t="s">
        <v>7713</v>
      </c>
      <c r="C1660" s="12">
        <v>600</v>
      </c>
      <c r="D1660" s="11" t="s">
        <v>7713</v>
      </c>
      <c r="E1660" s="12">
        <v>3800</v>
      </c>
      <c r="F1660" s="11" t="s">
        <v>7713</v>
      </c>
      <c r="G1660" s="12">
        <v>2786.8285714285712</v>
      </c>
    </row>
    <row r="1661" spans="2:7" ht="18" customHeight="1" x14ac:dyDescent="0.3">
      <c r="B1661" s="11" t="s">
        <v>7714</v>
      </c>
      <c r="C1661" s="12">
        <v>30</v>
      </c>
      <c r="D1661" s="11" t="s">
        <v>7714</v>
      </c>
      <c r="E1661" s="12">
        <v>1150</v>
      </c>
      <c r="F1661" s="11" t="s">
        <v>7714</v>
      </c>
      <c r="G1661" s="12">
        <v>518.74285714285713</v>
      </c>
    </row>
    <row r="1662" spans="2:7" ht="18" customHeight="1" x14ac:dyDescent="0.3">
      <c r="B1662" s="11" t="s">
        <v>5330</v>
      </c>
      <c r="C1662" s="12">
        <v>14.2</v>
      </c>
      <c r="D1662" s="11" t="s">
        <v>5330</v>
      </c>
      <c r="E1662" s="12">
        <v>44</v>
      </c>
      <c r="F1662" s="11" t="s">
        <v>5330</v>
      </c>
      <c r="G1662" s="12">
        <v>26.533333333333331</v>
      </c>
    </row>
    <row r="1663" spans="2:7" ht="18" customHeight="1" x14ac:dyDescent="0.3">
      <c r="B1663" s="11" t="s">
        <v>5331</v>
      </c>
      <c r="C1663" s="12">
        <v>27</v>
      </c>
      <c r="D1663" s="11" t="s">
        <v>5331</v>
      </c>
      <c r="E1663" s="12">
        <v>250</v>
      </c>
      <c r="F1663" s="11" t="s">
        <v>5331</v>
      </c>
      <c r="G1663" s="12">
        <v>109.30846153846154</v>
      </c>
    </row>
    <row r="1664" spans="2:7" ht="18" customHeight="1" x14ac:dyDescent="0.3">
      <c r="B1664" s="11" t="s">
        <v>5332</v>
      </c>
      <c r="C1664" s="12">
        <v>19.7</v>
      </c>
      <c r="D1664" s="11" t="s">
        <v>5332</v>
      </c>
      <c r="E1664" s="12">
        <v>40</v>
      </c>
      <c r="F1664" s="11" t="s">
        <v>5332</v>
      </c>
      <c r="G1664" s="12">
        <v>28.283333333333331</v>
      </c>
    </row>
    <row r="1665" spans="2:7" ht="18" customHeight="1" x14ac:dyDescent="0.3">
      <c r="B1665" s="11" t="s">
        <v>5333</v>
      </c>
      <c r="C1665" s="12">
        <v>202</v>
      </c>
      <c r="D1665" s="11" t="s">
        <v>5333</v>
      </c>
      <c r="E1665" s="12">
        <v>3500</v>
      </c>
      <c r="F1665" s="11" t="s">
        <v>5333</v>
      </c>
      <c r="G1665" s="12">
        <v>1067.19</v>
      </c>
    </row>
    <row r="1666" spans="2:7" ht="18" customHeight="1" x14ac:dyDescent="0.3">
      <c r="B1666" s="11" t="s">
        <v>5334</v>
      </c>
      <c r="C1666" s="12">
        <v>1.5</v>
      </c>
      <c r="D1666" s="11" t="s">
        <v>5334</v>
      </c>
      <c r="E1666" s="12">
        <v>2.85</v>
      </c>
      <c r="F1666" s="11" t="s">
        <v>5334</v>
      </c>
      <c r="G1666" s="12">
        <v>2.1466666666666669</v>
      </c>
    </row>
    <row r="1667" spans="2:7" ht="18" customHeight="1" x14ac:dyDescent="0.3">
      <c r="B1667" s="11" t="s">
        <v>7715</v>
      </c>
      <c r="C1667" s="12">
        <v>5.5</v>
      </c>
      <c r="D1667" s="11" t="s">
        <v>7715</v>
      </c>
      <c r="E1667" s="12">
        <v>16</v>
      </c>
      <c r="F1667" s="11" t="s">
        <v>7715</v>
      </c>
      <c r="G1667" s="12">
        <v>9.0628571428571423</v>
      </c>
    </row>
    <row r="1668" spans="2:7" ht="18" customHeight="1" x14ac:dyDescent="0.3">
      <c r="B1668" s="11" t="s">
        <v>5335</v>
      </c>
      <c r="C1668" s="12">
        <v>8</v>
      </c>
      <c r="D1668" s="11" t="s">
        <v>5335</v>
      </c>
      <c r="E1668" s="12">
        <v>11</v>
      </c>
      <c r="F1668" s="11" t="s">
        <v>5335</v>
      </c>
      <c r="G1668" s="12">
        <v>9.4599999999999991</v>
      </c>
    </row>
    <row r="1669" spans="2:7" ht="18" customHeight="1" x14ac:dyDescent="0.3">
      <c r="B1669" s="11" t="s">
        <v>5336</v>
      </c>
      <c r="C1669" s="12">
        <v>1500</v>
      </c>
      <c r="D1669" s="11" t="s">
        <v>5336</v>
      </c>
      <c r="E1669" s="12">
        <v>3578.16</v>
      </c>
      <c r="F1669" s="11" t="s">
        <v>5336</v>
      </c>
      <c r="G1669" s="12">
        <v>2207.0266666666666</v>
      </c>
    </row>
    <row r="1670" spans="2:7" ht="18" customHeight="1" x14ac:dyDescent="0.3">
      <c r="B1670" s="11" t="s">
        <v>7716</v>
      </c>
      <c r="C1670" s="12">
        <v>650</v>
      </c>
      <c r="D1670" s="11" t="s">
        <v>7716</v>
      </c>
      <c r="E1670" s="12">
        <v>800</v>
      </c>
      <c r="F1670" s="11" t="s">
        <v>7716</v>
      </c>
      <c r="G1670" s="12">
        <v>733.33333333333337</v>
      </c>
    </row>
    <row r="1671" spans="2:7" ht="18" customHeight="1" x14ac:dyDescent="0.3">
      <c r="B1671" s="11" t="s">
        <v>5337</v>
      </c>
      <c r="C1671" s="12">
        <v>94</v>
      </c>
      <c r="D1671" s="11" t="s">
        <v>5337</v>
      </c>
      <c r="E1671" s="12">
        <v>120</v>
      </c>
      <c r="F1671" s="11" t="s">
        <v>5337</v>
      </c>
      <c r="G1671" s="12">
        <v>106.11</v>
      </c>
    </row>
    <row r="1672" spans="2:7" ht="18" customHeight="1" x14ac:dyDescent="0.3">
      <c r="B1672" s="11" t="s">
        <v>7717</v>
      </c>
      <c r="C1672" s="12">
        <v>19.190000000000001</v>
      </c>
      <c r="D1672" s="11" t="s">
        <v>7717</v>
      </c>
      <c r="E1672" s="12">
        <v>34.5</v>
      </c>
      <c r="F1672" s="11" t="s">
        <v>7717</v>
      </c>
      <c r="G1672" s="12">
        <v>25.142857142857142</v>
      </c>
    </row>
    <row r="1673" spans="2:7" ht="18" customHeight="1" x14ac:dyDescent="0.3">
      <c r="B1673" s="11" t="s">
        <v>7718</v>
      </c>
      <c r="C1673" s="12">
        <v>370</v>
      </c>
      <c r="D1673" s="11" t="s">
        <v>7718</v>
      </c>
      <c r="E1673" s="12">
        <v>4947.5</v>
      </c>
      <c r="F1673" s="11" t="s">
        <v>7718</v>
      </c>
      <c r="G1673" s="12">
        <v>2079.6257142857144</v>
      </c>
    </row>
    <row r="1674" spans="2:7" ht="18" customHeight="1" x14ac:dyDescent="0.3">
      <c r="B1674" s="11" t="s">
        <v>5338</v>
      </c>
      <c r="C1674" s="12">
        <v>1.8</v>
      </c>
      <c r="D1674" s="11" t="s">
        <v>5338</v>
      </c>
      <c r="E1674" s="12">
        <v>10</v>
      </c>
      <c r="F1674" s="11" t="s">
        <v>5338</v>
      </c>
      <c r="G1674" s="12">
        <v>5.9753846153846162</v>
      </c>
    </row>
    <row r="1675" spans="2:7" ht="18" customHeight="1" x14ac:dyDescent="0.3">
      <c r="B1675" s="11" t="s">
        <v>5339</v>
      </c>
      <c r="C1675" s="12">
        <v>3.82</v>
      </c>
      <c r="D1675" s="11" t="s">
        <v>5339</v>
      </c>
      <c r="E1675" s="12">
        <v>20</v>
      </c>
      <c r="F1675" s="11" t="s">
        <v>5339</v>
      </c>
      <c r="G1675" s="12">
        <v>8.2799999999999994</v>
      </c>
    </row>
    <row r="1676" spans="2:7" ht="18" customHeight="1" x14ac:dyDescent="0.3">
      <c r="B1676" s="11" t="s">
        <v>5340</v>
      </c>
      <c r="C1676" s="12">
        <v>724</v>
      </c>
      <c r="D1676" s="11" t="s">
        <v>5340</v>
      </c>
      <c r="E1676" s="12">
        <v>1540</v>
      </c>
      <c r="F1676" s="11" t="s">
        <v>5340</v>
      </c>
      <c r="G1676" s="12">
        <v>1037.9276923076923</v>
      </c>
    </row>
    <row r="1677" spans="2:7" ht="18" customHeight="1" x14ac:dyDescent="0.3">
      <c r="B1677" s="11" t="s">
        <v>7719</v>
      </c>
      <c r="C1677" s="12">
        <v>53</v>
      </c>
      <c r="D1677" s="11" t="s">
        <v>7719</v>
      </c>
      <c r="E1677" s="12">
        <v>3700</v>
      </c>
      <c r="F1677" s="11" t="s">
        <v>7719</v>
      </c>
      <c r="G1677" s="12">
        <v>1974.4714285714285</v>
      </c>
    </row>
    <row r="1678" spans="2:7" ht="18" customHeight="1" x14ac:dyDescent="0.3">
      <c r="B1678" s="11" t="s">
        <v>5341</v>
      </c>
      <c r="C1678" s="12">
        <v>10</v>
      </c>
      <c r="D1678" s="11" t="s">
        <v>5341</v>
      </c>
      <c r="E1678" s="12">
        <v>45</v>
      </c>
      <c r="F1678" s="11" t="s">
        <v>5341</v>
      </c>
      <c r="G1678" s="12">
        <v>24.636875</v>
      </c>
    </row>
    <row r="1679" spans="2:7" ht="18" customHeight="1" x14ac:dyDescent="0.3">
      <c r="B1679" s="11" t="s">
        <v>7720</v>
      </c>
      <c r="C1679" s="12">
        <v>2400</v>
      </c>
      <c r="D1679" s="11" t="s">
        <v>7720</v>
      </c>
      <c r="E1679" s="12">
        <v>18000</v>
      </c>
      <c r="F1679" s="11" t="s">
        <v>7720</v>
      </c>
      <c r="G1679" s="12">
        <v>9477.2957142857158</v>
      </c>
    </row>
    <row r="1680" spans="2:7" ht="18" customHeight="1" x14ac:dyDescent="0.3">
      <c r="B1680" s="11" t="s">
        <v>7721</v>
      </c>
      <c r="C1680" s="12">
        <v>57000</v>
      </c>
      <c r="D1680" s="11" t="s">
        <v>7721</v>
      </c>
      <c r="E1680" s="12">
        <v>219864.7</v>
      </c>
      <c r="F1680" s="11" t="s">
        <v>7721</v>
      </c>
      <c r="G1680" s="12">
        <v>102803.31428571428</v>
      </c>
    </row>
    <row r="1681" spans="2:7" ht="18" customHeight="1" x14ac:dyDescent="0.3">
      <c r="B1681" s="11" t="s">
        <v>7722</v>
      </c>
      <c r="C1681" s="12">
        <v>30</v>
      </c>
      <c r="D1681" s="11" t="s">
        <v>7722</v>
      </c>
      <c r="E1681" s="12">
        <v>800</v>
      </c>
      <c r="F1681" s="11" t="s">
        <v>7722</v>
      </c>
      <c r="G1681" s="12">
        <v>406.44285714285712</v>
      </c>
    </row>
    <row r="1682" spans="2:7" ht="18" customHeight="1" x14ac:dyDescent="0.3">
      <c r="B1682" s="11" t="s">
        <v>7723</v>
      </c>
      <c r="C1682" s="12">
        <v>30</v>
      </c>
      <c r="D1682" s="11" t="s">
        <v>7723</v>
      </c>
      <c r="E1682" s="12">
        <v>962.5</v>
      </c>
      <c r="F1682" s="11" t="s">
        <v>7723</v>
      </c>
      <c r="G1682" s="12">
        <v>498.71428571428572</v>
      </c>
    </row>
    <row r="1683" spans="2:7" ht="18" customHeight="1" x14ac:dyDescent="0.3">
      <c r="B1683" s="11" t="s">
        <v>7724</v>
      </c>
      <c r="C1683" s="12">
        <v>250</v>
      </c>
      <c r="D1683" s="11" t="s">
        <v>7724</v>
      </c>
      <c r="E1683" s="12">
        <v>500</v>
      </c>
      <c r="F1683" s="11" t="s">
        <v>7724</v>
      </c>
      <c r="G1683" s="12">
        <v>333.33333333333331</v>
      </c>
    </row>
    <row r="1684" spans="2:7" ht="18" customHeight="1" x14ac:dyDescent="0.3">
      <c r="B1684" s="11" t="s">
        <v>5342</v>
      </c>
      <c r="C1684" s="12">
        <v>360</v>
      </c>
      <c r="D1684" s="11" t="s">
        <v>5342</v>
      </c>
      <c r="E1684" s="12">
        <v>6500</v>
      </c>
      <c r="F1684" s="11" t="s">
        <v>5342</v>
      </c>
      <c r="G1684" s="12">
        <v>2121.143846153846</v>
      </c>
    </row>
    <row r="1685" spans="2:7" ht="18" customHeight="1" x14ac:dyDescent="0.3">
      <c r="B1685" s="11" t="s">
        <v>5343</v>
      </c>
      <c r="C1685" s="12">
        <v>3000</v>
      </c>
      <c r="D1685" s="11" t="s">
        <v>5343</v>
      </c>
      <c r="E1685" s="12">
        <v>8250</v>
      </c>
      <c r="F1685" s="11" t="s">
        <v>5343</v>
      </c>
      <c r="G1685" s="12">
        <v>5866.3249999999998</v>
      </c>
    </row>
    <row r="1686" spans="2:7" ht="18" customHeight="1" x14ac:dyDescent="0.3">
      <c r="B1686" s="11" t="s">
        <v>5344</v>
      </c>
      <c r="C1686" s="12">
        <v>4000</v>
      </c>
      <c r="D1686" s="11" t="s">
        <v>5344</v>
      </c>
      <c r="E1686" s="12">
        <v>22441.5</v>
      </c>
      <c r="F1686" s="11" t="s">
        <v>5344</v>
      </c>
      <c r="G1686" s="12">
        <v>13392.427692307692</v>
      </c>
    </row>
    <row r="1687" spans="2:7" ht="18" customHeight="1" x14ac:dyDescent="0.3">
      <c r="B1687" s="11" t="s">
        <v>7725</v>
      </c>
      <c r="C1687" s="12">
        <v>350</v>
      </c>
      <c r="D1687" s="11" t="s">
        <v>7725</v>
      </c>
      <c r="E1687" s="12">
        <v>1196</v>
      </c>
      <c r="F1687" s="11" t="s">
        <v>7725</v>
      </c>
      <c r="G1687" s="12">
        <v>694.75714285714287</v>
      </c>
    </row>
    <row r="1688" spans="2:7" ht="18" customHeight="1" x14ac:dyDescent="0.3">
      <c r="B1688" s="11" t="s">
        <v>7726</v>
      </c>
      <c r="C1688" s="12">
        <v>22.5</v>
      </c>
      <c r="D1688" s="11" t="s">
        <v>7726</v>
      </c>
      <c r="E1688" s="12">
        <v>40</v>
      </c>
      <c r="F1688" s="11" t="s">
        <v>7726</v>
      </c>
      <c r="G1688" s="12">
        <v>28.071428571428573</v>
      </c>
    </row>
    <row r="1689" spans="2:7" ht="18" customHeight="1" x14ac:dyDescent="0.3">
      <c r="B1689" s="11" t="s">
        <v>5345</v>
      </c>
      <c r="C1689" s="12">
        <v>14.66</v>
      </c>
      <c r="D1689" s="11" t="s">
        <v>5345</v>
      </c>
      <c r="E1689" s="12">
        <v>25</v>
      </c>
      <c r="F1689" s="11" t="s">
        <v>5345</v>
      </c>
      <c r="G1689" s="12">
        <v>21.243333333333332</v>
      </c>
    </row>
    <row r="1690" spans="2:7" ht="18" customHeight="1" x14ac:dyDescent="0.3">
      <c r="B1690" s="11" t="s">
        <v>5346</v>
      </c>
      <c r="C1690" s="12">
        <v>1065</v>
      </c>
      <c r="D1690" s="11" t="s">
        <v>5346</v>
      </c>
      <c r="E1690" s="12">
        <v>1900</v>
      </c>
      <c r="F1690" s="11" t="s">
        <v>5346</v>
      </c>
      <c r="G1690" s="12">
        <v>1419.5407692307692</v>
      </c>
    </row>
    <row r="1691" spans="2:7" ht="18" customHeight="1" x14ac:dyDescent="0.3">
      <c r="B1691" s="11" t="s">
        <v>7727</v>
      </c>
      <c r="C1691" s="12">
        <v>30</v>
      </c>
      <c r="D1691" s="11" t="s">
        <v>7727</v>
      </c>
      <c r="E1691" s="12">
        <v>65</v>
      </c>
      <c r="F1691" s="11" t="s">
        <v>7727</v>
      </c>
      <c r="G1691" s="12">
        <v>42.833333333333336</v>
      </c>
    </row>
    <row r="1692" spans="2:7" ht="18" customHeight="1" x14ac:dyDescent="0.3">
      <c r="B1692" s="11" t="s">
        <v>5347</v>
      </c>
      <c r="C1692" s="12">
        <v>11.9</v>
      </c>
      <c r="D1692" s="11" t="s">
        <v>5347</v>
      </c>
      <c r="E1692" s="12">
        <v>40</v>
      </c>
      <c r="F1692" s="11" t="s">
        <v>5347</v>
      </c>
      <c r="G1692" s="12">
        <v>19.516666666666669</v>
      </c>
    </row>
    <row r="1693" spans="2:7" ht="18" customHeight="1" x14ac:dyDescent="0.3">
      <c r="B1693" s="11" t="s">
        <v>7728</v>
      </c>
      <c r="C1693" s="12">
        <v>211000</v>
      </c>
      <c r="D1693" s="11" t="s">
        <v>7728</v>
      </c>
      <c r="E1693" s="12">
        <v>211000</v>
      </c>
      <c r="F1693" s="11" t="s">
        <v>7728</v>
      </c>
      <c r="G1693" s="12">
        <v>211000</v>
      </c>
    </row>
    <row r="1694" spans="2:7" ht="18" customHeight="1" x14ac:dyDescent="0.3">
      <c r="B1694" s="11" t="s">
        <v>5348</v>
      </c>
      <c r="C1694" s="12">
        <v>75000</v>
      </c>
      <c r="D1694" s="11" t="s">
        <v>5348</v>
      </c>
      <c r="E1694" s="12">
        <v>115000</v>
      </c>
      <c r="F1694" s="11" t="s">
        <v>5348</v>
      </c>
      <c r="G1694" s="12">
        <v>93461.538461538468</v>
      </c>
    </row>
    <row r="1695" spans="2:7" ht="18" customHeight="1" x14ac:dyDescent="0.3">
      <c r="B1695" s="11" t="s">
        <v>7729</v>
      </c>
      <c r="C1695" s="12">
        <v>12.43</v>
      </c>
      <c r="D1695" s="11" t="s">
        <v>7729</v>
      </c>
      <c r="E1695" s="12">
        <v>87</v>
      </c>
      <c r="F1695" s="11" t="s">
        <v>7729</v>
      </c>
      <c r="G1695" s="12">
        <v>40.522857142857141</v>
      </c>
    </row>
    <row r="1696" spans="2:7" ht="18" customHeight="1" x14ac:dyDescent="0.3">
      <c r="B1696" s="11" t="s">
        <v>7730</v>
      </c>
      <c r="C1696" s="12">
        <v>12.5</v>
      </c>
      <c r="D1696" s="11" t="s">
        <v>7730</v>
      </c>
      <c r="E1696" s="12">
        <v>28</v>
      </c>
      <c r="F1696" s="11" t="s">
        <v>7730</v>
      </c>
      <c r="G1696" s="12">
        <v>19.944285714285716</v>
      </c>
    </row>
    <row r="1697" spans="2:7" ht="18" customHeight="1" x14ac:dyDescent="0.3">
      <c r="B1697" s="11" t="s">
        <v>5349</v>
      </c>
      <c r="C1697" s="12">
        <v>14</v>
      </c>
      <c r="D1697" s="11" t="s">
        <v>5349</v>
      </c>
      <c r="E1697" s="12">
        <v>35</v>
      </c>
      <c r="F1697" s="11" t="s">
        <v>5349</v>
      </c>
      <c r="G1697" s="12">
        <v>23.751666666666665</v>
      </c>
    </row>
    <row r="1698" spans="2:7" ht="18" customHeight="1" x14ac:dyDescent="0.3">
      <c r="B1698" s="11" t="s">
        <v>7731</v>
      </c>
      <c r="C1698" s="12">
        <v>0</v>
      </c>
      <c r="D1698" s="11" t="s">
        <v>7731</v>
      </c>
      <c r="E1698" s="12">
        <v>0</v>
      </c>
      <c r="F1698" s="11" t="s">
        <v>7731</v>
      </c>
      <c r="G1698" s="12">
        <v>0</v>
      </c>
    </row>
    <row r="1699" spans="2:7" ht="18" customHeight="1" x14ac:dyDescent="0.3">
      <c r="B1699" s="11" t="s">
        <v>5350</v>
      </c>
      <c r="C1699" s="12">
        <v>1680</v>
      </c>
      <c r="D1699" s="11" t="s">
        <v>5350</v>
      </c>
      <c r="E1699" s="12">
        <v>4000</v>
      </c>
      <c r="F1699" s="11" t="s">
        <v>5350</v>
      </c>
      <c r="G1699" s="12">
        <v>3200.2430769230773</v>
      </c>
    </row>
    <row r="1700" spans="2:7" ht="18" customHeight="1" x14ac:dyDescent="0.3">
      <c r="B1700" s="11" t="s">
        <v>5351</v>
      </c>
      <c r="C1700" s="12">
        <v>88.6</v>
      </c>
      <c r="D1700" s="11" t="s">
        <v>5351</v>
      </c>
      <c r="E1700" s="12">
        <v>125.61</v>
      </c>
      <c r="F1700" s="11" t="s">
        <v>5351</v>
      </c>
      <c r="G1700" s="12">
        <v>106.86833333333334</v>
      </c>
    </row>
    <row r="1701" spans="2:7" ht="18" customHeight="1" x14ac:dyDescent="0.3">
      <c r="B1701" s="11" t="s">
        <v>5352</v>
      </c>
      <c r="C1701" s="12">
        <v>64.599999999999994</v>
      </c>
      <c r="D1701" s="11" t="s">
        <v>5352</v>
      </c>
      <c r="E1701" s="12">
        <v>132</v>
      </c>
      <c r="F1701" s="11" t="s">
        <v>5352</v>
      </c>
      <c r="G1701" s="12">
        <v>101.47153846153847</v>
      </c>
    </row>
    <row r="1702" spans="2:7" ht="18" customHeight="1" x14ac:dyDescent="0.3">
      <c r="B1702" s="11" t="s">
        <v>5353</v>
      </c>
      <c r="C1702" s="12">
        <v>44000</v>
      </c>
      <c r="D1702" s="11" t="s">
        <v>5353</v>
      </c>
      <c r="E1702" s="12">
        <v>181468.1</v>
      </c>
      <c r="F1702" s="11" t="s">
        <v>5353</v>
      </c>
      <c r="G1702" s="12">
        <v>123019.60384615386</v>
      </c>
    </row>
    <row r="1703" spans="2:7" ht="18" customHeight="1" x14ac:dyDescent="0.3">
      <c r="B1703" s="11" t="s">
        <v>7732</v>
      </c>
      <c r="C1703" s="12">
        <v>8</v>
      </c>
      <c r="D1703" s="11" t="s">
        <v>7732</v>
      </c>
      <c r="E1703" s="12">
        <v>117</v>
      </c>
      <c r="F1703" s="11" t="s">
        <v>7732</v>
      </c>
      <c r="G1703" s="12">
        <v>60.581428571428567</v>
      </c>
    </row>
    <row r="1704" spans="2:7" ht="18" customHeight="1" x14ac:dyDescent="0.3">
      <c r="B1704" s="11" t="s">
        <v>5354</v>
      </c>
      <c r="C1704" s="12">
        <v>83</v>
      </c>
      <c r="D1704" s="11" t="s">
        <v>5354</v>
      </c>
      <c r="E1704" s="12">
        <v>239</v>
      </c>
      <c r="F1704" s="11" t="s">
        <v>5354</v>
      </c>
      <c r="G1704" s="12">
        <v>136.35999999999999</v>
      </c>
    </row>
    <row r="1705" spans="2:7" ht="18" customHeight="1" x14ac:dyDescent="0.3">
      <c r="B1705" s="11" t="s">
        <v>5355</v>
      </c>
      <c r="C1705" s="12">
        <v>500</v>
      </c>
      <c r="D1705" s="11" t="s">
        <v>5355</v>
      </c>
      <c r="E1705" s="12">
        <v>1200</v>
      </c>
      <c r="F1705" s="11" t="s">
        <v>5355</v>
      </c>
      <c r="G1705" s="12">
        <v>795.30499999999995</v>
      </c>
    </row>
    <row r="1706" spans="2:7" ht="18" customHeight="1" x14ac:dyDescent="0.3">
      <c r="B1706" s="11" t="s">
        <v>7733</v>
      </c>
      <c r="C1706" s="12">
        <v>1900</v>
      </c>
      <c r="D1706" s="11" t="s">
        <v>7733</v>
      </c>
      <c r="E1706" s="12">
        <v>19500</v>
      </c>
      <c r="F1706" s="11" t="s">
        <v>7733</v>
      </c>
      <c r="G1706" s="12">
        <v>8016.666666666667</v>
      </c>
    </row>
    <row r="1707" spans="2:7" ht="18" customHeight="1" x14ac:dyDescent="0.3">
      <c r="B1707" s="11" t="s">
        <v>5356</v>
      </c>
      <c r="C1707" s="12">
        <v>16966</v>
      </c>
      <c r="D1707" s="11" t="s">
        <v>5356</v>
      </c>
      <c r="E1707" s="12">
        <v>26188.799999999999</v>
      </c>
      <c r="F1707" s="11" t="s">
        <v>5356</v>
      </c>
      <c r="G1707" s="12">
        <v>22067.361538461533</v>
      </c>
    </row>
    <row r="1708" spans="2:7" ht="18" customHeight="1" x14ac:dyDescent="0.3">
      <c r="B1708" s="11" t="s">
        <v>7734</v>
      </c>
      <c r="C1708" s="12">
        <v>3000</v>
      </c>
      <c r="D1708" s="11" t="s">
        <v>7734</v>
      </c>
      <c r="E1708" s="12">
        <v>7520</v>
      </c>
      <c r="F1708" s="11" t="s">
        <v>7734</v>
      </c>
      <c r="G1708" s="12">
        <v>5461.666666666667</v>
      </c>
    </row>
    <row r="1709" spans="2:7" ht="18" customHeight="1" x14ac:dyDescent="0.3">
      <c r="B1709" s="11" t="s">
        <v>7735</v>
      </c>
      <c r="C1709" s="12">
        <v>25000</v>
      </c>
      <c r="D1709" s="11" t="s">
        <v>7735</v>
      </c>
      <c r="E1709" s="12">
        <v>41000</v>
      </c>
      <c r="F1709" s="11" t="s">
        <v>7735</v>
      </c>
      <c r="G1709" s="12">
        <v>31500</v>
      </c>
    </row>
    <row r="1710" spans="2:7" ht="18" customHeight="1" x14ac:dyDescent="0.3">
      <c r="B1710" s="11" t="s">
        <v>7736</v>
      </c>
      <c r="C1710" s="12">
        <v>400000</v>
      </c>
      <c r="D1710" s="11" t="s">
        <v>7736</v>
      </c>
      <c r="E1710" s="12">
        <v>775000</v>
      </c>
      <c r="F1710" s="11" t="s">
        <v>7736</v>
      </c>
      <c r="G1710" s="12">
        <v>596142.11428571423</v>
      </c>
    </row>
    <row r="1711" spans="2:7" ht="18" customHeight="1" x14ac:dyDescent="0.3">
      <c r="B1711" s="11" t="s">
        <v>5357</v>
      </c>
      <c r="C1711" s="12">
        <v>2250</v>
      </c>
      <c r="D1711" s="11" t="s">
        <v>5357</v>
      </c>
      <c r="E1711" s="12">
        <v>11341.83</v>
      </c>
      <c r="F1711" s="11" t="s">
        <v>5357</v>
      </c>
      <c r="G1711" s="12">
        <v>5555.1383333333333</v>
      </c>
    </row>
    <row r="1712" spans="2:7" ht="18" customHeight="1" x14ac:dyDescent="0.3">
      <c r="B1712" s="11" t="s">
        <v>5358</v>
      </c>
      <c r="C1712" s="12">
        <v>1.75</v>
      </c>
      <c r="D1712" s="11" t="s">
        <v>5358</v>
      </c>
      <c r="E1712" s="12">
        <v>22</v>
      </c>
      <c r="F1712" s="11" t="s">
        <v>5358</v>
      </c>
      <c r="G1712" s="12">
        <v>8.0133333333333336</v>
      </c>
    </row>
    <row r="1713" spans="2:7" ht="18" customHeight="1" x14ac:dyDescent="0.3">
      <c r="B1713" s="11" t="s">
        <v>7737</v>
      </c>
      <c r="C1713" s="12">
        <v>1.45</v>
      </c>
      <c r="D1713" s="11" t="s">
        <v>7737</v>
      </c>
      <c r="E1713" s="12">
        <v>4</v>
      </c>
      <c r="F1713" s="11" t="s">
        <v>7737</v>
      </c>
      <c r="G1713" s="12">
        <v>2.5442857142857145</v>
      </c>
    </row>
    <row r="1714" spans="2:7" ht="18" customHeight="1" x14ac:dyDescent="0.3">
      <c r="B1714" s="11" t="s">
        <v>7738</v>
      </c>
      <c r="C1714" s="12">
        <v>65</v>
      </c>
      <c r="D1714" s="11" t="s">
        <v>7738</v>
      </c>
      <c r="E1714" s="12">
        <v>90</v>
      </c>
      <c r="F1714" s="11" t="s">
        <v>7738</v>
      </c>
      <c r="G1714" s="12">
        <v>80</v>
      </c>
    </row>
    <row r="1715" spans="2:7" ht="18" customHeight="1" x14ac:dyDescent="0.3">
      <c r="B1715" s="11" t="s">
        <v>7739</v>
      </c>
      <c r="C1715" s="12">
        <v>25000</v>
      </c>
      <c r="D1715" s="11" t="s">
        <v>7739</v>
      </c>
      <c r="E1715" s="12">
        <v>25000</v>
      </c>
      <c r="F1715" s="11" t="s">
        <v>7739</v>
      </c>
      <c r="G1715" s="12">
        <v>25000</v>
      </c>
    </row>
    <row r="1716" spans="2:7" ht="18" customHeight="1" x14ac:dyDescent="0.3">
      <c r="B1716" s="11" t="s">
        <v>5359</v>
      </c>
      <c r="C1716" s="12">
        <v>25000</v>
      </c>
      <c r="D1716" s="11" t="s">
        <v>5359</v>
      </c>
      <c r="E1716" s="12">
        <v>50000</v>
      </c>
      <c r="F1716" s="11" t="s">
        <v>5359</v>
      </c>
      <c r="G1716" s="12">
        <v>38461.538461538461</v>
      </c>
    </row>
    <row r="1717" spans="2:7" ht="18" customHeight="1" x14ac:dyDescent="0.3">
      <c r="B1717" s="11" t="s">
        <v>5360</v>
      </c>
      <c r="C1717" s="12">
        <v>18</v>
      </c>
      <c r="D1717" s="11" t="s">
        <v>5360</v>
      </c>
      <c r="E1717" s="12">
        <v>33.15</v>
      </c>
      <c r="F1717" s="11" t="s">
        <v>5360</v>
      </c>
      <c r="G1717" s="12">
        <v>25.888333333333335</v>
      </c>
    </row>
    <row r="1718" spans="2:7" ht="18" customHeight="1" x14ac:dyDescent="0.3">
      <c r="B1718" s="11" t="s">
        <v>5361</v>
      </c>
      <c r="C1718" s="12">
        <v>928</v>
      </c>
      <c r="D1718" s="11" t="s">
        <v>5361</v>
      </c>
      <c r="E1718" s="12">
        <v>3960</v>
      </c>
      <c r="F1718" s="11" t="s">
        <v>5361</v>
      </c>
      <c r="G1718" s="12">
        <v>2867.123333333333</v>
      </c>
    </row>
    <row r="1719" spans="2:7" ht="18" customHeight="1" x14ac:dyDescent="0.3">
      <c r="B1719" s="11" t="s">
        <v>7740</v>
      </c>
      <c r="C1719" s="12">
        <v>360</v>
      </c>
      <c r="D1719" s="11" t="s">
        <v>7740</v>
      </c>
      <c r="E1719" s="12">
        <v>4800</v>
      </c>
      <c r="F1719" s="11" t="s">
        <v>7740</v>
      </c>
      <c r="G1719" s="12">
        <v>3126.7999999999997</v>
      </c>
    </row>
    <row r="1720" spans="2:7" ht="18" customHeight="1" x14ac:dyDescent="0.3">
      <c r="B1720" s="11" t="s">
        <v>7741</v>
      </c>
      <c r="C1720" s="12">
        <v>18</v>
      </c>
      <c r="D1720" s="11" t="s">
        <v>7741</v>
      </c>
      <c r="E1720" s="12">
        <v>100</v>
      </c>
      <c r="F1720" s="11" t="s">
        <v>7741</v>
      </c>
      <c r="G1720" s="12">
        <v>65.81</v>
      </c>
    </row>
    <row r="1721" spans="2:7" ht="18" customHeight="1" x14ac:dyDescent="0.3">
      <c r="B1721" s="11" t="s">
        <v>5362</v>
      </c>
      <c r="C1721" s="12">
        <v>38</v>
      </c>
      <c r="D1721" s="11" t="s">
        <v>5362</v>
      </c>
      <c r="E1721" s="12">
        <v>87</v>
      </c>
      <c r="F1721" s="11" t="s">
        <v>5362</v>
      </c>
      <c r="G1721" s="12">
        <v>61.688333333333333</v>
      </c>
    </row>
    <row r="1722" spans="2:7" ht="18" customHeight="1" x14ac:dyDescent="0.3">
      <c r="B1722" s="11" t="s">
        <v>5363</v>
      </c>
      <c r="C1722" s="12">
        <v>30</v>
      </c>
      <c r="D1722" s="11" t="s">
        <v>5363</v>
      </c>
      <c r="E1722" s="12">
        <v>140</v>
      </c>
      <c r="F1722" s="11" t="s">
        <v>5363</v>
      </c>
      <c r="G1722" s="12">
        <v>63.313333333333333</v>
      </c>
    </row>
    <row r="1723" spans="2:7" ht="18" customHeight="1" x14ac:dyDescent="0.3">
      <c r="B1723" s="11" t="s">
        <v>7742</v>
      </c>
      <c r="C1723" s="12">
        <v>120000</v>
      </c>
      <c r="D1723" s="11" t="s">
        <v>7742</v>
      </c>
      <c r="E1723" s="12">
        <v>160000</v>
      </c>
      <c r="F1723" s="11" t="s">
        <v>7742</v>
      </c>
      <c r="G1723" s="12">
        <v>140000</v>
      </c>
    </row>
    <row r="1724" spans="2:7" ht="18" customHeight="1" x14ac:dyDescent="0.3">
      <c r="B1724" s="11" t="s">
        <v>7743</v>
      </c>
      <c r="C1724" s="12">
        <v>140000</v>
      </c>
      <c r="D1724" s="11" t="s">
        <v>7743</v>
      </c>
      <c r="E1724" s="12">
        <v>150000</v>
      </c>
      <c r="F1724" s="11" t="s">
        <v>7743</v>
      </c>
      <c r="G1724" s="12">
        <v>143666.66666666666</v>
      </c>
    </row>
    <row r="1725" spans="2:7" ht="18" customHeight="1" x14ac:dyDescent="0.3">
      <c r="B1725" s="11" t="s">
        <v>7744</v>
      </c>
      <c r="C1725" s="12">
        <v>410</v>
      </c>
      <c r="D1725" s="11" t="s">
        <v>7744</v>
      </c>
      <c r="E1725" s="12">
        <v>3300</v>
      </c>
      <c r="F1725" s="11" t="s">
        <v>7744</v>
      </c>
      <c r="G1725" s="12">
        <v>1736.1428571428571</v>
      </c>
    </row>
    <row r="1726" spans="2:7" ht="18" customHeight="1" x14ac:dyDescent="0.3">
      <c r="B1726" s="11" t="s">
        <v>7745</v>
      </c>
      <c r="C1726" s="12">
        <v>40</v>
      </c>
      <c r="D1726" s="11" t="s">
        <v>7745</v>
      </c>
      <c r="E1726" s="12">
        <v>71.13</v>
      </c>
      <c r="F1726" s="11" t="s">
        <v>7745</v>
      </c>
      <c r="G1726" s="12">
        <v>56.804285714285712</v>
      </c>
    </row>
    <row r="1727" spans="2:7" ht="18" customHeight="1" x14ac:dyDescent="0.3">
      <c r="B1727" s="11" t="s">
        <v>7746</v>
      </c>
      <c r="C1727" s="12">
        <v>40</v>
      </c>
      <c r="D1727" s="11" t="s">
        <v>7746</v>
      </c>
      <c r="E1727" s="12">
        <v>88.08</v>
      </c>
      <c r="F1727" s="11" t="s">
        <v>7746</v>
      </c>
      <c r="G1727" s="12">
        <v>59.725714285714282</v>
      </c>
    </row>
    <row r="1728" spans="2:7" ht="18" customHeight="1" x14ac:dyDescent="0.3">
      <c r="B1728" s="11" t="s">
        <v>5364</v>
      </c>
      <c r="C1728" s="12">
        <v>2000</v>
      </c>
      <c r="D1728" s="11" t="s">
        <v>5364</v>
      </c>
      <c r="E1728" s="12">
        <v>7000</v>
      </c>
      <c r="F1728" s="11" t="s">
        <v>5364</v>
      </c>
      <c r="G1728" s="12">
        <v>3986.9262499999995</v>
      </c>
    </row>
    <row r="1729" spans="2:7" ht="18" customHeight="1" x14ac:dyDescent="0.3">
      <c r="B1729" s="11" t="s">
        <v>7747</v>
      </c>
      <c r="C1729" s="12">
        <v>20</v>
      </c>
      <c r="D1729" s="11" t="s">
        <v>7747</v>
      </c>
      <c r="E1729" s="12">
        <v>30</v>
      </c>
      <c r="F1729" s="11" t="s">
        <v>7747</v>
      </c>
      <c r="G1729" s="12">
        <v>26.666666666666668</v>
      </c>
    </row>
    <row r="1730" spans="2:7" ht="18" customHeight="1" x14ac:dyDescent="0.3">
      <c r="B1730" s="11" t="s">
        <v>7748</v>
      </c>
      <c r="C1730" s="12">
        <v>18</v>
      </c>
      <c r="D1730" s="11" t="s">
        <v>7748</v>
      </c>
      <c r="E1730" s="12">
        <v>30</v>
      </c>
      <c r="F1730" s="11" t="s">
        <v>7748</v>
      </c>
      <c r="G1730" s="12">
        <v>22.333333333333332</v>
      </c>
    </row>
    <row r="1731" spans="2:7" ht="18" customHeight="1" x14ac:dyDescent="0.3">
      <c r="B1731" s="11" t="s">
        <v>7749</v>
      </c>
      <c r="C1731" s="12">
        <v>18</v>
      </c>
      <c r="D1731" s="11" t="s">
        <v>7749</v>
      </c>
      <c r="E1731" s="12">
        <v>32</v>
      </c>
      <c r="F1731" s="11" t="s">
        <v>7749</v>
      </c>
      <c r="G1731" s="12">
        <v>23.833333333333332</v>
      </c>
    </row>
    <row r="1732" spans="2:7" ht="18" customHeight="1" x14ac:dyDescent="0.3">
      <c r="B1732" s="11" t="s">
        <v>7750</v>
      </c>
      <c r="C1732" s="12">
        <v>25</v>
      </c>
      <c r="D1732" s="11" t="s">
        <v>7750</v>
      </c>
      <c r="E1732" s="12">
        <v>36</v>
      </c>
      <c r="F1732" s="11" t="s">
        <v>7750</v>
      </c>
      <c r="G1732" s="12">
        <v>31</v>
      </c>
    </row>
    <row r="1733" spans="2:7" ht="18" customHeight="1" x14ac:dyDescent="0.3">
      <c r="B1733" s="11" t="s">
        <v>7751</v>
      </c>
      <c r="C1733" s="12">
        <v>5500</v>
      </c>
      <c r="D1733" s="11" t="s">
        <v>7751</v>
      </c>
      <c r="E1733" s="12">
        <v>7200</v>
      </c>
      <c r="F1733" s="11" t="s">
        <v>7751</v>
      </c>
      <c r="G1733" s="12">
        <v>6300</v>
      </c>
    </row>
    <row r="1734" spans="2:7" ht="18" customHeight="1" x14ac:dyDescent="0.3">
      <c r="B1734" s="11" t="s">
        <v>7752</v>
      </c>
      <c r="C1734" s="12">
        <v>2500</v>
      </c>
      <c r="D1734" s="11" t="s">
        <v>7752</v>
      </c>
      <c r="E1734" s="12">
        <v>4200</v>
      </c>
      <c r="F1734" s="11" t="s">
        <v>7752</v>
      </c>
      <c r="G1734" s="12">
        <v>3233.3333333333335</v>
      </c>
    </row>
    <row r="1735" spans="2:7" ht="18" customHeight="1" x14ac:dyDescent="0.3">
      <c r="B1735" s="11" t="s">
        <v>7753</v>
      </c>
      <c r="C1735" s="12">
        <v>250</v>
      </c>
      <c r="D1735" s="11" t="s">
        <v>7753</v>
      </c>
      <c r="E1735" s="12">
        <v>3000</v>
      </c>
      <c r="F1735" s="11" t="s">
        <v>7753</v>
      </c>
      <c r="G1735" s="12">
        <v>1416.6666666666667</v>
      </c>
    </row>
    <row r="1736" spans="2:7" ht="18" customHeight="1" x14ac:dyDescent="0.3">
      <c r="B1736" s="11" t="s">
        <v>7754</v>
      </c>
      <c r="C1736" s="12">
        <v>12.5</v>
      </c>
      <c r="D1736" s="11" t="s">
        <v>7754</v>
      </c>
      <c r="E1736" s="12">
        <v>25</v>
      </c>
      <c r="F1736" s="11" t="s">
        <v>7754</v>
      </c>
      <c r="G1736" s="12">
        <v>18.5</v>
      </c>
    </row>
    <row r="1737" spans="2:7" ht="18" customHeight="1" x14ac:dyDescent="0.3">
      <c r="B1737" s="11" t="s">
        <v>7755</v>
      </c>
      <c r="C1737" s="12">
        <v>21.5</v>
      </c>
      <c r="D1737" s="11" t="s">
        <v>7755</v>
      </c>
      <c r="E1737" s="12">
        <v>28</v>
      </c>
      <c r="F1737" s="11" t="s">
        <v>7755</v>
      </c>
      <c r="G1737" s="12">
        <v>23.833333333333332</v>
      </c>
    </row>
    <row r="1738" spans="2:7" ht="18" customHeight="1" x14ac:dyDescent="0.3">
      <c r="B1738" s="11" t="s">
        <v>5365</v>
      </c>
      <c r="C1738" s="12">
        <v>1200</v>
      </c>
      <c r="D1738" s="11" t="s">
        <v>5365</v>
      </c>
      <c r="E1738" s="12">
        <v>3048.88</v>
      </c>
      <c r="F1738" s="11" t="s">
        <v>5365</v>
      </c>
      <c r="G1738" s="12">
        <v>2439.3133333333335</v>
      </c>
    </row>
    <row r="1739" spans="2:7" ht="18" customHeight="1" x14ac:dyDescent="0.3">
      <c r="B1739" s="11" t="s">
        <v>5366</v>
      </c>
      <c r="C1739" s="12">
        <v>2467</v>
      </c>
      <c r="D1739" s="11" t="s">
        <v>5366</v>
      </c>
      <c r="E1739" s="12">
        <v>6969</v>
      </c>
      <c r="F1739" s="11" t="s">
        <v>5366</v>
      </c>
      <c r="G1739" s="12">
        <v>4580.626666666667</v>
      </c>
    </row>
    <row r="1740" spans="2:7" ht="18" customHeight="1" x14ac:dyDescent="0.3">
      <c r="B1740" s="11" t="s">
        <v>7756</v>
      </c>
      <c r="C1740" s="12">
        <v>33</v>
      </c>
      <c r="D1740" s="11" t="s">
        <v>7756</v>
      </c>
      <c r="E1740" s="12">
        <v>95.7</v>
      </c>
      <c r="F1740" s="11" t="s">
        <v>7756</v>
      </c>
      <c r="G1740" s="12">
        <v>56.957142857142856</v>
      </c>
    </row>
    <row r="1741" spans="2:7" ht="18" customHeight="1" x14ac:dyDescent="0.3">
      <c r="B1741" s="11" t="s">
        <v>7757</v>
      </c>
      <c r="C1741" s="12">
        <v>14</v>
      </c>
      <c r="D1741" s="11" t="s">
        <v>7757</v>
      </c>
      <c r="E1741" s="12">
        <v>42</v>
      </c>
      <c r="F1741" s="11" t="s">
        <v>7757</v>
      </c>
      <c r="G1741" s="12">
        <v>34.278571428571425</v>
      </c>
    </row>
    <row r="1742" spans="2:7" ht="18" customHeight="1" x14ac:dyDescent="0.3">
      <c r="B1742" s="11" t="s">
        <v>7758</v>
      </c>
      <c r="C1742" s="12">
        <v>33</v>
      </c>
      <c r="D1742" s="11" t="s">
        <v>7758</v>
      </c>
      <c r="E1742" s="12">
        <v>90</v>
      </c>
      <c r="F1742" s="11" t="s">
        <v>7758</v>
      </c>
      <c r="G1742" s="12">
        <v>56.128571428571426</v>
      </c>
    </row>
    <row r="1743" spans="2:7" ht="18" customHeight="1" x14ac:dyDescent="0.3">
      <c r="B1743" s="11" t="s">
        <v>7759</v>
      </c>
      <c r="C1743" s="12">
        <v>15</v>
      </c>
      <c r="D1743" s="11" t="s">
        <v>7759</v>
      </c>
      <c r="E1743" s="12">
        <v>57.5</v>
      </c>
      <c r="F1743" s="11" t="s">
        <v>7759</v>
      </c>
      <c r="G1743" s="12">
        <v>38.385714285714286</v>
      </c>
    </row>
    <row r="1744" spans="2:7" ht="18" customHeight="1" x14ac:dyDescent="0.3">
      <c r="B1744" s="11" t="s">
        <v>7760</v>
      </c>
      <c r="C1744" s="12">
        <v>2800</v>
      </c>
      <c r="D1744" s="11" t="s">
        <v>7760</v>
      </c>
      <c r="E1744" s="12">
        <v>9500</v>
      </c>
      <c r="F1744" s="11" t="s">
        <v>7760</v>
      </c>
      <c r="G1744" s="12">
        <v>6566.666666666667</v>
      </c>
    </row>
    <row r="1745" spans="2:7" ht="18" customHeight="1" x14ac:dyDescent="0.3">
      <c r="B1745" s="11" t="s">
        <v>7761</v>
      </c>
      <c r="C1745" s="12">
        <v>3500</v>
      </c>
      <c r="D1745" s="11" t="s">
        <v>7761</v>
      </c>
      <c r="E1745" s="12">
        <v>9000</v>
      </c>
      <c r="F1745" s="11" t="s">
        <v>7761</v>
      </c>
      <c r="G1745" s="12">
        <v>6666.666666666667</v>
      </c>
    </row>
    <row r="1746" spans="2:7" ht="18" customHeight="1" x14ac:dyDescent="0.3">
      <c r="B1746" s="11" t="s">
        <v>5367</v>
      </c>
      <c r="C1746" s="12">
        <v>30</v>
      </c>
      <c r="D1746" s="11" t="s">
        <v>5367</v>
      </c>
      <c r="E1746" s="12">
        <v>80</v>
      </c>
      <c r="F1746" s="11" t="s">
        <v>5367</v>
      </c>
      <c r="G1746" s="12">
        <v>62.652222222222221</v>
      </c>
    </row>
    <row r="1747" spans="2:7" ht="18" customHeight="1" x14ac:dyDescent="0.3">
      <c r="B1747" s="11" t="s">
        <v>7762</v>
      </c>
      <c r="C1747" s="12">
        <v>43</v>
      </c>
      <c r="D1747" s="11" t="s">
        <v>7762</v>
      </c>
      <c r="E1747" s="12">
        <v>90</v>
      </c>
      <c r="F1747" s="11" t="s">
        <v>7762</v>
      </c>
      <c r="G1747" s="12">
        <v>63.98571428571428</v>
      </c>
    </row>
    <row r="1748" spans="2:7" ht="18" customHeight="1" x14ac:dyDescent="0.3">
      <c r="B1748" s="11" t="s">
        <v>7763</v>
      </c>
      <c r="C1748" s="12">
        <v>15</v>
      </c>
      <c r="D1748" s="11" t="s">
        <v>7763</v>
      </c>
      <c r="E1748" s="12">
        <v>53</v>
      </c>
      <c r="F1748" s="11" t="s">
        <v>7763</v>
      </c>
      <c r="G1748" s="12">
        <v>39.871428571428574</v>
      </c>
    </row>
    <row r="1749" spans="2:7" ht="18" customHeight="1" x14ac:dyDescent="0.3">
      <c r="B1749" s="11" t="s">
        <v>5368</v>
      </c>
      <c r="C1749" s="12">
        <v>80000</v>
      </c>
      <c r="D1749" s="11" t="s">
        <v>5368</v>
      </c>
      <c r="E1749" s="12">
        <v>129894</v>
      </c>
      <c r="F1749" s="11" t="s">
        <v>5368</v>
      </c>
      <c r="G1749" s="12">
        <v>101673.70333333332</v>
      </c>
    </row>
    <row r="1750" spans="2:7" ht="18" customHeight="1" x14ac:dyDescent="0.3">
      <c r="B1750" s="11" t="s">
        <v>5369</v>
      </c>
      <c r="C1750" s="12">
        <v>644.53</v>
      </c>
      <c r="D1750" s="11" t="s">
        <v>5369</v>
      </c>
      <c r="E1750" s="12">
        <v>1860</v>
      </c>
      <c r="F1750" s="11" t="s">
        <v>5369</v>
      </c>
      <c r="G1750" s="12">
        <v>1214.7549999999999</v>
      </c>
    </row>
    <row r="1751" spans="2:7" ht="18" customHeight="1" x14ac:dyDescent="0.3">
      <c r="B1751" s="11" t="s">
        <v>5370</v>
      </c>
      <c r="C1751" s="12">
        <v>547.58000000000004</v>
      </c>
      <c r="D1751" s="11" t="s">
        <v>5370</v>
      </c>
      <c r="E1751" s="12">
        <v>3475</v>
      </c>
      <c r="F1751" s="11" t="s">
        <v>5370</v>
      </c>
      <c r="G1751" s="12">
        <v>1377.43</v>
      </c>
    </row>
    <row r="1752" spans="2:7" ht="18" customHeight="1" x14ac:dyDescent="0.3">
      <c r="B1752" s="11" t="s">
        <v>5371</v>
      </c>
      <c r="C1752" s="12">
        <v>800</v>
      </c>
      <c r="D1752" s="11" t="s">
        <v>5371</v>
      </c>
      <c r="E1752" s="12">
        <v>2243.98</v>
      </c>
      <c r="F1752" s="11" t="s">
        <v>5371</v>
      </c>
      <c r="G1752" s="12">
        <v>1397.8676923076923</v>
      </c>
    </row>
    <row r="1753" spans="2:7" ht="18" customHeight="1" x14ac:dyDescent="0.3">
      <c r="B1753" s="11" t="s">
        <v>5372</v>
      </c>
      <c r="C1753" s="12">
        <v>1300</v>
      </c>
      <c r="D1753" s="11" t="s">
        <v>5372</v>
      </c>
      <c r="E1753" s="12">
        <v>2926.92</v>
      </c>
      <c r="F1753" s="11" t="s">
        <v>5372</v>
      </c>
      <c r="G1753" s="12">
        <v>1906.4866666666667</v>
      </c>
    </row>
    <row r="1754" spans="2:7" ht="18" customHeight="1" x14ac:dyDescent="0.3">
      <c r="B1754" s="11" t="s">
        <v>5373</v>
      </c>
      <c r="C1754" s="12">
        <v>1314</v>
      </c>
      <c r="D1754" s="11" t="s">
        <v>5373</v>
      </c>
      <c r="E1754" s="12">
        <v>7500</v>
      </c>
      <c r="F1754" s="11" t="s">
        <v>5373</v>
      </c>
      <c r="G1754" s="12">
        <v>3077.146666666667</v>
      </c>
    </row>
    <row r="1755" spans="2:7" ht="18" customHeight="1" x14ac:dyDescent="0.3">
      <c r="B1755" s="11" t="s">
        <v>5374</v>
      </c>
      <c r="C1755" s="12">
        <v>24</v>
      </c>
      <c r="D1755" s="11" t="s">
        <v>5374</v>
      </c>
      <c r="E1755" s="12">
        <v>54.4</v>
      </c>
      <c r="F1755" s="11" t="s">
        <v>5374</v>
      </c>
      <c r="G1755" s="12">
        <v>34.751666666666672</v>
      </c>
    </row>
    <row r="1756" spans="2:7" ht="18" customHeight="1" x14ac:dyDescent="0.3">
      <c r="B1756" s="11" t="s">
        <v>7764</v>
      </c>
      <c r="C1756" s="12">
        <v>28</v>
      </c>
      <c r="D1756" s="11" t="s">
        <v>7764</v>
      </c>
      <c r="E1756" s="12">
        <v>60</v>
      </c>
      <c r="F1756" s="11" t="s">
        <v>7764</v>
      </c>
      <c r="G1756" s="12">
        <v>51.057142857142857</v>
      </c>
    </row>
    <row r="1757" spans="2:7" ht="18" customHeight="1" x14ac:dyDescent="0.3">
      <c r="B1757" s="11" t="s">
        <v>7765</v>
      </c>
      <c r="C1757" s="12">
        <v>12</v>
      </c>
      <c r="D1757" s="11" t="s">
        <v>7765</v>
      </c>
      <c r="E1757" s="12">
        <v>53</v>
      </c>
      <c r="F1757" s="11" t="s">
        <v>7765</v>
      </c>
      <c r="G1757" s="12">
        <v>41.207142857142856</v>
      </c>
    </row>
    <row r="1758" spans="2:7" ht="18" customHeight="1" x14ac:dyDescent="0.3">
      <c r="B1758" s="11" t="s">
        <v>5375</v>
      </c>
      <c r="C1758" s="12">
        <v>11</v>
      </c>
      <c r="D1758" s="11" t="s">
        <v>5375</v>
      </c>
      <c r="E1758" s="12">
        <v>45</v>
      </c>
      <c r="F1758" s="11" t="s">
        <v>5375</v>
      </c>
      <c r="G1758" s="12">
        <v>22.605</v>
      </c>
    </row>
    <row r="1759" spans="2:7" ht="18" customHeight="1" x14ac:dyDescent="0.3">
      <c r="B1759" s="11" t="s">
        <v>5376</v>
      </c>
      <c r="C1759" s="12">
        <v>34</v>
      </c>
      <c r="D1759" s="11" t="s">
        <v>5376</v>
      </c>
      <c r="E1759" s="12">
        <v>59.7</v>
      </c>
      <c r="F1759" s="11" t="s">
        <v>5376</v>
      </c>
      <c r="G1759" s="12">
        <v>46.43</v>
      </c>
    </row>
    <row r="1760" spans="2:7" ht="18" customHeight="1" x14ac:dyDescent="0.3">
      <c r="B1760" s="11" t="s">
        <v>7766</v>
      </c>
      <c r="C1760" s="12">
        <v>18</v>
      </c>
      <c r="D1760" s="11" t="s">
        <v>7766</v>
      </c>
      <c r="E1760" s="12">
        <v>45</v>
      </c>
      <c r="F1760" s="11" t="s">
        <v>7766</v>
      </c>
      <c r="G1760" s="12">
        <v>27.514285714285712</v>
      </c>
    </row>
    <row r="1761" spans="2:7" ht="18" customHeight="1" x14ac:dyDescent="0.3">
      <c r="B1761" s="11" t="s">
        <v>5377</v>
      </c>
      <c r="C1761" s="12">
        <v>12</v>
      </c>
      <c r="D1761" s="11" t="s">
        <v>5377</v>
      </c>
      <c r="E1761" s="12">
        <v>21.5</v>
      </c>
      <c r="F1761" s="11" t="s">
        <v>5377</v>
      </c>
      <c r="G1761" s="12">
        <v>16.716666666666669</v>
      </c>
    </row>
    <row r="1762" spans="2:7" ht="18" customHeight="1" x14ac:dyDescent="0.3">
      <c r="B1762" s="11" t="s">
        <v>7767</v>
      </c>
      <c r="C1762" s="12">
        <v>22</v>
      </c>
      <c r="D1762" s="11" t="s">
        <v>7767</v>
      </c>
      <c r="E1762" s="12">
        <v>72.599999999999994</v>
      </c>
      <c r="F1762" s="11" t="s">
        <v>7767</v>
      </c>
      <c r="G1762" s="12">
        <v>38.471428571428575</v>
      </c>
    </row>
    <row r="1763" spans="2:7" ht="18" customHeight="1" x14ac:dyDescent="0.3">
      <c r="B1763" s="11" t="s">
        <v>7768</v>
      </c>
      <c r="C1763" s="12">
        <v>25</v>
      </c>
      <c r="D1763" s="11" t="s">
        <v>7768</v>
      </c>
      <c r="E1763" s="12">
        <v>60</v>
      </c>
      <c r="F1763" s="11" t="s">
        <v>7768</v>
      </c>
      <c r="G1763" s="12">
        <v>38.333333333333336</v>
      </c>
    </row>
    <row r="1764" spans="2:7" ht="18" customHeight="1" x14ac:dyDescent="0.3">
      <c r="B1764" s="11" t="s">
        <v>5378</v>
      </c>
      <c r="C1764" s="12">
        <v>50</v>
      </c>
      <c r="D1764" s="11" t="s">
        <v>5378</v>
      </c>
      <c r="E1764" s="12">
        <v>537</v>
      </c>
      <c r="F1764" s="11" t="s">
        <v>5378</v>
      </c>
      <c r="G1764" s="12">
        <v>372.86307692307696</v>
      </c>
    </row>
    <row r="1765" spans="2:7" ht="18" customHeight="1" x14ac:dyDescent="0.3">
      <c r="B1765" s="11" t="s">
        <v>7769</v>
      </c>
      <c r="C1765" s="12">
        <v>8</v>
      </c>
      <c r="D1765" s="11" t="s">
        <v>7769</v>
      </c>
      <c r="E1765" s="12">
        <v>40</v>
      </c>
      <c r="F1765" s="11" t="s">
        <v>7769</v>
      </c>
      <c r="G1765" s="12">
        <v>19.333333333333332</v>
      </c>
    </row>
    <row r="1766" spans="2:7" ht="18" customHeight="1" x14ac:dyDescent="0.3">
      <c r="B1766" s="11" t="s">
        <v>7770</v>
      </c>
      <c r="C1766" s="12">
        <v>18000</v>
      </c>
      <c r="D1766" s="11" t="s">
        <v>7770</v>
      </c>
      <c r="E1766" s="12">
        <v>35000</v>
      </c>
      <c r="F1766" s="11" t="s">
        <v>7770</v>
      </c>
      <c r="G1766" s="12">
        <v>25166.666666666668</v>
      </c>
    </row>
    <row r="1767" spans="2:7" ht="18" customHeight="1" x14ac:dyDescent="0.3">
      <c r="B1767" s="11" t="s">
        <v>7771</v>
      </c>
      <c r="C1767" s="12">
        <v>38</v>
      </c>
      <c r="D1767" s="11" t="s">
        <v>7771</v>
      </c>
      <c r="E1767" s="12">
        <v>75</v>
      </c>
      <c r="F1767" s="11" t="s">
        <v>7771</v>
      </c>
      <c r="G1767" s="12">
        <v>52.666666666666664</v>
      </c>
    </row>
    <row r="1768" spans="2:7" ht="18" customHeight="1" x14ac:dyDescent="0.3">
      <c r="B1768" s="11" t="s">
        <v>7772</v>
      </c>
      <c r="C1768" s="12">
        <v>18</v>
      </c>
      <c r="D1768" s="11" t="s">
        <v>7772</v>
      </c>
      <c r="E1768" s="12">
        <v>50</v>
      </c>
      <c r="F1768" s="11" t="s">
        <v>7772</v>
      </c>
      <c r="G1768" s="12">
        <v>32.571428571428569</v>
      </c>
    </row>
    <row r="1769" spans="2:7" ht="18" customHeight="1" x14ac:dyDescent="0.3">
      <c r="B1769" s="11" t="s">
        <v>7773</v>
      </c>
      <c r="C1769" s="12">
        <v>8</v>
      </c>
      <c r="D1769" s="11" t="s">
        <v>7773</v>
      </c>
      <c r="E1769" s="12">
        <v>47</v>
      </c>
      <c r="F1769" s="11" t="s">
        <v>7773</v>
      </c>
      <c r="G1769" s="12">
        <v>19.900000000000002</v>
      </c>
    </row>
    <row r="1770" spans="2:7" ht="18" customHeight="1" x14ac:dyDescent="0.3">
      <c r="B1770" s="11" t="s">
        <v>7774</v>
      </c>
      <c r="C1770" s="12">
        <v>18</v>
      </c>
      <c r="D1770" s="11" t="s">
        <v>7774</v>
      </c>
      <c r="E1770" s="12">
        <v>58</v>
      </c>
      <c r="F1770" s="11" t="s">
        <v>7774</v>
      </c>
      <c r="G1770" s="12">
        <v>36.085714285714282</v>
      </c>
    </row>
    <row r="1771" spans="2:7" ht="18" customHeight="1" x14ac:dyDescent="0.3">
      <c r="B1771" s="11" t="s">
        <v>7775</v>
      </c>
      <c r="C1771" s="12">
        <v>9</v>
      </c>
      <c r="D1771" s="11" t="s">
        <v>7775</v>
      </c>
      <c r="E1771" s="12">
        <v>26</v>
      </c>
      <c r="F1771" s="11" t="s">
        <v>7775</v>
      </c>
      <c r="G1771" s="12">
        <v>18.485714285714288</v>
      </c>
    </row>
    <row r="1772" spans="2:7" ht="18" customHeight="1" x14ac:dyDescent="0.3">
      <c r="B1772" s="11" t="s">
        <v>7776</v>
      </c>
      <c r="C1772" s="12">
        <v>17.5</v>
      </c>
      <c r="D1772" s="11" t="s">
        <v>7776</v>
      </c>
      <c r="E1772" s="12">
        <v>35</v>
      </c>
      <c r="F1772" s="11" t="s">
        <v>7776</v>
      </c>
      <c r="G1772" s="12">
        <v>25.657142857142855</v>
      </c>
    </row>
    <row r="1773" spans="2:7" ht="18" customHeight="1" x14ac:dyDescent="0.3">
      <c r="B1773" s="11" t="s">
        <v>7777</v>
      </c>
      <c r="C1773" s="12">
        <v>8</v>
      </c>
      <c r="D1773" s="11" t="s">
        <v>7777</v>
      </c>
      <c r="E1773" s="12">
        <v>26.4</v>
      </c>
      <c r="F1773" s="11" t="s">
        <v>7777</v>
      </c>
      <c r="G1773" s="12">
        <v>17.414285714285715</v>
      </c>
    </row>
    <row r="1774" spans="2:7" ht="18" customHeight="1" x14ac:dyDescent="0.3">
      <c r="B1774" s="11" t="s">
        <v>5379</v>
      </c>
      <c r="C1774" s="12">
        <v>20</v>
      </c>
      <c r="D1774" s="11" t="s">
        <v>5379</v>
      </c>
      <c r="E1774" s="12">
        <v>41.46</v>
      </c>
      <c r="F1774" s="11" t="s">
        <v>5379</v>
      </c>
      <c r="G1774" s="12">
        <v>27.343333333333334</v>
      </c>
    </row>
    <row r="1775" spans="2:7" ht="18" customHeight="1" x14ac:dyDescent="0.3">
      <c r="B1775" s="11" t="s">
        <v>5380</v>
      </c>
      <c r="C1775" s="12">
        <v>9.5</v>
      </c>
      <c r="D1775" s="11" t="s">
        <v>5380</v>
      </c>
      <c r="E1775" s="12">
        <v>50</v>
      </c>
      <c r="F1775" s="11" t="s">
        <v>5380</v>
      </c>
      <c r="G1775" s="12">
        <v>28.98833333333333</v>
      </c>
    </row>
    <row r="1776" spans="2:7" ht="18" customHeight="1" x14ac:dyDescent="0.3">
      <c r="B1776" s="11" t="s">
        <v>7778</v>
      </c>
      <c r="C1776" s="12">
        <v>19</v>
      </c>
      <c r="D1776" s="11" t="s">
        <v>7778</v>
      </c>
      <c r="E1776" s="12">
        <v>44</v>
      </c>
      <c r="F1776" s="11" t="s">
        <v>7778</v>
      </c>
      <c r="G1776" s="12">
        <v>30.471428571428572</v>
      </c>
    </row>
    <row r="1777" spans="2:7" ht="18" customHeight="1" x14ac:dyDescent="0.3">
      <c r="B1777" s="11" t="s">
        <v>7779</v>
      </c>
      <c r="C1777" s="12">
        <v>10</v>
      </c>
      <c r="D1777" s="11" t="s">
        <v>7779</v>
      </c>
      <c r="E1777" s="12">
        <v>34.1</v>
      </c>
      <c r="F1777" s="11" t="s">
        <v>7779</v>
      </c>
      <c r="G1777" s="12">
        <v>21.75714285714286</v>
      </c>
    </row>
    <row r="1778" spans="2:7" ht="18" customHeight="1" x14ac:dyDescent="0.3">
      <c r="B1778" s="11" t="s">
        <v>5381</v>
      </c>
      <c r="C1778" s="12">
        <v>28</v>
      </c>
      <c r="D1778" s="11" t="s">
        <v>5381</v>
      </c>
      <c r="E1778" s="12">
        <v>489.39</v>
      </c>
      <c r="F1778" s="11" t="s">
        <v>5381</v>
      </c>
      <c r="G1778" s="12">
        <v>110.53166666666665</v>
      </c>
    </row>
    <row r="1779" spans="2:7" ht="18" customHeight="1" x14ac:dyDescent="0.3">
      <c r="B1779" s="11" t="s">
        <v>7780</v>
      </c>
      <c r="C1779" s="12">
        <v>156</v>
      </c>
      <c r="D1779" s="11" t="s">
        <v>7780</v>
      </c>
      <c r="E1779" s="12">
        <v>2700</v>
      </c>
      <c r="F1779" s="11" t="s">
        <v>7780</v>
      </c>
      <c r="G1779" s="12">
        <v>1855.4142857142856</v>
      </c>
    </row>
    <row r="1780" spans="2:7" ht="18" customHeight="1" x14ac:dyDescent="0.3">
      <c r="B1780" s="11" t="s">
        <v>5382</v>
      </c>
      <c r="C1780" s="12">
        <v>618</v>
      </c>
      <c r="D1780" s="11" t="s">
        <v>5382</v>
      </c>
      <c r="E1780" s="12">
        <v>2804.97</v>
      </c>
      <c r="F1780" s="11" t="s">
        <v>5382</v>
      </c>
      <c r="G1780" s="12">
        <v>1737.1616666666666</v>
      </c>
    </row>
    <row r="1781" spans="2:7" ht="18" customHeight="1" x14ac:dyDescent="0.3">
      <c r="B1781" s="11" t="s">
        <v>7781</v>
      </c>
      <c r="C1781" s="12">
        <v>800</v>
      </c>
      <c r="D1781" s="11" t="s">
        <v>7781</v>
      </c>
      <c r="E1781" s="12">
        <v>4200</v>
      </c>
      <c r="F1781" s="11" t="s">
        <v>7781</v>
      </c>
      <c r="G1781" s="12">
        <v>2492.7714285714287</v>
      </c>
    </row>
    <row r="1782" spans="2:7" ht="18" customHeight="1" x14ac:dyDescent="0.3">
      <c r="B1782" s="11" t="s">
        <v>7782</v>
      </c>
      <c r="C1782" s="12">
        <v>800</v>
      </c>
      <c r="D1782" s="11" t="s">
        <v>7782</v>
      </c>
      <c r="E1782" s="12">
        <v>3700</v>
      </c>
      <c r="F1782" s="11" t="s">
        <v>7782</v>
      </c>
      <c r="G1782" s="12">
        <v>2137.4714285714285</v>
      </c>
    </row>
    <row r="1783" spans="2:7" ht="18" customHeight="1" x14ac:dyDescent="0.3">
      <c r="B1783" s="11" t="s">
        <v>5383</v>
      </c>
      <c r="C1783" s="12">
        <v>350</v>
      </c>
      <c r="D1783" s="11" t="s">
        <v>5383</v>
      </c>
      <c r="E1783" s="12">
        <v>6707.53</v>
      </c>
      <c r="F1783" s="11" t="s">
        <v>5383</v>
      </c>
      <c r="G1783" s="12">
        <v>3114.2549999999997</v>
      </c>
    </row>
    <row r="1784" spans="2:7" ht="18" customHeight="1" x14ac:dyDescent="0.3">
      <c r="B1784" s="11" t="s">
        <v>5384</v>
      </c>
      <c r="C1784" s="12">
        <v>100</v>
      </c>
      <c r="D1784" s="11" t="s">
        <v>5384</v>
      </c>
      <c r="E1784" s="12">
        <v>740</v>
      </c>
      <c r="F1784" s="11" t="s">
        <v>5384</v>
      </c>
      <c r="G1784" s="12">
        <v>271.09692307692308</v>
      </c>
    </row>
    <row r="1785" spans="2:7" ht="18" customHeight="1" x14ac:dyDescent="0.3">
      <c r="B1785" s="11" t="s">
        <v>5385</v>
      </c>
      <c r="C1785" s="12">
        <v>3</v>
      </c>
      <c r="D1785" s="11" t="s">
        <v>5385</v>
      </c>
      <c r="E1785" s="12">
        <v>20.43</v>
      </c>
      <c r="F1785" s="11" t="s">
        <v>5385</v>
      </c>
      <c r="G1785" s="12">
        <v>13.363333333333335</v>
      </c>
    </row>
    <row r="1786" spans="2:7" ht="18" customHeight="1" x14ac:dyDescent="0.3">
      <c r="B1786" s="11" t="s">
        <v>7783</v>
      </c>
      <c r="C1786" s="12">
        <v>41000</v>
      </c>
      <c r="D1786" s="11" t="s">
        <v>7783</v>
      </c>
      <c r="E1786" s="12">
        <v>80000</v>
      </c>
      <c r="F1786" s="11" t="s">
        <v>7783</v>
      </c>
      <c r="G1786" s="12">
        <v>65333.333333333336</v>
      </c>
    </row>
    <row r="1787" spans="2:7" ht="18" customHeight="1" x14ac:dyDescent="0.3">
      <c r="B1787" s="11" t="s">
        <v>7784</v>
      </c>
      <c r="C1787" s="12">
        <v>38000</v>
      </c>
      <c r="D1787" s="11" t="s">
        <v>7784</v>
      </c>
      <c r="E1787" s="12">
        <v>90000</v>
      </c>
      <c r="F1787" s="11" t="s">
        <v>7784</v>
      </c>
      <c r="G1787" s="12">
        <v>67666.666666666672</v>
      </c>
    </row>
    <row r="1788" spans="2:7" ht="18" customHeight="1" x14ac:dyDescent="0.3">
      <c r="B1788" s="11" t="s">
        <v>5386</v>
      </c>
      <c r="C1788" s="12">
        <v>250</v>
      </c>
      <c r="D1788" s="11" t="s">
        <v>5386</v>
      </c>
      <c r="E1788" s="12">
        <v>1928</v>
      </c>
      <c r="F1788" s="11" t="s">
        <v>5386</v>
      </c>
      <c r="G1788" s="12">
        <v>895.83333333333337</v>
      </c>
    </row>
  </sheetData>
  <pageMargins left="0.25" right="0" top="0.5" bottom="0.5" header="0.3" footer="0.3"/>
  <pageSetup orientation="portrait" r:id="rId1"/>
  <headerFooter>
    <oddFooter>&amp;R&amp;P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Refresh">
          <controlPr defaultSize="0" print="0" autoLine="0" r:id="rId5">
            <anchor moveWithCells="1">
              <from>
                <xdr:col>1</xdr:col>
                <xdr:colOff>3429000</xdr:colOff>
                <xdr:row>2</xdr:row>
                <xdr:rowOff>0</xdr:rowOff>
              </from>
              <to>
                <xdr:col>1</xdr:col>
                <xdr:colOff>4572000</xdr:colOff>
                <xdr:row>3</xdr:row>
                <xdr:rowOff>88900</xdr:rowOff>
              </to>
            </anchor>
          </controlPr>
        </control>
      </mc:Choice>
      <mc:Fallback>
        <control shapeId="1025" r:id="rId4" name="Refresh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BQ597"/>
  <sheetViews>
    <sheetView showGridLines="0" topLeftCell="BA1" workbookViewId="0">
      <pane ySplit="4" topLeftCell="A567" activePane="bottomLeft" state="frozen"/>
      <selection pane="bottomLeft" activeCell="BI571" sqref="BI571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5" max="5" width="12.69921875" style="3"/>
    <col min="6" max="6" width="13.69921875" style="3" customWidth="1"/>
    <col min="7" max="7" width="12.69921875" style="3"/>
    <col min="8" max="8" width="12.69921875" style="3" hidden="1" customWidth="1"/>
    <col min="9" max="53" width="12.69921875" style="3" customWidth="1"/>
    <col min="54" max="55" width="12.69921875" style="3"/>
    <col min="56" max="56" width="13.59765625" style="3" bestFit="1" customWidth="1"/>
    <col min="57" max="67" width="12.69921875" style="3"/>
    <col min="68" max="68" width="12.69921875" style="13"/>
    <col min="69" max="16384" width="12.69921875" style="1"/>
  </cols>
  <sheetData>
    <row r="1" spans="1:68" ht="30" customHeight="1" x14ac:dyDescent="0.3">
      <c r="A1" s="4" t="s">
        <v>6</v>
      </c>
    </row>
    <row r="2" spans="1:68" ht="18" customHeight="1" thickBot="1" x14ac:dyDescent="0.35"/>
    <row r="3" spans="1:68" ht="27" customHeight="1" thickBot="1" x14ac:dyDescent="0.35">
      <c r="I3" s="75" t="s">
        <v>8740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7"/>
      <c r="U3" s="82" t="s">
        <v>8597</v>
      </c>
      <c r="V3" s="82"/>
      <c r="W3" s="83"/>
      <c r="X3" s="76" t="s">
        <v>8739</v>
      </c>
      <c r="Y3" s="76"/>
      <c r="Z3" s="76"/>
      <c r="AA3" s="76"/>
      <c r="AB3" s="76"/>
      <c r="AC3" s="76"/>
      <c r="AD3" s="77"/>
      <c r="AE3" s="79" t="s">
        <v>5218</v>
      </c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1"/>
      <c r="AS3" s="84" t="s">
        <v>6396</v>
      </c>
      <c r="AT3" s="84"/>
      <c r="AU3" s="84"/>
      <c r="AV3" s="84"/>
      <c r="AW3" s="84"/>
      <c r="AX3" s="84"/>
      <c r="AY3" s="84"/>
      <c r="AZ3" s="84"/>
      <c r="BA3" s="84"/>
      <c r="BB3" s="78" t="s">
        <v>6397</v>
      </c>
      <c r="BC3" s="78"/>
      <c r="BD3" s="84" t="s">
        <v>6398</v>
      </c>
      <c r="BE3" s="84"/>
      <c r="BF3" s="84"/>
      <c r="BG3" s="78" t="s">
        <v>6399</v>
      </c>
      <c r="BH3" s="78"/>
      <c r="BI3" s="78"/>
      <c r="BJ3" s="78"/>
      <c r="BK3" s="78"/>
      <c r="BL3" s="78"/>
      <c r="BM3" s="78"/>
      <c r="BN3" s="78"/>
      <c r="BO3" s="78"/>
      <c r="BP3" s="78"/>
    </row>
    <row r="4" spans="1:68" s="5" customFormat="1" ht="33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6" t="s">
        <v>370</v>
      </c>
      <c r="I4" s="6" t="s">
        <v>9523</v>
      </c>
      <c r="J4" s="15" t="s">
        <v>9524</v>
      </c>
      <c r="K4" s="6" t="s">
        <v>9525</v>
      </c>
      <c r="L4" s="15" t="s">
        <v>9526</v>
      </c>
      <c r="M4" s="6" t="s">
        <v>9527</v>
      </c>
      <c r="N4" s="15" t="s">
        <v>9528</v>
      </c>
      <c r="O4" s="6" t="s">
        <v>9529</v>
      </c>
      <c r="P4" s="15" t="s">
        <v>9530</v>
      </c>
      <c r="Q4" s="6" t="s">
        <v>9531</v>
      </c>
      <c r="R4" s="15" t="s">
        <v>9532</v>
      </c>
      <c r="S4" s="6" t="s">
        <v>9533</v>
      </c>
      <c r="T4" s="15" t="s">
        <v>9534</v>
      </c>
      <c r="U4" s="6" t="s">
        <v>9535</v>
      </c>
      <c r="V4" s="15" t="s">
        <v>9536</v>
      </c>
      <c r="W4" s="6" t="s">
        <v>9537</v>
      </c>
      <c r="X4" s="15" t="s">
        <v>9538</v>
      </c>
      <c r="Y4" s="6" t="s">
        <v>9539</v>
      </c>
      <c r="Z4" s="15" t="s">
        <v>9540</v>
      </c>
      <c r="AA4" s="6" t="s">
        <v>9541</v>
      </c>
      <c r="AB4" s="15" t="s">
        <v>9542</v>
      </c>
      <c r="AC4" s="6" t="s">
        <v>9543</v>
      </c>
      <c r="AD4" s="15" t="s">
        <v>9544</v>
      </c>
      <c r="AE4" s="6" t="s">
        <v>9545</v>
      </c>
      <c r="AF4" s="15" t="s">
        <v>9546</v>
      </c>
      <c r="AG4" s="6" t="s">
        <v>9547</v>
      </c>
      <c r="AH4" s="15" t="s">
        <v>9548</v>
      </c>
      <c r="AI4" s="6" t="s">
        <v>9549</v>
      </c>
      <c r="AJ4" s="15" t="s">
        <v>9550</v>
      </c>
      <c r="AK4" s="6" t="s">
        <v>9551</v>
      </c>
      <c r="AL4" s="15" t="s">
        <v>9552</v>
      </c>
      <c r="AM4" s="6" t="s">
        <v>9553</v>
      </c>
      <c r="AN4" s="15" t="s">
        <v>9554</v>
      </c>
      <c r="AO4" s="6" t="s">
        <v>9555</v>
      </c>
      <c r="AP4" s="15" t="s">
        <v>9556</v>
      </c>
      <c r="AQ4" s="6" t="s">
        <v>9557</v>
      </c>
      <c r="AR4" s="15" t="s">
        <v>9558</v>
      </c>
      <c r="AS4" s="6" t="s">
        <v>9559</v>
      </c>
      <c r="AT4" s="15" t="s">
        <v>9560</v>
      </c>
      <c r="AU4" s="6" t="s">
        <v>9561</v>
      </c>
      <c r="AV4" s="15" t="s">
        <v>9562</v>
      </c>
      <c r="AW4" s="6" t="s">
        <v>9563</v>
      </c>
      <c r="AX4" s="15" t="s">
        <v>9564</v>
      </c>
      <c r="AY4" s="6" t="s">
        <v>9565</v>
      </c>
      <c r="AZ4" s="15" t="s">
        <v>9566</v>
      </c>
      <c r="BA4" s="6" t="s">
        <v>9567</v>
      </c>
      <c r="BB4" s="15" t="s">
        <v>9568</v>
      </c>
      <c r="BC4" s="6" t="s">
        <v>9569</v>
      </c>
      <c r="BD4" s="15" t="s">
        <v>9570</v>
      </c>
      <c r="BE4" s="6" t="s">
        <v>9571</v>
      </c>
      <c r="BF4" s="15" t="s">
        <v>9572</v>
      </c>
      <c r="BG4" s="6" t="s">
        <v>9573</v>
      </c>
      <c r="BH4" s="15" t="s">
        <v>9574</v>
      </c>
      <c r="BI4" s="6" t="s">
        <v>9575</v>
      </c>
      <c r="BJ4" s="15" t="s">
        <v>9576</v>
      </c>
      <c r="BK4" s="6" t="s">
        <v>9577</v>
      </c>
      <c r="BL4" s="15" t="s">
        <v>9578</v>
      </c>
      <c r="BM4" s="6" t="s">
        <v>9579</v>
      </c>
      <c r="BN4" s="15" t="s">
        <v>9580</v>
      </c>
      <c r="BO4" s="6" t="s">
        <v>9581</v>
      </c>
      <c r="BP4" s="15" t="s">
        <v>9582</v>
      </c>
    </row>
    <row r="5" spans="1:68" ht="18" customHeight="1" x14ac:dyDescent="0.3">
      <c r="A5" s="1">
        <v>2015</v>
      </c>
      <c r="B5" s="1">
        <v>103</v>
      </c>
      <c r="C5" s="2" t="s">
        <v>8</v>
      </c>
      <c r="D5" s="1" t="s">
        <v>9</v>
      </c>
      <c r="E5" s="3">
        <f>IFERROR(MIN(AT_Bidders),0)</f>
        <v>7500</v>
      </c>
      <c r="F5" s="3">
        <f>IFERROR(MAX(AT_Bidders),0)</f>
        <v>10000</v>
      </c>
      <c r="G5" s="3">
        <f>IFERROR(AVERAGE(AT_Bidders),0)</f>
        <v>8750</v>
      </c>
      <c r="H5" s="2" t="str">
        <f>tbl_AT[[#This Row],[Item '#]]&amp;"     "&amp;tbl_AT[[#This Row],[Description]]&amp;"     ("&amp;tbl_AT[[#This Row],[Unit]]&amp;")"</f>
        <v>103     Premium for Contract Performance Bond and For Payment     (LS)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40"/>
      <c r="AT5" s="40"/>
      <c r="AU5" s="40"/>
      <c r="AV5" s="40"/>
      <c r="AW5" s="40"/>
      <c r="AX5" s="40"/>
      <c r="AY5" s="40"/>
      <c r="AZ5" s="40"/>
      <c r="BA5" s="40"/>
      <c r="BB5" s="3">
        <v>7500</v>
      </c>
      <c r="BC5" s="3">
        <v>10000</v>
      </c>
    </row>
    <row r="6" spans="1:68" ht="18" customHeight="1" x14ac:dyDescent="0.3">
      <c r="A6" s="1">
        <v>2016</v>
      </c>
      <c r="B6" s="1">
        <v>201</v>
      </c>
      <c r="C6" s="2" t="s">
        <v>84</v>
      </c>
      <c r="D6" s="1" t="s">
        <v>9</v>
      </c>
      <c r="E6" s="3">
        <f>IFERROR(MIN(AT_Bidders),0)</f>
        <v>2500</v>
      </c>
      <c r="F6" s="3">
        <f>IFERROR(MAX(AT_Bidders),0)</f>
        <v>100000</v>
      </c>
      <c r="G6" s="3">
        <f>IFERROR(AVERAGE(AT_Bidders),0)</f>
        <v>32880.190476190473</v>
      </c>
      <c r="H6" s="2" t="str">
        <f>tbl_AT[[#This Row],[Item '#]]&amp;"     "&amp;tbl_AT[[#This Row],[Description]]&amp;"     ("&amp;tbl_AT[[#This Row],[Unit]]&amp;")"</f>
        <v>201     Clearing and Grubbing     (LS)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40">
        <v>30000</v>
      </c>
      <c r="AT6" s="40">
        <v>73000</v>
      </c>
      <c r="AU6" s="40">
        <v>69000</v>
      </c>
      <c r="AV6" s="40">
        <v>27500</v>
      </c>
      <c r="AW6" s="40">
        <v>50000</v>
      </c>
      <c r="AX6" s="40">
        <v>45500</v>
      </c>
      <c r="AY6" s="40">
        <v>44405</v>
      </c>
      <c r="AZ6" s="40">
        <v>100000</v>
      </c>
      <c r="BA6" s="40">
        <v>35500</v>
      </c>
      <c r="BB6" s="3">
        <v>20000</v>
      </c>
      <c r="BC6" s="3">
        <v>21000</v>
      </c>
      <c r="BG6" s="3">
        <v>3800</v>
      </c>
      <c r="BH6" s="3">
        <v>2500</v>
      </c>
      <c r="BI6" s="3">
        <v>15000</v>
      </c>
      <c r="BJ6" s="3">
        <v>18000</v>
      </c>
      <c r="BK6" s="3">
        <v>6500</v>
      </c>
      <c r="BL6" s="3">
        <v>35080</v>
      </c>
      <c r="BM6" s="3">
        <v>21327</v>
      </c>
      <c r="BN6" s="3">
        <v>35450</v>
      </c>
      <c r="BO6" s="3">
        <v>8700</v>
      </c>
      <c r="BP6" s="13">
        <v>28222</v>
      </c>
    </row>
    <row r="7" spans="1:68" ht="18" customHeight="1" x14ac:dyDescent="0.3">
      <c r="A7" s="1">
        <v>2016</v>
      </c>
      <c r="B7" s="1">
        <v>201</v>
      </c>
      <c r="C7" s="2" t="s">
        <v>84</v>
      </c>
      <c r="D7" s="1" t="s">
        <v>10</v>
      </c>
      <c r="E7" s="3">
        <f>IFERROR(MIN(AT_Bidders),0)</f>
        <v>3660</v>
      </c>
      <c r="F7" s="3">
        <f>IFERROR(MAX(AT_Bidders),0)</f>
        <v>18110</v>
      </c>
      <c r="G7" s="3">
        <f>IFERROR(AVERAGE(AT_Bidders),0)</f>
        <v>8730</v>
      </c>
      <c r="H7" s="2" t="str">
        <f>tbl_AT[[#This Row],[Item '#]]&amp;"     "&amp;tbl_AT[[#This Row],[Description]]&amp;"     ("&amp;tbl_AT[[#This Row],[Unit]]&amp;")"</f>
        <v>201     Clearing and Grubbing     (AC)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40"/>
      <c r="AT7" s="40"/>
      <c r="AU7" s="40"/>
      <c r="AV7" s="40"/>
      <c r="AW7" s="40"/>
      <c r="AX7" s="40"/>
      <c r="AY7" s="40"/>
      <c r="AZ7" s="40"/>
      <c r="BA7" s="40"/>
      <c r="BD7" s="3">
        <v>18110</v>
      </c>
      <c r="BE7" s="3">
        <v>4420</v>
      </c>
      <c r="BF7" s="3">
        <v>3660</v>
      </c>
    </row>
    <row r="8" spans="1:68" ht="18" customHeight="1" x14ac:dyDescent="0.3">
      <c r="A8" s="1">
        <v>2016</v>
      </c>
      <c r="B8" s="1">
        <v>201</v>
      </c>
      <c r="C8" s="2" t="s">
        <v>4643</v>
      </c>
      <c r="D8" s="1" t="s">
        <v>10</v>
      </c>
      <c r="E8" s="3">
        <f>IFERROR(MIN(AT_Bidders),0)</f>
        <v>2500</v>
      </c>
      <c r="F8" s="3">
        <f>IFERROR(MAX(AT_Bidders),0)</f>
        <v>18110</v>
      </c>
      <c r="G8" s="3">
        <f>IFERROR(AVERAGE(AT_Bidders),0)</f>
        <v>8343.3333333333339</v>
      </c>
      <c r="H8" s="2" t="str">
        <f>tbl_AT[[#This Row],[Item '#]]&amp;"     "&amp;tbl_AT[[#This Row],[Description]]&amp;"     ("&amp;tbl_AT[[#This Row],[Unit]]&amp;")"</f>
        <v>201     Clearing and Grubbing-Group &amp; Primitive Areas     (AC)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40"/>
      <c r="AT8" s="40"/>
      <c r="AU8" s="40"/>
      <c r="AV8" s="40"/>
      <c r="AW8" s="40"/>
      <c r="AX8" s="40"/>
      <c r="AY8" s="40"/>
      <c r="AZ8" s="40"/>
      <c r="BA8" s="40"/>
      <c r="BD8" s="3">
        <v>18110</v>
      </c>
      <c r="BE8" s="3">
        <v>4420</v>
      </c>
      <c r="BF8" s="3">
        <v>2500</v>
      </c>
    </row>
    <row r="9" spans="1:68" ht="18" customHeight="1" x14ac:dyDescent="0.3">
      <c r="A9" s="1">
        <v>2016</v>
      </c>
      <c r="B9" s="1">
        <v>202</v>
      </c>
      <c r="C9" s="2" t="s">
        <v>11</v>
      </c>
      <c r="D9" s="1" t="s">
        <v>12</v>
      </c>
      <c r="E9" s="3">
        <f>IFERROR(MIN(AT_Bidders),0)</f>
        <v>2</v>
      </c>
      <c r="F9" s="3">
        <f>IFERROR(MAX(AT_Bidders),0)</f>
        <v>35.15</v>
      </c>
      <c r="G9" s="3">
        <f>IFERROR(AVERAGE(AT_Bidders),0)</f>
        <v>11.065000000000001</v>
      </c>
      <c r="H9" s="2" t="str">
        <f>tbl_AT[[#This Row],[Item '#]]&amp;"     "&amp;tbl_AT[[#This Row],[Description]]&amp;"     ("&amp;tbl_AT[[#This Row],[Unit]]&amp;")"</f>
        <v>202     Pipe Removed     (LF)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40"/>
      <c r="AT9" s="40"/>
      <c r="AU9" s="40"/>
      <c r="AV9" s="40"/>
      <c r="AW9" s="40"/>
      <c r="AX9" s="40"/>
      <c r="AY9" s="40"/>
      <c r="AZ9" s="40"/>
      <c r="BA9" s="40"/>
      <c r="BG9" s="3">
        <v>3</v>
      </c>
      <c r="BH9" s="3">
        <v>8</v>
      </c>
      <c r="BI9" s="3">
        <v>11</v>
      </c>
      <c r="BJ9" s="3">
        <v>15</v>
      </c>
      <c r="BK9" s="3">
        <v>7.25</v>
      </c>
      <c r="BL9" s="3">
        <v>35.15</v>
      </c>
      <c r="BM9" s="3">
        <v>8.25</v>
      </c>
      <c r="BN9" s="3">
        <v>16</v>
      </c>
      <c r="BO9" s="3">
        <v>2</v>
      </c>
      <c r="BP9" s="13">
        <v>5</v>
      </c>
    </row>
    <row r="10" spans="1:68" ht="18" customHeight="1" x14ac:dyDescent="0.3">
      <c r="A10" s="1">
        <v>2016</v>
      </c>
      <c r="B10" s="1">
        <v>202</v>
      </c>
      <c r="C10" s="2" t="s">
        <v>154</v>
      </c>
      <c r="D10" s="1" t="s">
        <v>21</v>
      </c>
      <c r="E10" s="3">
        <f>IFERROR(MIN(AT_Bidders),0)</f>
        <v>1</v>
      </c>
      <c r="F10" s="3">
        <f>IFERROR(MAX(AT_Bidders),0)</f>
        <v>6.25</v>
      </c>
      <c r="G10" s="3">
        <f>IFERROR(AVERAGE(AT_Bidders),0)</f>
        <v>3.0944444444444446</v>
      </c>
      <c r="H10" s="40" t="str">
        <f>tbl_AT[[#This Row],[Item '#]]&amp;"     "&amp;tbl_AT[[#This Row],[Description]]&amp;"     ("&amp;tbl_AT[[#This Row],[Unit]]&amp;")"</f>
        <v>202     Pavement Removed     (SY)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>
        <v>1</v>
      </c>
      <c r="AT10" s="40">
        <v>4.5</v>
      </c>
      <c r="AU10" s="40">
        <v>5</v>
      </c>
      <c r="AV10" s="40">
        <v>6.25</v>
      </c>
      <c r="AW10" s="40">
        <v>2</v>
      </c>
      <c r="AX10" s="40">
        <v>2</v>
      </c>
      <c r="AY10" s="40">
        <v>2</v>
      </c>
      <c r="AZ10" s="40">
        <v>2</v>
      </c>
      <c r="BA10" s="40">
        <v>3.1</v>
      </c>
    </row>
    <row r="11" spans="1:68" ht="18" customHeight="1" x14ac:dyDescent="0.3">
      <c r="A11" s="1">
        <v>2016</v>
      </c>
      <c r="B11" s="1">
        <v>202</v>
      </c>
      <c r="C11" s="2" t="s">
        <v>4673</v>
      </c>
      <c r="D11" s="1" t="s">
        <v>9</v>
      </c>
      <c r="E11" s="3">
        <f>IFERROR(MIN(AT_Bidders),0)</f>
        <v>642</v>
      </c>
      <c r="F11" s="3">
        <f>IFERROR(MAX(AT_Bidders),0)</f>
        <v>20000</v>
      </c>
      <c r="G11" s="3">
        <f>IFERROR(AVERAGE(AT_Bidders),0)</f>
        <v>6344.1111111111113</v>
      </c>
      <c r="H11" s="40" t="str">
        <f>tbl_AT[[#This Row],[Item '#]]&amp;"     "&amp;tbl_AT[[#This Row],[Description]]&amp;"     ("&amp;tbl_AT[[#This Row],[Unit]]&amp;")"</f>
        <v>202     Building Demolition - Existing Restroom     (LS)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>
        <v>5000</v>
      </c>
      <c r="AT11" s="40">
        <v>4000</v>
      </c>
      <c r="AU11" s="40">
        <v>17000</v>
      </c>
      <c r="AV11" s="40">
        <v>3600</v>
      </c>
      <c r="AW11" s="40">
        <v>4000</v>
      </c>
      <c r="AX11" s="40">
        <v>655</v>
      </c>
      <c r="AY11" s="40">
        <v>642</v>
      </c>
      <c r="AZ11" s="40">
        <v>20000</v>
      </c>
      <c r="BA11" s="40">
        <v>2200</v>
      </c>
    </row>
    <row r="12" spans="1:68" ht="18" customHeight="1" x14ac:dyDescent="0.3">
      <c r="A12" s="1">
        <v>2016</v>
      </c>
      <c r="B12" s="1">
        <v>202</v>
      </c>
      <c r="C12" s="2" t="s">
        <v>4674</v>
      </c>
      <c r="D12" s="1" t="s">
        <v>12</v>
      </c>
      <c r="E12" s="3">
        <f>IFERROR(MIN(AT_Bidders),0)</f>
        <v>1</v>
      </c>
      <c r="F12" s="3">
        <f>IFERROR(MAX(AT_Bidders),0)</f>
        <v>7</v>
      </c>
      <c r="G12" s="3">
        <f>IFERROR(AVERAGE(AT_Bidders),0)</f>
        <v>4.0611111111111109</v>
      </c>
      <c r="H12" s="40" t="str">
        <f>tbl_AT[[#This Row],[Item '#]]&amp;"     "&amp;tbl_AT[[#This Row],[Description]]&amp;"     ("&amp;tbl_AT[[#This Row],[Unit]]&amp;")"</f>
        <v>202     Remove Utility Line     (LF)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>
        <v>7</v>
      </c>
      <c r="AT12" s="40">
        <v>7</v>
      </c>
      <c r="AU12" s="40">
        <v>1</v>
      </c>
      <c r="AV12" s="40">
        <v>2.25</v>
      </c>
      <c r="AW12" s="40">
        <v>3.5</v>
      </c>
      <c r="AX12" s="40">
        <v>4.5</v>
      </c>
      <c r="AY12" s="40">
        <v>4</v>
      </c>
      <c r="AZ12" s="40">
        <v>3.3</v>
      </c>
      <c r="BA12" s="40">
        <v>4</v>
      </c>
    </row>
    <row r="13" spans="1:68" ht="18" customHeight="1" x14ac:dyDescent="0.3">
      <c r="A13" s="1">
        <v>2016</v>
      </c>
      <c r="B13" s="1">
        <v>202</v>
      </c>
      <c r="C13" s="2" t="s">
        <v>4675</v>
      </c>
      <c r="D13" s="1" t="s">
        <v>59</v>
      </c>
      <c r="E13" s="3">
        <f>IFERROR(MIN(AT_Bidders),0)</f>
        <v>50</v>
      </c>
      <c r="F13" s="3">
        <f>IFERROR(MAX(AT_Bidders),0)</f>
        <v>400</v>
      </c>
      <c r="G13" s="3">
        <f>IFERROR(AVERAGE(AT_Bidders),0)</f>
        <v>276.80555555555554</v>
      </c>
      <c r="H13" s="40" t="str">
        <f>tbl_AT[[#This Row],[Item '#]]&amp;"     "&amp;tbl_AT[[#This Row],[Description]]&amp;"     ("&amp;tbl_AT[[#This Row],[Unit]]&amp;")"</f>
        <v>202     Remove Inlet/Headwall     (EA)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>
        <v>400</v>
      </c>
      <c r="AT13" s="40">
        <v>250</v>
      </c>
      <c r="AU13" s="40">
        <v>50</v>
      </c>
      <c r="AV13" s="40">
        <v>110</v>
      </c>
      <c r="AW13" s="40">
        <v>250</v>
      </c>
      <c r="AX13" s="40">
        <v>365</v>
      </c>
      <c r="AY13" s="40">
        <v>357</v>
      </c>
      <c r="AZ13" s="40">
        <v>375</v>
      </c>
      <c r="BA13" s="40">
        <v>334.25</v>
      </c>
    </row>
    <row r="14" spans="1:68" ht="18" customHeight="1" x14ac:dyDescent="0.3">
      <c r="A14" s="1">
        <v>2015</v>
      </c>
      <c r="B14" s="1">
        <v>203</v>
      </c>
      <c r="C14" s="2" t="s">
        <v>13</v>
      </c>
      <c r="D14" s="1" t="s">
        <v>14</v>
      </c>
      <c r="E14" s="3">
        <f>IFERROR(MIN(AT_Bidders),0)</f>
        <v>6</v>
      </c>
      <c r="F14" s="3">
        <f>IFERROR(MAX(AT_Bidders),0)</f>
        <v>10</v>
      </c>
      <c r="G14" s="3">
        <f>IFERROR(AVERAGE(AT_Bidders),0)</f>
        <v>8</v>
      </c>
      <c r="H14" s="2" t="str">
        <f>tbl_AT[[#This Row],[Item '#]]&amp;"     "&amp;tbl_AT[[#This Row],[Description]]&amp;"     ("&amp;tbl_AT[[#This Row],[Unit]]&amp;")"</f>
        <v>203     Embankment     (CY)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40"/>
      <c r="AT14" s="40"/>
      <c r="AU14" s="40"/>
      <c r="AV14" s="40"/>
      <c r="AW14" s="40"/>
      <c r="AX14" s="40"/>
      <c r="AY14" s="40"/>
      <c r="AZ14" s="40"/>
      <c r="BA14" s="40"/>
      <c r="BB14" s="3">
        <v>10</v>
      </c>
      <c r="BC14" s="3">
        <v>6</v>
      </c>
    </row>
    <row r="15" spans="1:68" ht="18" customHeight="1" x14ac:dyDescent="0.3">
      <c r="A15" s="1">
        <v>2015</v>
      </c>
      <c r="B15" s="1">
        <v>203</v>
      </c>
      <c r="C15" s="2" t="s">
        <v>15</v>
      </c>
      <c r="D15" s="1" t="s">
        <v>14</v>
      </c>
      <c r="E15" s="3">
        <f>IFERROR(MIN(AT_Bidders),0)</f>
        <v>8</v>
      </c>
      <c r="F15" s="3">
        <f>IFERROR(MAX(AT_Bidders),0)</f>
        <v>11</v>
      </c>
      <c r="G15" s="3">
        <f>IFERROR(AVERAGE(AT_Bidders),0)</f>
        <v>9.5</v>
      </c>
      <c r="H15" s="2" t="str">
        <f>tbl_AT[[#This Row],[Item '#]]&amp;"     "&amp;tbl_AT[[#This Row],[Description]]&amp;"     ("&amp;tbl_AT[[#This Row],[Unit]]&amp;")"</f>
        <v>203     Excavation     (CY)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40"/>
      <c r="AT15" s="40"/>
      <c r="AU15" s="40"/>
      <c r="AV15" s="40"/>
      <c r="AW15" s="40"/>
      <c r="AX15" s="40"/>
      <c r="AY15" s="40"/>
      <c r="AZ15" s="40"/>
      <c r="BA15" s="40"/>
      <c r="BB15" s="3">
        <v>8</v>
      </c>
      <c r="BC15" s="3">
        <v>11</v>
      </c>
    </row>
    <row r="16" spans="1:68" ht="18" customHeight="1" x14ac:dyDescent="0.3">
      <c r="A16" s="1">
        <v>2016</v>
      </c>
      <c r="B16" s="1">
        <v>203</v>
      </c>
      <c r="C16" s="2" t="s">
        <v>16</v>
      </c>
      <c r="D16" s="1" t="s">
        <v>9</v>
      </c>
      <c r="E16" s="3">
        <f>IFERROR(MIN(AT_Bidders),0)</f>
        <v>4000</v>
      </c>
      <c r="F16" s="3">
        <f>IFERROR(MAX(AT_Bidders),0)</f>
        <v>46592</v>
      </c>
      <c r="G16" s="3">
        <f>IFERROR(AVERAGE(AT_Bidders),0)</f>
        <v>14531.75</v>
      </c>
      <c r="H16" s="2" t="str">
        <f>tbl_AT[[#This Row],[Item '#]]&amp;"     "&amp;tbl_AT[[#This Row],[Description]]&amp;"     ("&amp;tbl_AT[[#This Row],[Unit]]&amp;")"</f>
        <v>203     Excavation, Trail     (LS)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40"/>
      <c r="AT16" s="40"/>
      <c r="AU16" s="40"/>
      <c r="AV16" s="40"/>
      <c r="AW16" s="40"/>
      <c r="AX16" s="40"/>
      <c r="AY16" s="40"/>
      <c r="AZ16" s="40"/>
      <c r="BA16" s="40"/>
      <c r="BG16" s="3">
        <v>4000</v>
      </c>
      <c r="BH16" s="3">
        <v>14500</v>
      </c>
      <c r="BI16" s="3">
        <v>13750</v>
      </c>
      <c r="BJ16" s="3">
        <v>8848</v>
      </c>
      <c r="BK16" s="3">
        <v>17432</v>
      </c>
      <c r="BL16" s="3">
        <v>8501.5</v>
      </c>
      <c r="BM16" s="3">
        <v>46592</v>
      </c>
      <c r="BN16" s="3">
        <v>9638</v>
      </c>
      <c r="BO16" s="3">
        <v>12000</v>
      </c>
      <c r="BP16" s="13">
        <v>10056</v>
      </c>
    </row>
    <row r="17" spans="1:68" ht="18" customHeight="1" x14ac:dyDescent="0.3">
      <c r="A17" s="1">
        <v>2016</v>
      </c>
      <c r="B17" s="1">
        <v>203</v>
      </c>
      <c r="C17" s="2" t="s">
        <v>17</v>
      </c>
      <c r="D17" s="1" t="s">
        <v>9</v>
      </c>
      <c r="E17" s="3">
        <f>IFERROR(MIN(AT_Bidders),0)</f>
        <v>6000</v>
      </c>
      <c r="F17" s="3">
        <f>IFERROR(MAX(AT_Bidders),0)</f>
        <v>26740</v>
      </c>
      <c r="G17" s="3">
        <f>IFERROR(AVERAGE(AT_Bidders),0)</f>
        <v>12713.255000000001</v>
      </c>
      <c r="H17" s="2" t="str">
        <f>tbl_AT[[#This Row],[Item '#]]&amp;"     "&amp;tbl_AT[[#This Row],[Description]]&amp;"     ("&amp;tbl_AT[[#This Row],[Unit]]&amp;")"</f>
        <v>203     Embankment, Trail     (LS)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40"/>
      <c r="AT17" s="40"/>
      <c r="AU17" s="40"/>
      <c r="AV17" s="40"/>
      <c r="AW17" s="40"/>
      <c r="AX17" s="40"/>
      <c r="AY17" s="40"/>
      <c r="AZ17" s="40"/>
      <c r="BA17" s="40"/>
      <c r="BG17" s="3">
        <v>6000</v>
      </c>
      <c r="BH17" s="3">
        <v>9000</v>
      </c>
      <c r="BI17" s="3">
        <v>14000</v>
      </c>
      <c r="BJ17" s="3">
        <v>8580</v>
      </c>
      <c r="BK17" s="3">
        <v>26740</v>
      </c>
      <c r="BL17" s="3">
        <v>6628.55</v>
      </c>
      <c r="BM17" s="3">
        <v>16223</v>
      </c>
      <c r="BN17" s="3">
        <v>10905</v>
      </c>
      <c r="BO17" s="3">
        <v>14000</v>
      </c>
      <c r="BP17" s="13">
        <v>15056</v>
      </c>
    </row>
    <row r="18" spans="1:68" ht="18" customHeight="1" x14ac:dyDescent="0.3">
      <c r="A18" s="1">
        <v>2016</v>
      </c>
      <c r="B18" s="1">
        <v>203</v>
      </c>
      <c r="C18" s="2" t="s">
        <v>15</v>
      </c>
      <c r="D18" s="1" t="s">
        <v>14</v>
      </c>
      <c r="E18" s="3">
        <f>IFERROR(MIN(AT_Bidders),0)</f>
        <v>8</v>
      </c>
      <c r="F18" s="3">
        <f>IFERROR(MAX(AT_Bidders),0)</f>
        <v>28.5</v>
      </c>
      <c r="G18" s="3">
        <f>IFERROR(AVERAGE(AT_Bidders),0)</f>
        <v>15.2</v>
      </c>
      <c r="H18" s="2" t="str">
        <f>tbl_AT[[#This Row],[Item '#]]&amp;"     "&amp;tbl_AT[[#This Row],[Description]]&amp;"     ("&amp;tbl_AT[[#This Row],[Unit]]&amp;")"</f>
        <v>203     Excavation     (CY)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40"/>
      <c r="AT18" s="40"/>
      <c r="AU18" s="40"/>
      <c r="AV18" s="40"/>
      <c r="AW18" s="40"/>
      <c r="AX18" s="40"/>
      <c r="AY18" s="40"/>
      <c r="AZ18" s="40"/>
      <c r="BA18" s="40"/>
      <c r="BG18" s="3">
        <v>15</v>
      </c>
      <c r="BH18" s="3">
        <v>25</v>
      </c>
      <c r="BI18" s="3">
        <v>14</v>
      </c>
      <c r="BJ18" s="3">
        <v>14</v>
      </c>
      <c r="BK18" s="3">
        <v>28.5</v>
      </c>
      <c r="BL18" s="3">
        <v>14.35</v>
      </c>
      <c r="BM18" s="3">
        <v>12.5</v>
      </c>
      <c r="BN18" s="3">
        <v>12.65</v>
      </c>
      <c r="BO18" s="3">
        <v>8</v>
      </c>
      <c r="BP18" s="13">
        <v>8</v>
      </c>
    </row>
    <row r="19" spans="1:68" ht="18" customHeight="1" x14ac:dyDescent="0.3">
      <c r="A19" s="1">
        <v>2016</v>
      </c>
      <c r="B19" s="1">
        <v>203</v>
      </c>
      <c r="C19" s="2" t="s">
        <v>18</v>
      </c>
      <c r="D19" s="1" t="s">
        <v>14</v>
      </c>
      <c r="E19" s="3">
        <f>IFERROR(MIN(AT_Bidders),0)</f>
        <v>4.6500000000000004</v>
      </c>
      <c r="F19" s="3">
        <f>IFERROR(MAX(AT_Bidders),0)</f>
        <v>36</v>
      </c>
      <c r="G19" s="3">
        <f>IFERROR(AVERAGE(AT_Bidders),0)</f>
        <v>14.620000000000001</v>
      </c>
      <c r="H19" s="2" t="str">
        <f>tbl_AT[[#This Row],[Item '#]]&amp;"     "&amp;tbl_AT[[#This Row],[Description]]&amp;"     ("&amp;tbl_AT[[#This Row],[Unit]]&amp;")"</f>
        <v>203     Embankment, Parking Lot     (CY)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40"/>
      <c r="AT19" s="40"/>
      <c r="AU19" s="40"/>
      <c r="AV19" s="40"/>
      <c r="AW19" s="40"/>
      <c r="AX19" s="40"/>
      <c r="AY19" s="40"/>
      <c r="AZ19" s="40"/>
      <c r="BA19" s="40"/>
      <c r="BG19" s="3">
        <v>20</v>
      </c>
      <c r="BH19" s="3">
        <v>11</v>
      </c>
      <c r="BI19" s="3">
        <v>11</v>
      </c>
      <c r="BJ19" s="3">
        <v>12</v>
      </c>
      <c r="BK19" s="3">
        <v>36</v>
      </c>
      <c r="BL19" s="3">
        <v>4.6500000000000004</v>
      </c>
      <c r="BM19" s="3">
        <v>10.9</v>
      </c>
      <c r="BN19" s="3">
        <v>12.65</v>
      </c>
      <c r="BO19" s="3">
        <v>8</v>
      </c>
      <c r="BP19" s="13">
        <v>20</v>
      </c>
    </row>
    <row r="20" spans="1:68" ht="18" customHeight="1" x14ac:dyDescent="0.3">
      <c r="A20" s="1">
        <v>2016</v>
      </c>
      <c r="B20" s="1">
        <v>203</v>
      </c>
      <c r="C20" s="2" t="s">
        <v>15</v>
      </c>
      <c r="D20" s="1" t="s">
        <v>9</v>
      </c>
      <c r="E20" s="3">
        <f>IFERROR(MIN(AT_Bidders),0)</f>
        <v>144000</v>
      </c>
      <c r="F20" s="3">
        <f>IFERROR(MAX(AT_Bidders),0)</f>
        <v>617500</v>
      </c>
      <c r="G20" s="3">
        <f>IFERROR(AVERAGE(AT_Bidders),0)</f>
        <v>271773.22222222225</v>
      </c>
      <c r="H20" s="40" t="str">
        <f>tbl_AT[[#This Row],[Item '#]]&amp;"     "&amp;tbl_AT[[#This Row],[Description]]&amp;"     ("&amp;tbl_AT[[#This Row],[Unit]]&amp;")"</f>
        <v>203     Excavation     (LS)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>
        <v>200000</v>
      </c>
      <c r="AT20" s="40">
        <v>348000</v>
      </c>
      <c r="AU20" s="40">
        <v>363184</v>
      </c>
      <c r="AV20" s="40">
        <v>308804</v>
      </c>
      <c r="AW20" s="40">
        <v>150000</v>
      </c>
      <c r="AX20" s="40">
        <v>144000</v>
      </c>
      <c r="AY20" s="40">
        <v>144471</v>
      </c>
      <c r="AZ20" s="40">
        <v>170000</v>
      </c>
      <c r="BA20" s="40">
        <v>617500</v>
      </c>
    </row>
    <row r="21" spans="1:68" ht="18" customHeight="1" x14ac:dyDescent="0.3">
      <c r="A21" s="1">
        <v>2016</v>
      </c>
      <c r="B21" s="1">
        <v>203</v>
      </c>
      <c r="C21" s="2" t="s">
        <v>13</v>
      </c>
      <c r="D21" s="1" t="s">
        <v>9</v>
      </c>
      <c r="E21" s="3">
        <f>IFERROR(MIN(AT_Bidders),0)</f>
        <v>20000</v>
      </c>
      <c r="F21" s="3">
        <f>IFERROR(MAX(AT_Bidders),0)</f>
        <v>184874</v>
      </c>
      <c r="G21" s="3">
        <f>IFERROR(AVERAGE(AT_Bidders),0)</f>
        <v>108065.88888888889</v>
      </c>
      <c r="H21" s="40" t="str">
        <f>tbl_AT[[#This Row],[Item '#]]&amp;"     "&amp;tbl_AT[[#This Row],[Description]]&amp;"     ("&amp;tbl_AT[[#This Row],[Unit]]&amp;")"</f>
        <v>203     Embankment     (LS)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>
        <v>20000</v>
      </c>
      <c r="AT21" s="40">
        <v>125000</v>
      </c>
      <c r="AU21" s="40">
        <v>25000</v>
      </c>
      <c r="AV21" s="40">
        <v>184874</v>
      </c>
      <c r="AW21" s="40">
        <v>150000</v>
      </c>
      <c r="AX21" s="40">
        <v>113000</v>
      </c>
      <c r="AY21" s="40">
        <v>112719</v>
      </c>
      <c r="AZ21" s="40">
        <v>140000</v>
      </c>
      <c r="BA21" s="40">
        <v>102000</v>
      </c>
    </row>
    <row r="22" spans="1:68" ht="18" customHeight="1" x14ac:dyDescent="0.3">
      <c r="A22" s="1">
        <v>2016</v>
      </c>
      <c r="B22" s="1">
        <v>204</v>
      </c>
      <c r="C22" s="2" t="s">
        <v>20</v>
      </c>
      <c r="D22" s="1" t="s">
        <v>21</v>
      </c>
      <c r="E22" s="3">
        <f>IFERROR(MIN(AT_Bidders),0)</f>
        <v>1</v>
      </c>
      <c r="F22" s="3">
        <f>IFERROR(MAX(AT_Bidders),0)</f>
        <v>3.25</v>
      </c>
      <c r="G22" s="3">
        <f>IFERROR(AVERAGE(AT_Bidders),0)</f>
        <v>1.9208333333333334</v>
      </c>
      <c r="H22" s="2" t="str">
        <f>tbl_AT[[#This Row],[Item '#]]&amp;"     "&amp;tbl_AT[[#This Row],[Description]]&amp;"     ("&amp;tbl_AT[[#This Row],[Unit]]&amp;")"</f>
        <v>204     Geotextile Fabric, 712.09, Type D     (SY)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40"/>
      <c r="AT22" s="40"/>
      <c r="AU22" s="40"/>
      <c r="AV22" s="40"/>
      <c r="AW22" s="40"/>
      <c r="AX22" s="40"/>
      <c r="AY22" s="40"/>
      <c r="AZ22" s="40"/>
      <c r="BA22" s="40"/>
      <c r="BB22" s="3">
        <v>2</v>
      </c>
      <c r="BC22" s="3">
        <v>1</v>
      </c>
      <c r="BG22" s="3">
        <v>1</v>
      </c>
      <c r="BH22" s="3">
        <v>3.25</v>
      </c>
      <c r="BI22" s="3">
        <v>1.5</v>
      </c>
      <c r="BJ22" s="3">
        <v>2</v>
      </c>
      <c r="BK22" s="3">
        <v>2.85</v>
      </c>
      <c r="BL22" s="3">
        <v>3</v>
      </c>
      <c r="BM22" s="3">
        <v>1.4</v>
      </c>
      <c r="BN22" s="3">
        <v>1.25</v>
      </c>
      <c r="BO22" s="3">
        <v>1.8</v>
      </c>
      <c r="BP22" s="13">
        <v>2</v>
      </c>
    </row>
    <row r="23" spans="1:68" ht="18" customHeight="1" x14ac:dyDescent="0.3">
      <c r="A23" s="1">
        <v>2016</v>
      </c>
      <c r="B23" s="1">
        <v>204</v>
      </c>
      <c r="C23" s="2" t="s">
        <v>22</v>
      </c>
      <c r="D23" s="1" t="s">
        <v>23</v>
      </c>
      <c r="E23" s="3">
        <f>IFERROR(MIN(AT_Bidders),0)</f>
        <v>50</v>
      </c>
      <c r="F23" s="3">
        <f>IFERROR(MAX(AT_Bidders),0)</f>
        <v>400</v>
      </c>
      <c r="G23" s="3">
        <f>IFERROR(AVERAGE(AT_Bidders),0)</f>
        <v>141.77083333333334</v>
      </c>
      <c r="H23" s="2" t="str">
        <f>tbl_AT[[#This Row],[Item '#]]&amp;"     "&amp;tbl_AT[[#This Row],[Description]]&amp;"     ("&amp;tbl_AT[[#This Row],[Unit]]&amp;")"</f>
        <v>204     Proof Rolling     (HR)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40"/>
      <c r="AT23" s="40"/>
      <c r="AU23" s="40"/>
      <c r="AV23" s="40"/>
      <c r="AW23" s="40"/>
      <c r="AX23" s="40"/>
      <c r="AY23" s="40"/>
      <c r="AZ23" s="40"/>
      <c r="BA23" s="40"/>
      <c r="BB23" s="3">
        <v>50</v>
      </c>
      <c r="BC23" s="3">
        <v>120</v>
      </c>
      <c r="BG23" s="3">
        <v>90</v>
      </c>
      <c r="BH23" s="3">
        <v>120</v>
      </c>
      <c r="BI23" s="3">
        <v>112</v>
      </c>
      <c r="BJ23" s="3">
        <v>400</v>
      </c>
      <c r="BK23" s="3">
        <v>175</v>
      </c>
      <c r="BL23" s="3">
        <v>138</v>
      </c>
      <c r="BM23" s="3">
        <v>188</v>
      </c>
      <c r="BN23" s="3">
        <v>118.25</v>
      </c>
      <c r="BO23" s="3">
        <v>90</v>
      </c>
      <c r="BP23" s="13">
        <v>100</v>
      </c>
    </row>
    <row r="24" spans="1:68" ht="18" customHeight="1" x14ac:dyDescent="0.3">
      <c r="A24" s="1">
        <v>2016</v>
      </c>
      <c r="B24" s="1">
        <v>204</v>
      </c>
      <c r="C24" s="2" t="s">
        <v>24</v>
      </c>
      <c r="D24" s="1" t="s">
        <v>21</v>
      </c>
      <c r="E24" s="3">
        <f>IFERROR(MIN(AT_Bidders),0)</f>
        <v>0.35</v>
      </c>
      <c r="F24" s="3">
        <f>IFERROR(MAX(AT_Bidders),0)</f>
        <v>2</v>
      </c>
      <c r="G24" s="3">
        <f>IFERROR(AVERAGE(AT_Bidders),0)</f>
        <v>1.1333333333333335</v>
      </c>
      <c r="H24" s="2" t="str">
        <f>tbl_AT[[#This Row],[Item '#]]&amp;"     "&amp;tbl_AT[[#This Row],[Description]]&amp;"     ("&amp;tbl_AT[[#This Row],[Unit]]&amp;")"</f>
        <v>204     Subgrade Compaction     (SY)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40"/>
      <c r="AT24" s="40"/>
      <c r="AU24" s="40"/>
      <c r="AV24" s="40"/>
      <c r="AW24" s="40"/>
      <c r="AX24" s="40"/>
      <c r="AY24" s="40"/>
      <c r="AZ24" s="40"/>
      <c r="BA24" s="40"/>
      <c r="BB24" s="3">
        <v>2</v>
      </c>
      <c r="BC24" s="3">
        <v>2</v>
      </c>
      <c r="BG24" s="3">
        <v>0.5</v>
      </c>
      <c r="BH24" s="3">
        <v>0.8</v>
      </c>
      <c r="BI24" s="3">
        <v>0.5</v>
      </c>
      <c r="BJ24" s="3">
        <v>2</v>
      </c>
      <c r="BK24" s="3">
        <v>0.35</v>
      </c>
      <c r="BL24" s="3">
        <v>1</v>
      </c>
      <c r="BM24" s="3">
        <v>1.8</v>
      </c>
      <c r="BN24" s="3">
        <v>0.65</v>
      </c>
      <c r="BO24" s="3">
        <v>1</v>
      </c>
      <c r="BP24" s="13">
        <v>1</v>
      </c>
    </row>
    <row r="25" spans="1:68" ht="18" customHeight="1" x14ac:dyDescent="0.3">
      <c r="A25" s="1">
        <v>2016</v>
      </c>
      <c r="B25" s="1">
        <v>204</v>
      </c>
      <c r="C25" s="2" t="s">
        <v>4722</v>
      </c>
      <c r="D25" s="1" t="s">
        <v>21</v>
      </c>
      <c r="E25" s="3">
        <f>IFERROR(MIN(AT_Bidders),0)</f>
        <v>0.9</v>
      </c>
      <c r="F25" s="3">
        <f>IFERROR(MAX(AT_Bidders),0)</f>
        <v>4.5</v>
      </c>
      <c r="G25" s="3">
        <f>IFERROR(AVERAGE(AT_Bidders),0)</f>
        <v>2.4055555555555559</v>
      </c>
      <c r="H25" s="40" t="str">
        <f>tbl_AT[[#This Row],[Item '#]]&amp;"     "&amp;tbl_AT[[#This Row],[Description]]&amp;"     ("&amp;tbl_AT[[#This Row],[Unit]]&amp;")"</f>
        <v>204     Subgrade Compaction - Campsites     (SY)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>
        <v>2</v>
      </c>
      <c r="AT25" s="40">
        <v>0.9</v>
      </c>
      <c r="AU25" s="40">
        <v>1</v>
      </c>
      <c r="AV25" s="40">
        <v>1.2</v>
      </c>
      <c r="AW25" s="40">
        <v>2.5</v>
      </c>
      <c r="AX25" s="40">
        <v>4.5</v>
      </c>
      <c r="AY25" s="40">
        <v>4</v>
      </c>
      <c r="AZ25" s="40">
        <v>1.8</v>
      </c>
      <c r="BA25" s="40">
        <v>3.75</v>
      </c>
    </row>
    <row r="26" spans="1:68" ht="18" customHeight="1" x14ac:dyDescent="0.3">
      <c r="A26" s="1">
        <v>2016</v>
      </c>
      <c r="B26" s="1">
        <v>204</v>
      </c>
      <c r="C26" s="2" t="s">
        <v>4725</v>
      </c>
      <c r="D26" s="1" t="s">
        <v>21</v>
      </c>
      <c r="E26" s="3">
        <f>IFERROR(MIN(AT_Bidders),0)</f>
        <v>0.75</v>
      </c>
      <c r="F26" s="3">
        <f>IFERROR(MAX(AT_Bidders),0)</f>
        <v>4.5</v>
      </c>
      <c r="G26" s="3">
        <f>IFERROR(AVERAGE(AT_Bidders),0)</f>
        <v>1.8666666666666667</v>
      </c>
      <c r="H26" s="40" t="str">
        <f>tbl_AT[[#This Row],[Item '#]]&amp;"     "&amp;tbl_AT[[#This Row],[Description]]&amp;"     ("&amp;tbl_AT[[#This Row],[Unit]]&amp;")"</f>
        <v>204     Subgrade Compaction - Roads     (SY)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>
        <v>1</v>
      </c>
      <c r="AT26" s="40">
        <v>0.75</v>
      </c>
      <c r="AU26" s="40">
        <v>1</v>
      </c>
      <c r="AV26" s="40">
        <v>1.2</v>
      </c>
      <c r="AW26" s="40">
        <v>2</v>
      </c>
      <c r="AX26" s="40">
        <v>4.5</v>
      </c>
      <c r="AY26" s="40">
        <v>4</v>
      </c>
      <c r="AZ26" s="40">
        <v>1</v>
      </c>
      <c r="BA26" s="40">
        <v>1.35</v>
      </c>
    </row>
    <row r="27" spans="1:68" ht="18" customHeight="1" x14ac:dyDescent="0.3">
      <c r="A27" s="1">
        <v>2016</v>
      </c>
      <c r="B27" s="1">
        <v>204</v>
      </c>
      <c r="C27" s="2" t="s">
        <v>4728</v>
      </c>
      <c r="D27" s="1" t="s">
        <v>21</v>
      </c>
      <c r="E27" s="3">
        <f>IFERROR(MIN(AT_Bidders),0)</f>
        <v>1</v>
      </c>
      <c r="F27" s="3">
        <f>IFERROR(MAX(AT_Bidders),0)</f>
        <v>8.65</v>
      </c>
      <c r="G27" s="3">
        <f>IFERROR(AVERAGE(AT_Bidders),0)</f>
        <v>3.9833333333333334</v>
      </c>
      <c r="H27" s="40" t="str">
        <f>tbl_AT[[#This Row],[Item '#]]&amp;"     "&amp;tbl_AT[[#This Row],[Description]]&amp;"     ("&amp;tbl_AT[[#This Row],[Unit]]&amp;")"</f>
        <v>204     Subgrade Compaction - Sidewalks/Paths     (SY)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>
        <v>4</v>
      </c>
      <c r="AT27" s="40">
        <v>1</v>
      </c>
      <c r="AU27" s="40">
        <v>1</v>
      </c>
      <c r="AV27" s="40">
        <v>1.2</v>
      </c>
      <c r="AW27" s="40">
        <v>6</v>
      </c>
      <c r="AX27" s="40">
        <v>5</v>
      </c>
      <c r="AY27" s="40">
        <v>5</v>
      </c>
      <c r="AZ27" s="40">
        <v>4</v>
      </c>
      <c r="BA27" s="40">
        <v>8.65</v>
      </c>
    </row>
    <row r="28" spans="1:68" ht="18" customHeight="1" x14ac:dyDescent="0.3">
      <c r="A28" s="1">
        <v>2016</v>
      </c>
      <c r="B28" s="1">
        <v>204</v>
      </c>
      <c r="C28" s="2" t="s">
        <v>4729</v>
      </c>
      <c r="D28" s="1" t="s">
        <v>21</v>
      </c>
      <c r="E28" s="3">
        <f>IFERROR(MIN(AT_Bidders),0)</f>
        <v>19</v>
      </c>
      <c r="F28" s="3">
        <f>IFERROR(MAX(AT_Bidders),0)</f>
        <v>45</v>
      </c>
      <c r="G28" s="3">
        <f>IFERROR(AVERAGE(AT_Bidders),0)</f>
        <v>28.60777777777778</v>
      </c>
      <c r="H28" s="40" t="str">
        <f>tbl_AT[[#This Row],[Item '#]]&amp;"     "&amp;tbl_AT[[#This Row],[Description]]&amp;"     ("&amp;tbl_AT[[#This Row],[Unit]]&amp;")"</f>
        <v>204     Full Depth Subgrade Repair     (SY)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>
        <v>19</v>
      </c>
      <c r="AT28" s="40">
        <v>22</v>
      </c>
      <c r="AU28" s="40">
        <v>45</v>
      </c>
      <c r="AV28" s="40">
        <v>22.5</v>
      </c>
      <c r="AW28" s="40">
        <v>20.399999999999999</v>
      </c>
      <c r="AX28" s="40">
        <v>23.5</v>
      </c>
      <c r="AY28" s="40">
        <v>23</v>
      </c>
      <c r="AZ28" s="40">
        <v>45</v>
      </c>
      <c r="BA28" s="40">
        <v>37.07</v>
      </c>
    </row>
    <row r="29" spans="1:68" ht="18" customHeight="1" x14ac:dyDescent="0.3">
      <c r="A29" s="1">
        <v>2016</v>
      </c>
      <c r="B29" s="1">
        <v>209</v>
      </c>
      <c r="C29" s="2" t="s">
        <v>25</v>
      </c>
      <c r="D29" s="1" t="s">
        <v>26</v>
      </c>
      <c r="E29" s="3">
        <f>IFERROR(MIN(AT_Bidders),0)</f>
        <v>2</v>
      </c>
      <c r="F29" s="3">
        <f>IFERROR(MAX(AT_Bidders),0)</f>
        <v>12.6</v>
      </c>
      <c r="G29" s="3">
        <f>IFERROR(AVERAGE(AT_Bidders),0)</f>
        <v>5.48</v>
      </c>
      <c r="H29" s="2" t="str">
        <f>tbl_AT[[#This Row],[Item '#]]&amp;"     "&amp;tbl_AT[[#This Row],[Description]]&amp;"     ("&amp;tbl_AT[[#This Row],[Unit]]&amp;")"</f>
        <v>209     Ditch Cleanout     (FT)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40"/>
      <c r="AT29" s="40"/>
      <c r="AU29" s="40"/>
      <c r="AV29" s="40"/>
      <c r="AW29" s="40"/>
      <c r="AX29" s="40"/>
      <c r="AY29" s="40"/>
      <c r="AZ29" s="40"/>
      <c r="BA29" s="40"/>
      <c r="BG29" s="3">
        <v>4</v>
      </c>
      <c r="BH29" s="3">
        <v>9</v>
      </c>
      <c r="BI29" s="3">
        <v>5</v>
      </c>
      <c r="BJ29" s="3">
        <v>2</v>
      </c>
      <c r="BK29" s="3">
        <v>3.1</v>
      </c>
      <c r="BL29" s="3">
        <v>12.6</v>
      </c>
      <c r="BM29" s="3">
        <v>5.6</v>
      </c>
      <c r="BN29" s="3">
        <v>6.5</v>
      </c>
      <c r="BO29" s="3">
        <v>4</v>
      </c>
      <c r="BP29" s="13">
        <v>3</v>
      </c>
    </row>
    <row r="30" spans="1:68" ht="18" customHeight="1" x14ac:dyDescent="0.3">
      <c r="A30" s="1">
        <v>2015</v>
      </c>
      <c r="B30" s="1">
        <v>304</v>
      </c>
      <c r="C30" s="2" t="s">
        <v>4981</v>
      </c>
      <c r="D30" s="1" t="s">
        <v>14</v>
      </c>
      <c r="E30" s="3">
        <f>IFERROR(MIN(AT_Bidders),0)</f>
        <v>40</v>
      </c>
      <c r="F30" s="3">
        <f>IFERROR(MAX(AT_Bidders),0)</f>
        <v>91.75</v>
      </c>
      <c r="G30" s="3">
        <f>IFERROR(AVERAGE(AT_Bidders),0)</f>
        <v>64.158333333333331</v>
      </c>
      <c r="H30" s="2" t="str">
        <f>tbl_AT[[#This Row],[Item '#]]&amp;"     "&amp;tbl_AT[[#This Row],[Description]]&amp;"     ("&amp;tbl_AT[[#This Row],[Unit]]&amp;")"</f>
        <v>304     #1 &amp; #2 Aggregate     (CY)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40"/>
      <c r="AT30" s="40"/>
      <c r="AU30" s="40"/>
      <c r="AV30" s="40"/>
      <c r="AW30" s="40"/>
      <c r="AX30" s="40"/>
      <c r="AY30" s="40"/>
      <c r="AZ30" s="40"/>
      <c r="BA30" s="40"/>
      <c r="BB30" s="3">
        <v>80</v>
      </c>
      <c r="BC30" s="3">
        <v>65</v>
      </c>
      <c r="BG30" s="3">
        <v>47.5</v>
      </c>
      <c r="BH30" s="3">
        <v>84</v>
      </c>
      <c r="BI30" s="3">
        <v>42</v>
      </c>
      <c r="BJ30" s="3">
        <v>40</v>
      </c>
      <c r="BK30" s="3">
        <v>68</v>
      </c>
      <c r="BL30" s="3">
        <v>68.25</v>
      </c>
      <c r="BM30" s="3">
        <v>62.4</v>
      </c>
      <c r="BN30" s="3">
        <v>91.75</v>
      </c>
      <c r="BO30" s="3">
        <v>76</v>
      </c>
      <c r="BP30" s="13">
        <v>45</v>
      </c>
    </row>
    <row r="31" spans="1:68" ht="18" customHeight="1" x14ac:dyDescent="0.3">
      <c r="A31" s="1">
        <v>2015</v>
      </c>
      <c r="B31" s="1">
        <v>304</v>
      </c>
      <c r="C31" s="2" t="s">
        <v>4981</v>
      </c>
      <c r="D31" s="1" t="s">
        <v>14</v>
      </c>
      <c r="E31" s="3">
        <f>IFERROR(MIN(AT_Bidders),0)</f>
        <v>66</v>
      </c>
      <c r="F31" s="3">
        <f>IFERROR(MAX(AT_Bidders),0)</f>
        <v>70</v>
      </c>
      <c r="G31" s="3">
        <f>IFERROR(AVERAGE(AT_Bidders),0)</f>
        <v>68</v>
      </c>
      <c r="H31" s="2" t="str">
        <f>tbl_AT[[#This Row],[Item '#]]&amp;"     "&amp;tbl_AT[[#This Row],[Description]]&amp;"     ("&amp;tbl_AT[[#This Row],[Unit]]&amp;")"</f>
        <v>304     #1 &amp; #2 Aggregate     (CY)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40"/>
      <c r="AT31" s="40"/>
      <c r="AU31" s="40"/>
      <c r="AV31" s="40"/>
      <c r="AW31" s="40"/>
      <c r="AX31" s="40"/>
      <c r="AY31" s="40"/>
      <c r="AZ31" s="40"/>
      <c r="BA31" s="40"/>
      <c r="BB31" s="3">
        <v>70</v>
      </c>
      <c r="BC31" s="3">
        <v>66</v>
      </c>
    </row>
    <row r="32" spans="1:68" ht="18" customHeight="1" x14ac:dyDescent="0.3">
      <c r="A32" s="1">
        <v>2016</v>
      </c>
      <c r="B32" s="1">
        <v>304</v>
      </c>
      <c r="C32" s="2" t="s">
        <v>27</v>
      </c>
      <c r="D32" s="1" t="s">
        <v>14</v>
      </c>
      <c r="E32" s="3">
        <f>IFERROR(MIN(AT_Bidders),0)</f>
        <v>47</v>
      </c>
      <c r="F32" s="3">
        <f>IFERROR(MAX(AT_Bidders),0)</f>
        <v>90</v>
      </c>
      <c r="G32" s="3">
        <f>IFERROR(AVERAGE(AT_Bidders),0)</f>
        <v>61.839999999999996</v>
      </c>
      <c r="H32" s="2" t="str">
        <f>tbl_AT[[#This Row],[Item '#]]&amp;"     "&amp;tbl_AT[[#This Row],[Description]]&amp;"     ("&amp;tbl_AT[[#This Row],[Unit]]&amp;")"</f>
        <v>304     Aggregate Base     (CY)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40"/>
      <c r="AT32" s="40"/>
      <c r="AU32" s="40"/>
      <c r="AV32" s="40"/>
      <c r="AW32" s="40"/>
      <c r="AX32" s="40"/>
      <c r="AY32" s="40"/>
      <c r="AZ32" s="40"/>
      <c r="BA32" s="40"/>
      <c r="BB32" s="3">
        <v>90</v>
      </c>
      <c r="BC32" s="3">
        <v>69</v>
      </c>
      <c r="BG32" s="3">
        <v>59.5</v>
      </c>
      <c r="BH32" s="3">
        <v>47</v>
      </c>
      <c r="BI32" s="3">
        <v>50</v>
      </c>
      <c r="BJ32" s="3">
        <v>65</v>
      </c>
      <c r="BK32" s="3">
        <v>59.78</v>
      </c>
      <c r="BL32" s="3">
        <v>69.2</v>
      </c>
      <c r="BM32" s="3">
        <v>59.6</v>
      </c>
      <c r="BN32" s="3">
        <v>53</v>
      </c>
      <c r="BO32" s="3">
        <v>60</v>
      </c>
      <c r="BP32" s="13">
        <v>60</v>
      </c>
    </row>
    <row r="33" spans="1:69" ht="18" customHeight="1" x14ac:dyDescent="0.3">
      <c r="A33" s="1">
        <v>2016</v>
      </c>
      <c r="B33" s="1">
        <v>304</v>
      </c>
      <c r="C33" s="2" t="s">
        <v>4721</v>
      </c>
      <c r="D33" s="1" t="s">
        <v>21</v>
      </c>
      <c r="E33" s="3">
        <f>IFERROR(MIN(AT_Bidders),0)</f>
        <v>4.5</v>
      </c>
      <c r="F33" s="3">
        <f>IFERROR(MAX(AT_Bidders),0)</f>
        <v>9.3000000000000007</v>
      </c>
      <c r="G33" s="3">
        <f>IFERROR(AVERAGE(AT_Bidders),0)</f>
        <v>7.6388888888888893</v>
      </c>
      <c r="H33" s="40" t="str">
        <f>tbl_AT[[#This Row],[Item '#]]&amp;"     "&amp;tbl_AT[[#This Row],[Description]]&amp;"     ("&amp;tbl_AT[[#This Row],[Unit]]&amp;")"</f>
        <v>304     Aggregate Base - Campsites     (SY)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>
        <v>9</v>
      </c>
      <c r="AT33" s="40">
        <v>7.7</v>
      </c>
      <c r="AU33" s="40">
        <v>5</v>
      </c>
      <c r="AV33" s="40">
        <v>4.5</v>
      </c>
      <c r="AW33" s="40">
        <v>9</v>
      </c>
      <c r="AX33" s="40">
        <v>9.3000000000000007</v>
      </c>
      <c r="AY33" s="40">
        <v>9</v>
      </c>
      <c r="AZ33" s="40">
        <v>8</v>
      </c>
      <c r="BA33" s="40">
        <v>7.25</v>
      </c>
    </row>
    <row r="34" spans="1:69" ht="18" customHeight="1" x14ac:dyDescent="0.3">
      <c r="A34" s="1">
        <v>2016</v>
      </c>
      <c r="B34" s="1">
        <v>304</v>
      </c>
      <c r="C34" s="2" t="s">
        <v>4724</v>
      </c>
      <c r="D34" s="1" t="s">
        <v>21</v>
      </c>
      <c r="E34" s="3">
        <f>IFERROR(MIN(AT_Bidders),0)</f>
        <v>5.75</v>
      </c>
      <c r="F34" s="3">
        <f>IFERROR(MAX(AT_Bidders),0)</f>
        <v>15</v>
      </c>
      <c r="G34" s="3">
        <f>IFERROR(AVERAGE(AT_Bidders),0)</f>
        <v>10.122222222222222</v>
      </c>
      <c r="H34" s="40" t="str">
        <f>tbl_AT[[#This Row],[Item '#]]&amp;"     "&amp;tbl_AT[[#This Row],[Description]]&amp;"     ("&amp;tbl_AT[[#This Row],[Unit]]&amp;")"</f>
        <v>304     Aggregate Base - Roads     (SY)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>
        <v>10</v>
      </c>
      <c r="AT34" s="40">
        <v>10.5</v>
      </c>
      <c r="AU34" s="40">
        <v>7</v>
      </c>
      <c r="AV34" s="40">
        <v>5.75</v>
      </c>
      <c r="AW34" s="40">
        <v>12</v>
      </c>
      <c r="AX34" s="40">
        <v>14.6</v>
      </c>
      <c r="AY34" s="40">
        <v>15</v>
      </c>
      <c r="AZ34" s="40">
        <v>8</v>
      </c>
      <c r="BA34" s="40">
        <v>8.25</v>
      </c>
    </row>
    <row r="35" spans="1:69" ht="18" customHeight="1" x14ac:dyDescent="0.3">
      <c r="A35" s="1">
        <v>2016</v>
      </c>
      <c r="B35" s="1">
        <v>304</v>
      </c>
      <c r="C35" s="2" t="s">
        <v>4727</v>
      </c>
      <c r="D35" s="1" t="s">
        <v>21</v>
      </c>
      <c r="E35" s="3">
        <f>IFERROR(MIN(AT_Bidders),0)</f>
        <v>7</v>
      </c>
      <c r="F35" s="3">
        <f>IFERROR(MAX(AT_Bidders),0)</f>
        <v>18</v>
      </c>
      <c r="G35" s="3">
        <f>IFERROR(AVERAGE(AT_Bidders),0)</f>
        <v>13.333333333333334</v>
      </c>
      <c r="H35" s="40" t="str">
        <f>tbl_AT[[#This Row],[Item '#]]&amp;"     "&amp;tbl_AT[[#This Row],[Description]]&amp;"     ("&amp;tbl_AT[[#This Row],[Unit]]&amp;")"</f>
        <v>304     Aggregate Base - Sidewalks/Paths     (SY)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>
        <v>18</v>
      </c>
      <c r="AT35" s="40">
        <v>11.5</v>
      </c>
      <c r="AU35" s="40">
        <v>7</v>
      </c>
      <c r="AV35" s="40">
        <v>13.5</v>
      </c>
      <c r="AW35" s="40">
        <v>14</v>
      </c>
      <c r="AX35" s="40">
        <v>15</v>
      </c>
      <c r="AY35" s="40">
        <v>15</v>
      </c>
      <c r="AZ35" s="40">
        <v>14</v>
      </c>
      <c r="BA35" s="40">
        <v>12</v>
      </c>
    </row>
    <row r="36" spans="1:69" ht="18" customHeight="1" x14ac:dyDescent="0.3">
      <c r="A36" s="1">
        <v>2016</v>
      </c>
      <c r="B36" s="1">
        <v>305</v>
      </c>
      <c r="C36" s="2" t="s">
        <v>4757</v>
      </c>
      <c r="D36" s="1" t="s">
        <v>59</v>
      </c>
      <c r="E36" s="3">
        <f>IFERROR(MIN(AT_Bidders),0)</f>
        <v>500</v>
      </c>
      <c r="F36" s="3">
        <f>IFERROR(MAX(AT_Bidders),0)</f>
        <v>7200</v>
      </c>
      <c r="G36" s="3">
        <f>IFERROR(AVERAGE(AT_Bidders),0)</f>
        <v>3148.5188888888888</v>
      </c>
      <c r="H36" s="40" t="str">
        <f>tbl_AT[[#This Row],[Item '#]]&amp;"     "&amp;tbl_AT[[#This Row],[Description]]&amp;"     ("&amp;tbl_AT[[#This Row],[Unit]]&amp;")"</f>
        <v>305     High Voltage Switch Concrete Pad     (EA)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>
        <v>2566.67</v>
      </c>
      <c r="AT36" s="40">
        <v>2500</v>
      </c>
      <c r="AU36" s="40">
        <v>500</v>
      </c>
      <c r="AV36" s="40">
        <v>2900</v>
      </c>
      <c r="AW36" s="40">
        <v>7200</v>
      </c>
      <c r="AX36" s="40">
        <v>2800</v>
      </c>
      <c r="AY36" s="40">
        <v>3210</v>
      </c>
      <c r="AZ36" s="40">
        <v>2600</v>
      </c>
      <c r="BA36" s="40">
        <v>4060</v>
      </c>
    </row>
    <row r="37" spans="1:69" ht="18" customHeight="1" x14ac:dyDescent="0.3">
      <c r="A37" s="1">
        <v>2016</v>
      </c>
      <c r="B37" s="1">
        <v>305</v>
      </c>
      <c r="C37" s="2" t="s">
        <v>4758</v>
      </c>
      <c r="D37" s="1" t="s">
        <v>59</v>
      </c>
      <c r="E37" s="3">
        <f>IFERROR(MIN(AT_Bidders),0)</f>
        <v>500</v>
      </c>
      <c r="F37" s="3">
        <f>IFERROR(MAX(AT_Bidders),0)</f>
        <v>4300</v>
      </c>
      <c r="G37" s="3">
        <f>IFERROR(AVERAGE(AT_Bidders),0)</f>
        <v>3036.0733333333333</v>
      </c>
      <c r="H37" s="40" t="str">
        <f>tbl_AT[[#This Row],[Item '#]]&amp;"     "&amp;tbl_AT[[#This Row],[Description]]&amp;"     ("&amp;tbl_AT[[#This Row],[Unit]]&amp;")"</f>
        <v>305     High Voltage Transformer Concrete Pad     (EA)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>
        <v>2971.66</v>
      </c>
      <c r="AT37" s="40">
        <v>2885</v>
      </c>
      <c r="AU37" s="40">
        <v>500</v>
      </c>
      <c r="AV37" s="40">
        <v>3500</v>
      </c>
      <c r="AW37" s="40">
        <v>3650</v>
      </c>
      <c r="AX37" s="40">
        <v>3300</v>
      </c>
      <c r="AY37" s="40">
        <v>3218</v>
      </c>
      <c r="AZ37" s="40">
        <v>3000</v>
      </c>
      <c r="BA37" s="40">
        <v>4300</v>
      </c>
    </row>
    <row r="38" spans="1:69" ht="18" customHeight="1" x14ac:dyDescent="0.3">
      <c r="A38" s="1">
        <v>2016</v>
      </c>
      <c r="B38" s="1">
        <v>305</v>
      </c>
      <c r="C38" s="2" t="s">
        <v>4757</v>
      </c>
      <c r="D38" s="1" t="s">
        <v>59</v>
      </c>
      <c r="E38" s="3">
        <f>IFERROR(MIN(AT_Bidders),0)</f>
        <v>2900</v>
      </c>
      <c r="F38" s="3">
        <f>IFERROR(MAX(AT_Bidders),0)</f>
        <v>9500</v>
      </c>
      <c r="G38" s="3">
        <f>IFERROR(AVERAGE(AT_Bidders),0)</f>
        <v>4433.5600000000004</v>
      </c>
      <c r="H38" s="40" t="str">
        <f>tbl_AT[[#This Row],[Item '#]]&amp;"     "&amp;tbl_AT[[#This Row],[Description]]&amp;"     ("&amp;tbl_AT[[#This Row],[Unit]]&amp;")"</f>
        <v>305     High Voltage Switch Concrete Pad     (EA)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>
        <v>2972.04</v>
      </c>
      <c r="AT38" s="40">
        <v>2900</v>
      </c>
      <c r="AU38" s="40">
        <v>3000</v>
      </c>
      <c r="AV38" s="40">
        <v>3500</v>
      </c>
      <c r="AW38" s="40">
        <v>9500</v>
      </c>
      <c r="AX38" s="40">
        <v>3300</v>
      </c>
      <c r="AY38" s="40">
        <v>4280</v>
      </c>
      <c r="AZ38" s="40">
        <v>3400</v>
      </c>
      <c r="BA38" s="40">
        <v>7050</v>
      </c>
    </row>
    <row r="39" spans="1:69" ht="18" customHeight="1" x14ac:dyDescent="0.3">
      <c r="A39" s="1">
        <v>2016</v>
      </c>
      <c r="B39" s="1">
        <v>305</v>
      </c>
      <c r="C39" s="2" t="s">
        <v>4790</v>
      </c>
      <c r="D39" s="1" t="s">
        <v>48</v>
      </c>
      <c r="E39" s="3">
        <f>IFERROR(MIN(AT_Bidders),0)</f>
        <v>5.5</v>
      </c>
      <c r="F39" s="3">
        <f>IFERROR(MAX(AT_Bidders),0)</f>
        <v>18</v>
      </c>
      <c r="G39" s="3">
        <f>IFERROR(AVERAGE(AT_Bidders),0)</f>
        <v>10.143333333333333</v>
      </c>
      <c r="H39" s="40" t="str">
        <f>tbl_AT[[#This Row],[Item '#]]&amp;"     "&amp;tbl_AT[[#This Row],[Description]]&amp;"     ("&amp;tbl_AT[[#This Row],[Unit]]&amp;")"</f>
        <v>305     Concrete Slab (accessible sites) 5” concrete on 4” #304     (SF)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>
        <v>8</v>
      </c>
      <c r="AT39" s="40">
        <v>10</v>
      </c>
      <c r="AU39" s="40">
        <v>7</v>
      </c>
      <c r="AV39" s="40">
        <v>5.5</v>
      </c>
      <c r="AW39" s="40">
        <v>8.5</v>
      </c>
      <c r="AX39" s="40">
        <v>18</v>
      </c>
      <c r="AY39" s="40">
        <v>13</v>
      </c>
      <c r="AZ39" s="40">
        <v>8.5</v>
      </c>
      <c r="BA39" s="40">
        <v>12.79</v>
      </c>
    </row>
    <row r="40" spans="1:69" ht="18" customHeight="1" x14ac:dyDescent="0.3">
      <c r="A40" s="1">
        <v>2016</v>
      </c>
      <c r="B40" s="1">
        <v>305</v>
      </c>
      <c r="C40" s="2" t="s">
        <v>4794</v>
      </c>
      <c r="D40" s="1" t="s">
        <v>48</v>
      </c>
      <c r="E40" s="3">
        <f>IFERROR(MIN(AT_Bidders),0)</f>
        <v>8.1999999999999993</v>
      </c>
      <c r="F40" s="3">
        <f>IFERROR(MAX(AT_Bidders),0)</f>
        <v>16.5</v>
      </c>
      <c r="G40" s="3">
        <f>IFERROR(AVERAGE(AT_Bidders),0)</f>
        <v>13.488888888888889</v>
      </c>
      <c r="H40" s="40" t="str">
        <f>tbl_AT[[#This Row],[Item '#]]&amp;"     "&amp;tbl_AT[[#This Row],[Description]]&amp;"     ("&amp;tbl_AT[[#This Row],[Unit]]&amp;")"</f>
        <v>305     Stamped Concrete 6”     (SF)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>
        <v>14.9</v>
      </c>
      <c r="AT40" s="40">
        <v>16.5</v>
      </c>
      <c r="AU40" s="40">
        <v>13</v>
      </c>
      <c r="AV40" s="40">
        <v>13.5</v>
      </c>
      <c r="AW40" s="40">
        <v>16.5</v>
      </c>
      <c r="AX40" s="40">
        <v>8.1999999999999993</v>
      </c>
      <c r="AY40" s="40">
        <v>11</v>
      </c>
      <c r="AZ40" s="40">
        <v>15</v>
      </c>
      <c r="BA40" s="40">
        <v>12.8</v>
      </c>
    </row>
    <row r="41" spans="1:69" ht="18" customHeight="1" x14ac:dyDescent="0.3">
      <c r="A41" s="1">
        <v>2016</v>
      </c>
      <c r="B41" s="1">
        <v>305</v>
      </c>
      <c r="C41" s="2" t="s">
        <v>4799</v>
      </c>
      <c r="D41" s="1" t="s">
        <v>21</v>
      </c>
      <c r="E41" s="3">
        <f>IFERROR(MIN(AT_Bidders),0)</f>
        <v>0</v>
      </c>
      <c r="F41" s="3">
        <f>IFERROR(MAX(AT_Bidders),0)</f>
        <v>49</v>
      </c>
      <c r="G41" s="3">
        <f>IFERROR(AVERAGE(AT_Bidders),0)</f>
        <v>33.6</v>
      </c>
      <c r="H41" s="40" t="str">
        <f>tbl_AT[[#This Row],[Item '#]]&amp;"     "&amp;tbl_AT[[#This Row],[Description]]&amp;"     ("&amp;tbl_AT[[#This Row],[Unit]]&amp;")"</f>
        <v>305     Concrete Pavement- Campsites     (SY)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>
        <v>25</v>
      </c>
      <c r="AT41" s="40">
        <v>42</v>
      </c>
      <c r="AU41" s="40">
        <v>29</v>
      </c>
      <c r="AV41" s="40">
        <v>0</v>
      </c>
      <c r="AW41" s="40">
        <v>34.799999999999997</v>
      </c>
      <c r="AX41" s="40">
        <v>44</v>
      </c>
      <c r="AY41" s="40"/>
      <c r="AZ41" s="40">
        <v>45</v>
      </c>
      <c r="BA41" s="40">
        <v>49</v>
      </c>
    </row>
    <row r="42" spans="1:69" ht="18" customHeight="1" x14ac:dyDescent="0.3">
      <c r="A42" s="1">
        <v>2016</v>
      </c>
      <c r="B42" s="1">
        <v>407</v>
      </c>
      <c r="C42" s="2" t="s">
        <v>28</v>
      </c>
      <c r="D42" s="1" t="s">
        <v>29</v>
      </c>
      <c r="E42" s="3">
        <f>IFERROR(MIN(AT_Bidders),0)</f>
        <v>2.7</v>
      </c>
      <c r="F42" s="3">
        <f>IFERROR(MAX(AT_Bidders),0)</f>
        <v>15.85</v>
      </c>
      <c r="G42" s="3">
        <f>IFERROR(AVERAGE(AT_Bidders),0)</f>
        <v>9.745000000000001</v>
      </c>
      <c r="H42" s="2" t="str">
        <f>tbl_AT[[#This Row],[Item '#]]&amp;"     "&amp;tbl_AT[[#This Row],[Description]]&amp;"     ("&amp;tbl_AT[[#This Row],[Unit]]&amp;")"</f>
        <v>407     Tack Coat     (GAL)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40"/>
      <c r="AT42" s="40"/>
      <c r="AU42" s="40"/>
      <c r="AV42" s="40"/>
      <c r="AW42" s="40"/>
      <c r="AX42" s="40"/>
      <c r="AY42" s="40"/>
      <c r="AZ42" s="40"/>
      <c r="BA42" s="40"/>
      <c r="BG42" s="3">
        <v>12</v>
      </c>
      <c r="BH42" s="3">
        <v>2.7</v>
      </c>
      <c r="BI42" s="3">
        <v>10.5</v>
      </c>
      <c r="BJ42" s="3">
        <v>11</v>
      </c>
      <c r="BK42" s="3">
        <v>8</v>
      </c>
      <c r="BL42" s="3">
        <v>15.85</v>
      </c>
      <c r="BM42" s="3">
        <v>3.4</v>
      </c>
      <c r="BN42" s="3">
        <v>12</v>
      </c>
      <c r="BO42" s="3">
        <v>10</v>
      </c>
      <c r="BP42" s="13">
        <v>12</v>
      </c>
    </row>
    <row r="43" spans="1:69" ht="18" customHeight="1" x14ac:dyDescent="0.3">
      <c r="A43" s="1">
        <v>2016</v>
      </c>
      <c r="B43" s="1">
        <v>441</v>
      </c>
      <c r="C43" s="2" t="s">
        <v>4720</v>
      </c>
      <c r="D43" s="1" t="s">
        <v>21</v>
      </c>
      <c r="E43" s="3">
        <f>IFERROR(MIN(AT_Bidders),0)</f>
        <v>22</v>
      </c>
      <c r="F43" s="3">
        <f>IFERROR(MAX(AT_Bidders),0)</f>
        <v>29.5</v>
      </c>
      <c r="G43" s="3">
        <f>IFERROR(AVERAGE(AT_Bidders),0)</f>
        <v>25.972222222222221</v>
      </c>
      <c r="H43" s="40" t="str">
        <f>tbl_AT[[#This Row],[Item '#]]&amp;"     "&amp;tbl_AT[[#This Row],[Description]]&amp;"     ("&amp;tbl_AT[[#This Row],[Unit]]&amp;")"</f>
        <v>441     Asphalt Pavement - Campsites     (SY)</v>
      </c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>
        <v>25</v>
      </c>
      <c r="AT43" s="40">
        <v>27</v>
      </c>
      <c r="AU43" s="40">
        <v>27</v>
      </c>
      <c r="AV43" s="40">
        <v>29.5</v>
      </c>
      <c r="AW43" s="40">
        <v>25</v>
      </c>
      <c r="AX43" s="40">
        <v>26.75</v>
      </c>
      <c r="AY43" s="40">
        <v>22</v>
      </c>
      <c r="AZ43" s="40">
        <v>25</v>
      </c>
      <c r="BA43" s="40">
        <v>26.5</v>
      </c>
    </row>
    <row r="44" spans="1:69" ht="18" customHeight="1" x14ac:dyDescent="0.3">
      <c r="A44" s="1">
        <v>2016</v>
      </c>
      <c r="B44" s="1">
        <v>441</v>
      </c>
      <c r="C44" s="2" t="s">
        <v>4723</v>
      </c>
      <c r="D44" s="1" t="s">
        <v>21</v>
      </c>
      <c r="E44" s="3">
        <f>IFERROR(MIN(AT_Bidders),0)</f>
        <v>18.5</v>
      </c>
      <c r="F44" s="3">
        <f>IFERROR(MAX(AT_Bidders),0)</f>
        <v>27</v>
      </c>
      <c r="G44" s="3">
        <f>IFERROR(AVERAGE(AT_Bidders),0)</f>
        <v>21.549999999999997</v>
      </c>
      <c r="H44" s="40" t="str">
        <f>tbl_AT[[#This Row],[Item '#]]&amp;"     "&amp;tbl_AT[[#This Row],[Description]]&amp;"     ("&amp;tbl_AT[[#This Row],[Unit]]&amp;")"</f>
        <v>441     Asphalt Pavement - Roads     (SY)</v>
      </c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>
        <v>18.5</v>
      </c>
      <c r="AT44" s="40">
        <v>19.45</v>
      </c>
      <c r="AU44" s="40">
        <v>20</v>
      </c>
      <c r="AV44" s="40">
        <v>27</v>
      </c>
      <c r="AW44" s="40">
        <v>25</v>
      </c>
      <c r="AX44" s="40">
        <v>20</v>
      </c>
      <c r="AY44" s="40">
        <v>26</v>
      </c>
      <c r="AZ44" s="40">
        <v>18.5</v>
      </c>
      <c r="BA44" s="40">
        <v>19.5</v>
      </c>
    </row>
    <row r="45" spans="1:69" ht="18" customHeight="1" x14ac:dyDescent="0.3">
      <c r="A45" s="1">
        <v>2016</v>
      </c>
      <c r="B45" s="1">
        <v>441</v>
      </c>
      <c r="C45" s="2" t="s">
        <v>4726</v>
      </c>
      <c r="D45" s="1" t="s">
        <v>21</v>
      </c>
      <c r="E45" s="3">
        <f>IFERROR(MIN(AT_Bidders),0)</f>
        <v>11.5</v>
      </c>
      <c r="F45" s="3">
        <f>IFERROR(MAX(AT_Bidders),0)</f>
        <v>30</v>
      </c>
      <c r="G45" s="3">
        <f>IFERROR(AVERAGE(AT_Bidders),0)</f>
        <v>22.5</v>
      </c>
      <c r="H45" s="40" t="str">
        <f>tbl_AT[[#This Row],[Item '#]]&amp;"     "&amp;tbl_AT[[#This Row],[Description]]&amp;"     ("&amp;tbl_AT[[#This Row],[Unit]]&amp;")"</f>
        <v>441     Asphalt Pavement - Sidewalks/Paths     (SY)</v>
      </c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>
        <v>23</v>
      </c>
      <c r="AT45" s="40">
        <v>24.25</v>
      </c>
      <c r="AU45" s="40">
        <v>29</v>
      </c>
      <c r="AV45" s="40">
        <v>25.25</v>
      </c>
      <c r="AW45" s="40">
        <v>30</v>
      </c>
      <c r="AX45" s="40">
        <v>24.5</v>
      </c>
      <c r="AY45" s="40">
        <v>12</v>
      </c>
      <c r="AZ45" s="40">
        <v>23</v>
      </c>
      <c r="BA45" s="40">
        <v>11.5</v>
      </c>
      <c r="BQ45" s="14"/>
    </row>
    <row r="46" spans="1:69" ht="18" customHeight="1" x14ac:dyDescent="0.3">
      <c r="A46" s="1">
        <v>2016</v>
      </c>
      <c r="B46" s="1">
        <v>448</v>
      </c>
      <c r="C46" s="2" t="s">
        <v>30</v>
      </c>
      <c r="D46" s="1" t="s">
        <v>14</v>
      </c>
      <c r="E46" s="3">
        <f>IFERROR(MIN(AT_Bidders),0)</f>
        <v>185</v>
      </c>
      <c r="F46" s="3">
        <f>IFERROR(MAX(AT_Bidders),0)</f>
        <v>430</v>
      </c>
      <c r="G46" s="3">
        <f>IFERROR(AVERAGE(AT_Bidders),0)</f>
        <v>242.03666666666666</v>
      </c>
      <c r="H46" s="2" t="str">
        <f>tbl_AT[[#This Row],[Item '#]]&amp;"     "&amp;tbl_AT[[#This Row],[Description]]&amp;"     ("&amp;tbl_AT[[#This Row],[Unit]]&amp;")"</f>
        <v>448     Asphalt Concrete Surface Course, Type 1, PG 64-22 (2 1/2 ")     (CY)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40"/>
      <c r="AT46" s="40"/>
      <c r="AU46" s="40"/>
      <c r="AV46" s="40"/>
      <c r="AW46" s="40"/>
      <c r="AX46" s="40"/>
      <c r="AY46" s="40"/>
      <c r="AZ46" s="40"/>
      <c r="BA46" s="40"/>
      <c r="BB46" s="3">
        <v>365</v>
      </c>
      <c r="BC46" s="3">
        <v>215</v>
      </c>
      <c r="BG46" s="3">
        <v>230</v>
      </c>
      <c r="BH46" s="3">
        <v>185</v>
      </c>
      <c r="BI46" s="3">
        <v>208</v>
      </c>
      <c r="BJ46" s="3">
        <v>215</v>
      </c>
      <c r="BK46" s="3">
        <v>194.89</v>
      </c>
      <c r="BL46" s="3">
        <v>203.15</v>
      </c>
      <c r="BM46" s="3">
        <v>204.4</v>
      </c>
      <c r="BN46" s="3">
        <v>234</v>
      </c>
      <c r="BO46" s="3">
        <v>430</v>
      </c>
      <c r="BP46" s="13">
        <v>220</v>
      </c>
      <c r="BQ46" s="14"/>
    </row>
    <row r="47" spans="1:69" ht="18" customHeight="1" x14ac:dyDescent="0.3">
      <c r="A47" s="1">
        <v>2016</v>
      </c>
      <c r="B47" s="1">
        <v>448</v>
      </c>
      <c r="C47" s="2" t="s">
        <v>31</v>
      </c>
      <c r="D47" s="1" t="s">
        <v>14</v>
      </c>
      <c r="E47" s="3">
        <f>IFERROR(MIN(AT_Bidders),0)</f>
        <v>159.85</v>
      </c>
      <c r="F47" s="3">
        <f>IFERROR(MAX(AT_Bidders),0)</f>
        <v>430</v>
      </c>
      <c r="G47" s="3">
        <f>IFERROR(AVERAGE(AT_Bidders),0)</f>
        <v>226.70500000000001</v>
      </c>
      <c r="H47" s="2" t="str">
        <f>tbl_AT[[#This Row],[Item '#]]&amp;"     "&amp;tbl_AT[[#This Row],[Description]]&amp;"     ("&amp;tbl_AT[[#This Row],[Unit]]&amp;")"</f>
        <v>448     Asphalt Concrete Intermediate Course, Type 2, PG 64-22 (3 ")     (CY)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40"/>
      <c r="AT47" s="40"/>
      <c r="AU47" s="40"/>
      <c r="AV47" s="40"/>
      <c r="AW47" s="40"/>
      <c r="AX47" s="40"/>
      <c r="AY47" s="40"/>
      <c r="AZ47" s="40"/>
      <c r="BA47" s="40"/>
      <c r="BG47" s="3">
        <v>235</v>
      </c>
      <c r="BH47" s="3">
        <v>180</v>
      </c>
      <c r="BI47" s="3">
        <v>208</v>
      </c>
      <c r="BJ47" s="3">
        <v>215</v>
      </c>
      <c r="BK47" s="3">
        <v>159.85</v>
      </c>
      <c r="BL47" s="3">
        <v>192.6</v>
      </c>
      <c r="BM47" s="3">
        <v>192.6</v>
      </c>
      <c r="BN47" s="3">
        <v>234</v>
      </c>
      <c r="BO47" s="3">
        <v>430</v>
      </c>
      <c r="BP47" s="13">
        <v>220</v>
      </c>
      <c r="BQ47" s="14"/>
    </row>
    <row r="48" spans="1:69" ht="18" customHeight="1" x14ac:dyDescent="0.3">
      <c r="A48" s="1">
        <v>2015</v>
      </c>
      <c r="B48" s="1">
        <v>503</v>
      </c>
      <c r="C48" s="2" t="s">
        <v>32</v>
      </c>
      <c r="D48" s="1" t="s">
        <v>9</v>
      </c>
      <c r="E48" s="3">
        <f>IFERROR(MIN(AT_Bidders),0)</f>
        <v>1500</v>
      </c>
      <c r="F48" s="3">
        <f>IFERROR(MAX(AT_Bidders),0)</f>
        <v>54000</v>
      </c>
      <c r="G48" s="3">
        <f>IFERROR(AVERAGE(AT_Bidders),0)</f>
        <v>27750</v>
      </c>
      <c r="H48" s="2" t="str">
        <f>tbl_AT[[#This Row],[Item '#]]&amp;"     "&amp;tbl_AT[[#This Row],[Description]]&amp;"     ("&amp;tbl_AT[[#This Row],[Unit]]&amp;")"</f>
        <v>503     Cofferdams and Excavation Bracing     (LS)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40"/>
      <c r="AT48" s="40"/>
      <c r="AU48" s="40"/>
      <c r="AV48" s="40"/>
      <c r="AW48" s="40"/>
      <c r="AX48" s="40"/>
      <c r="AY48" s="40"/>
      <c r="AZ48" s="40"/>
      <c r="BA48" s="40"/>
      <c r="BB48" s="3">
        <v>1500</v>
      </c>
      <c r="BC48" s="3">
        <v>54000</v>
      </c>
      <c r="BQ48" s="14"/>
    </row>
    <row r="49" spans="1:69" ht="18" customHeight="1" x14ac:dyDescent="0.3">
      <c r="A49" s="1">
        <v>2015</v>
      </c>
      <c r="B49" s="1">
        <v>503</v>
      </c>
      <c r="C49" s="2" t="s">
        <v>33</v>
      </c>
      <c r="D49" s="1" t="s">
        <v>9</v>
      </c>
      <c r="E49" s="3">
        <f>IFERROR(MIN(AT_Bidders),0)</f>
        <v>10000</v>
      </c>
      <c r="F49" s="3">
        <f>IFERROR(MAX(AT_Bidders),0)</f>
        <v>32000</v>
      </c>
      <c r="G49" s="3">
        <f>IFERROR(AVERAGE(AT_Bidders),0)</f>
        <v>21000</v>
      </c>
      <c r="H49" s="2" t="str">
        <f>tbl_AT[[#This Row],[Item '#]]&amp;"     "&amp;tbl_AT[[#This Row],[Description]]&amp;"     ("&amp;tbl_AT[[#This Row],[Unit]]&amp;")"</f>
        <v>503     Unclassified Excavation     (LS)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40"/>
      <c r="AT49" s="40"/>
      <c r="AU49" s="40"/>
      <c r="AV49" s="40"/>
      <c r="AW49" s="40"/>
      <c r="AX49" s="40"/>
      <c r="AY49" s="40"/>
      <c r="AZ49" s="40"/>
      <c r="BA49" s="40"/>
      <c r="BB49" s="3">
        <v>10000</v>
      </c>
      <c r="BC49" s="3">
        <v>32000</v>
      </c>
      <c r="BQ49" s="14"/>
    </row>
    <row r="50" spans="1:69" ht="18" customHeight="1" x14ac:dyDescent="0.3">
      <c r="A50" s="1">
        <v>2015</v>
      </c>
      <c r="B50" s="1">
        <v>505</v>
      </c>
      <c r="C50" s="2" t="s">
        <v>34</v>
      </c>
      <c r="D50" s="1" t="s">
        <v>9</v>
      </c>
      <c r="E50" s="3">
        <f>IFERROR(MIN(AT_Bidders),0)</f>
        <v>9000</v>
      </c>
      <c r="F50" s="3">
        <f>IFERROR(MAX(AT_Bidders),0)</f>
        <v>10000</v>
      </c>
      <c r="G50" s="3">
        <f>IFERROR(AVERAGE(AT_Bidders),0)</f>
        <v>9500</v>
      </c>
      <c r="H50" s="2" t="str">
        <f>tbl_AT[[#This Row],[Item '#]]&amp;"     "&amp;tbl_AT[[#This Row],[Description]]&amp;"     ("&amp;tbl_AT[[#This Row],[Unit]]&amp;")"</f>
        <v>505     Pile Driving Equipment Mobilization     (LS)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40"/>
      <c r="AT50" s="40"/>
      <c r="AU50" s="40"/>
      <c r="AV50" s="40"/>
      <c r="AW50" s="40"/>
      <c r="AX50" s="40"/>
      <c r="AY50" s="40"/>
      <c r="AZ50" s="40"/>
      <c r="BA50" s="40"/>
      <c r="BB50" s="3">
        <v>10000</v>
      </c>
      <c r="BC50" s="3">
        <v>9000</v>
      </c>
      <c r="BQ50" s="14"/>
    </row>
    <row r="51" spans="1:69" ht="18" customHeight="1" x14ac:dyDescent="0.3">
      <c r="A51" s="1">
        <v>2015</v>
      </c>
      <c r="B51" s="1">
        <v>507</v>
      </c>
      <c r="C51" s="2" t="s">
        <v>35</v>
      </c>
      <c r="D51" s="1" t="s">
        <v>26</v>
      </c>
      <c r="E51" s="3">
        <f>IFERROR(MIN(AT_Bidders),0)</f>
        <v>3</v>
      </c>
      <c r="F51" s="3">
        <f>IFERROR(MAX(AT_Bidders),0)</f>
        <v>11</v>
      </c>
      <c r="G51" s="3">
        <f>IFERROR(AVERAGE(AT_Bidders),0)</f>
        <v>7</v>
      </c>
      <c r="H51" s="2" t="str">
        <f>tbl_AT[[#This Row],[Item '#]]&amp;"     "&amp;tbl_AT[[#This Row],[Description]]&amp;"     ("&amp;tbl_AT[[#This Row],[Unit]]&amp;")"</f>
        <v>507     Timber Piles, Driven     (FT)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40"/>
      <c r="AT51" s="40"/>
      <c r="AU51" s="40"/>
      <c r="AV51" s="40"/>
      <c r="AW51" s="40"/>
      <c r="AX51" s="40"/>
      <c r="AY51" s="40"/>
      <c r="AZ51" s="40"/>
      <c r="BA51" s="40"/>
      <c r="BB51" s="3">
        <v>3</v>
      </c>
      <c r="BC51" s="3">
        <v>11</v>
      </c>
      <c r="BQ51" s="14"/>
    </row>
    <row r="52" spans="1:69" ht="18" customHeight="1" x14ac:dyDescent="0.3">
      <c r="A52" s="1">
        <v>2015</v>
      </c>
      <c r="B52" s="1">
        <v>507</v>
      </c>
      <c r="C52" s="2" t="s">
        <v>36</v>
      </c>
      <c r="D52" s="1" t="s">
        <v>26</v>
      </c>
      <c r="E52" s="3">
        <f>IFERROR(MIN(AT_Bidders),0)</f>
        <v>10.5</v>
      </c>
      <c r="F52" s="3">
        <f>IFERROR(MAX(AT_Bidders),0)</f>
        <v>21</v>
      </c>
      <c r="G52" s="3">
        <f>IFERROR(AVERAGE(AT_Bidders),0)</f>
        <v>15.75</v>
      </c>
      <c r="H52" s="2" t="str">
        <f>tbl_AT[[#This Row],[Item '#]]&amp;"     "&amp;tbl_AT[[#This Row],[Description]]&amp;"     ("&amp;tbl_AT[[#This Row],[Unit]]&amp;")"</f>
        <v>507     Timber Piles, Furnished     (FT)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40"/>
      <c r="AT52" s="40"/>
      <c r="AU52" s="40"/>
      <c r="AV52" s="40"/>
      <c r="AW52" s="40"/>
      <c r="AX52" s="40"/>
      <c r="AY52" s="40"/>
      <c r="AZ52" s="40"/>
      <c r="BA52" s="40"/>
      <c r="BB52" s="3">
        <v>21</v>
      </c>
      <c r="BC52" s="3">
        <v>10.5</v>
      </c>
      <c r="BQ52" s="14"/>
    </row>
    <row r="53" spans="1:69" ht="18" customHeight="1" x14ac:dyDescent="0.3">
      <c r="A53" s="1">
        <v>2015</v>
      </c>
      <c r="B53" s="1">
        <v>509</v>
      </c>
      <c r="C53" s="2" t="s">
        <v>37</v>
      </c>
      <c r="D53" s="1" t="s">
        <v>38</v>
      </c>
      <c r="E53" s="3">
        <f>IFERROR(MIN(AT_Bidders),0)</f>
        <v>1.35</v>
      </c>
      <c r="F53" s="3">
        <f>IFERROR(MAX(AT_Bidders),0)</f>
        <v>1.5</v>
      </c>
      <c r="G53" s="3">
        <f>IFERROR(AVERAGE(AT_Bidders),0)</f>
        <v>1.425</v>
      </c>
      <c r="H53" s="2" t="str">
        <f>tbl_AT[[#This Row],[Item '#]]&amp;"     "&amp;tbl_AT[[#This Row],[Description]]&amp;"     ("&amp;tbl_AT[[#This Row],[Unit]]&amp;")"</f>
        <v>509     Epoxy Coated Reinforcing Steel     (LB)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40"/>
      <c r="AT53" s="40"/>
      <c r="AU53" s="40"/>
      <c r="AV53" s="40"/>
      <c r="AW53" s="40"/>
      <c r="AX53" s="40"/>
      <c r="AY53" s="40"/>
      <c r="AZ53" s="40"/>
      <c r="BA53" s="40"/>
      <c r="BB53" s="3">
        <v>1.5</v>
      </c>
      <c r="BC53" s="3">
        <v>1.35</v>
      </c>
      <c r="BQ53" s="14"/>
    </row>
    <row r="54" spans="1:69" ht="18" customHeight="1" x14ac:dyDescent="0.3">
      <c r="A54" s="1">
        <v>2015</v>
      </c>
      <c r="B54" s="1">
        <v>511</v>
      </c>
      <c r="C54" s="2" t="s">
        <v>39</v>
      </c>
      <c r="D54" s="1" t="s">
        <v>14</v>
      </c>
      <c r="E54" s="3">
        <f>IFERROR(MIN(AT_Bidders),0)</f>
        <v>900</v>
      </c>
      <c r="F54" s="3">
        <f>IFERROR(MAX(AT_Bidders),0)</f>
        <v>1500</v>
      </c>
      <c r="G54" s="3">
        <f>IFERROR(AVERAGE(AT_Bidders),0)</f>
        <v>1200</v>
      </c>
      <c r="H54" s="2" t="str">
        <f>tbl_AT[[#This Row],[Item '#]]&amp;"     "&amp;tbl_AT[[#This Row],[Description]]&amp;"     ("&amp;tbl_AT[[#This Row],[Unit]]&amp;")"</f>
        <v>511     Class C Concrete, Headwall     (CY)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40"/>
      <c r="AT54" s="40"/>
      <c r="AU54" s="40"/>
      <c r="AV54" s="40"/>
      <c r="AW54" s="40"/>
      <c r="AX54" s="40"/>
      <c r="AY54" s="40"/>
      <c r="AZ54" s="40"/>
      <c r="BA54" s="40"/>
      <c r="BB54" s="3">
        <v>1500</v>
      </c>
      <c r="BC54" s="3">
        <v>900</v>
      </c>
      <c r="BQ54" s="14"/>
    </row>
    <row r="55" spans="1:69" ht="18" customHeight="1" x14ac:dyDescent="0.3">
      <c r="A55" s="1">
        <v>2015</v>
      </c>
      <c r="B55" s="1">
        <v>511</v>
      </c>
      <c r="C55" s="2" t="s">
        <v>40</v>
      </c>
      <c r="D55" s="1" t="s">
        <v>14</v>
      </c>
      <c r="E55" s="3">
        <f>IFERROR(MIN(AT_Bidders),0)</f>
        <v>500</v>
      </c>
      <c r="F55" s="3">
        <f>IFERROR(MAX(AT_Bidders),0)</f>
        <v>805</v>
      </c>
      <c r="G55" s="3">
        <f>IFERROR(AVERAGE(AT_Bidders),0)</f>
        <v>652.5</v>
      </c>
      <c r="H55" s="2" t="str">
        <f>tbl_AT[[#This Row],[Item '#]]&amp;"     "&amp;tbl_AT[[#This Row],[Description]]&amp;"     ("&amp;tbl_AT[[#This Row],[Unit]]&amp;")"</f>
        <v>511     Class QC1 Concrete, Abutment Including Footing     (CY)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40"/>
      <c r="AT55" s="40"/>
      <c r="AU55" s="40"/>
      <c r="AV55" s="40"/>
      <c r="AW55" s="40"/>
      <c r="AX55" s="40"/>
      <c r="AY55" s="40"/>
      <c r="AZ55" s="40"/>
      <c r="BA55" s="40"/>
      <c r="BB55" s="3">
        <v>500</v>
      </c>
      <c r="BC55" s="3">
        <v>805</v>
      </c>
      <c r="BQ55" s="14"/>
    </row>
    <row r="56" spans="1:69" ht="18" customHeight="1" x14ac:dyDescent="0.3">
      <c r="A56" s="1">
        <v>2016</v>
      </c>
      <c r="B56" s="1">
        <v>511</v>
      </c>
      <c r="C56" s="2" t="s">
        <v>4850</v>
      </c>
      <c r="D56" s="1" t="s">
        <v>59</v>
      </c>
      <c r="E56" s="3">
        <f>IFERROR(MIN(AT_Bidders),0)</f>
        <v>2408</v>
      </c>
      <c r="F56" s="3">
        <f>IFERROR(MAX(AT_Bidders),0)</f>
        <v>12000</v>
      </c>
      <c r="G56" s="3">
        <f>IFERROR(AVERAGE(AT_Bidders),0)</f>
        <v>5018.666666666667</v>
      </c>
      <c r="H56" s="40" t="str">
        <f>tbl_AT[[#This Row],[Item '#]]&amp;"     "&amp;tbl_AT[[#This Row],[Description]]&amp;"     ("&amp;tbl_AT[[#This Row],[Unit]]&amp;")"</f>
        <v>511     Cluster Dock Abutments     (EA)</v>
      </c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>
        <v>3500</v>
      </c>
      <c r="AT56" s="40">
        <v>5000</v>
      </c>
      <c r="AU56" s="40">
        <v>4000</v>
      </c>
      <c r="AV56" s="40">
        <v>4500</v>
      </c>
      <c r="AW56" s="40">
        <v>6500</v>
      </c>
      <c r="AX56" s="40">
        <v>2500</v>
      </c>
      <c r="AY56" s="40">
        <v>2408</v>
      </c>
      <c r="AZ56" s="40">
        <v>12000</v>
      </c>
      <c r="BA56" s="40">
        <v>4760</v>
      </c>
      <c r="BQ56" s="14"/>
    </row>
    <row r="57" spans="1:69" ht="18" customHeight="1" x14ac:dyDescent="0.3">
      <c r="A57" s="1">
        <v>2015</v>
      </c>
      <c r="B57" s="1">
        <v>512</v>
      </c>
      <c r="C57" s="2" t="s">
        <v>41</v>
      </c>
      <c r="D57" s="1" t="s">
        <v>21</v>
      </c>
      <c r="E57" s="3">
        <f>IFERROR(MIN(AT_Bidders),0)</f>
        <v>16</v>
      </c>
      <c r="F57" s="3">
        <f>IFERROR(MAX(AT_Bidders),0)</f>
        <v>19</v>
      </c>
      <c r="G57" s="3">
        <f>IFERROR(AVERAGE(AT_Bidders),0)</f>
        <v>17.5</v>
      </c>
      <c r="H57" s="2" t="str">
        <f>tbl_AT[[#This Row],[Item '#]]&amp;"     "&amp;tbl_AT[[#This Row],[Description]]&amp;"     ("&amp;tbl_AT[[#This Row],[Unit]]&amp;")"</f>
        <v>512     Sealing of Concrete Surfaces (Epoxy-Urethane)     (SY)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40"/>
      <c r="AT57" s="40"/>
      <c r="AU57" s="40"/>
      <c r="AV57" s="40"/>
      <c r="AW57" s="40"/>
      <c r="AX57" s="40"/>
      <c r="AY57" s="40"/>
      <c r="AZ57" s="40"/>
      <c r="BA57" s="40"/>
      <c r="BB57" s="3">
        <v>16</v>
      </c>
      <c r="BC57" s="3">
        <v>19</v>
      </c>
      <c r="BQ57" s="14"/>
    </row>
    <row r="58" spans="1:69" ht="18" customHeight="1" x14ac:dyDescent="0.3">
      <c r="A58" s="1">
        <v>2015</v>
      </c>
      <c r="B58" s="1">
        <v>517</v>
      </c>
      <c r="C58" s="2" t="s">
        <v>42</v>
      </c>
      <c r="D58" s="1" t="s">
        <v>26</v>
      </c>
      <c r="E58" s="3">
        <f>IFERROR(MIN(AT_Bidders),0)</f>
        <v>160</v>
      </c>
      <c r="F58" s="3">
        <f>IFERROR(MAX(AT_Bidders),0)</f>
        <v>205</v>
      </c>
      <c r="G58" s="3">
        <f>IFERROR(AVERAGE(AT_Bidders),0)</f>
        <v>182.5</v>
      </c>
      <c r="H58" s="2" t="str">
        <f>tbl_AT[[#This Row],[Item '#]]&amp;"     "&amp;tbl_AT[[#This Row],[Description]]&amp;"     ("&amp;tbl_AT[[#This Row],[Unit]]&amp;")"</f>
        <v>517     Railing, Misc.: Handrail     (FT)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40"/>
      <c r="AT58" s="40"/>
      <c r="AU58" s="40"/>
      <c r="AV58" s="40"/>
      <c r="AW58" s="40"/>
      <c r="AX58" s="40"/>
      <c r="AY58" s="40"/>
      <c r="AZ58" s="40"/>
      <c r="BA58" s="40"/>
      <c r="BB58" s="3">
        <v>160</v>
      </c>
      <c r="BC58" s="3">
        <v>205</v>
      </c>
      <c r="BQ58" s="14"/>
    </row>
    <row r="59" spans="1:69" ht="18" customHeight="1" x14ac:dyDescent="0.3">
      <c r="A59" s="1">
        <v>2015</v>
      </c>
      <c r="B59" s="1">
        <v>518</v>
      </c>
      <c r="C59" s="2" t="s">
        <v>43</v>
      </c>
      <c r="D59" s="1" t="s">
        <v>26</v>
      </c>
      <c r="E59" s="3">
        <f>IFERROR(MIN(AT_Bidders),0)</f>
        <v>8</v>
      </c>
      <c r="F59" s="3">
        <f>IFERROR(MAX(AT_Bidders),0)</f>
        <v>10</v>
      </c>
      <c r="G59" s="3">
        <f>IFERROR(AVERAGE(AT_Bidders),0)</f>
        <v>9</v>
      </c>
      <c r="H59" s="2" t="str">
        <f>tbl_AT[[#This Row],[Item '#]]&amp;"     "&amp;tbl_AT[[#This Row],[Description]]&amp;"     ("&amp;tbl_AT[[#This Row],[Unit]]&amp;")"</f>
        <v>518     6" Non-Perforated Corrugated Plastic Pipe, Including Specials     (FT)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40"/>
      <c r="AT59" s="40"/>
      <c r="AU59" s="40"/>
      <c r="AV59" s="40"/>
      <c r="AW59" s="40"/>
      <c r="AX59" s="40"/>
      <c r="AY59" s="40"/>
      <c r="AZ59" s="40"/>
      <c r="BA59" s="40"/>
      <c r="BB59" s="3">
        <v>10</v>
      </c>
      <c r="BC59" s="3">
        <v>8</v>
      </c>
      <c r="BQ59" s="14"/>
    </row>
    <row r="60" spans="1:69" ht="18" customHeight="1" x14ac:dyDescent="0.3">
      <c r="A60" s="1">
        <v>2015</v>
      </c>
      <c r="B60" s="1">
        <v>518</v>
      </c>
      <c r="C60" s="2" t="s">
        <v>44</v>
      </c>
      <c r="D60" s="1" t="s">
        <v>26</v>
      </c>
      <c r="E60" s="3">
        <f>IFERROR(MIN(AT_Bidders),0)</f>
        <v>8</v>
      </c>
      <c r="F60" s="3">
        <f>IFERROR(MAX(AT_Bidders),0)</f>
        <v>10</v>
      </c>
      <c r="G60" s="3">
        <f>IFERROR(AVERAGE(AT_Bidders),0)</f>
        <v>9</v>
      </c>
      <c r="H60" s="2" t="str">
        <f>tbl_AT[[#This Row],[Item '#]]&amp;"     "&amp;tbl_AT[[#This Row],[Description]]&amp;"     ("&amp;tbl_AT[[#This Row],[Unit]]&amp;")"</f>
        <v>518     6" Perforated Corrugated Plastic Pipe     (FT)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40"/>
      <c r="AT60" s="40"/>
      <c r="AU60" s="40"/>
      <c r="AV60" s="40"/>
      <c r="AW60" s="40"/>
      <c r="AX60" s="40"/>
      <c r="AY60" s="40"/>
      <c r="AZ60" s="40"/>
      <c r="BA60" s="40"/>
      <c r="BB60" s="3">
        <v>10</v>
      </c>
      <c r="BC60" s="3">
        <v>8</v>
      </c>
      <c r="BQ60" s="14"/>
    </row>
    <row r="61" spans="1:69" ht="18" customHeight="1" x14ac:dyDescent="0.3">
      <c r="A61" s="1">
        <v>2015</v>
      </c>
      <c r="B61" s="1">
        <v>518</v>
      </c>
      <c r="C61" s="2" t="s">
        <v>45</v>
      </c>
      <c r="D61" s="1" t="s">
        <v>14</v>
      </c>
      <c r="E61" s="3">
        <f>IFERROR(MIN(AT_Bidders),0)</f>
        <v>70</v>
      </c>
      <c r="F61" s="3">
        <f>IFERROR(MAX(AT_Bidders),0)</f>
        <v>75</v>
      </c>
      <c r="G61" s="3">
        <f>IFERROR(AVERAGE(AT_Bidders),0)</f>
        <v>72.5</v>
      </c>
      <c r="H61" s="2" t="str">
        <f>tbl_AT[[#This Row],[Item '#]]&amp;"     "&amp;tbl_AT[[#This Row],[Description]]&amp;"     ("&amp;tbl_AT[[#This Row],[Unit]]&amp;")"</f>
        <v>518     Porous Backfill with Filter Fabric     (CY)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40"/>
      <c r="AT61" s="40"/>
      <c r="AU61" s="40"/>
      <c r="AV61" s="40"/>
      <c r="AW61" s="40"/>
      <c r="AX61" s="40"/>
      <c r="AY61" s="40"/>
      <c r="AZ61" s="40"/>
      <c r="BA61" s="40"/>
      <c r="BB61" s="3">
        <v>70</v>
      </c>
      <c r="BC61" s="3">
        <v>75</v>
      </c>
      <c r="BQ61" s="14"/>
    </row>
    <row r="62" spans="1:69" ht="18" customHeight="1" x14ac:dyDescent="0.3">
      <c r="A62" s="1">
        <v>2016</v>
      </c>
      <c r="B62" s="1">
        <v>518</v>
      </c>
      <c r="C62" s="2" t="s">
        <v>4707</v>
      </c>
      <c r="D62" s="1" t="s">
        <v>12</v>
      </c>
      <c r="E62" s="3">
        <f>IFERROR(MIN(AT_Bidders),0)</f>
        <v>18</v>
      </c>
      <c r="F62" s="3">
        <f>IFERROR(MAX(AT_Bidders),0)</f>
        <v>80</v>
      </c>
      <c r="G62" s="3">
        <f>IFERROR(AVERAGE(AT_Bidders),0)</f>
        <v>27.888888888888889</v>
      </c>
      <c r="H62" s="40" t="str">
        <f>tbl_AT[[#This Row],[Item '#]]&amp;"     "&amp;tbl_AT[[#This Row],[Description]]&amp;"     ("&amp;tbl_AT[[#This Row],[Unit]]&amp;")"</f>
        <v>518     8" Perforated Drain     (LF)</v>
      </c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>
        <v>18</v>
      </c>
      <c r="AT62" s="40">
        <v>21</v>
      </c>
      <c r="AU62" s="40">
        <v>20</v>
      </c>
      <c r="AV62" s="40">
        <v>22</v>
      </c>
      <c r="AW62" s="40">
        <v>24</v>
      </c>
      <c r="AX62" s="40">
        <v>23</v>
      </c>
      <c r="AY62" s="40">
        <v>21</v>
      </c>
      <c r="AZ62" s="40">
        <v>80</v>
      </c>
      <c r="BA62" s="40">
        <v>22</v>
      </c>
      <c r="BQ62" s="14"/>
    </row>
    <row r="63" spans="1:69" ht="18" customHeight="1" x14ac:dyDescent="0.3">
      <c r="A63" s="1">
        <v>2016</v>
      </c>
      <c r="B63" s="1">
        <v>518</v>
      </c>
      <c r="C63" s="2" t="s">
        <v>4708</v>
      </c>
      <c r="D63" s="1" t="s">
        <v>12</v>
      </c>
      <c r="E63" s="3">
        <f>IFERROR(MIN(AT_Bidders),0)</f>
        <v>7</v>
      </c>
      <c r="F63" s="3">
        <f>IFERROR(MAX(AT_Bidders),0)</f>
        <v>28</v>
      </c>
      <c r="G63" s="3">
        <f>IFERROR(AVERAGE(AT_Bidders),0)</f>
        <v>15.444444444444445</v>
      </c>
      <c r="H63" s="40" t="str">
        <f>tbl_AT[[#This Row],[Item '#]]&amp;"     "&amp;tbl_AT[[#This Row],[Description]]&amp;"     ("&amp;tbl_AT[[#This Row],[Unit]]&amp;")"</f>
        <v>518     4" Perforated Drain     (LF)</v>
      </c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>
        <v>18</v>
      </c>
      <c r="AT63" s="40">
        <v>15</v>
      </c>
      <c r="AU63" s="40">
        <v>15</v>
      </c>
      <c r="AV63" s="40">
        <v>18</v>
      </c>
      <c r="AW63" s="40">
        <v>20</v>
      </c>
      <c r="AX63" s="40">
        <v>8</v>
      </c>
      <c r="AY63" s="40">
        <v>7</v>
      </c>
      <c r="AZ63" s="40">
        <v>28</v>
      </c>
      <c r="BA63" s="40">
        <v>10</v>
      </c>
      <c r="BQ63" s="14"/>
    </row>
    <row r="64" spans="1:69" ht="18" customHeight="1" x14ac:dyDescent="0.3">
      <c r="A64" s="1">
        <v>2015</v>
      </c>
      <c r="B64" s="1">
        <v>526</v>
      </c>
      <c r="C64" s="2" t="s">
        <v>4672</v>
      </c>
      <c r="D64" s="1" t="s">
        <v>21</v>
      </c>
      <c r="E64" s="3">
        <f>IFERROR(MIN(AT_Bidders),0)</f>
        <v>150</v>
      </c>
      <c r="F64" s="3">
        <f>IFERROR(MAX(AT_Bidders),0)</f>
        <v>250</v>
      </c>
      <c r="G64" s="3">
        <f>IFERROR(AVERAGE(AT_Bidders),0)</f>
        <v>200</v>
      </c>
      <c r="H64" s="2" t="str">
        <f>tbl_AT[[#This Row],[Item '#]]&amp;"     "&amp;tbl_AT[[#This Row],[Description]]&amp;"     ("&amp;tbl_AT[[#This Row],[Unit]]&amp;")"</f>
        <v>526     Approach Slabs, Misc.: Reinforced Concrete Approach Slabs, (T=8")     (SY)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40"/>
      <c r="AT64" s="40"/>
      <c r="AU64" s="40"/>
      <c r="AV64" s="40"/>
      <c r="AW64" s="40"/>
      <c r="AX64" s="40"/>
      <c r="AY64" s="40"/>
      <c r="AZ64" s="40"/>
      <c r="BA64" s="40"/>
      <c r="BB64" s="3">
        <v>250</v>
      </c>
      <c r="BC64" s="3">
        <v>150</v>
      </c>
      <c r="BQ64" s="14"/>
    </row>
    <row r="65" spans="1:69" ht="18" customHeight="1" x14ac:dyDescent="0.3">
      <c r="A65" s="1">
        <v>2015</v>
      </c>
      <c r="B65" s="1">
        <v>601</v>
      </c>
      <c r="C65" s="2" t="s">
        <v>46</v>
      </c>
      <c r="D65" s="1" t="s">
        <v>14</v>
      </c>
      <c r="E65" s="3">
        <f>IFERROR(MIN(AT_Bidders),0)</f>
        <v>80</v>
      </c>
      <c r="F65" s="3">
        <f>IFERROR(MAX(AT_Bidders),0)</f>
        <v>150</v>
      </c>
      <c r="G65" s="3">
        <f>IFERROR(AVERAGE(AT_Bidders),0)</f>
        <v>115</v>
      </c>
      <c r="H65" s="2" t="str">
        <f>tbl_AT[[#This Row],[Item '#]]&amp;"     "&amp;tbl_AT[[#This Row],[Description]]&amp;"     ("&amp;tbl_AT[[#This Row],[Unit]]&amp;")"</f>
        <v>601     Rock Channel Protection, Type C, with Filter Fabric     (CY)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40"/>
      <c r="AT65" s="40"/>
      <c r="AU65" s="40"/>
      <c r="AV65" s="40"/>
      <c r="AW65" s="40"/>
      <c r="AX65" s="40"/>
      <c r="AY65" s="40"/>
      <c r="AZ65" s="40"/>
      <c r="BA65" s="40"/>
      <c r="BB65" s="3">
        <v>80</v>
      </c>
      <c r="BC65" s="3">
        <v>150</v>
      </c>
      <c r="BQ65" s="14"/>
    </row>
    <row r="66" spans="1:69" ht="18" customHeight="1" x14ac:dyDescent="0.3">
      <c r="A66" s="1">
        <v>2015</v>
      </c>
      <c r="B66" s="1">
        <v>601</v>
      </c>
      <c r="C66" s="2" t="s">
        <v>46</v>
      </c>
      <c r="D66" s="1" t="s">
        <v>14</v>
      </c>
      <c r="E66" s="3">
        <f>IFERROR(MIN(AT_Bidders),0)</f>
        <v>45</v>
      </c>
      <c r="F66" s="3">
        <f>IFERROR(MAX(AT_Bidders),0)</f>
        <v>80</v>
      </c>
      <c r="G66" s="3">
        <f>IFERROR(AVERAGE(AT_Bidders),0)</f>
        <v>62.5</v>
      </c>
      <c r="H66" s="2" t="str">
        <f>tbl_AT[[#This Row],[Item '#]]&amp;"     "&amp;tbl_AT[[#This Row],[Description]]&amp;"     ("&amp;tbl_AT[[#This Row],[Unit]]&amp;")"</f>
        <v>601     Rock Channel Protection, Type C, with Filter Fabric     (CY)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40"/>
      <c r="AT66" s="40"/>
      <c r="AU66" s="40"/>
      <c r="AV66" s="40"/>
      <c r="AW66" s="40"/>
      <c r="AX66" s="40"/>
      <c r="AY66" s="40"/>
      <c r="AZ66" s="40"/>
      <c r="BA66" s="40"/>
      <c r="BB66" s="3">
        <v>80</v>
      </c>
      <c r="BC66" s="3">
        <v>45</v>
      </c>
      <c r="BQ66" s="14"/>
    </row>
    <row r="67" spans="1:69" ht="18" customHeight="1" x14ac:dyDescent="0.3">
      <c r="A67" s="1">
        <v>2016</v>
      </c>
      <c r="B67" s="1">
        <v>601</v>
      </c>
      <c r="C67" s="2" t="s">
        <v>4946</v>
      </c>
      <c r="D67" s="1" t="s">
        <v>14</v>
      </c>
      <c r="E67" s="3">
        <f>IFERROR(MIN(AT_Bidders),0)</f>
        <v>230</v>
      </c>
      <c r="F67" s="3">
        <f>IFERROR(MAX(AT_Bidders),0)</f>
        <v>1000</v>
      </c>
      <c r="G67" s="3">
        <f>IFERROR(AVERAGE(AT_Bidders),0)</f>
        <v>513.88099999999997</v>
      </c>
      <c r="H67" s="2" t="str">
        <f>tbl_AT[[#This Row],[Item '#]]&amp;"     "&amp;tbl_AT[[#This Row],[Description]]&amp;"     ("&amp;tbl_AT[[#This Row],[Unit]]&amp;")"</f>
        <v>601     Rock Channel Protection, Type D, with Filter Fabric     (CY)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40"/>
      <c r="AT67" s="40"/>
      <c r="AU67" s="40"/>
      <c r="AV67" s="40"/>
      <c r="AW67" s="40"/>
      <c r="AX67" s="40"/>
      <c r="AY67" s="40"/>
      <c r="AZ67" s="40"/>
      <c r="BA67" s="40"/>
      <c r="BG67" s="3">
        <v>450</v>
      </c>
      <c r="BH67" s="3">
        <v>480</v>
      </c>
      <c r="BI67" s="3">
        <v>1000</v>
      </c>
      <c r="BJ67" s="3">
        <v>500</v>
      </c>
      <c r="BK67" s="3">
        <v>230</v>
      </c>
      <c r="BL67" s="3">
        <v>443.81</v>
      </c>
      <c r="BM67" s="3">
        <v>260</v>
      </c>
      <c r="BN67" s="3">
        <v>875</v>
      </c>
      <c r="BO67" s="3">
        <v>500</v>
      </c>
      <c r="BP67" s="13">
        <v>400</v>
      </c>
      <c r="BQ67" s="14"/>
    </row>
    <row r="68" spans="1:69" ht="18" customHeight="1" x14ac:dyDescent="0.3">
      <c r="A68" s="1">
        <v>2016</v>
      </c>
      <c r="B68" s="1">
        <v>601</v>
      </c>
      <c r="C68" s="2" t="s">
        <v>4714</v>
      </c>
      <c r="D68" s="1" t="s">
        <v>14</v>
      </c>
      <c r="E68" s="3">
        <f>IFERROR(MIN(AT_Bidders),0)</f>
        <v>27</v>
      </c>
      <c r="F68" s="3">
        <f>IFERROR(MAX(AT_Bidders),0)</f>
        <v>250</v>
      </c>
      <c r="G68" s="3">
        <f>IFERROR(AVERAGE(AT_Bidders),0)</f>
        <v>115.33333333333333</v>
      </c>
      <c r="H68" s="40" t="str">
        <f>tbl_AT[[#This Row],[Item '#]]&amp;"     "&amp;tbl_AT[[#This Row],[Description]]&amp;"     ("&amp;tbl_AT[[#This Row],[Unit]]&amp;")"</f>
        <v>601     Rock Channel Protection ODOT Type C     (CY)</v>
      </c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>
        <v>120</v>
      </c>
      <c r="AT68" s="40">
        <v>75</v>
      </c>
      <c r="AU68" s="40">
        <v>100</v>
      </c>
      <c r="AV68" s="40">
        <v>98</v>
      </c>
      <c r="AW68" s="40">
        <v>120</v>
      </c>
      <c r="AX68" s="40">
        <v>28</v>
      </c>
      <c r="AY68" s="40">
        <v>27</v>
      </c>
      <c r="AZ68" s="40">
        <v>250</v>
      </c>
      <c r="BA68" s="40">
        <v>220</v>
      </c>
      <c r="BQ68" s="14"/>
    </row>
    <row r="69" spans="1:69" ht="18" customHeight="1" x14ac:dyDescent="0.3">
      <c r="A69" s="1">
        <v>2016</v>
      </c>
      <c r="B69" s="1">
        <v>601</v>
      </c>
      <c r="C69" s="2" t="s">
        <v>4715</v>
      </c>
      <c r="D69" s="1" t="s">
        <v>14</v>
      </c>
      <c r="E69" s="3">
        <f>IFERROR(MIN(AT_Bidders),0)</f>
        <v>27</v>
      </c>
      <c r="F69" s="3">
        <f>IFERROR(MAX(AT_Bidders),0)</f>
        <v>240</v>
      </c>
      <c r="G69" s="3">
        <f>IFERROR(AVERAGE(AT_Bidders),0)</f>
        <v>102.22222222222223</v>
      </c>
      <c r="H69" s="40" t="str">
        <f>tbl_AT[[#This Row],[Item '#]]&amp;"     "&amp;tbl_AT[[#This Row],[Description]]&amp;"     ("&amp;tbl_AT[[#This Row],[Unit]]&amp;")"</f>
        <v>601     Rock Channel Protection ODOT Type D     (CY)</v>
      </c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>
        <v>120</v>
      </c>
      <c r="AT69" s="40">
        <v>75</v>
      </c>
      <c r="AU69" s="40">
        <v>95</v>
      </c>
      <c r="AV69" s="40">
        <v>100</v>
      </c>
      <c r="AW69" s="40">
        <v>115</v>
      </c>
      <c r="AX69" s="40">
        <v>28</v>
      </c>
      <c r="AY69" s="40">
        <v>27</v>
      </c>
      <c r="AZ69" s="40">
        <v>240</v>
      </c>
      <c r="BA69" s="40">
        <v>120</v>
      </c>
      <c r="BQ69" s="14"/>
    </row>
    <row r="70" spans="1:69" ht="18" customHeight="1" x14ac:dyDescent="0.3">
      <c r="A70" s="1">
        <v>2016</v>
      </c>
      <c r="B70" s="1">
        <v>603</v>
      </c>
      <c r="C70" s="2" t="s">
        <v>4759</v>
      </c>
      <c r="D70" s="1" t="s">
        <v>12</v>
      </c>
      <c r="E70" s="3">
        <f>IFERROR(MIN(AT_Bidders),0)</f>
        <v>10</v>
      </c>
      <c r="F70" s="3">
        <f>IFERROR(MAX(AT_Bidders),0)</f>
        <v>43</v>
      </c>
      <c r="G70" s="3">
        <f>IFERROR(AVERAGE(AT_Bidders),0)</f>
        <v>30.064444444444444</v>
      </c>
      <c r="H70" s="40" t="str">
        <f>tbl_AT[[#This Row],[Item '#]]&amp;"     "&amp;tbl_AT[[#This Row],[Description]]&amp;"     ("&amp;tbl_AT[[#This Row],[Unit]]&amp;")"</f>
        <v>603     Underground High Voltage (2) 5" Conduits     (LF)</v>
      </c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>
        <v>26.08</v>
      </c>
      <c r="AT70" s="40">
        <v>25.5</v>
      </c>
      <c r="AU70" s="40">
        <v>10</v>
      </c>
      <c r="AV70" s="40">
        <v>30</v>
      </c>
      <c r="AW70" s="40">
        <v>42</v>
      </c>
      <c r="AX70" s="40">
        <v>29</v>
      </c>
      <c r="AY70" s="40">
        <v>43</v>
      </c>
      <c r="AZ70" s="40">
        <v>27</v>
      </c>
      <c r="BA70" s="40">
        <v>38</v>
      </c>
      <c r="BQ70" s="14"/>
    </row>
    <row r="71" spans="1:69" ht="18" customHeight="1" x14ac:dyDescent="0.3">
      <c r="A71" s="1">
        <v>2016</v>
      </c>
      <c r="B71" s="1">
        <v>603</v>
      </c>
      <c r="C71" s="2" t="s">
        <v>4760</v>
      </c>
      <c r="D71" s="1" t="s">
        <v>12</v>
      </c>
      <c r="E71" s="3">
        <f>IFERROR(MIN(AT_Bidders),0)</f>
        <v>100</v>
      </c>
      <c r="F71" s="3">
        <f>IFERROR(MAX(AT_Bidders),0)</f>
        <v>225</v>
      </c>
      <c r="G71" s="3">
        <f>IFERROR(AVERAGE(AT_Bidders),0)</f>
        <v>174.20333333333332</v>
      </c>
      <c r="H71" s="40" t="str">
        <f>tbl_AT[[#This Row],[Item '#]]&amp;"     "&amp;tbl_AT[[#This Row],[Description]]&amp;"     ("&amp;tbl_AT[[#This Row],[Unit]]&amp;")"</f>
        <v>603     1,200A Underground Secondary. Cable in 4" Conduits     (LF)</v>
      </c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>
        <v>180.83</v>
      </c>
      <c r="AT71" s="40">
        <v>180</v>
      </c>
      <c r="AU71" s="40">
        <v>100</v>
      </c>
      <c r="AV71" s="40">
        <v>200</v>
      </c>
      <c r="AW71" s="40">
        <v>225</v>
      </c>
      <c r="AX71" s="40">
        <v>200</v>
      </c>
      <c r="AY71" s="40">
        <v>107</v>
      </c>
      <c r="AZ71" s="40">
        <v>181</v>
      </c>
      <c r="BA71" s="40">
        <v>194</v>
      </c>
      <c r="BQ71" s="14"/>
    </row>
    <row r="72" spans="1:69" ht="18" customHeight="1" x14ac:dyDescent="0.3">
      <c r="A72" s="1">
        <v>2016</v>
      </c>
      <c r="B72" s="1">
        <v>603</v>
      </c>
      <c r="C72" s="2" t="s">
        <v>4762</v>
      </c>
      <c r="D72" s="1" t="s">
        <v>12</v>
      </c>
      <c r="E72" s="3">
        <f>IFERROR(MIN(AT_Bidders),0)</f>
        <v>20</v>
      </c>
      <c r="F72" s="3">
        <f>IFERROR(MAX(AT_Bidders),0)</f>
        <v>39</v>
      </c>
      <c r="G72" s="3">
        <f>IFERROR(AVERAGE(AT_Bidders),0)</f>
        <v>29.96222222222222</v>
      </c>
      <c r="H72" s="40" t="str">
        <f>tbl_AT[[#This Row],[Item '#]]&amp;"     "&amp;tbl_AT[[#This Row],[Description]]&amp;"     ("&amp;tbl_AT[[#This Row],[Unit]]&amp;")"</f>
        <v>603     Pedestal Feeds - 250A Triplex Cable with schedule 40
conduit     (LF)</v>
      </c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>
        <v>30.16</v>
      </c>
      <c r="AT72" s="40">
        <v>30</v>
      </c>
      <c r="AU72" s="40">
        <v>20</v>
      </c>
      <c r="AV72" s="40">
        <v>33</v>
      </c>
      <c r="AW72" s="40">
        <v>21.5</v>
      </c>
      <c r="AX72" s="40">
        <v>33</v>
      </c>
      <c r="AY72" s="40">
        <v>32</v>
      </c>
      <c r="AZ72" s="40">
        <v>31</v>
      </c>
      <c r="BA72" s="40">
        <v>39</v>
      </c>
      <c r="BQ72" s="14"/>
    </row>
    <row r="73" spans="1:69" ht="18" customHeight="1" x14ac:dyDescent="0.3">
      <c r="A73" s="1">
        <v>2016</v>
      </c>
      <c r="B73" s="1">
        <v>605</v>
      </c>
      <c r="C73" s="2" t="s">
        <v>189</v>
      </c>
      <c r="D73" s="1" t="s">
        <v>12</v>
      </c>
      <c r="E73" s="3">
        <f>IFERROR(MIN(AT_Bidders),0)</f>
        <v>5</v>
      </c>
      <c r="F73" s="3">
        <f>IFERROR(MAX(AT_Bidders),0)</f>
        <v>17</v>
      </c>
      <c r="G73" s="3">
        <f>IFERROR(AVERAGE(AT_Bidders),0)</f>
        <v>9.0541666666666654</v>
      </c>
      <c r="H73" s="2" t="str">
        <f>tbl_AT[[#This Row],[Item '#]]&amp;"     "&amp;tbl_AT[[#This Row],[Description]]&amp;"     ("&amp;tbl_AT[[#This Row],[Unit]]&amp;")"</f>
        <v>605     4" Shallow Pipe Underdrain     (LF)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40"/>
      <c r="AT73" s="40"/>
      <c r="AU73" s="40"/>
      <c r="AV73" s="40"/>
      <c r="AW73" s="40"/>
      <c r="AX73" s="40"/>
      <c r="AY73" s="40"/>
      <c r="AZ73" s="40"/>
      <c r="BA73" s="40"/>
      <c r="BB73" s="3">
        <v>6</v>
      </c>
      <c r="BC73" s="3">
        <v>9.5</v>
      </c>
      <c r="BG73" s="3">
        <v>8</v>
      </c>
      <c r="BH73" s="3">
        <v>10</v>
      </c>
      <c r="BI73" s="3">
        <v>17</v>
      </c>
      <c r="BJ73" s="3">
        <v>8</v>
      </c>
      <c r="BK73" s="3">
        <v>9.25</v>
      </c>
      <c r="BL73" s="3">
        <v>11.1</v>
      </c>
      <c r="BM73" s="3">
        <v>5.8</v>
      </c>
      <c r="BN73" s="3">
        <v>12</v>
      </c>
      <c r="BO73" s="3">
        <v>5</v>
      </c>
      <c r="BP73" s="13">
        <v>7</v>
      </c>
      <c r="BQ73" s="14"/>
    </row>
    <row r="74" spans="1:69" ht="18" customHeight="1" x14ac:dyDescent="0.3">
      <c r="A74" s="1">
        <v>2016</v>
      </c>
      <c r="B74" s="1">
        <v>605</v>
      </c>
      <c r="C74" s="2" t="s">
        <v>4730</v>
      </c>
      <c r="D74" s="1" t="s">
        <v>12</v>
      </c>
      <c r="E74" s="3">
        <f>IFERROR(MIN(AT_Bidders),0)</f>
        <v>6</v>
      </c>
      <c r="F74" s="3">
        <f>IFERROR(MAX(AT_Bidders),0)</f>
        <v>24</v>
      </c>
      <c r="G74" s="3">
        <f>IFERROR(AVERAGE(AT_Bidders),0)</f>
        <v>11.308888888888889</v>
      </c>
      <c r="H74" s="40" t="str">
        <f>tbl_AT[[#This Row],[Item '#]]&amp;"     "&amp;tbl_AT[[#This Row],[Description]]&amp;"     ("&amp;tbl_AT[[#This Row],[Unit]]&amp;")"</f>
        <v>605     4" Perforated PVC Underdrain with Filter Fabric     (LF)</v>
      </c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>
        <v>6</v>
      </c>
      <c r="AT74" s="40">
        <v>11</v>
      </c>
      <c r="AU74" s="40">
        <v>7</v>
      </c>
      <c r="AV74" s="40">
        <v>11</v>
      </c>
      <c r="AW74" s="40">
        <v>10</v>
      </c>
      <c r="AX74" s="40">
        <v>8</v>
      </c>
      <c r="AY74" s="40">
        <v>8</v>
      </c>
      <c r="AZ74" s="40">
        <v>24</v>
      </c>
      <c r="BA74" s="40">
        <v>16.78</v>
      </c>
      <c r="BQ74" s="14"/>
    </row>
    <row r="75" spans="1:69" ht="18" customHeight="1" x14ac:dyDescent="0.3">
      <c r="A75" s="1">
        <v>2016</v>
      </c>
      <c r="B75" s="1">
        <v>606</v>
      </c>
      <c r="C75" s="2" t="s">
        <v>4733</v>
      </c>
      <c r="D75" s="1" t="s">
        <v>12</v>
      </c>
      <c r="E75" s="3">
        <f>IFERROR(MIN(AT_Bidders),0)</f>
        <v>29</v>
      </c>
      <c r="F75" s="3">
        <f>IFERROR(MAX(AT_Bidders),0)</f>
        <v>50</v>
      </c>
      <c r="G75" s="3">
        <f>IFERROR(AVERAGE(AT_Bidders),0)</f>
        <v>39.861111111111114</v>
      </c>
      <c r="H75" s="40" t="str">
        <f>tbl_AT[[#This Row],[Item '#]]&amp;"     "&amp;tbl_AT[[#This Row],[Description]]&amp;"     ("&amp;tbl_AT[[#This Row],[Unit]]&amp;")"</f>
        <v>606     Timber Guard Rail     (LF)</v>
      </c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>
        <v>40</v>
      </c>
      <c r="AT75" s="40">
        <v>48</v>
      </c>
      <c r="AU75" s="40">
        <v>50</v>
      </c>
      <c r="AV75" s="40">
        <v>42</v>
      </c>
      <c r="AW75" s="40">
        <v>50</v>
      </c>
      <c r="AX75" s="40">
        <v>31.75</v>
      </c>
      <c r="AY75" s="40">
        <v>38</v>
      </c>
      <c r="AZ75" s="40">
        <v>30</v>
      </c>
      <c r="BA75" s="40">
        <v>29</v>
      </c>
      <c r="BQ75" s="14"/>
    </row>
    <row r="76" spans="1:69" ht="18" customHeight="1" x14ac:dyDescent="0.3">
      <c r="A76" s="1">
        <v>2016</v>
      </c>
      <c r="B76" s="1">
        <v>607</v>
      </c>
      <c r="C76" s="2" t="s">
        <v>81</v>
      </c>
      <c r="D76" s="1" t="s">
        <v>12</v>
      </c>
      <c r="E76" s="3">
        <f>IFERROR(MIN(AT_Bidders),0)</f>
        <v>1</v>
      </c>
      <c r="F76" s="3">
        <f>IFERROR(MAX(AT_Bidders),0)</f>
        <v>3.15</v>
      </c>
      <c r="G76" s="3">
        <f>IFERROR(AVERAGE(AT_Bidders),0)</f>
        <v>2.2888888888888888</v>
      </c>
      <c r="H76" s="40" t="str">
        <f>tbl_AT[[#This Row],[Item '#]]&amp;"     "&amp;tbl_AT[[#This Row],[Description]]&amp;"     ("&amp;tbl_AT[[#This Row],[Unit]]&amp;")"</f>
        <v>607     Silt Fence     (LF)</v>
      </c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>
        <v>2</v>
      </c>
      <c r="AT76" s="40">
        <v>3</v>
      </c>
      <c r="AU76" s="40">
        <v>1</v>
      </c>
      <c r="AV76" s="40">
        <v>1.75</v>
      </c>
      <c r="AW76" s="40">
        <v>2.5</v>
      </c>
      <c r="AX76" s="40">
        <v>3</v>
      </c>
      <c r="AY76" s="40">
        <v>2</v>
      </c>
      <c r="AZ76" s="40">
        <v>2.2000000000000002</v>
      </c>
      <c r="BA76" s="40">
        <v>3.15</v>
      </c>
      <c r="BQ76" s="14"/>
    </row>
    <row r="77" spans="1:69" ht="18" customHeight="1" x14ac:dyDescent="0.3">
      <c r="A77" s="1">
        <v>2016</v>
      </c>
      <c r="B77" s="1">
        <v>607</v>
      </c>
      <c r="C77" s="2" t="s">
        <v>4795</v>
      </c>
      <c r="D77" s="1" t="s">
        <v>12</v>
      </c>
      <c r="E77" s="3">
        <f>IFERROR(MIN(AT_Bidders),0)</f>
        <v>2</v>
      </c>
      <c r="F77" s="3">
        <f>IFERROR(MAX(AT_Bidders),0)</f>
        <v>6.75</v>
      </c>
      <c r="G77" s="3">
        <f>IFERROR(AVERAGE(AT_Bidders),0)</f>
        <v>3.7444444444444449</v>
      </c>
      <c r="H77" s="40" t="str">
        <f>tbl_AT[[#This Row],[Item '#]]&amp;"     "&amp;tbl_AT[[#This Row],[Description]]&amp;"     ("&amp;tbl_AT[[#This Row],[Unit]]&amp;")"</f>
        <v>607     Construction Fence     (LF)</v>
      </c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>
        <v>4</v>
      </c>
      <c r="AT77" s="40">
        <v>2.5</v>
      </c>
      <c r="AU77" s="40">
        <v>2</v>
      </c>
      <c r="AV77" s="40">
        <v>5.5</v>
      </c>
      <c r="AW77" s="40">
        <v>2.5</v>
      </c>
      <c r="AX77" s="40">
        <v>3.45</v>
      </c>
      <c r="AY77" s="40">
        <v>3</v>
      </c>
      <c r="AZ77" s="40">
        <v>4</v>
      </c>
      <c r="BA77" s="40">
        <v>6.75</v>
      </c>
      <c r="BQ77" s="14"/>
    </row>
    <row r="78" spans="1:69" ht="18" customHeight="1" x14ac:dyDescent="0.3">
      <c r="A78" s="1">
        <v>2015</v>
      </c>
      <c r="B78" s="1">
        <v>608</v>
      </c>
      <c r="C78" s="2" t="s">
        <v>4644</v>
      </c>
      <c r="D78" s="1" t="s">
        <v>48</v>
      </c>
      <c r="E78" s="3">
        <f>IFERROR(MIN(AT_Bidders),0)</f>
        <v>8.5</v>
      </c>
      <c r="F78" s="3">
        <f>IFERROR(MAX(AT_Bidders),0)</f>
        <v>10</v>
      </c>
      <c r="G78" s="3">
        <f>IFERROR(AVERAGE(AT_Bidders),0)</f>
        <v>9.25</v>
      </c>
      <c r="H78" s="2" t="str">
        <f>tbl_AT[[#This Row],[Item '#]]&amp;"     "&amp;tbl_AT[[#This Row],[Description]]&amp;"     ("&amp;tbl_AT[[#This Row],[Unit]]&amp;")"</f>
        <v>608     Concrete Walk     (SF)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40"/>
      <c r="AT78" s="40"/>
      <c r="AU78" s="40"/>
      <c r="AV78" s="40"/>
      <c r="AW78" s="40"/>
      <c r="AX78" s="40"/>
      <c r="AY78" s="40"/>
      <c r="AZ78" s="40"/>
      <c r="BA78" s="40"/>
      <c r="BB78" s="3">
        <v>10</v>
      </c>
      <c r="BC78" s="3">
        <v>8.5</v>
      </c>
      <c r="BQ78" s="14"/>
    </row>
    <row r="79" spans="1:69" ht="18" customHeight="1" x14ac:dyDescent="0.3">
      <c r="A79" s="1">
        <v>2016</v>
      </c>
      <c r="B79" s="1">
        <v>608</v>
      </c>
      <c r="C79" s="2" t="s">
        <v>49</v>
      </c>
      <c r="D79" s="1" t="s">
        <v>48</v>
      </c>
      <c r="E79" s="3">
        <f>IFERROR(MIN(AT_Bidders),0)</f>
        <v>12</v>
      </c>
      <c r="F79" s="3">
        <f>IFERROR(MAX(AT_Bidders),0)</f>
        <v>53.25</v>
      </c>
      <c r="G79" s="3">
        <f>IFERROR(AVERAGE(AT_Bidders),0)</f>
        <v>28.660000000000004</v>
      </c>
      <c r="H79" s="2" t="str">
        <f>tbl_AT[[#This Row],[Item '#]]&amp;"     "&amp;tbl_AT[[#This Row],[Description]]&amp;"     ("&amp;tbl_AT[[#This Row],[Unit]]&amp;")"</f>
        <v>608     Detectable Warnings     (SF)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40"/>
      <c r="AT79" s="40"/>
      <c r="AU79" s="40"/>
      <c r="AV79" s="40"/>
      <c r="AW79" s="40"/>
      <c r="AX79" s="40"/>
      <c r="AY79" s="40"/>
      <c r="AZ79" s="40"/>
      <c r="BA79" s="40"/>
      <c r="BG79" s="3">
        <v>24</v>
      </c>
      <c r="BH79" s="3">
        <v>12</v>
      </c>
      <c r="BI79" s="3">
        <v>40</v>
      </c>
      <c r="BJ79" s="3">
        <v>30</v>
      </c>
      <c r="BK79" s="3">
        <v>40</v>
      </c>
      <c r="BL79" s="3">
        <v>28.85</v>
      </c>
      <c r="BM79" s="3">
        <v>16.5</v>
      </c>
      <c r="BN79" s="3">
        <v>53.25</v>
      </c>
      <c r="BO79" s="3">
        <v>22</v>
      </c>
      <c r="BP79" s="13">
        <v>20</v>
      </c>
      <c r="BQ79" s="14"/>
    </row>
    <row r="80" spans="1:69" ht="18" customHeight="1" x14ac:dyDescent="0.3">
      <c r="A80" s="1">
        <v>2016</v>
      </c>
      <c r="B80" s="1">
        <v>608</v>
      </c>
      <c r="C80" s="2" t="s">
        <v>50</v>
      </c>
      <c r="D80" s="1" t="s">
        <v>48</v>
      </c>
      <c r="E80" s="3">
        <f>IFERROR(MIN(AT_Bidders),0)</f>
        <v>5</v>
      </c>
      <c r="F80" s="3">
        <f>IFERROR(MAX(AT_Bidders),0)</f>
        <v>18.25</v>
      </c>
      <c r="G80" s="3">
        <f>IFERROR(AVERAGE(AT_Bidders),0)</f>
        <v>11.91</v>
      </c>
      <c r="H80" s="2" t="str">
        <f>tbl_AT[[#This Row],[Item '#]]&amp;"     "&amp;tbl_AT[[#This Row],[Description]]&amp;"     ("&amp;tbl_AT[[#This Row],[Unit]]&amp;")"</f>
        <v>608     Curb Ramp, as per plan     (SF)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40"/>
      <c r="AT80" s="40"/>
      <c r="AU80" s="40"/>
      <c r="AV80" s="40"/>
      <c r="AW80" s="40"/>
      <c r="AX80" s="40"/>
      <c r="AY80" s="40"/>
      <c r="AZ80" s="40"/>
      <c r="BA80" s="40"/>
      <c r="BG80" s="3">
        <v>17</v>
      </c>
      <c r="BH80" s="3">
        <v>12</v>
      </c>
      <c r="BI80" s="3">
        <v>14.5</v>
      </c>
      <c r="BJ80" s="3">
        <v>12</v>
      </c>
      <c r="BK80" s="3">
        <v>9</v>
      </c>
      <c r="BL80" s="3">
        <v>11.1</v>
      </c>
      <c r="BM80" s="3">
        <v>12.25</v>
      </c>
      <c r="BN80" s="3">
        <v>18.25</v>
      </c>
      <c r="BO80" s="3">
        <v>8</v>
      </c>
      <c r="BP80" s="13">
        <v>5</v>
      </c>
      <c r="BQ80" s="14"/>
    </row>
    <row r="81" spans="1:69" ht="18" customHeight="1" x14ac:dyDescent="0.3">
      <c r="A81" s="1">
        <v>2016</v>
      </c>
      <c r="B81" s="1">
        <v>608</v>
      </c>
      <c r="C81" s="2" t="s">
        <v>4731</v>
      </c>
      <c r="D81" s="1" t="s">
        <v>21</v>
      </c>
      <c r="E81" s="3">
        <f>IFERROR(MIN(AT_Bidders),0)</f>
        <v>5</v>
      </c>
      <c r="F81" s="3">
        <f>IFERROR(MAX(AT_Bidders),0)</f>
        <v>45</v>
      </c>
      <c r="G81" s="3">
        <f>IFERROR(AVERAGE(AT_Bidders),0)</f>
        <v>21.5</v>
      </c>
      <c r="H81" s="40" t="str">
        <f>tbl_AT[[#This Row],[Item '#]]&amp;"     "&amp;tbl_AT[[#This Row],[Description]]&amp;"     ("&amp;tbl_AT[[#This Row],[Unit]]&amp;")"</f>
        <v>608     Dock Access Path     (SY)</v>
      </c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>
        <v>16</v>
      </c>
      <c r="AT81" s="40">
        <v>12</v>
      </c>
      <c r="AU81" s="40">
        <v>5</v>
      </c>
      <c r="AV81" s="40">
        <v>14.5</v>
      </c>
      <c r="AW81" s="40">
        <v>27</v>
      </c>
      <c r="AX81" s="40">
        <v>25</v>
      </c>
      <c r="AY81" s="40">
        <v>25</v>
      </c>
      <c r="AZ81" s="40">
        <v>24</v>
      </c>
      <c r="BA81" s="40">
        <v>45</v>
      </c>
      <c r="BQ81" s="14"/>
    </row>
    <row r="82" spans="1:69" ht="18" customHeight="1" x14ac:dyDescent="0.3">
      <c r="A82" s="1">
        <v>2016</v>
      </c>
      <c r="B82" s="1">
        <v>609</v>
      </c>
      <c r="C82" s="2" t="s">
        <v>4789</v>
      </c>
      <c r="D82" s="1" t="s">
        <v>12</v>
      </c>
      <c r="E82" s="3">
        <f>IFERROR(MIN(AT_Bidders),0)</f>
        <v>12</v>
      </c>
      <c r="F82" s="3">
        <f>IFERROR(MAX(AT_Bidders),0)</f>
        <v>61</v>
      </c>
      <c r="G82" s="3">
        <f>IFERROR(AVERAGE(AT_Bidders),0)</f>
        <v>39.222222222222221</v>
      </c>
      <c r="H82" s="40" t="str">
        <f>tbl_AT[[#This Row],[Item '#]]&amp;"     "&amp;tbl_AT[[#This Row],[Description]]&amp;"     ("&amp;tbl_AT[[#This Row],[Unit]]&amp;")"</f>
        <v>609     Concrete Curb (accessible sites)     (LF)</v>
      </c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>
        <v>25</v>
      </c>
      <c r="AT82" s="40">
        <v>60</v>
      </c>
      <c r="AU82" s="40">
        <v>12</v>
      </c>
      <c r="AV82" s="40">
        <v>33</v>
      </c>
      <c r="AW82" s="40">
        <v>45</v>
      </c>
      <c r="AX82" s="40">
        <v>40</v>
      </c>
      <c r="AY82" s="40">
        <v>42</v>
      </c>
      <c r="AZ82" s="40">
        <v>35</v>
      </c>
      <c r="BA82" s="40">
        <v>61</v>
      </c>
      <c r="BQ82" s="14"/>
    </row>
    <row r="83" spans="1:69" ht="18" customHeight="1" x14ac:dyDescent="0.3">
      <c r="A83" s="1">
        <v>2016</v>
      </c>
      <c r="B83" s="1">
        <v>611</v>
      </c>
      <c r="C83" s="2" t="s">
        <v>4676</v>
      </c>
      <c r="D83" s="1" t="s">
        <v>12</v>
      </c>
      <c r="E83" s="3">
        <f>IFERROR(MIN(AT_Bidders),0)</f>
        <v>48</v>
      </c>
      <c r="F83" s="3">
        <f>IFERROR(MAX(AT_Bidders),0)</f>
        <v>124</v>
      </c>
      <c r="G83" s="3">
        <f>IFERROR(AVERAGE(AT_Bidders),0)</f>
        <v>92.244444444444454</v>
      </c>
      <c r="H83" s="40" t="str">
        <f>tbl_AT[[#This Row],[Item '#]]&amp;"     "&amp;tbl_AT[[#This Row],[Description]]&amp;"     ("&amp;tbl_AT[[#This Row],[Unit]]&amp;")"</f>
        <v>611     8" Sanitary Sewer Main w/Gravel Backfill     (LF)</v>
      </c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>
        <v>110</v>
      </c>
      <c r="AT83" s="40">
        <v>62</v>
      </c>
      <c r="AU83" s="40">
        <v>100</v>
      </c>
      <c r="AV83" s="40">
        <v>48</v>
      </c>
      <c r="AW83" s="40">
        <v>90</v>
      </c>
      <c r="AX83" s="40">
        <v>124</v>
      </c>
      <c r="AY83" s="40">
        <v>118</v>
      </c>
      <c r="AZ83" s="40">
        <v>85</v>
      </c>
      <c r="BA83" s="40">
        <v>93.2</v>
      </c>
      <c r="BQ83" s="14"/>
    </row>
    <row r="84" spans="1:69" ht="18" customHeight="1" x14ac:dyDescent="0.3">
      <c r="A84" s="1">
        <v>2016</v>
      </c>
      <c r="B84" s="1">
        <v>611</v>
      </c>
      <c r="C84" s="2" t="s">
        <v>4677</v>
      </c>
      <c r="D84" s="1" t="s">
        <v>12</v>
      </c>
      <c r="E84" s="3">
        <f>IFERROR(MIN(AT_Bidders),0)</f>
        <v>17.5</v>
      </c>
      <c r="F84" s="3">
        <f>IFERROR(MAX(AT_Bidders),0)</f>
        <v>61</v>
      </c>
      <c r="G84" s="3">
        <f>IFERROR(AVERAGE(AT_Bidders),0)</f>
        <v>43.222222222222221</v>
      </c>
      <c r="H84" s="40" t="str">
        <f>tbl_AT[[#This Row],[Item '#]]&amp;"     "&amp;tbl_AT[[#This Row],[Description]]&amp;"     ("&amp;tbl_AT[[#This Row],[Unit]]&amp;")"</f>
        <v>611     8" Sanitary Sewer Main w/ Native Backfill     (LF)</v>
      </c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>
        <v>50</v>
      </c>
      <c r="AT84" s="40">
        <v>43</v>
      </c>
      <c r="AU84" s="40">
        <v>50</v>
      </c>
      <c r="AV84" s="40">
        <v>17.5</v>
      </c>
      <c r="AW84" s="40">
        <v>45</v>
      </c>
      <c r="AX84" s="40">
        <v>38.5</v>
      </c>
      <c r="AY84" s="40">
        <v>37</v>
      </c>
      <c r="AZ84" s="40">
        <v>61</v>
      </c>
      <c r="BA84" s="40">
        <v>47</v>
      </c>
    </row>
    <row r="85" spans="1:69" ht="18" customHeight="1" x14ac:dyDescent="0.3">
      <c r="A85" s="1">
        <v>2016</v>
      </c>
      <c r="B85" s="1">
        <v>611</v>
      </c>
      <c r="C85" s="2" t="s">
        <v>4678</v>
      </c>
      <c r="D85" s="1" t="s">
        <v>59</v>
      </c>
      <c r="E85" s="3">
        <f>IFERROR(MIN(AT_Bidders),0)</f>
        <v>1650</v>
      </c>
      <c r="F85" s="3">
        <f>IFERROR(MAX(AT_Bidders),0)</f>
        <v>4400</v>
      </c>
      <c r="G85" s="3">
        <f>IFERROR(AVERAGE(AT_Bidders),0)</f>
        <v>3221.4444444444443</v>
      </c>
      <c r="H85" s="40" t="str">
        <f>tbl_AT[[#This Row],[Item '#]]&amp;"     "&amp;tbl_AT[[#This Row],[Description]]&amp;"     ("&amp;tbl_AT[[#This Row],[Unit]]&amp;")"</f>
        <v>611     Sanitary Sewer Manholes     (EA)</v>
      </c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>
        <v>3000</v>
      </c>
      <c r="AT85" s="40">
        <v>2500</v>
      </c>
      <c r="AU85" s="40">
        <v>2500</v>
      </c>
      <c r="AV85" s="40">
        <v>1650</v>
      </c>
      <c r="AW85" s="40">
        <v>4000</v>
      </c>
      <c r="AX85" s="40">
        <v>4400</v>
      </c>
      <c r="AY85" s="40">
        <v>4303</v>
      </c>
      <c r="AZ85" s="40">
        <v>3100</v>
      </c>
      <c r="BA85" s="40">
        <v>3540</v>
      </c>
    </row>
    <row r="86" spans="1:69" ht="18" customHeight="1" x14ac:dyDescent="0.3">
      <c r="A86" s="1">
        <v>2016</v>
      </c>
      <c r="B86" s="1">
        <v>611</v>
      </c>
      <c r="C86" s="2" t="s">
        <v>4679</v>
      </c>
      <c r="D86" s="1" t="s">
        <v>59</v>
      </c>
      <c r="E86" s="3">
        <f>IFERROR(MIN(AT_Bidders),0)</f>
        <v>3984</v>
      </c>
      <c r="F86" s="3">
        <f>IFERROR(MAX(AT_Bidders),0)</f>
        <v>7150</v>
      </c>
      <c r="G86" s="3">
        <f>IFERROR(AVERAGE(AT_Bidders),0)</f>
        <v>4914.8888888888887</v>
      </c>
      <c r="H86" s="40" t="str">
        <f>tbl_AT[[#This Row],[Item '#]]&amp;"     "&amp;tbl_AT[[#This Row],[Description]]&amp;"     ("&amp;tbl_AT[[#This Row],[Unit]]&amp;")"</f>
        <v>611     Sanitary Sewer Manholes with Inside Drop     (EA)</v>
      </c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>
        <v>5000</v>
      </c>
      <c r="AT86" s="40">
        <v>4500</v>
      </c>
      <c r="AU86" s="40">
        <v>4000</v>
      </c>
      <c r="AV86" s="40">
        <v>4200</v>
      </c>
      <c r="AW86" s="40">
        <v>6000</v>
      </c>
      <c r="AX86" s="40">
        <v>4100</v>
      </c>
      <c r="AY86" s="40">
        <v>3984</v>
      </c>
      <c r="AZ86" s="40">
        <v>5300</v>
      </c>
      <c r="BA86" s="40">
        <v>7150</v>
      </c>
    </row>
    <row r="87" spans="1:69" ht="18" customHeight="1" x14ac:dyDescent="0.3">
      <c r="A87" s="1">
        <v>2016</v>
      </c>
      <c r="B87" s="1">
        <v>611</v>
      </c>
      <c r="C87" s="2" t="s">
        <v>4681</v>
      </c>
      <c r="D87" s="1" t="s">
        <v>12</v>
      </c>
      <c r="E87" s="3">
        <f>IFERROR(MIN(AT_Bidders),0)</f>
        <v>8</v>
      </c>
      <c r="F87" s="3">
        <f>IFERROR(MAX(AT_Bidders),0)</f>
        <v>37</v>
      </c>
      <c r="G87" s="3">
        <f>IFERROR(AVERAGE(AT_Bidders),0)</f>
        <v>15.899999999999999</v>
      </c>
      <c r="H87" s="40" t="str">
        <f>tbl_AT[[#This Row],[Item '#]]&amp;"     "&amp;tbl_AT[[#This Row],[Description]]&amp;"     ("&amp;tbl_AT[[#This Row],[Unit]]&amp;")"</f>
        <v>611     Sanitary Sewer Force Main     (LF)</v>
      </c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>
        <v>16</v>
      </c>
      <c r="AT87" s="40">
        <v>9</v>
      </c>
      <c r="AU87" s="40">
        <v>12</v>
      </c>
      <c r="AV87" s="40">
        <v>11</v>
      </c>
      <c r="AW87" s="40">
        <v>25</v>
      </c>
      <c r="AX87" s="40">
        <v>9</v>
      </c>
      <c r="AY87" s="40">
        <v>8</v>
      </c>
      <c r="AZ87" s="40">
        <v>37</v>
      </c>
      <c r="BA87" s="40">
        <v>16.100000000000001</v>
      </c>
    </row>
    <row r="88" spans="1:69" ht="18" customHeight="1" x14ac:dyDescent="0.3">
      <c r="A88" s="1">
        <v>2016</v>
      </c>
      <c r="B88" s="1">
        <v>611</v>
      </c>
      <c r="C88" s="2" t="s">
        <v>4683</v>
      </c>
      <c r="D88" s="1" t="s">
        <v>12</v>
      </c>
      <c r="E88" s="3">
        <f>IFERROR(MIN(AT_Bidders),0)</f>
        <v>15</v>
      </c>
      <c r="F88" s="3">
        <f>IFERROR(MAX(AT_Bidders),0)</f>
        <v>40</v>
      </c>
      <c r="G88" s="3">
        <f>IFERROR(AVERAGE(AT_Bidders),0)</f>
        <v>28.755555555555556</v>
      </c>
      <c r="H88" s="40" t="str">
        <f>tbl_AT[[#This Row],[Item '#]]&amp;"     "&amp;tbl_AT[[#This Row],[Description]]&amp;"     ("&amp;tbl_AT[[#This Row],[Unit]]&amp;")"</f>
        <v>611     4" Sewer Laterals - Complete Incl Cleanouts     (LF)</v>
      </c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>
        <v>29</v>
      </c>
      <c r="AT88" s="40">
        <v>25.5</v>
      </c>
      <c r="AU88" s="40">
        <v>15</v>
      </c>
      <c r="AV88" s="40">
        <v>32</v>
      </c>
      <c r="AW88" s="40">
        <v>18.5</v>
      </c>
      <c r="AX88" s="40">
        <v>33</v>
      </c>
      <c r="AY88" s="40">
        <v>31</v>
      </c>
      <c r="AZ88" s="40">
        <v>40</v>
      </c>
      <c r="BA88" s="40">
        <v>34.799999999999997</v>
      </c>
    </row>
    <row r="89" spans="1:69" ht="18" customHeight="1" x14ac:dyDescent="0.3">
      <c r="A89" s="1">
        <v>2016</v>
      </c>
      <c r="B89" s="1">
        <v>611</v>
      </c>
      <c r="C89" s="2" t="s">
        <v>4684</v>
      </c>
      <c r="D89" s="1" t="s">
        <v>12</v>
      </c>
      <c r="E89" s="3">
        <f>IFERROR(MIN(AT_Bidders),0)</f>
        <v>35</v>
      </c>
      <c r="F89" s="3">
        <f>IFERROR(MAX(AT_Bidders),0)</f>
        <v>110</v>
      </c>
      <c r="G89" s="3">
        <f>IFERROR(AVERAGE(AT_Bidders),0)</f>
        <v>50.2</v>
      </c>
      <c r="H89" s="40" t="str">
        <f>tbl_AT[[#This Row],[Item '#]]&amp;"     "&amp;tbl_AT[[#This Row],[Description]]&amp;"     ("&amp;tbl_AT[[#This Row],[Unit]]&amp;")"</f>
        <v>611     8" Water Main w/Gravel Backfill     (LF)</v>
      </c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>
        <v>110</v>
      </c>
      <c r="AT89" s="40">
        <v>42</v>
      </c>
      <c r="AU89" s="40">
        <v>40</v>
      </c>
      <c r="AV89" s="40">
        <v>35</v>
      </c>
      <c r="AW89" s="40">
        <v>60</v>
      </c>
      <c r="AX89" s="40">
        <v>41</v>
      </c>
      <c r="AY89" s="40">
        <v>40</v>
      </c>
      <c r="AZ89" s="40">
        <v>36</v>
      </c>
      <c r="BA89" s="40">
        <v>47.8</v>
      </c>
    </row>
    <row r="90" spans="1:69" ht="18" customHeight="1" x14ac:dyDescent="0.3">
      <c r="A90" s="1">
        <v>2016</v>
      </c>
      <c r="B90" s="1">
        <v>611</v>
      </c>
      <c r="C90" s="2" t="s">
        <v>4685</v>
      </c>
      <c r="D90" s="1" t="s">
        <v>12</v>
      </c>
      <c r="E90" s="3">
        <f>IFERROR(MIN(AT_Bidders),0)</f>
        <v>30</v>
      </c>
      <c r="F90" s="3">
        <f>IFERROR(MAX(AT_Bidders),0)</f>
        <v>60</v>
      </c>
      <c r="G90" s="3">
        <f>IFERROR(AVERAGE(AT_Bidders),0)</f>
        <v>40.211111111111109</v>
      </c>
      <c r="H90" s="40" t="str">
        <f>tbl_AT[[#This Row],[Item '#]]&amp;"     "&amp;tbl_AT[[#This Row],[Description]]&amp;"     ("&amp;tbl_AT[[#This Row],[Unit]]&amp;")"</f>
        <v>611     6" Water Main w/Gravel Backfill     (LF)</v>
      </c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>
        <v>60</v>
      </c>
      <c r="AT90" s="40">
        <v>38</v>
      </c>
      <c r="AU90" s="40">
        <v>30</v>
      </c>
      <c r="AV90" s="40">
        <v>31</v>
      </c>
      <c r="AW90" s="40">
        <v>50</v>
      </c>
      <c r="AX90" s="40">
        <v>40</v>
      </c>
      <c r="AY90" s="40">
        <v>39</v>
      </c>
      <c r="AZ90" s="40">
        <v>30</v>
      </c>
      <c r="BA90" s="40">
        <v>43.9</v>
      </c>
    </row>
    <row r="91" spans="1:69" ht="18" customHeight="1" x14ac:dyDescent="0.3">
      <c r="A91" s="1">
        <v>2016</v>
      </c>
      <c r="B91" s="1">
        <v>611</v>
      </c>
      <c r="C91" s="2" t="s">
        <v>4686</v>
      </c>
      <c r="D91" s="1" t="s">
        <v>12</v>
      </c>
      <c r="E91" s="3">
        <f>IFERROR(MIN(AT_Bidders),0)</f>
        <v>24</v>
      </c>
      <c r="F91" s="3">
        <f>IFERROR(MAX(AT_Bidders),0)</f>
        <v>45</v>
      </c>
      <c r="G91" s="3">
        <f>IFERROR(AVERAGE(AT_Bidders),0)</f>
        <v>31.527777777777779</v>
      </c>
      <c r="H91" s="40" t="str">
        <f>tbl_AT[[#This Row],[Item '#]]&amp;"     "&amp;tbl_AT[[#This Row],[Description]]&amp;"     ("&amp;tbl_AT[[#This Row],[Unit]]&amp;")"</f>
        <v>611     4" Water Main w/Gravel Backfill     (LF)</v>
      </c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>
        <v>45</v>
      </c>
      <c r="AT91" s="40">
        <v>33.5</v>
      </c>
      <c r="AU91" s="40">
        <v>25</v>
      </c>
      <c r="AV91" s="40">
        <v>24</v>
      </c>
      <c r="AW91" s="40">
        <v>40</v>
      </c>
      <c r="AX91" s="40">
        <v>27</v>
      </c>
      <c r="AY91" s="40">
        <v>26</v>
      </c>
      <c r="AZ91" s="40">
        <v>25</v>
      </c>
      <c r="BA91" s="40">
        <v>38.25</v>
      </c>
    </row>
    <row r="92" spans="1:69" ht="18" customHeight="1" x14ac:dyDescent="0.3">
      <c r="A92" s="1">
        <v>2016</v>
      </c>
      <c r="B92" s="1">
        <v>611</v>
      </c>
      <c r="C92" s="2" t="s">
        <v>4687</v>
      </c>
      <c r="D92" s="1" t="s">
        <v>12</v>
      </c>
      <c r="E92" s="3">
        <f>IFERROR(MIN(AT_Bidders),0)</f>
        <v>17.5</v>
      </c>
      <c r="F92" s="3">
        <f>IFERROR(MAX(AT_Bidders),0)</f>
        <v>40</v>
      </c>
      <c r="G92" s="3">
        <f>IFERROR(AVERAGE(AT_Bidders),0)</f>
        <v>27.055555555555557</v>
      </c>
      <c r="H92" s="40" t="str">
        <f>tbl_AT[[#This Row],[Item '#]]&amp;"     "&amp;tbl_AT[[#This Row],[Description]]&amp;"     ("&amp;tbl_AT[[#This Row],[Unit]]&amp;")"</f>
        <v>611     2" Water Main w/Gravel Backfill     (LF)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>
        <v>40</v>
      </c>
      <c r="AT92" s="40">
        <v>31</v>
      </c>
      <c r="AU92" s="40">
        <v>20</v>
      </c>
      <c r="AV92" s="40">
        <v>17.5</v>
      </c>
      <c r="AW92" s="40">
        <v>34</v>
      </c>
      <c r="AX92" s="40">
        <v>25</v>
      </c>
      <c r="AY92" s="40">
        <v>24</v>
      </c>
      <c r="AZ92" s="40">
        <v>22</v>
      </c>
      <c r="BA92" s="40">
        <v>30</v>
      </c>
    </row>
    <row r="93" spans="1:69" ht="18" customHeight="1" x14ac:dyDescent="0.3">
      <c r="A93" s="1">
        <v>2016</v>
      </c>
      <c r="B93" s="1">
        <v>611</v>
      </c>
      <c r="C93" s="2" t="s">
        <v>4697</v>
      </c>
      <c r="D93" s="1" t="s">
        <v>12</v>
      </c>
      <c r="E93" s="3">
        <f>IFERROR(MIN(AT_Bidders),0)</f>
        <v>14</v>
      </c>
      <c r="F93" s="3">
        <f>IFERROR(MAX(AT_Bidders),0)</f>
        <v>65</v>
      </c>
      <c r="G93" s="3">
        <f>IFERROR(AVERAGE(AT_Bidders),0)</f>
        <v>31.722222222222221</v>
      </c>
      <c r="H93" s="40" t="str">
        <f>tbl_AT[[#This Row],[Item '#]]&amp;"     "&amp;tbl_AT[[#This Row],[Description]]&amp;"     ("&amp;tbl_AT[[#This Row],[Unit]]&amp;")"</f>
        <v>611     1" Lateral To Drinking Fountain     (LF)</v>
      </c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>
        <v>15</v>
      </c>
      <c r="AT93" s="40">
        <v>25.5</v>
      </c>
      <c r="AU93" s="40">
        <v>14</v>
      </c>
      <c r="AV93" s="40">
        <v>62</v>
      </c>
      <c r="AW93" s="40">
        <v>30</v>
      </c>
      <c r="AX93" s="40">
        <v>30</v>
      </c>
      <c r="AY93" s="40">
        <v>23</v>
      </c>
      <c r="AZ93" s="40">
        <v>21</v>
      </c>
      <c r="BA93" s="40">
        <v>65</v>
      </c>
    </row>
    <row r="94" spans="1:69" ht="18" customHeight="1" x14ac:dyDescent="0.3">
      <c r="A94" s="1">
        <v>2016</v>
      </c>
      <c r="B94" s="1">
        <v>611</v>
      </c>
      <c r="C94" s="2" t="s">
        <v>4698</v>
      </c>
      <c r="D94" s="1" t="s">
        <v>12</v>
      </c>
      <c r="E94" s="3">
        <f>IFERROR(MIN(AT_Bidders),0)</f>
        <v>17</v>
      </c>
      <c r="F94" s="3">
        <f>IFERROR(MAX(AT_Bidders),0)</f>
        <v>32</v>
      </c>
      <c r="G94" s="3">
        <f>IFERROR(AVERAGE(AT_Bidders),0)</f>
        <v>22.833333333333332</v>
      </c>
      <c r="H94" s="40" t="str">
        <f>tbl_AT[[#This Row],[Item '#]]&amp;"     "&amp;tbl_AT[[#This Row],[Description]]&amp;"     ("&amp;tbl_AT[[#This Row],[Unit]]&amp;")"</f>
        <v>611     1" Water Laterals - Complete     (LF)</v>
      </c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>
        <v>24</v>
      </c>
      <c r="AT94" s="40">
        <v>17</v>
      </c>
      <c r="AU94" s="40">
        <v>18</v>
      </c>
      <c r="AV94" s="40">
        <v>32</v>
      </c>
      <c r="AW94" s="40">
        <v>20</v>
      </c>
      <c r="AX94" s="40">
        <v>27.5</v>
      </c>
      <c r="AY94" s="40">
        <v>26</v>
      </c>
      <c r="AZ94" s="40">
        <v>20</v>
      </c>
      <c r="BA94" s="40">
        <v>21</v>
      </c>
    </row>
    <row r="95" spans="1:69" ht="18" customHeight="1" x14ac:dyDescent="0.3">
      <c r="A95" s="1">
        <v>2016</v>
      </c>
      <c r="B95" s="1">
        <v>611</v>
      </c>
      <c r="C95" s="2" t="s">
        <v>4699</v>
      </c>
      <c r="D95" s="1" t="s">
        <v>12</v>
      </c>
      <c r="E95" s="3">
        <f>IFERROR(MIN(AT_Bidders),0)</f>
        <v>44</v>
      </c>
      <c r="F95" s="3">
        <f>IFERROR(MAX(AT_Bidders),0)</f>
        <v>110</v>
      </c>
      <c r="G95" s="3">
        <f>IFERROR(AVERAGE(AT_Bidders),0)</f>
        <v>79.277777777777771</v>
      </c>
      <c r="H95" s="40" t="str">
        <f>tbl_AT[[#This Row],[Item '#]]&amp;"     "&amp;tbl_AT[[#This Row],[Description]]&amp;"     ("&amp;tbl_AT[[#This Row],[Unit]]&amp;")"</f>
        <v>611     Storm Drain (30")     (LF)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>
        <v>94</v>
      </c>
      <c r="AT95" s="40">
        <v>51.5</v>
      </c>
      <c r="AU95" s="40">
        <v>55</v>
      </c>
      <c r="AV95" s="40">
        <v>44</v>
      </c>
      <c r="AW95" s="40">
        <v>70</v>
      </c>
      <c r="AX95" s="40">
        <v>100</v>
      </c>
      <c r="AY95" s="40">
        <v>92</v>
      </c>
      <c r="AZ95" s="40">
        <v>97</v>
      </c>
      <c r="BA95" s="40">
        <v>110</v>
      </c>
    </row>
    <row r="96" spans="1:69" ht="18" customHeight="1" x14ac:dyDescent="0.3">
      <c r="A96" s="1">
        <v>2016</v>
      </c>
      <c r="B96" s="1">
        <v>611</v>
      </c>
      <c r="C96" s="2" t="s">
        <v>4700</v>
      </c>
      <c r="D96" s="1" t="s">
        <v>12</v>
      </c>
      <c r="E96" s="3">
        <f>IFERROR(MIN(AT_Bidders),0)</f>
        <v>33</v>
      </c>
      <c r="F96" s="3">
        <f>IFERROR(MAX(AT_Bidders),0)</f>
        <v>88</v>
      </c>
      <c r="G96" s="3">
        <f>IFERROR(AVERAGE(AT_Bidders),0)</f>
        <v>61.888888888888886</v>
      </c>
      <c r="H96" s="40" t="str">
        <f>tbl_AT[[#This Row],[Item '#]]&amp;"     "&amp;tbl_AT[[#This Row],[Description]]&amp;"     ("&amp;tbl_AT[[#This Row],[Unit]]&amp;")"</f>
        <v>611     Storm Drain (24")     (LF)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>
        <v>55</v>
      </c>
      <c r="AT96" s="40">
        <v>40</v>
      </c>
      <c r="AU96" s="40">
        <v>48</v>
      </c>
      <c r="AV96" s="40">
        <v>33</v>
      </c>
      <c r="AW96" s="40">
        <v>60</v>
      </c>
      <c r="AX96" s="40">
        <v>75</v>
      </c>
      <c r="AY96" s="40">
        <v>73</v>
      </c>
      <c r="AZ96" s="40">
        <v>85</v>
      </c>
      <c r="BA96" s="40">
        <v>88</v>
      </c>
    </row>
    <row r="97" spans="1:68" ht="18" customHeight="1" x14ac:dyDescent="0.3">
      <c r="A97" s="1">
        <v>2016</v>
      </c>
      <c r="B97" s="1">
        <v>611</v>
      </c>
      <c r="C97" s="2" t="s">
        <v>4701</v>
      </c>
      <c r="D97" s="1" t="s">
        <v>12</v>
      </c>
      <c r="E97" s="3">
        <f>IFERROR(MIN(AT_Bidders),0)</f>
        <v>30</v>
      </c>
      <c r="F97" s="3">
        <f>IFERROR(MAX(AT_Bidders),0)</f>
        <v>80</v>
      </c>
      <c r="G97" s="3">
        <f>IFERROR(AVERAGE(AT_Bidders),0)</f>
        <v>55.555555555555557</v>
      </c>
      <c r="H97" s="40" t="str">
        <f>tbl_AT[[#This Row],[Item '#]]&amp;"     "&amp;tbl_AT[[#This Row],[Description]]&amp;"     ("&amp;tbl_AT[[#This Row],[Unit]]&amp;")"</f>
        <v>611     Storm Drain (18")     (LF)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>
        <v>70</v>
      </c>
      <c r="AT97" s="40">
        <v>37</v>
      </c>
      <c r="AU97" s="40">
        <v>40</v>
      </c>
      <c r="AV97" s="40">
        <v>30</v>
      </c>
      <c r="AW97" s="40">
        <v>50</v>
      </c>
      <c r="AX97" s="40">
        <v>70</v>
      </c>
      <c r="AY97" s="40">
        <v>68</v>
      </c>
      <c r="AZ97" s="40">
        <v>80</v>
      </c>
      <c r="BA97" s="40">
        <v>55</v>
      </c>
    </row>
    <row r="98" spans="1:68" ht="18" customHeight="1" x14ac:dyDescent="0.3">
      <c r="A98" s="1">
        <v>2016</v>
      </c>
      <c r="B98" s="1">
        <v>611</v>
      </c>
      <c r="C98" s="2" t="s">
        <v>4702</v>
      </c>
      <c r="D98" s="1" t="s">
        <v>12</v>
      </c>
      <c r="E98" s="3">
        <f>IFERROR(MIN(AT_Bidders),0)</f>
        <v>17</v>
      </c>
      <c r="F98" s="3">
        <f>IFERROR(MAX(AT_Bidders),0)</f>
        <v>79</v>
      </c>
      <c r="G98" s="3">
        <f>IFERROR(AVERAGE(AT_Bidders),0)</f>
        <v>44.222222222222221</v>
      </c>
      <c r="H98" s="40" t="str">
        <f>tbl_AT[[#This Row],[Item '#]]&amp;"     "&amp;tbl_AT[[#This Row],[Description]]&amp;"     ("&amp;tbl_AT[[#This Row],[Unit]]&amp;")"</f>
        <v>611     Storm Drain (15")     (LF)</v>
      </c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>
        <v>34</v>
      </c>
      <c r="AT98" s="40">
        <v>25</v>
      </c>
      <c r="AU98" s="40">
        <v>37</v>
      </c>
      <c r="AV98" s="40">
        <v>17</v>
      </c>
      <c r="AW98" s="40">
        <v>46</v>
      </c>
      <c r="AX98" s="40">
        <v>55</v>
      </c>
      <c r="AY98" s="40">
        <v>52</v>
      </c>
      <c r="AZ98" s="40">
        <v>79</v>
      </c>
      <c r="BA98" s="40">
        <v>53</v>
      </c>
    </row>
    <row r="99" spans="1:68" ht="18" customHeight="1" x14ac:dyDescent="0.3">
      <c r="A99" s="1">
        <v>2016</v>
      </c>
      <c r="B99" s="1">
        <v>611</v>
      </c>
      <c r="C99" s="2" t="s">
        <v>4703</v>
      </c>
      <c r="D99" s="1" t="s">
        <v>12</v>
      </c>
      <c r="E99" s="3">
        <f>IFERROR(MIN(AT_Bidders),0)</f>
        <v>24</v>
      </c>
      <c r="F99" s="3">
        <f>IFERROR(MAX(AT_Bidders),0)</f>
        <v>73</v>
      </c>
      <c r="G99" s="3">
        <f>IFERROR(AVERAGE(AT_Bidders),0)</f>
        <v>42.555555555555557</v>
      </c>
      <c r="H99" s="40" t="str">
        <f>tbl_AT[[#This Row],[Item '#]]&amp;"     "&amp;tbl_AT[[#This Row],[Description]]&amp;"     ("&amp;tbl_AT[[#This Row],[Unit]]&amp;")"</f>
        <v>611     Storm Drain (12")     (LF)</v>
      </c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>
        <v>42</v>
      </c>
      <c r="AT99" s="40">
        <v>30</v>
      </c>
      <c r="AU99" s="40">
        <v>32</v>
      </c>
      <c r="AV99" s="40">
        <v>24</v>
      </c>
      <c r="AW99" s="40">
        <v>45</v>
      </c>
      <c r="AX99" s="40">
        <v>45</v>
      </c>
      <c r="AY99" s="40">
        <v>48</v>
      </c>
      <c r="AZ99" s="40">
        <v>73</v>
      </c>
      <c r="BA99" s="40">
        <v>44</v>
      </c>
    </row>
    <row r="100" spans="1:68" ht="18" customHeight="1" x14ac:dyDescent="0.3">
      <c r="A100" s="1">
        <v>2016</v>
      </c>
      <c r="B100" s="1">
        <v>611</v>
      </c>
      <c r="C100" s="2" t="s">
        <v>4704</v>
      </c>
      <c r="D100" s="1" t="s">
        <v>12</v>
      </c>
      <c r="E100" s="3">
        <f>IFERROR(MIN(AT_Bidders),0)</f>
        <v>5</v>
      </c>
      <c r="F100" s="3">
        <f>IFERROR(MAX(AT_Bidders),0)</f>
        <v>30</v>
      </c>
      <c r="G100" s="3">
        <f>IFERROR(AVERAGE(AT_Bidders),0)</f>
        <v>16.111111111111111</v>
      </c>
      <c r="H100" s="40" t="str">
        <f>tbl_AT[[#This Row],[Item '#]]&amp;"     "&amp;tbl_AT[[#This Row],[Description]]&amp;"     ("&amp;tbl_AT[[#This Row],[Unit]]&amp;")"</f>
        <v>611     Storm Drain (4")     (LF)</v>
      </c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>
        <v>13</v>
      </c>
      <c r="AT100" s="40">
        <v>8</v>
      </c>
      <c r="AU100" s="40">
        <v>15</v>
      </c>
      <c r="AV100" s="40">
        <v>20</v>
      </c>
      <c r="AW100" s="40">
        <v>30</v>
      </c>
      <c r="AX100" s="40">
        <v>5</v>
      </c>
      <c r="AY100" s="40">
        <v>5</v>
      </c>
      <c r="AZ100" s="40">
        <v>19</v>
      </c>
      <c r="BA100" s="40">
        <v>30</v>
      </c>
    </row>
    <row r="101" spans="1:68" ht="18" customHeight="1" x14ac:dyDescent="0.3">
      <c r="A101" s="1">
        <v>2016</v>
      </c>
      <c r="B101" s="1">
        <v>611</v>
      </c>
      <c r="C101" s="2" t="s">
        <v>4705</v>
      </c>
      <c r="D101" s="1" t="s">
        <v>12</v>
      </c>
      <c r="E101" s="3">
        <f>IFERROR(MIN(AT_Bidders),0)</f>
        <v>20</v>
      </c>
      <c r="F101" s="3">
        <f>IFERROR(MAX(AT_Bidders),0)</f>
        <v>82</v>
      </c>
      <c r="G101" s="3">
        <f>IFERROR(AVERAGE(AT_Bidders),0)</f>
        <v>36.111111111111114</v>
      </c>
      <c r="H101" s="40" t="str">
        <f>tbl_AT[[#This Row],[Item '#]]&amp;"     "&amp;tbl_AT[[#This Row],[Description]]&amp;"     ("&amp;tbl_AT[[#This Row],[Unit]]&amp;")"</f>
        <v>611     15" Perforated Drain     (LF)</v>
      </c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>
        <v>22</v>
      </c>
      <c r="AT101" s="40">
        <v>24</v>
      </c>
      <c r="AU101" s="40">
        <v>34</v>
      </c>
      <c r="AV101" s="40">
        <v>29</v>
      </c>
      <c r="AW101" s="40">
        <v>30</v>
      </c>
      <c r="AX101" s="40">
        <v>43</v>
      </c>
      <c r="AY101" s="40">
        <v>41</v>
      </c>
      <c r="AZ101" s="40">
        <v>82</v>
      </c>
      <c r="BA101" s="40">
        <v>20</v>
      </c>
    </row>
    <row r="102" spans="1:68" ht="18" customHeight="1" x14ac:dyDescent="0.3">
      <c r="A102" s="1">
        <v>2016</v>
      </c>
      <c r="B102" s="1">
        <v>611</v>
      </c>
      <c r="C102" s="2" t="s">
        <v>4706</v>
      </c>
      <c r="D102" s="1" t="s">
        <v>12</v>
      </c>
      <c r="E102" s="3">
        <f>IFERROR(MIN(AT_Bidders),0)</f>
        <v>19.5</v>
      </c>
      <c r="F102" s="3">
        <f>IFERROR(MAX(AT_Bidders),0)</f>
        <v>81</v>
      </c>
      <c r="G102" s="3">
        <f>IFERROR(AVERAGE(AT_Bidders),0)</f>
        <v>31.333333333333332</v>
      </c>
      <c r="H102" s="40" t="str">
        <f>tbl_AT[[#This Row],[Item '#]]&amp;"     "&amp;tbl_AT[[#This Row],[Description]]&amp;"     ("&amp;tbl_AT[[#This Row],[Unit]]&amp;")"</f>
        <v>611     12" Perforated Drain     (LF)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>
        <v>20</v>
      </c>
      <c r="AT102" s="40">
        <v>24</v>
      </c>
      <c r="AU102" s="40">
        <v>29</v>
      </c>
      <c r="AV102" s="40">
        <v>27.5</v>
      </c>
      <c r="AW102" s="40">
        <v>27</v>
      </c>
      <c r="AX102" s="40">
        <v>28</v>
      </c>
      <c r="AY102" s="40">
        <v>26</v>
      </c>
      <c r="AZ102" s="40">
        <v>81</v>
      </c>
      <c r="BA102" s="40">
        <v>19.5</v>
      </c>
    </row>
    <row r="103" spans="1:68" ht="18" customHeight="1" x14ac:dyDescent="0.3">
      <c r="A103" s="1">
        <v>2016</v>
      </c>
      <c r="B103" s="1">
        <v>611</v>
      </c>
      <c r="C103" s="2" t="s">
        <v>4709</v>
      </c>
      <c r="D103" s="1" t="s">
        <v>59</v>
      </c>
      <c r="E103" s="3">
        <f>IFERROR(MIN(AT_Bidders),0)</f>
        <v>1400</v>
      </c>
      <c r="F103" s="3">
        <f>IFERROR(MAX(AT_Bidders),0)</f>
        <v>3500</v>
      </c>
      <c r="G103" s="3">
        <f>IFERROR(AVERAGE(AT_Bidders),0)</f>
        <v>2463.2222222222222</v>
      </c>
      <c r="H103" s="40" t="str">
        <f>tbl_AT[[#This Row],[Item '#]]&amp;"     "&amp;tbl_AT[[#This Row],[Description]]&amp;"     ("&amp;tbl_AT[[#This Row],[Unit]]&amp;")"</f>
        <v>611     Storm Drain Manhole     (EA)</v>
      </c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>
        <v>3000</v>
      </c>
      <c r="AT103" s="40">
        <v>2500</v>
      </c>
      <c r="AU103" s="40">
        <v>1400</v>
      </c>
      <c r="AV103" s="40">
        <v>2250</v>
      </c>
      <c r="AW103" s="40">
        <v>2500</v>
      </c>
      <c r="AX103" s="40">
        <v>2000</v>
      </c>
      <c r="AY103" s="40">
        <v>1519</v>
      </c>
      <c r="AZ103" s="40">
        <v>3500</v>
      </c>
      <c r="BA103" s="40">
        <v>3500</v>
      </c>
    </row>
    <row r="104" spans="1:68" ht="18" customHeight="1" x14ac:dyDescent="0.3">
      <c r="A104" s="1">
        <v>2016</v>
      </c>
      <c r="B104" s="1">
        <v>611</v>
      </c>
      <c r="C104" s="2" t="s">
        <v>4710</v>
      </c>
      <c r="D104" s="1" t="s">
        <v>59</v>
      </c>
      <c r="E104" s="3">
        <f>IFERROR(MIN(AT_Bidders),0)</f>
        <v>400</v>
      </c>
      <c r="F104" s="3">
        <f>IFERROR(MAX(AT_Bidders),0)</f>
        <v>3000</v>
      </c>
      <c r="G104" s="3">
        <f>IFERROR(AVERAGE(AT_Bidders),0)</f>
        <v>1309</v>
      </c>
      <c r="H104" s="40" t="str">
        <f>tbl_AT[[#This Row],[Item '#]]&amp;"     "&amp;tbl_AT[[#This Row],[Description]]&amp;"     ("&amp;tbl_AT[[#This Row],[Unit]]&amp;")"</f>
        <v>611     Precast Concrete Inlets     (EA)</v>
      </c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>
        <v>1000</v>
      </c>
      <c r="AT104" s="40">
        <v>1200</v>
      </c>
      <c r="AU104" s="40">
        <v>400</v>
      </c>
      <c r="AV104" s="40">
        <v>725</v>
      </c>
      <c r="AW104" s="40">
        <v>2000</v>
      </c>
      <c r="AX104" s="40">
        <v>1000</v>
      </c>
      <c r="AY104" s="40">
        <v>956</v>
      </c>
      <c r="AZ104" s="40">
        <v>3000</v>
      </c>
      <c r="BA104" s="40">
        <v>1500</v>
      </c>
    </row>
    <row r="105" spans="1:68" ht="18" customHeight="1" x14ac:dyDescent="0.3">
      <c r="A105" s="1">
        <v>2016</v>
      </c>
      <c r="B105" s="1">
        <v>611</v>
      </c>
      <c r="C105" s="2" t="s">
        <v>4711</v>
      </c>
      <c r="D105" s="1" t="s">
        <v>59</v>
      </c>
      <c r="E105" s="3">
        <f>IFERROR(MIN(AT_Bidders),0)</f>
        <v>500</v>
      </c>
      <c r="F105" s="3">
        <f>IFERROR(MAX(AT_Bidders),0)</f>
        <v>2800</v>
      </c>
      <c r="G105" s="3">
        <f>IFERROR(AVERAGE(AT_Bidders),0)</f>
        <v>892.33333333333337</v>
      </c>
      <c r="H105" s="40" t="str">
        <f>tbl_AT[[#This Row],[Item '#]]&amp;"     "&amp;tbl_AT[[#This Row],[Description]]&amp;"     ("&amp;tbl_AT[[#This Row],[Unit]]&amp;")"</f>
        <v>611     Precast Concrete Headwalls     (EA)</v>
      </c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>
        <v>500</v>
      </c>
      <c r="AT105" s="40">
        <v>600</v>
      </c>
      <c r="AU105" s="40">
        <v>600</v>
      </c>
      <c r="AV105" s="40">
        <v>725</v>
      </c>
      <c r="AW105" s="40">
        <v>1000</v>
      </c>
      <c r="AX105" s="40">
        <v>560</v>
      </c>
      <c r="AY105" s="40">
        <v>546</v>
      </c>
      <c r="AZ105" s="40">
        <v>2800</v>
      </c>
      <c r="BA105" s="40">
        <v>700</v>
      </c>
    </row>
    <row r="106" spans="1:68" ht="18" customHeight="1" x14ac:dyDescent="0.3">
      <c r="A106" s="1">
        <v>2016</v>
      </c>
      <c r="B106" s="1">
        <v>611</v>
      </c>
      <c r="C106" s="2" t="s">
        <v>4712</v>
      </c>
      <c r="D106" s="1" t="s">
        <v>12</v>
      </c>
      <c r="E106" s="3">
        <f>IFERROR(MIN(AT_Bidders),0)</f>
        <v>5</v>
      </c>
      <c r="F106" s="3">
        <f>IFERROR(MAX(AT_Bidders),0)</f>
        <v>40</v>
      </c>
      <c r="G106" s="3">
        <f>IFERROR(AVERAGE(AT_Bidders),0)</f>
        <v>19</v>
      </c>
      <c r="H106" s="40" t="str">
        <f>tbl_AT[[#This Row],[Item '#]]&amp;"     "&amp;tbl_AT[[#This Row],[Description]]&amp;"     ("&amp;tbl_AT[[#This Row],[Unit]]&amp;")"</f>
        <v>611     Perforated Subdrain     (LF)</v>
      </c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>
        <v>12</v>
      </c>
      <c r="AT106" s="40">
        <v>5</v>
      </c>
      <c r="AU106" s="40">
        <v>10</v>
      </c>
      <c r="AV106" s="40">
        <v>18</v>
      </c>
      <c r="AW106" s="40">
        <v>20</v>
      </c>
      <c r="AX106" s="40">
        <v>40</v>
      </c>
      <c r="AY106" s="40">
        <v>38</v>
      </c>
      <c r="AZ106" s="40">
        <v>16</v>
      </c>
      <c r="BA106" s="40">
        <v>12</v>
      </c>
    </row>
    <row r="107" spans="1:68" ht="18" customHeight="1" x14ac:dyDescent="0.3">
      <c r="A107" s="1">
        <v>2016</v>
      </c>
      <c r="B107" s="1">
        <v>611</v>
      </c>
      <c r="C107" s="2" t="s">
        <v>66</v>
      </c>
      <c r="D107" s="1" t="s">
        <v>26</v>
      </c>
      <c r="E107" s="3">
        <f>IFERROR(MIN(AT_Bidders),0)</f>
        <v>48.9</v>
      </c>
      <c r="F107" s="3">
        <f>IFERROR(MAX(AT_Bidders),0)</f>
        <v>91.15</v>
      </c>
      <c r="G107" s="3">
        <f>IFERROR(AVERAGE(AT_Bidders),0)</f>
        <v>66.22999999999999</v>
      </c>
      <c r="H107" s="2" t="str">
        <f>tbl_AT[[#This Row],[Item '#]]&amp;"     "&amp;tbl_AT[[#This Row],[Description]]&amp;"     ("&amp;tbl_AT[[#This Row],[Unit]]&amp;")"</f>
        <v>611     24" Conduit, Type C, 707.33     (FT)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40"/>
      <c r="AT107" s="40"/>
      <c r="AU107" s="40"/>
      <c r="AV107" s="40"/>
      <c r="AW107" s="40"/>
      <c r="AX107" s="40"/>
      <c r="AY107" s="40"/>
      <c r="AZ107" s="40"/>
      <c r="BA107" s="40"/>
      <c r="BG107" s="3">
        <v>52</v>
      </c>
      <c r="BH107" s="3">
        <v>69.5</v>
      </c>
      <c r="BI107" s="3">
        <v>51</v>
      </c>
      <c r="BJ107" s="3">
        <v>50</v>
      </c>
      <c r="BK107" s="3">
        <v>54</v>
      </c>
      <c r="BL107" s="3">
        <v>91.15</v>
      </c>
      <c r="BM107" s="3">
        <v>48.9</v>
      </c>
      <c r="BN107" s="3">
        <v>80.75</v>
      </c>
      <c r="BO107" s="3">
        <v>80</v>
      </c>
      <c r="BP107" s="13">
        <v>85</v>
      </c>
    </row>
    <row r="108" spans="1:68" ht="18" customHeight="1" x14ac:dyDescent="0.3">
      <c r="A108" s="1">
        <v>2016</v>
      </c>
      <c r="B108" s="1">
        <v>611</v>
      </c>
      <c r="C108" s="2" t="s">
        <v>67</v>
      </c>
      <c r="D108" s="1" t="s">
        <v>12</v>
      </c>
      <c r="E108" s="3">
        <f>IFERROR(MIN(AT_Bidders),0)</f>
        <v>37</v>
      </c>
      <c r="F108" s="3">
        <f>IFERROR(MAX(AT_Bidders),0)</f>
        <v>73</v>
      </c>
      <c r="G108" s="3">
        <f>IFERROR(AVERAGE(AT_Bidders),0)</f>
        <v>52.115000000000009</v>
      </c>
      <c r="H108" s="2" t="str">
        <f>tbl_AT[[#This Row],[Item '#]]&amp;"     "&amp;tbl_AT[[#This Row],[Description]]&amp;"     ("&amp;tbl_AT[[#This Row],[Unit]]&amp;")"</f>
        <v>611     12" Conduit, Type B, 706.02     (LF)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40"/>
      <c r="AT108" s="40"/>
      <c r="AU108" s="40"/>
      <c r="AV108" s="40"/>
      <c r="AW108" s="40"/>
      <c r="AX108" s="40"/>
      <c r="AY108" s="40"/>
      <c r="AZ108" s="40"/>
      <c r="BA108" s="40"/>
      <c r="BG108" s="3">
        <v>73</v>
      </c>
      <c r="BH108" s="3">
        <v>68</v>
      </c>
      <c r="BI108" s="3">
        <v>37</v>
      </c>
      <c r="BJ108" s="3">
        <v>40</v>
      </c>
      <c r="BK108" s="3">
        <v>66</v>
      </c>
      <c r="BL108" s="3">
        <v>43.35</v>
      </c>
      <c r="BM108" s="3">
        <v>42.3</v>
      </c>
      <c r="BN108" s="3">
        <v>51.5</v>
      </c>
      <c r="BO108" s="3">
        <v>60</v>
      </c>
      <c r="BP108" s="13">
        <v>40</v>
      </c>
    </row>
    <row r="109" spans="1:68" ht="18" customHeight="1" x14ac:dyDescent="0.3">
      <c r="A109" s="1">
        <v>2016</v>
      </c>
      <c r="B109" s="1">
        <v>611</v>
      </c>
      <c r="C109" s="2" t="s">
        <v>68</v>
      </c>
      <c r="D109" s="1" t="s">
        <v>26</v>
      </c>
      <c r="E109" s="3">
        <f>IFERROR(MIN(AT_Bidders),0)</f>
        <v>15</v>
      </c>
      <c r="F109" s="3">
        <f>IFERROR(MAX(AT_Bidders),0)</f>
        <v>64.8</v>
      </c>
      <c r="G109" s="3">
        <f>IFERROR(AVERAGE(AT_Bidders),0)</f>
        <v>37.166666666666664</v>
      </c>
      <c r="H109" s="2" t="str">
        <f>tbl_AT[[#This Row],[Item '#]]&amp;"     "&amp;tbl_AT[[#This Row],[Description]]&amp;"     ("&amp;tbl_AT[[#This Row],[Unit]]&amp;")"</f>
        <v>611     12" Conduit, Type B, 707.33     (FT)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40"/>
      <c r="AT109" s="40"/>
      <c r="AU109" s="40"/>
      <c r="AV109" s="40"/>
      <c r="AW109" s="40"/>
      <c r="AX109" s="40"/>
      <c r="AY109" s="40"/>
      <c r="AZ109" s="40"/>
      <c r="BA109" s="40"/>
      <c r="BB109" s="3">
        <v>40</v>
      </c>
      <c r="BC109" s="3">
        <v>57</v>
      </c>
      <c r="BG109" s="3">
        <v>44</v>
      </c>
      <c r="BH109" s="3">
        <v>41.5</v>
      </c>
      <c r="BI109" s="3">
        <v>28</v>
      </c>
      <c r="BJ109" s="3">
        <v>15</v>
      </c>
      <c r="BK109" s="3">
        <v>33</v>
      </c>
      <c r="BL109" s="3">
        <v>24.2</v>
      </c>
      <c r="BM109" s="3">
        <v>64.8</v>
      </c>
      <c r="BN109" s="3">
        <v>27.5</v>
      </c>
      <c r="BO109" s="3">
        <v>40</v>
      </c>
      <c r="BP109" s="13">
        <v>31</v>
      </c>
    </row>
    <row r="110" spans="1:68" ht="18" customHeight="1" x14ac:dyDescent="0.3">
      <c r="A110" s="1">
        <v>2016</v>
      </c>
      <c r="B110" s="1">
        <v>611</v>
      </c>
      <c r="C110" s="2" t="s">
        <v>69</v>
      </c>
      <c r="D110" s="1" t="s">
        <v>26</v>
      </c>
      <c r="E110" s="3">
        <f>IFERROR(MIN(AT_Bidders),0)</f>
        <v>5</v>
      </c>
      <c r="F110" s="3">
        <f>IFERROR(MAX(AT_Bidders),0)</f>
        <v>15</v>
      </c>
      <c r="G110" s="3">
        <f>IFERROR(AVERAGE(AT_Bidders),0)</f>
        <v>9.3166666666666664</v>
      </c>
      <c r="H110" s="2" t="str">
        <f>tbl_AT[[#This Row],[Item '#]]&amp;"     "&amp;tbl_AT[[#This Row],[Description]]&amp;"     ("&amp;tbl_AT[[#This Row],[Unit]]&amp;")"</f>
        <v>611     4" Conduit, Type F, For Underdrain Outlet     (FT)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40"/>
      <c r="AT110" s="40"/>
      <c r="AU110" s="40"/>
      <c r="AV110" s="40"/>
      <c r="AW110" s="40"/>
      <c r="AX110" s="40"/>
      <c r="AY110" s="40"/>
      <c r="AZ110" s="40"/>
      <c r="BA110" s="40"/>
      <c r="BB110" s="3">
        <v>5</v>
      </c>
      <c r="BC110" s="3">
        <v>11</v>
      </c>
      <c r="BG110" s="3">
        <v>8</v>
      </c>
      <c r="BH110" s="3">
        <v>11.55</v>
      </c>
      <c r="BI110" s="3">
        <v>15</v>
      </c>
      <c r="BJ110" s="3">
        <v>8</v>
      </c>
      <c r="BK110" s="3">
        <v>12.25</v>
      </c>
      <c r="BL110" s="3">
        <v>12.2</v>
      </c>
      <c r="BM110" s="3">
        <v>5.8</v>
      </c>
      <c r="BN110" s="3">
        <v>11</v>
      </c>
      <c r="BO110" s="3">
        <v>5</v>
      </c>
      <c r="BP110" s="13">
        <v>7</v>
      </c>
    </row>
    <row r="111" spans="1:68" ht="18" customHeight="1" x14ac:dyDescent="0.3">
      <c r="A111" s="1">
        <v>2015</v>
      </c>
      <c r="B111" s="1">
        <v>611</v>
      </c>
      <c r="C111" s="2" t="s">
        <v>70</v>
      </c>
      <c r="D111" s="1" t="s">
        <v>59</v>
      </c>
      <c r="E111" s="3">
        <f>IFERROR(MIN(AT_Bidders),0)</f>
        <v>160</v>
      </c>
      <c r="F111" s="3">
        <f>IFERROR(MAX(AT_Bidders),0)</f>
        <v>200</v>
      </c>
      <c r="G111" s="3">
        <f>IFERROR(AVERAGE(AT_Bidders),0)</f>
        <v>180</v>
      </c>
      <c r="H111" s="2" t="str">
        <f>tbl_AT[[#This Row],[Item '#]]&amp;"     "&amp;tbl_AT[[#This Row],[Description]]&amp;"     ("&amp;tbl_AT[[#This Row],[Unit]]&amp;")"</f>
        <v>611     Precast Reinforced Concrete Outlet     (EA)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40"/>
      <c r="AT111" s="40"/>
      <c r="AU111" s="40"/>
      <c r="AV111" s="40"/>
      <c r="AW111" s="40"/>
      <c r="AX111" s="40"/>
      <c r="AY111" s="40"/>
      <c r="AZ111" s="40"/>
      <c r="BA111" s="40"/>
      <c r="BB111" s="3">
        <v>200</v>
      </c>
      <c r="BC111" s="3">
        <v>160</v>
      </c>
    </row>
    <row r="112" spans="1:68" ht="18" customHeight="1" x14ac:dyDescent="0.3">
      <c r="A112" s="1">
        <v>2015</v>
      </c>
      <c r="B112" s="1">
        <v>614</v>
      </c>
      <c r="C112" s="2" t="s">
        <v>98</v>
      </c>
      <c r="D112" s="1" t="s">
        <v>9</v>
      </c>
      <c r="E112" s="3">
        <f>IFERROR(MIN(AT_Bidders),0)</f>
        <v>500</v>
      </c>
      <c r="F112" s="3">
        <f>IFERROR(MAX(AT_Bidders),0)</f>
        <v>6700</v>
      </c>
      <c r="G112" s="3">
        <f>IFERROR(AVERAGE(AT_Bidders),0)</f>
        <v>2899.6583333333333</v>
      </c>
      <c r="H112" s="2" t="str">
        <f>tbl_AT[[#This Row],[Item '#]]&amp;"     "&amp;tbl_AT[[#This Row],[Description]]&amp;"     ("&amp;tbl_AT[[#This Row],[Unit]]&amp;")"</f>
        <v>614     Maintaining Traffic     (LS)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40"/>
      <c r="AT112" s="40"/>
      <c r="AU112" s="40"/>
      <c r="AV112" s="40"/>
      <c r="AW112" s="40"/>
      <c r="AX112" s="40"/>
      <c r="AY112" s="40"/>
      <c r="AZ112" s="40"/>
      <c r="BA112" s="40"/>
      <c r="BB112" s="3">
        <v>500</v>
      </c>
      <c r="BC112" s="3">
        <v>1500</v>
      </c>
      <c r="BG112" s="3">
        <v>700</v>
      </c>
      <c r="BH112" s="3">
        <v>6000</v>
      </c>
      <c r="BI112" s="3">
        <v>5500</v>
      </c>
      <c r="BJ112" s="3">
        <v>2000</v>
      </c>
      <c r="BK112" s="3">
        <v>1400</v>
      </c>
      <c r="BL112" s="3">
        <v>5685.9</v>
      </c>
      <c r="BM112" s="3">
        <v>2977</v>
      </c>
      <c r="BN112" s="3">
        <v>6700</v>
      </c>
      <c r="BO112" s="3">
        <v>500</v>
      </c>
      <c r="BP112" s="13">
        <v>1333</v>
      </c>
    </row>
    <row r="113" spans="1:68" ht="18" customHeight="1" x14ac:dyDescent="0.3">
      <c r="A113" s="1">
        <v>2016</v>
      </c>
      <c r="B113" s="1">
        <v>614</v>
      </c>
      <c r="C113" s="2" t="s">
        <v>4736</v>
      </c>
      <c r="D113" s="1" t="s">
        <v>59</v>
      </c>
      <c r="E113" s="3">
        <f>IFERROR(MIN(AT_Bidders),0)</f>
        <v>100</v>
      </c>
      <c r="F113" s="3">
        <f>IFERROR(MAX(AT_Bidders),0)</f>
        <v>775</v>
      </c>
      <c r="G113" s="3">
        <f>IFERROR(AVERAGE(AT_Bidders),0)</f>
        <v>348.86111111111109</v>
      </c>
      <c r="H113" s="40" t="str">
        <f>tbl_AT[[#This Row],[Item '#]]&amp;"     "&amp;tbl_AT[[#This Row],[Description]]&amp;"     ("&amp;tbl_AT[[#This Row],[Unit]]&amp;")"</f>
        <v>614     Disabled Parking Sign - with post and base     (EA)</v>
      </c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>
        <v>125.75</v>
      </c>
      <c r="AT113" s="40">
        <v>775</v>
      </c>
      <c r="AU113" s="40">
        <v>100</v>
      </c>
      <c r="AV113" s="40">
        <v>550</v>
      </c>
      <c r="AW113" s="40">
        <v>250</v>
      </c>
      <c r="AX113" s="40">
        <v>325</v>
      </c>
      <c r="AY113" s="40">
        <v>309</v>
      </c>
      <c r="AZ113" s="40">
        <v>580</v>
      </c>
      <c r="BA113" s="40">
        <v>125</v>
      </c>
    </row>
    <row r="114" spans="1:68" ht="18" customHeight="1" x14ac:dyDescent="0.3">
      <c r="A114" s="1">
        <v>2015</v>
      </c>
      <c r="B114" s="1">
        <v>623</v>
      </c>
      <c r="C114" s="2" t="s">
        <v>52</v>
      </c>
      <c r="D114" s="1" t="s">
        <v>9</v>
      </c>
      <c r="E114" s="3">
        <f>IFERROR(MIN(AT_Bidders),0)</f>
        <v>3000</v>
      </c>
      <c r="F114" s="3">
        <f>IFERROR(MAX(AT_Bidders),0)</f>
        <v>10000</v>
      </c>
      <c r="G114" s="3">
        <f>IFERROR(AVERAGE(AT_Bidders),0)</f>
        <v>6500</v>
      </c>
      <c r="H114" s="2" t="str">
        <f>tbl_AT[[#This Row],[Item '#]]&amp;"     "&amp;tbl_AT[[#This Row],[Description]]&amp;"     ("&amp;tbl_AT[[#This Row],[Unit]]&amp;")"</f>
        <v>623     Construction Layout Stakes     (LS)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40"/>
      <c r="AT114" s="40"/>
      <c r="AU114" s="40"/>
      <c r="AV114" s="40"/>
      <c r="AW114" s="40"/>
      <c r="AX114" s="40"/>
      <c r="AY114" s="40"/>
      <c r="AZ114" s="40"/>
      <c r="BA114" s="40"/>
      <c r="BB114" s="3">
        <v>10000</v>
      </c>
      <c r="BC114" s="3">
        <v>3000</v>
      </c>
    </row>
    <row r="115" spans="1:68" ht="18" customHeight="1" x14ac:dyDescent="0.3">
      <c r="A115" s="1">
        <v>2016</v>
      </c>
      <c r="B115" s="1">
        <v>623</v>
      </c>
      <c r="C115" s="2" t="s">
        <v>52</v>
      </c>
      <c r="D115" s="1" t="s">
        <v>59</v>
      </c>
      <c r="E115" s="3">
        <f>IFERROR(MIN(AT_Bidders),0)</f>
        <v>17925</v>
      </c>
      <c r="F115" s="3">
        <f>IFERROR(MAX(AT_Bidders),0)</f>
        <v>100000</v>
      </c>
      <c r="G115" s="3">
        <f>IFERROR(AVERAGE(AT_Bidders),0)</f>
        <v>54658.333333333336</v>
      </c>
      <c r="H115" s="40" t="str">
        <f>tbl_AT[[#This Row],[Item '#]]&amp;"     "&amp;tbl_AT[[#This Row],[Description]]&amp;"     ("&amp;tbl_AT[[#This Row],[Unit]]&amp;")"</f>
        <v>623     Construction Layout Stakes     (EA)</v>
      </c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>
        <v>20000</v>
      </c>
      <c r="AT115" s="40">
        <v>90000</v>
      </c>
      <c r="AU115" s="40">
        <v>97000</v>
      </c>
      <c r="AV115" s="40">
        <v>22000</v>
      </c>
      <c r="AW115" s="40">
        <v>75000</v>
      </c>
      <c r="AX115" s="40">
        <v>35000</v>
      </c>
      <c r="AY115" s="40">
        <v>17925</v>
      </c>
      <c r="AZ115" s="40">
        <v>100000</v>
      </c>
      <c r="BA115" s="40">
        <v>35000</v>
      </c>
    </row>
    <row r="116" spans="1:68" ht="18" customHeight="1" x14ac:dyDescent="0.3">
      <c r="A116" s="1">
        <v>2015</v>
      </c>
      <c r="B116" s="1">
        <v>624</v>
      </c>
      <c r="C116" s="2" t="s">
        <v>53</v>
      </c>
      <c r="D116" s="1" t="s">
        <v>9</v>
      </c>
      <c r="E116" s="3">
        <f>IFERROR(MIN(AT_Bidders),0)</f>
        <v>500</v>
      </c>
      <c r="F116" s="3">
        <f>IFERROR(MAX(AT_Bidders),0)</f>
        <v>20000</v>
      </c>
      <c r="G116" s="3">
        <f>IFERROR(AVERAGE(AT_Bidders),0)</f>
        <v>8900.1333333333332</v>
      </c>
      <c r="H116" s="2" t="str">
        <f>tbl_AT[[#This Row],[Item '#]]&amp;"     "&amp;tbl_AT[[#This Row],[Description]]&amp;"     ("&amp;tbl_AT[[#This Row],[Unit]]&amp;")"</f>
        <v>624     Mobilization     (LS)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40"/>
      <c r="AT116" s="40"/>
      <c r="AU116" s="40"/>
      <c r="AV116" s="40"/>
      <c r="AW116" s="40"/>
      <c r="AX116" s="40"/>
      <c r="AY116" s="40"/>
      <c r="AZ116" s="40"/>
      <c r="BA116" s="40"/>
      <c r="BB116" s="3">
        <v>20000</v>
      </c>
      <c r="BC116" s="3">
        <v>4000</v>
      </c>
      <c r="BD116" s="3">
        <v>12160</v>
      </c>
      <c r="BE116" s="3">
        <v>10000</v>
      </c>
      <c r="BF116" s="3">
        <v>10000</v>
      </c>
      <c r="BG116" s="3">
        <v>4200</v>
      </c>
      <c r="BH116" s="3">
        <v>7500</v>
      </c>
      <c r="BI116" s="3">
        <v>4500</v>
      </c>
      <c r="BJ116" s="3">
        <v>20000</v>
      </c>
      <c r="BK116" s="3">
        <v>5500</v>
      </c>
      <c r="BL116" s="3">
        <v>10885</v>
      </c>
      <c r="BM116" s="3">
        <v>3124</v>
      </c>
      <c r="BN116" s="3">
        <v>12300</v>
      </c>
      <c r="BO116" s="3">
        <v>500</v>
      </c>
      <c r="BP116" s="13">
        <v>8833</v>
      </c>
    </row>
    <row r="117" spans="1:68" ht="18" customHeight="1" x14ac:dyDescent="0.3">
      <c r="A117" s="1">
        <v>2016</v>
      </c>
      <c r="B117" s="1">
        <v>624</v>
      </c>
      <c r="C117" s="2" t="s">
        <v>53</v>
      </c>
      <c r="D117" s="1" t="s">
        <v>9</v>
      </c>
      <c r="E117" s="3">
        <f>IFERROR(MIN(AT_Bidders),0)</f>
        <v>25000</v>
      </c>
      <c r="F117" s="3">
        <f>IFERROR(MAX(AT_Bidders),0)</f>
        <v>1285524</v>
      </c>
      <c r="G117" s="3">
        <f>IFERROR(AVERAGE(AT_Bidders),0)</f>
        <v>315836</v>
      </c>
      <c r="H117" s="40" t="str">
        <f>tbl_AT[[#This Row],[Item '#]]&amp;"     "&amp;tbl_AT[[#This Row],[Description]]&amp;"     ("&amp;tbl_AT[[#This Row],[Unit]]&amp;")"</f>
        <v>624     Mobilization     (LS)</v>
      </c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>
        <v>200000</v>
      </c>
      <c r="AT117" s="40">
        <v>85000</v>
      </c>
      <c r="AU117" s="40">
        <v>49000</v>
      </c>
      <c r="AV117" s="40">
        <v>250000</v>
      </c>
      <c r="AW117" s="40">
        <v>200000</v>
      </c>
      <c r="AX117" s="40">
        <v>25000</v>
      </c>
      <c r="AY117" s="40">
        <v>1285524</v>
      </c>
      <c r="AZ117" s="40">
        <v>225000</v>
      </c>
      <c r="BA117" s="40">
        <v>523000</v>
      </c>
    </row>
    <row r="118" spans="1:68" ht="18" customHeight="1" x14ac:dyDescent="0.3">
      <c r="A118" s="1">
        <v>2016</v>
      </c>
      <c r="B118" s="1">
        <v>630</v>
      </c>
      <c r="C118" s="2" t="s">
        <v>54</v>
      </c>
      <c r="D118" s="1" t="s">
        <v>26</v>
      </c>
      <c r="E118" s="3">
        <f>IFERROR(MIN(AT_Bidders),0)</f>
        <v>2.85</v>
      </c>
      <c r="F118" s="3">
        <f>IFERROR(MAX(AT_Bidders),0)</f>
        <v>15</v>
      </c>
      <c r="G118" s="3">
        <f>IFERROR(AVERAGE(AT_Bidders),0)</f>
        <v>8.85</v>
      </c>
      <c r="H118" s="2" t="str">
        <f>tbl_AT[[#This Row],[Item '#]]&amp;"     "&amp;tbl_AT[[#This Row],[Description]]&amp;"     ("&amp;tbl_AT[[#This Row],[Unit]]&amp;")"</f>
        <v>630     Ground Mounted Support, No. 3 Post     (FT)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40"/>
      <c r="AT118" s="40"/>
      <c r="AU118" s="40"/>
      <c r="AV118" s="40"/>
      <c r="AW118" s="40"/>
      <c r="AX118" s="40"/>
      <c r="AY118" s="40"/>
      <c r="AZ118" s="40"/>
      <c r="BA118" s="40"/>
      <c r="BB118" s="3">
        <v>11</v>
      </c>
      <c r="BC118" s="3">
        <v>15</v>
      </c>
      <c r="BG118" s="3">
        <v>7</v>
      </c>
      <c r="BH118" s="3">
        <v>8</v>
      </c>
      <c r="BI118" s="3">
        <v>11.25</v>
      </c>
      <c r="BJ118" s="3">
        <v>7</v>
      </c>
      <c r="BK118" s="3">
        <v>3</v>
      </c>
      <c r="BL118" s="3">
        <v>13.6</v>
      </c>
      <c r="BM118" s="3">
        <v>10.5</v>
      </c>
      <c r="BN118" s="3">
        <v>2.85</v>
      </c>
      <c r="BO118" s="3">
        <v>12</v>
      </c>
      <c r="BP118" s="13">
        <v>5</v>
      </c>
    </row>
    <row r="119" spans="1:68" ht="18" customHeight="1" x14ac:dyDescent="0.3">
      <c r="A119" s="1">
        <v>2016</v>
      </c>
      <c r="B119" s="1">
        <v>630</v>
      </c>
      <c r="C119" s="2" t="s">
        <v>55</v>
      </c>
      <c r="D119" s="1" t="s">
        <v>48</v>
      </c>
      <c r="E119" s="3">
        <f>IFERROR(MIN(AT_Bidders),0)</f>
        <v>4</v>
      </c>
      <c r="F119" s="3">
        <f>IFERROR(MAX(AT_Bidders),0)</f>
        <v>45</v>
      </c>
      <c r="G119" s="3">
        <f>IFERROR(AVERAGE(AT_Bidders),0)</f>
        <v>18.691666666666666</v>
      </c>
      <c r="H119" s="2" t="str">
        <f>tbl_AT[[#This Row],[Item '#]]&amp;"     "&amp;tbl_AT[[#This Row],[Description]]&amp;"     ("&amp;tbl_AT[[#This Row],[Unit]]&amp;")"</f>
        <v>630     Sign, Flat Sheet     (SF)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40"/>
      <c r="AT119" s="40"/>
      <c r="AU119" s="40"/>
      <c r="AV119" s="40"/>
      <c r="AW119" s="40"/>
      <c r="AX119" s="40"/>
      <c r="AY119" s="40"/>
      <c r="AZ119" s="40"/>
      <c r="BA119" s="40"/>
      <c r="BB119" s="3">
        <v>28</v>
      </c>
      <c r="BC119" s="3">
        <v>13</v>
      </c>
      <c r="BG119" s="3">
        <v>12</v>
      </c>
      <c r="BH119" s="3">
        <v>20</v>
      </c>
      <c r="BI119" s="3">
        <v>23</v>
      </c>
      <c r="BJ119" s="3">
        <v>15</v>
      </c>
      <c r="BK119" s="3">
        <v>4</v>
      </c>
      <c r="BL119" s="3">
        <v>23.8</v>
      </c>
      <c r="BM119" s="3">
        <v>20.75</v>
      </c>
      <c r="BN119" s="3">
        <v>4.75</v>
      </c>
      <c r="BO119" s="3">
        <v>45</v>
      </c>
      <c r="BP119" s="13">
        <v>15</v>
      </c>
    </row>
    <row r="120" spans="1:68" ht="18" customHeight="1" x14ac:dyDescent="0.3">
      <c r="A120" s="1">
        <v>2016</v>
      </c>
      <c r="B120" s="1">
        <v>638</v>
      </c>
      <c r="C120" s="2" t="s">
        <v>4682</v>
      </c>
      <c r="D120" s="1" t="s">
        <v>59</v>
      </c>
      <c r="E120" s="3">
        <f>IFERROR(MIN(AT_Bidders),0)</f>
        <v>685</v>
      </c>
      <c r="F120" s="3">
        <f>IFERROR(MAX(AT_Bidders),0)</f>
        <v>12000</v>
      </c>
      <c r="G120" s="3">
        <f>IFERROR(AVERAGE(AT_Bidders),0)</f>
        <v>3943.5555555555557</v>
      </c>
      <c r="H120" s="40" t="str">
        <f>tbl_AT[[#This Row],[Item '#]]&amp;"     "&amp;tbl_AT[[#This Row],[Description]]&amp;"     ("&amp;tbl_AT[[#This Row],[Unit]]&amp;")"</f>
        <v>638     Connect to Existing Sewer     (EA)</v>
      </c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>
        <v>1000</v>
      </c>
      <c r="AT120" s="40">
        <v>2300</v>
      </c>
      <c r="AU120" s="40">
        <v>2000</v>
      </c>
      <c r="AV120" s="40">
        <v>1350</v>
      </c>
      <c r="AW120" s="40">
        <v>3500</v>
      </c>
      <c r="AX120" s="40">
        <v>12000</v>
      </c>
      <c r="AY120" s="40">
        <v>11717</v>
      </c>
      <c r="AZ120" s="40">
        <v>940</v>
      </c>
      <c r="BA120" s="40">
        <v>685</v>
      </c>
    </row>
    <row r="121" spans="1:68" ht="18" customHeight="1" x14ac:dyDescent="0.3">
      <c r="A121" s="1">
        <v>2016</v>
      </c>
      <c r="B121" s="1">
        <v>638</v>
      </c>
      <c r="C121" s="2" t="s">
        <v>3754</v>
      </c>
      <c r="D121" s="1" t="s">
        <v>59</v>
      </c>
      <c r="E121" s="3">
        <f>IFERROR(MIN(AT_Bidders),0)</f>
        <v>1100</v>
      </c>
      <c r="F121" s="3">
        <f>IFERROR(MAX(AT_Bidders),0)</f>
        <v>2500</v>
      </c>
      <c r="G121" s="3">
        <f>IFERROR(AVERAGE(AT_Bidders),0)</f>
        <v>1594.3333333333333</v>
      </c>
      <c r="H121" s="40" t="str">
        <f>tbl_AT[[#This Row],[Item '#]]&amp;"     "&amp;tbl_AT[[#This Row],[Description]]&amp;"     ("&amp;tbl_AT[[#This Row],[Unit]]&amp;")"</f>
        <v>638     8" Gate Valve     (EA)</v>
      </c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>
        <v>1400</v>
      </c>
      <c r="AT121" s="40">
        <v>1350</v>
      </c>
      <c r="AU121" s="40">
        <v>1500</v>
      </c>
      <c r="AV121" s="40">
        <v>1225</v>
      </c>
      <c r="AW121" s="40">
        <v>2500</v>
      </c>
      <c r="AX121" s="40">
        <v>1800</v>
      </c>
      <c r="AY121" s="40">
        <v>1605</v>
      </c>
      <c r="AZ121" s="40">
        <v>1100</v>
      </c>
      <c r="BA121" s="40">
        <v>1869</v>
      </c>
    </row>
    <row r="122" spans="1:68" ht="18" customHeight="1" x14ac:dyDescent="0.3">
      <c r="A122" s="1">
        <v>2016</v>
      </c>
      <c r="B122" s="1">
        <v>638</v>
      </c>
      <c r="C122" s="2" t="s">
        <v>3752</v>
      </c>
      <c r="D122" s="1" t="s">
        <v>59</v>
      </c>
      <c r="E122" s="3">
        <f>IFERROR(MIN(AT_Bidders),0)</f>
        <v>900</v>
      </c>
      <c r="F122" s="3">
        <f>IFERROR(MAX(AT_Bidders),0)</f>
        <v>1800</v>
      </c>
      <c r="G122" s="3">
        <f>IFERROR(AVERAGE(AT_Bidders),0)</f>
        <v>1192.4444444444443</v>
      </c>
      <c r="H122" s="40" t="str">
        <f>tbl_AT[[#This Row],[Item '#]]&amp;"     "&amp;tbl_AT[[#This Row],[Description]]&amp;"     ("&amp;tbl_AT[[#This Row],[Unit]]&amp;")"</f>
        <v>638     6" Gate Valve     (EA)</v>
      </c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>
        <v>1000</v>
      </c>
      <c r="AT122" s="40">
        <v>985</v>
      </c>
      <c r="AU122" s="40">
        <v>1200</v>
      </c>
      <c r="AV122" s="40">
        <v>900</v>
      </c>
      <c r="AW122" s="40">
        <v>1800</v>
      </c>
      <c r="AX122" s="40">
        <v>1100</v>
      </c>
      <c r="AY122" s="40">
        <v>1017</v>
      </c>
      <c r="AZ122" s="40">
        <v>980</v>
      </c>
      <c r="BA122" s="40">
        <v>1750</v>
      </c>
    </row>
    <row r="123" spans="1:68" ht="18" customHeight="1" x14ac:dyDescent="0.3">
      <c r="A123" s="1">
        <v>2016</v>
      </c>
      <c r="B123" s="1">
        <v>638</v>
      </c>
      <c r="C123" s="2" t="s">
        <v>4688</v>
      </c>
      <c r="D123" s="1" t="s">
        <v>59</v>
      </c>
      <c r="E123" s="3">
        <f>IFERROR(MIN(AT_Bidders),0)</f>
        <v>775</v>
      </c>
      <c r="F123" s="3">
        <f>IFERROR(MAX(AT_Bidders),0)</f>
        <v>1600</v>
      </c>
      <c r="G123" s="3">
        <f>IFERROR(AVERAGE(AT_Bidders),0)</f>
        <v>1100.5555555555557</v>
      </c>
      <c r="H123" s="40" t="str">
        <f>tbl_AT[[#This Row],[Item '#]]&amp;"     "&amp;tbl_AT[[#This Row],[Description]]&amp;"     ("&amp;tbl_AT[[#This Row],[Unit]]&amp;")"</f>
        <v>638     4" Gate Valve     (EA)</v>
      </c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>
        <v>800</v>
      </c>
      <c r="AT123" s="40">
        <v>860</v>
      </c>
      <c r="AU123" s="40">
        <v>1000</v>
      </c>
      <c r="AV123" s="40">
        <v>775</v>
      </c>
      <c r="AW123" s="40">
        <v>1600</v>
      </c>
      <c r="AX123" s="40">
        <v>1200</v>
      </c>
      <c r="AY123" s="40">
        <v>1070</v>
      </c>
      <c r="AZ123" s="40">
        <v>1100</v>
      </c>
      <c r="BA123" s="40">
        <v>1500</v>
      </c>
    </row>
    <row r="124" spans="1:68" ht="18" customHeight="1" x14ac:dyDescent="0.3">
      <c r="A124" s="1">
        <v>2016</v>
      </c>
      <c r="B124" s="1">
        <v>638</v>
      </c>
      <c r="C124" s="2" t="s">
        <v>4689</v>
      </c>
      <c r="D124" s="1" t="s">
        <v>59</v>
      </c>
      <c r="E124" s="3">
        <f>IFERROR(MIN(AT_Bidders),0)</f>
        <v>500</v>
      </c>
      <c r="F124" s="3">
        <f>IFERROR(MAX(AT_Bidders),0)</f>
        <v>1400</v>
      </c>
      <c r="G124" s="3">
        <f>IFERROR(AVERAGE(AT_Bidders),0)</f>
        <v>860.11111111111109</v>
      </c>
      <c r="H124" s="40" t="str">
        <f>tbl_AT[[#This Row],[Item '#]]&amp;"     "&amp;tbl_AT[[#This Row],[Description]]&amp;"     ("&amp;tbl_AT[[#This Row],[Unit]]&amp;")"</f>
        <v>638     2" Gate Valve     (EA)</v>
      </c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>
        <v>600</v>
      </c>
      <c r="AT124" s="40">
        <v>655</v>
      </c>
      <c r="AU124" s="40">
        <v>500</v>
      </c>
      <c r="AV124" s="40">
        <v>575</v>
      </c>
      <c r="AW124" s="40">
        <v>1400</v>
      </c>
      <c r="AX124" s="40">
        <v>1000</v>
      </c>
      <c r="AY124" s="40">
        <v>856</v>
      </c>
      <c r="AZ124" s="40">
        <v>755</v>
      </c>
      <c r="BA124" s="40">
        <v>1400</v>
      </c>
    </row>
    <row r="125" spans="1:68" ht="18" customHeight="1" x14ac:dyDescent="0.3">
      <c r="A125" s="1">
        <v>2016</v>
      </c>
      <c r="B125" s="1">
        <v>638</v>
      </c>
      <c r="C125" s="2" t="s">
        <v>4690</v>
      </c>
      <c r="D125" s="1" t="s">
        <v>59</v>
      </c>
      <c r="E125" s="3">
        <f>IFERROR(MIN(AT_Bidders),0)</f>
        <v>3900</v>
      </c>
      <c r="F125" s="3">
        <f>IFERROR(MAX(AT_Bidders),0)</f>
        <v>7100</v>
      </c>
      <c r="G125" s="3">
        <f>IFERROR(AVERAGE(AT_Bidders),0)</f>
        <v>4919.2222222222226</v>
      </c>
      <c r="H125" s="40" t="str">
        <f>tbl_AT[[#This Row],[Item '#]]&amp;"     "&amp;tbl_AT[[#This Row],[Description]]&amp;"     ("&amp;tbl_AT[[#This Row],[Unit]]&amp;")"</f>
        <v>638     8" x 8" Tapping Sleeve and Valve     (EA)</v>
      </c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>
        <v>5500</v>
      </c>
      <c r="AT125" s="40">
        <v>4100</v>
      </c>
      <c r="AU125" s="40">
        <v>5000</v>
      </c>
      <c r="AV125" s="40">
        <v>4000</v>
      </c>
      <c r="AW125" s="40">
        <v>6000</v>
      </c>
      <c r="AX125" s="40">
        <v>4500</v>
      </c>
      <c r="AY125" s="40">
        <v>4173</v>
      </c>
      <c r="AZ125" s="40">
        <v>3900</v>
      </c>
      <c r="BA125" s="40">
        <v>7100</v>
      </c>
    </row>
    <row r="126" spans="1:68" ht="18" customHeight="1" x14ac:dyDescent="0.3">
      <c r="A126" s="1">
        <v>2016</v>
      </c>
      <c r="B126" s="1">
        <v>638</v>
      </c>
      <c r="C126" s="2" t="s">
        <v>4691</v>
      </c>
      <c r="D126" s="1" t="s">
        <v>59</v>
      </c>
      <c r="E126" s="3">
        <f>IFERROR(MIN(AT_Bidders),0)</f>
        <v>1500</v>
      </c>
      <c r="F126" s="3">
        <f>IFERROR(MAX(AT_Bidders),0)</f>
        <v>6350</v>
      </c>
      <c r="G126" s="3">
        <f>IFERROR(AVERAGE(AT_Bidders),0)</f>
        <v>2768.7777777777778</v>
      </c>
      <c r="H126" s="40" t="str">
        <f>tbl_AT[[#This Row],[Item '#]]&amp;"     "&amp;tbl_AT[[#This Row],[Description]]&amp;"     ("&amp;tbl_AT[[#This Row],[Unit]]&amp;")"</f>
        <v>638     8" x 2" Tapping Sleeve and Valve     (EA)</v>
      </c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>
        <v>3000</v>
      </c>
      <c r="AT126" s="40">
        <v>2300</v>
      </c>
      <c r="AU126" s="40">
        <v>1500</v>
      </c>
      <c r="AV126" s="40">
        <v>2200</v>
      </c>
      <c r="AW126" s="40">
        <v>4000</v>
      </c>
      <c r="AX126" s="40">
        <v>1900</v>
      </c>
      <c r="AY126" s="40">
        <v>1819</v>
      </c>
      <c r="AZ126" s="40">
        <v>1850</v>
      </c>
      <c r="BA126" s="40">
        <v>6350</v>
      </c>
    </row>
    <row r="127" spans="1:68" ht="18" customHeight="1" x14ac:dyDescent="0.3">
      <c r="A127" s="1">
        <v>2016</v>
      </c>
      <c r="B127" s="1">
        <v>638</v>
      </c>
      <c r="C127" s="2" t="s">
        <v>4717</v>
      </c>
      <c r="D127" s="1" t="s">
        <v>12</v>
      </c>
      <c r="E127" s="3">
        <f>IFERROR(MIN(AT_Bidders),0)</f>
        <v>10</v>
      </c>
      <c r="F127" s="3">
        <f>IFERROR(MAX(AT_Bidders),0)</f>
        <v>30</v>
      </c>
      <c r="G127" s="3">
        <f>IFERROR(AVERAGE(AT_Bidders),0)</f>
        <v>18.5</v>
      </c>
      <c r="H127" s="40" t="str">
        <f>tbl_AT[[#This Row],[Item '#]]&amp;"     "&amp;tbl_AT[[#This Row],[Description]]&amp;"     ("&amp;tbl_AT[[#This Row],[Unit]]&amp;")"</f>
        <v>638     Gas Line - 3"     (LF)</v>
      </c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>
        <v>26</v>
      </c>
      <c r="AT127" s="40">
        <v>16</v>
      </c>
      <c r="AU127" s="40">
        <v>10</v>
      </c>
      <c r="AV127" s="40">
        <v>18</v>
      </c>
      <c r="AW127" s="40">
        <v>25</v>
      </c>
      <c r="AX127" s="40">
        <v>10</v>
      </c>
      <c r="AY127" s="40">
        <v>10</v>
      </c>
      <c r="AZ127" s="40">
        <v>30</v>
      </c>
      <c r="BA127" s="40">
        <v>21.5</v>
      </c>
    </row>
    <row r="128" spans="1:68" ht="18" customHeight="1" x14ac:dyDescent="0.3">
      <c r="A128" s="1">
        <v>2016</v>
      </c>
      <c r="B128" s="1">
        <v>638</v>
      </c>
      <c r="C128" s="2" t="s">
        <v>4718</v>
      </c>
      <c r="D128" s="1" t="s">
        <v>12</v>
      </c>
      <c r="E128" s="3">
        <f>IFERROR(MIN(AT_Bidders),0)</f>
        <v>9</v>
      </c>
      <c r="F128" s="3">
        <f>IFERROR(MAX(AT_Bidders),0)</f>
        <v>38</v>
      </c>
      <c r="G128" s="3">
        <f>IFERROR(AVERAGE(AT_Bidders),0)</f>
        <v>24.111111111111111</v>
      </c>
      <c r="H128" s="40" t="str">
        <f>tbl_AT[[#This Row],[Item '#]]&amp;"     "&amp;tbl_AT[[#This Row],[Description]]&amp;"     ("&amp;tbl_AT[[#This Row],[Unit]]&amp;")"</f>
        <v>638     Gas Line - 1-1/2"     (LF)</v>
      </c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>
        <v>22</v>
      </c>
      <c r="AT128" s="40">
        <v>13</v>
      </c>
      <c r="AU128" s="40">
        <v>9</v>
      </c>
      <c r="AV128" s="40">
        <v>12.5</v>
      </c>
      <c r="AW128" s="40">
        <v>22.5</v>
      </c>
      <c r="AX128" s="40">
        <v>38</v>
      </c>
      <c r="AY128" s="40">
        <v>37</v>
      </c>
      <c r="AZ128" s="40">
        <v>25</v>
      </c>
      <c r="BA128" s="40">
        <v>38</v>
      </c>
    </row>
    <row r="129" spans="1:68" ht="18" customHeight="1" x14ac:dyDescent="0.3">
      <c r="A129" s="1">
        <v>2016</v>
      </c>
      <c r="B129" s="1">
        <v>638</v>
      </c>
      <c r="C129" s="2" t="s">
        <v>4719</v>
      </c>
      <c r="D129" s="1" t="s">
        <v>12</v>
      </c>
      <c r="E129" s="3">
        <f>IFERROR(MIN(AT_Bidders),0)</f>
        <v>8</v>
      </c>
      <c r="F129" s="3">
        <f>IFERROR(MAX(AT_Bidders),0)</f>
        <v>76</v>
      </c>
      <c r="G129" s="3">
        <f>IFERROR(AVERAGE(AT_Bidders),0)</f>
        <v>31.444444444444443</v>
      </c>
      <c r="H129" s="40" t="str">
        <f>tbl_AT[[#This Row],[Item '#]]&amp;"     "&amp;tbl_AT[[#This Row],[Description]]&amp;"     ("&amp;tbl_AT[[#This Row],[Unit]]&amp;")"</f>
        <v>638     Gas Line - 1"     (LF)</v>
      </c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>
        <v>20</v>
      </c>
      <c r="AT129" s="40">
        <v>10</v>
      </c>
      <c r="AU129" s="40">
        <v>8</v>
      </c>
      <c r="AV129" s="40">
        <v>14</v>
      </c>
      <c r="AW129" s="40">
        <v>20</v>
      </c>
      <c r="AX129" s="40">
        <v>76</v>
      </c>
      <c r="AY129" s="40">
        <v>74</v>
      </c>
      <c r="AZ129" s="40">
        <v>23</v>
      </c>
      <c r="BA129" s="40">
        <v>38</v>
      </c>
    </row>
    <row r="130" spans="1:68" ht="18" customHeight="1" x14ac:dyDescent="0.3">
      <c r="A130" s="1">
        <v>2016</v>
      </c>
      <c r="B130" s="1">
        <v>638</v>
      </c>
      <c r="C130" s="2" t="s">
        <v>4797</v>
      </c>
      <c r="D130" s="1" t="s">
        <v>59</v>
      </c>
      <c r="E130" s="3">
        <f>IFERROR(MIN(AT_Bidders),0)</f>
        <v>600</v>
      </c>
      <c r="F130" s="3">
        <f>IFERROR(MAX(AT_Bidders),0)</f>
        <v>16000</v>
      </c>
      <c r="G130" s="3">
        <f>IFERROR(AVERAGE(AT_Bidders),0)</f>
        <v>2906</v>
      </c>
      <c r="H130" s="40" t="str">
        <f>tbl_AT[[#This Row],[Item '#]]&amp;"     "&amp;tbl_AT[[#This Row],[Description]]&amp;"     ("&amp;tbl_AT[[#This Row],[Unit]]&amp;")"</f>
        <v>638     Air Release Valve     (EA)</v>
      </c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>
        <v>1400</v>
      </c>
      <c r="AT130" s="40">
        <v>600</v>
      </c>
      <c r="AU130" s="40">
        <v>700</v>
      </c>
      <c r="AV130" s="40">
        <v>950</v>
      </c>
      <c r="AW130" s="40">
        <v>1500</v>
      </c>
      <c r="AX130" s="40">
        <v>1320</v>
      </c>
      <c r="AY130" s="40">
        <v>1284</v>
      </c>
      <c r="AZ130" s="40">
        <v>16000</v>
      </c>
      <c r="BA130" s="40">
        <v>2400</v>
      </c>
    </row>
    <row r="131" spans="1:68" ht="18" customHeight="1" x14ac:dyDescent="0.3">
      <c r="A131" s="1">
        <v>2016</v>
      </c>
      <c r="B131" s="1">
        <v>642</v>
      </c>
      <c r="C131" s="2" t="s">
        <v>56</v>
      </c>
      <c r="D131" s="1" t="s">
        <v>26</v>
      </c>
      <c r="E131" s="3">
        <f>IFERROR(MIN(AT_Bidders),0)</f>
        <v>0.3</v>
      </c>
      <c r="F131" s="3">
        <f>IFERROR(MAX(AT_Bidders),0)</f>
        <v>45</v>
      </c>
      <c r="G131" s="3">
        <f>IFERROR(AVERAGE(AT_Bidders),0)</f>
        <v>10.275</v>
      </c>
      <c r="H131" s="2" t="str">
        <f>tbl_AT[[#This Row],[Item '#]]&amp;"     "&amp;tbl_AT[[#This Row],[Description]]&amp;"     ("&amp;tbl_AT[[#This Row],[Unit]]&amp;")"</f>
        <v>642     Crosswalk Line, Type 1     (FT)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40"/>
      <c r="AT131" s="40"/>
      <c r="AU131" s="40"/>
      <c r="AV131" s="40"/>
      <c r="AW131" s="40"/>
      <c r="AX131" s="40"/>
      <c r="AY131" s="40"/>
      <c r="AZ131" s="40"/>
      <c r="BA131" s="40"/>
      <c r="BB131" s="3">
        <v>45</v>
      </c>
      <c r="BC131" s="3">
        <v>25</v>
      </c>
      <c r="BG131" s="3">
        <v>12</v>
      </c>
      <c r="BH131" s="3">
        <v>9.5</v>
      </c>
      <c r="BI131" s="3">
        <v>1.5</v>
      </c>
      <c r="BJ131" s="3">
        <v>4</v>
      </c>
      <c r="BK131" s="3">
        <v>0.35</v>
      </c>
      <c r="BL131" s="3">
        <v>19.5</v>
      </c>
      <c r="BM131" s="3">
        <v>3.5</v>
      </c>
      <c r="BN131" s="3">
        <v>0.3</v>
      </c>
      <c r="BO131" s="3">
        <v>1.65</v>
      </c>
      <c r="BP131" s="13">
        <v>1</v>
      </c>
    </row>
    <row r="132" spans="1:68" ht="18" customHeight="1" x14ac:dyDescent="0.3">
      <c r="A132" s="1">
        <v>2016</v>
      </c>
      <c r="B132" s="1">
        <v>642</v>
      </c>
      <c r="C132" s="2" t="s">
        <v>57</v>
      </c>
      <c r="D132" s="1" t="s">
        <v>26</v>
      </c>
      <c r="E132" s="3">
        <f>IFERROR(MIN(AT_Bidders),0)</f>
        <v>0.35</v>
      </c>
      <c r="F132" s="3">
        <f>IFERROR(MAX(AT_Bidders),0)</f>
        <v>3.5</v>
      </c>
      <c r="G132" s="3">
        <f>IFERROR(AVERAGE(AT_Bidders),0)</f>
        <v>1.6630000000000003</v>
      </c>
      <c r="H132" s="2" t="str">
        <f>tbl_AT[[#This Row],[Item '#]]&amp;"     "&amp;tbl_AT[[#This Row],[Description]]&amp;"     ("&amp;tbl_AT[[#This Row],[Unit]]&amp;")"</f>
        <v>642     Parking Lot Stall Marking, Type 1     (FT)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40"/>
      <c r="AT132" s="40"/>
      <c r="AU132" s="40"/>
      <c r="AV132" s="40"/>
      <c r="AW132" s="40"/>
      <c r="AX132" s="40"/>
      <c r="AY132" s="40"/>
      <c r="AZ132" s="40"/>
      <c r="BA132" s="40"/>
      <c r="BG132" s="3">
        <v>3.5</v>
      </c>
      <c r="BH132" s="3">
        <v>0.35</v>
      </c>
      <c r="BI132" s="3">
        <v>0.5</v>
      </c>
      <c r="BJ132" s="3">
        <v>3.5</v>
      </c>
      <c r="BK132" s="3">
        <v>0.63</v>
      </c>
      <c r="BL132" s="3">
        <v>2</v>
      </c>
      <c r="BM132" s="3">
        <v>2.75</v>
      </c>
      <c r="BN132" s="3">
        <v>0.75</v>
      </c>
      <c r="BO132" s="3">
        <v>1.65</v>
      </c>
      <c r="BP132" s="13">
        <v>1</v>
      </c>
    </row>
    <row r="133" spans="1:68" ht="18" customHeight="1" x14ac:dyDescent="0.3">
      <c r="A133" s="1">
        <v>2016</v>
      </c>
      <c r="B133" s="1">
        <v>642</v>
      </c>
      <c r="C133" s="2" t="s">
        <v>58</v>
      </c>
      <c r="D133" s="1" t="s">
        <v>59</v>
      </c>
      <c r="E133" s="3">
        <f>IFERROR(MIN(AT_Bidders),0)</f>
        <v>17.75</v>
      </c>
      <c r="F133" s="3">
        <f>IFERROR(MAX(AT_Bidders),0)</f>
        <v>330</v>
      </c>
      <c r="G133" s="3">
        <f>IFERROR(AVERAGE(AT_Bidders),0)</f>
        <v>113.675</v>
      </c>
      <c r="H133" s="2" t="str">
        <f>tbl_AT[[#This Row],[Item '#]]&amp;"     "&amp;tbl_AT[[#This Row],[Description]]&amp;"     ("&amp;tbl_AT[[#This Row],[Unit]]&amp;")"</f>
        <v>642     Handicap Symbol Marking, Type 1     (EA)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40"/>
      <c r="AT133" s="40"/>
      <c r="AU133" s="40"/>
      <c r="AV133" s="40"/>
      <c r="AW133" s="40"/>
      <c r="AX133" s="40"/>
      <c r="AY133" s="40"/>
      <c r="AZ133" s="40"/>
      <c r="BA133" s="40"/>
      <c r="BG133" s="3">
        <v>89</v>
      </c>
      <c r="BH133" s="3">
        <v>75</v>
      </c>
      <c r="BI133" s="3">
        <v>50</v>
      </c>
      <c r="BJ133" s="3">
        <v>250</v>
      </c>
      <c r="BK133" s="3">
        <v>25</v>
      </c>
      <c r="BL133" s="3">
        <v>330</v>
      </c>
      <c r="BM133" s="3">
        <v>142</v>
      </c>
      <c r="BN133" s="3">
        <v>17.75</v>
      </c>
      <c r="BO133" s="3">
        <v>140</v>
      </c>
      <c r="BP133" s="13">
        <v>18</v>
      </c>
    </row>
    <row r="134" spans="1:68" ht="18" customHeight="1" x14ac:dyDescent="0.3">
      <c r="A134" s="1">
        <v>2016</v>
      </c>
      <c r="B134" s="1">
        <v>642</v>
      </c>
      <c r="C134" s="2" t="s">
        <v>4737</v>
      </c>
      <c r="D134" s="1" t="s">
        <v>12</v>
      </c>
      <c r="E134" s="3">
        <f>IFERROR(MIN(AT_Bidders),0)</f>
        <v>2.5</v>
      </c>
      <c r="F134" s="3">
        <f>IFERROR(MAX(AT_Bidders),0)</f>
        <v>325</v>
      </c>
      <c r="G134" s="3">
        <f>IFERROR(AVERAGE(AT_Bidders),0)</f>
        <v>38.916666666666664</v>
      </c>
      <c r="H134" s="40" t="str">
        <f>tbl_AT[[#This Row],[Item '#]]&amp;"     "&amp;tbl_AT[[#This Row],[Description]]&amp;"     ("&amp;tbl_AT[[#This Row],[Unit]]&amp;")"</f>
        <v>642     Stop Bar     (LF)</v>
      </c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>
        <v>2.5</v>
      </c>
      <c r="AT134" s="40">
        <v>3</v>
      </c>
      <c r="AU134" s="40">
        <v>325</v>
      </c>
      <c r="AV134" s="40">
        <v>3</v>
      </c>
      <c r="AW134" s="40">
        <v>3.25</v>
      </c>
      <c r="AX134" s="40">
        <v>3.5</v>
      </c>
      <c r="AY134" s="40">
        <v>4</v>
      </c>
      <c r="AZ134" s="40">
        <v>3</v>
      </c>
      <c r="BA134" s="40">
        <v>3</v>
      </c>
    </row>
    <row r="135" spans="1:68" ht="18" customHeight="1" x14ac:dyDescent="0.3">
      <c r="A135" s="1">
        <v>2016</v>
      </c>
      <c r="B135" s="1">
        <v>642</v>
      </c>
      <c r="C135" s="2" t="s">
        <v>4738</v>
      </c>
      <c r="D135" s="1" t="s">
        <v>12</v>
      </c>
      <c r="E135" s="3">
        <f>IFERROR(MIN(AT_Bidders),0)</f>
        <v>0.33</v>
      </c>
      <c r="F135" s="3">
        <f>IFERROR(MAX(AT_Bidders),0)</f>
        <v>225</v>
      </c>
      <c r="G135" s="3">
        <f>IFERROR(AVERAGE(AT_Bidders),0)</f>
        <v>26.297777777777778</v>
      </c>
      <c r="H135" s="40" t="str">
        <f>tbl_AT[[#This Row],[Item '#]]&amp;"     "&amp;tbl_AT[[#This Row],[Description]]&amp;"     ("&amp;tbl_AT[[#This Row],[Unit]]&amp;")"</f>
        <v>642     Painted Stripe - 4"     (LF)</v>
      </c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>
        <v>0.33</v>
      </c>
      <c r="AT135" s="40">
        <v>1</v>
      </c>
      <c r="AU135" s="40">
        <v>225</v>
      </c>
      <c r="AV135" s="40">
        <v>0.5</v>
      </c>
      <c r="AW135" s="40">
        <v>2.25</v>
      </c>
      <c r="AX135" s="40">
        <v>2.25</v>
      </c>
      <c r="AY135" s="40">
        <v>3</v>
      </c>
      <c r="AZ135" s="40">
        <v>0.35</v>
      </c>
      <c r="BA135" s="40">
        <v>2</v>
      </c>
    </row>
    <row r="136" spans="1:68" ht="18" customHeight="1" x14ac:dyDescent="0.3">
      <c r="A136" s="1">
        <v>2016</v>
      </c>
      <c r="B136" s="1">
        <v>642</v>
      </c>
      <c r="C136" s="2" t="s">
        <v>4739</v>
      </c>
      <c r="D136" s="1" t="s">
        <v>59</v>
      </c>
      <c r="E136" s="3">
        <f>IFERROR(MIN(AT_Bidders),0)</f>
        <v>50</v>
      </c>
      <c r="F136" s="3">
        <f>IFERROR(MAX(AT_Bidders),0)</f>
        <v>85</v>
      </c>
      <c r="G136" s="3">
        <f>IFERROR(AVERAGE(AT_Bidders),0)</f>
        <v>66.833333333333329</v>
      </c>
      <c r="H136" s="40" t="str">
        <f>tbl_AT[[#This Row],[Item '#]]&amp;"     "&amp;tbl_AT[[#This Row],[Description]]&amp;"     ("&amp;tbl_AT[[#This Row],[Unit]]&amp;")"</f>
        <v>642     Handicap Stall Marking     (EA)</v>
      </c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>
        <v>50</v>
      </c>
      <c r="AT136" s="40">
        <v>85</v>
      </c>
      <c r="AU136" s="40">
        <v>70</v>
      </c>
      <c r="AV136" s="40">
        <v>60</v>
      </c>
      <c r="AW136" s="40">
        <v>70</v>
      </c>
      <c r="AX136" s="40">
        <v>70</v>
      </c>
      <c r="AY136" s="40">
        <v>78</v>
      </c>
      <c r="AZ136" s="40">
        <v>58</v>
      </c>
      <c r="BA136" s="40">
        <v>60.5</v>
      </c>
    </row>
    <row r="137" spans="1:68" ht="18" customHeight="1" x14ac:dyDescent="0.3">
      <c r="A137" s="1">
        <v>2016</v>
      </c>
      <c r="B137" s="1">
        <v>651</v>
      </c>
      <c r="C137" s="2" t="s">
        <v>60</v>
      </c>
      <c r="D137" s="1" t="s">
        <v>14</v>
      </c>
      <c r="E137" s="3">
        <f>IFERROR(MIN(AT_Bidders),0)</f>
        <v>2</v>
      </c>
      <c r="F137" s="3">
        <f>IFERROR(MAX(AT_Bidders),0)</f>
        <v>23.5</v>
      </c>
      <c r="G137" s="3">
        <f>IFERROR(AVERAGE(AT_Bidders),0)</f>
        <v>11.0375</v>
      </c>
      <c r="H137" s="2" t="str">
        <f>tbl_AT[[#This Row],[Item '#]]&amp;"     "&amp;tbl_AT[[#This Row],[Description]]&amp;"     ("&amp;tbl_AT[[#This Row],[Unit]]&amp;")"</f>
        <v>651     Topsoil Stockpiled     (CY)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40"/>
      <c r="AT137" s="40"/>
      <c r="AU137" s="40"/>
      <c r="AV137" s="40"/>
      <c r="AW137" s="40"/>
      <c r="AX137" s="40"/>
      <c r="AY137" s="40"/>
      <c r="AZ137" s="40"/>
      <c r="BA137" s="40"/>
      <c r="BB137" s="3">
        <v>10</v>
      </c>
      <c r="BC137" s="3">
        <v>11</v>
      </c>
      <c r="BG137" s="3">
        <v>3</v>
      </c>
      <c r="BH137" s="3">
        <v>23.5</v>
      </c>
      <c r="BI137" s="3">
        <v>22</v>
      </c>
      <c r="BJ137" s="3">
        <v>2</v>
      </c>
      <c r="BK137" s="3">
        <v>19</v>
      </c>
      <c r="BL137" s="3">
        <v>6.75</v>
      </c>
      <c r="BM137" s="3">
        <v>8.1999999999999993</v>
      </c>
      <c r="BN137" s="3">
        <v>4</v>
      </c>
      <c r="BO137" s="3">
        <v>9</v>
      </c>
      <c r="BP137" s="13">
        <v>14</v>
      </c>
    </row>
    <row r="138" spans="1:68" ht="18" customHeight="1" x14ac:dyDescent="0.3">
      <c r="A138" s="1">
        <v>2016</v>
      </c>
      <c r="B138" s="1">
        <v>651</v>
      </c>
      <c r="C138" s="2" t="s">
        <v>60</v>
      </c>
      <c r="D138" s="1" t="s">
        <v>9</v>
      </c>
      <c r="E138" s="3">
        <f>IFERROR(MIN(AT_Bidders),0)</f>
        <v>2191</v>
      </c>
      <c r="F138" s="3">
        <f>IFERROR(MAX(AT_Bidders),0)</f>
        <v>110000</v>
      </c>
      <c r="G138" s="3">
        <f>IFERROR(AVERAGE(AT_Bidders),0)</f>
        <v>70799</v>
      </c>
      <c r="H138" s="40" t="str">
        <f>tbl_AT[[#This Row],[Item '#]]&amp;"     "&amp;tbl_AT[[#This Row],[Description]]&amp;"     ("&amp;tbl_AT[[#This Row],[Unit]]&amp;")"</f>
        <v>651     Topsoil Stockpiled     (LS)</v>
      </c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>
        <v>80000</v>
      </c>
      <c r="AT138" s="40">
        <v>105000</v>
      </c>
      <c r="AU138" s="40">
        <v>60000</v>
      </c>
      <c r="AV138" s="40">
        <v>55000</v>
      </c>
      <c r="AW138" s="40">
        <v>100000</v>
      </c>
      <c r="AX138" s="40">
        <v>25000</v>
      </c>
      <c r="AY138" s="40">
        <v>2191</v>
      </c>
      <c r="AZ138" s="40">
        <v>100000</v>
      </c>
      <c r="BA138" s="40">
        <v>110000</v>
      </c>
    </row>
    <row r="139" spans="1:68" ht="18" customHeight="1" x14ac:dyDescent="0.3">
      <c r="A139" s="1">
        <v>2016</v>
      </c>
      <c r="B139" s="1">
        <v>652</v>
      </c>
      <c r="C139" s="2" t="s">
        <v>61</v>
      </c>
      <c r="D139" s="1" t="s">
        <v>14</v>
      </c>
      <c r="E139" s="3">
        <f>IFERROR(MIN(AT_Bidders),0)</f>
        <v>4</v>
      </c>
      <c r="F139" s="3">
        <f>IFERROR(MAX(AT_Bidders),0)</f>
        <v>51</v>
      </c>
      <c r="G139" s="3">
        <f>IFERROR(AVERAGE(AT_Bidders),0)</f>
        <v>18.845833333333335</v>
      </c>
      <c r="H139" s="2" t="str">
        <f>tbl_AT[[#This Row],[Item '#]]&amp;"     "&amp;tbl_AT[[#This Row],[Description]]&amp;"     ("&amp;tbl_AT[[#This Row],[Unit]]&amp;")"</f>
        <v>652     Placing Stockpiled Topsoil     (CY)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40"/>
      <c r="AT139" s="40"/>
      <c r="AU139" s="40"/>
      <c r="AV139" s="40"/>
      <c r="AW139" s="40"/>
      <c r="AX139" s="40"/>
      <c r="AY139" s="40"/>
      <c r="AZ139" s="40"/>
      <c r="BA139" s="40"/>
      <c r="BB139" s="3">
        <v>12</v>
      </c>
      <c r="BC139" s="3">
        <v>12.5</v>
      </c>
      <c r="BG139" s="3">
        <v>18</v>
      </c>
      <c r="BH139" s="3">
        <v>32</v>
      </c>
      <c r="BI139" s="3">
        <v>22</v>
      </c>
      <c r="BJ139" s="3">
        <v>4</v>
      </c>
      <c r="BK139" s="3">
        <v>22</v>
      </c>
      <c r="BL139" s="3">
        <v>19.600000000000001</v>
      </c>
      <c r="BM139" s="3">
        <v>7.8</v>
      </c>
      <c r="BN139" s="3">
        <v>16.25</v>
      </c>
      <c r="BO139" s="3">
        <v>9</v>
      </c>
      <c r="BP139" s="13">
        <v>51</v>
      </c>
    </row>
    <row r="140" spans="1:68" ht="18" customHeight="1" x14ac:dyDescent="0.3">
      <c r="A140" s="1">
        <v>2016</v>
      </c>
      <c r="B140" s="1">
        <v>652</v>
      </c>
      <c r="C140" s="2" t="s">
        <v>61</v>
      </c>
      <c r="D140" s="1" t="s">
        <v>9</v>
      </c>
      <c r="E140" s="3">
        <f>IFERROR(MIN(AT_Bidders),0)</f>
        <v>18725</v>
      </c>
      <c r="F140" s="3">
        <f>IFERROR(MAX(AT_Bidders),0)</f>
        <v>120000</v>
      </c>
      <c r="G140" s="3">
        <f>IFERROR(AVERAGE(AT_Bidders),0)</f>
        <v>82302.777777777781</v>
      </c>
      <c r="H140" s="40" t="str">
        <f>tbl_AT[[#This Row],[Item '#]]&amp;"     "&amp;tbl_AT[[#This Row],[Description]]&amp;"     ("&amp;tbl_AT[[#This Row],[Unit]]&amp;")"</f>
        <v>652     Placing Stockpiled Topsoil     (LS)</v>
      </c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>
        <v>120000</v>
      </c>
      <c r="AT140" s="40">
        <v>110000</v>
      </c>
      <c r="AU140" s="40">
        <v>75000</v>
      </c>
      <c r="AV140" s="40">
        <v>44000</v>
      </c>
      <c r="AW140" s="40">
        <v>120000</v>
      </c>
      <c r="AX140" s="40">
        <v>20000</v>
      </c>
      <c r="AY140" s="40">
        <v>18725</v>
      </c>
      <c r="AZ140" s="40">
        <v>115000</v>
      </c>
      <c r="BA140" s="40">
        <v>118000</v>
      </c>
    </row>
    <row r="141" spans="1:68" ht="18" customHeight="1" x14ac:dyDescent="0.3">
      <c r="A141" s="1">
        <v>2015</v>
      </c>
      <c r="B141" s="1">
        <v>659</v>
      </c>
      <c r="C141" s="2" t="s">
        <v>4645</v>
      </c>
      <c r="D141" s="1" t="s">
        <v>14</v>
      </c>
      <c r="E141" s="3">
        <f>IFERROR(MIN(AT_Bidders),0)</f>
        <v>40</v>
      </c>
      <c r="F141" s="3">
        <f>IFERROR(MAX(AT_Bidders),0)</f>
        <v>97</v>
      </c>
      <c r="G141" s="3">
        <f>IFERROR(AVERAGE(AT_Bidders),0)</f>
        <v>68.5</v>
      </c>
      <c r="H141" s="2" t="str">
        <f>tbl_AT[[#This Row],[Item '#]]&amp;"     "&amp;tbl_AT[[#This Row],[Description]]&amp;"     ("&amp;tbl_AT[[#This Row],[Unit]]&amp;")"</f>
        <v>659     18" Topsoil for Perrenials     (CY)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40"/>
      <c r="AT141" s="40"/>
      <c r="AU141" s="40"/>
      <c r="AV141" s="40"/>
      <c r="AW141" s="40"/>
      <c r="AX141" s="40"/>
      <c r="AY141" s="40"/>
      <c r="AZ141" s="40"/>
      <c r="BA141" s="40"/>
      <c r="BB141" s="3">
        <v>40</v>
      </c>
      <c r="BC141" s="3">
        <v>97</v>
      </c>
    </row>
    <row r="142" spans="1:68" ht="18" customHeight="1" x14ac:dyDescent="0.3">
      <c r="A142" s="1">
        <v>2015</v>
      </c>
      <c r="B142" s="1">
        <v>659</v>
      </c>
      <c r="C142" s="2" t="s">
        <v>4646</v>
      </c>
      <c r="D142" s="1" t="s">
        <v>21</v>
      </c>
      <c r="E142" s="3">
        <f>IFERROR(MIN(AT_Bidders),0)</f>
        <v>1.5</v>
      </c>
      <c r="F142" s="3">
        <f>IFERROR(MAX(AT_Bidders),0)</f>
        <v>3</v>
      </c>
      <c r="G142" s="3">
        <f>IFERROR(AVERAGE(AT_Bidders),0)</f>
        <v>2.25</v>
      </c>
      <c r="H142" s="2" t="str">
        <f>tbl_AT[[#This Row],[Item '#]]&amp;"     "&amp;tbl_AT[[#This Row],[Description]]&amp;"     ("&amp;tbl_AT[[#This Row],[Unit]]&amp;")"</f>
        <v>659     Seeding and Mulching, Shoreline Mix     (SY)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40"/>
      <c r="AT142" s="40"/>
      <c r="AU142" s="40"/>
      <c r="AV142" s="40"/>
      <c r="AW142" s="40"/>
      <c r="AX142" s="40"/>
      <c r="AY142" s="40"/>
      <c r="AZ142" s="40"/>
      <c r="BA142" s="40"/>
      <c r="BB142" s="3">
        <v>1.5</v>
      </c>
      <c r="BC142" s="3">
        <v>3</v>
      </c>
    </row>
    <row r="143" spans="1:68" ht="18" customHeight="1" x14ac:dyDescent="0.3">
      <c r="A143" s="1">
        <v>2015</v>
      </c>
      <c r="B143" s="1">
        <v>659</v>
      </c>
      <c r="C143" s="2" t="s">
        <v>4647</v>
      </c>
      <c r="D143" s="1" t="s">
        <v>21</v>
      </c>
      <c r="E143" s="3">
        <f>IFERROR(MIN(AT_Bidders),0)</f>
        <v>1.25</v>
      </c>
      <c r="F143" s="3">
        <f>IFERROR(MAX(AT_Bidders),0)</f>
        <v>2.5</v>
      </c>
      <c r="G143" s="3">
        <f>IFERROR(AVERAGE(AT_Bidders),0)</f>
        <v>1.875</v>
      </c>
      <c r="H143" s="2" t="str">
        <f>tbl_AT[[#This Row],[Item '#]]&amp;"     "&amp;tbl_AT[[#This Row],[Description]]&amp;"     ("&amp;tbl_AT[[#This Row],[Unit]]&amp;")"</f>
        <v>659     Seeding and Mulching, Slope Stabilization Mix     (SY)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40"/>
      <c r="AT143" s="40"/>
      <c r="AU143" s="40"/>
      <c r="AV143" s="40"/>
      <c r="AW143" s="40"/>
      <c r="AX143" s="40"/>
      <c r="AY143" s="40"/>
      <c r="AZ143" s="40"/>
      <c r="BA143" s="40"/>
      <c r="BB143" s="3">
        <v>1.25</v>
      </c>
      <c r="BC143" s="3">
        <v>2.5</v>
      </c>
    </row>
    <row r="144" spans="1:68" ht="18" customHeight="1" x14ac:dyDescent="0.3">
      <c r="A144" s="1">
        <v>2016</v>
      </c>
      <c r="B144" s="1">
        <v>659</v>
      </c>
      <c r="C144" s="2" t="s">
        <v>120</v>
      </c>
      <c r="D144" s="1" t="s">
        <v>21</v>
      </c>
      <c r="E144" s="3">
        <f>IFERROR(MIN(AT_Bidders),0)</f>
        <v>0.8</v>
      </c>
      <c r="F144" s="3">
        <f>IFERROR(MAX(AT_Bidders),0)</f>
        <v>2.8</v>
      </c>
      <c r="G144" s="3">
        <f>IFERROR(AVERAGE(AT_Bidders),0)</f>
        <v>1.4380000000000002</v>
      </c>
      <c r="H144" s="2" t="str">
        <f>tbl_AT[[#This Row],[Item '#]]&amp;"     "&amp;tbl_AT[[#This Row],[Description]]&amp;"     ("&amp;tbl_AT[[#This Row],[Unit]]&amp;")"</f>
        <v>659     Seeding and Mulching     (SY)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40"/>
      <c r="AT144" s="40"/>
      <c r="AU144" s="40"/>
      <c r="AV144" s="40"/>
      <c r="AW144" s="40"/>
      <c r="AX144" s="40"/>
      <c r="AY144" s="40"/>
      <c r="AZ144" s="40"/>
      <c r="BA144" s="40"/>
      <c r="BG144" s="3">
        <v>0.8</v>
      </c>
      <c r="BH144" s="3">
        <v>2.8</v>
      </c>
      <c r="BI144" s="3">
        <v>1</v>
      </c>
      <c r="BJ144" s="3">
        <v>1</v>
      </c>
      <c r="BK144" s="3">
        <v>1.92</v>
      </c>
      <c r="BL144" s="3">
        <v>1.25</v>
      </c>
      <c r="BM144" s="3">
        <v>0.8</v>
      </c>
      <c r="BN144" s="3">
        <v>1.3</v>
      </c>
      <c r="BO144" s="3">
        <v>1.51</v>
      </c>
      <c r="BP144" s="13">
        <v>2</v>
      </c>
    </row>
    <row r="145" spans="1:68" ht="18" customHeight="1" x14ac:dyDescent="0.3">
      <c r="A145" s="1">
        <v>2016</v>
      </c>
      <c r="B145" s="1">
        <v>659</v>
      </c>
      <c r="C145" s="2" t="s">
        <v>4745</v>
      </c>
      <c r="D145" s="1" t="s">
        <v>10</v>
      </c>
      <c r="E145" s="3">
        <f>IFERROR(MIN(AT_Bidders),0)</f>
        <v>1000</v>
      </c>
      <c r="F145" s="3">
        <f>IFERROR(MAX(AT_Bidders),0)</f>
        <v>5477</v>
      </c>
      <c r="G145" s="3">
        <f>IFERROR(AVERAGE(AT_Bidders),0)</f>
        <v>2215.7777777777778</v>
      </c>
      <c r="H145" s="40" t="str">
        <f>tbl_AT[[#This Row],[Item '#]]&amp;"     "&amp;tbl_AT[[#This Row],[Description]]&amp;"     ("&amp;tbl_AT[[#This Row],[Unit]]&amp;")"</f>
        <v>659     Temporary Seeding     (AC)</v>
      </c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>
        <v>1450</v>
      </c>
      <c r="AT145" s="40">
        <v>1650</v>
      </c>
      <c r="AU145" s="40">
        <v>1500</v>
      </c>
      <c r="AV145" s="40">
        <v>2800</v>
      </c>
      <c r="AW145" s="40">
        <v>1000</v>
      </c>
      <c r="AX145" s="40">
        <v>1700</v>
      </c>
      <c r="AY145" s="40">
        <v>5477</v>
      </c>
      <c r="AZ145" s="40">
        <v>1700</v>
      </c>
      <c r="BA145" s="40">
        <v>2665</v>
      </c>
    </row>
    <row r="146" spans="1:68" ht="18" customHeight="1" x14ac:dyDescent="0.3">
      <c r="A146" s="1">
        <v>2016</v>
      </c>
      <c r="B146" s="1">
        <v>659</v>
      </c>
      <c r="C146" s="2" t="s">
        <v>4752</v>
      </c>
      <c r="D146" s="1" t="s">
        <v>21</v>
      </c>
      <c r="E146" s="3">
        <f>IFERROR(MIN(AT_Bidders),0)</f>
        <v>0.7</v>
      </c>
      <c r="F146" s="3">
        <f>IFERROR(MAX(AT_Bidders),0)</f>
        <v>4</v>
      </c>
      <c r="G146" s="3">
        <f>IFERROR(AVERAGE(AT_Bidders),0)</f>
        <v>1.8855555555555554</v>
      </c>
      <c r="H146" s="40" t="str">
        <f>tbl_AT[[#This Row],[Item '#]]&amp;"     "&amp;tbl_AT[[#This Row],[Description]]&amp;"     ("&amp;tbl_AT[[#This Row],[Unit]]&amp;")"</f>
        <v>659     Seeding and Mulching - MWCD Native Grass Seed Mix     (SY)</v>
      </c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>
        <v>1.07</v>
      </c>
      <c r="AT146" s="40">
        <v>0.7</v>
      </c>
      <c r="AU146" s="40">
        <v>3.5</v>
      </c>
      <c r="AV146" s="40">
        <v>1.75</v>
      </c>
      <c r="AW146" s="40">
        <v>1.5</v>
      </c>
      <c r="AX146" s="40">
        <v>1.1499999999999999</v>
      </c>
      <c r="AY146" s="40">
        <v>2</v>
      </c>
      <c r="AZ146" s="40">
        <v>4</v>
      </c>
      <c r="BA146" s="40">
        <v>1.3</v>
      </c>
    </row>
    <row r="147" spans="1:68" ht="18" customHeight="1" x14ac:dyDescent="0.3">
      <c r="A147" s="1">
        <v>2016</v>
      </c>
      <c r="B147" s="1">
        <v>659</v>
      </c>
      <c r="C147" s="2" t="s">
        <v>4753</v>
      </c>
      <c r="D147" s="1" t="s">
        <v>21</v>
      </c>
      <c r="E147" s="3">
        <f>IFERROR(MIN(AT_Bidders),0)</f>
        <v>0.9</v>
      </c>
      <c r="F147" s="3">
        <f>IFERROR(MAX(AT_Bidders),0)</f>
        <v>2.5</v>
      </c>
      <c r="G147" s="3">
        <f>IFERROR(AVERAGE(AT_Bidders),0)</f>
        <v>1.42</v>
      </c>
      <c r="H147" s="40" t="str">
        <f>tbl_AT[[#This Row],[Item '#]]&amp;"     "&amp;tbl_AT[[#This Row],[Description]]&amp;"     ("&amp;tbl_AT[[#This Row],[Unit]]&amp;")"</f>
        <v>659     Seeding and Mulching - ODOT Class 1 Mix     (SY)</v>
      </c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>
        <v>1.08</v>
      </c>
      <c r="AT147" s="40">
        <v>1.2</v>
      </c>
      <c r="AU147" s="40">
        <v>2</v>
      </c>
      <c r="AV147" s="40">
        <v>1.5</v>
      </c>
      <c r="AW147" s="40">
        <v>1.4</v>
      </c>
      <c r="AX147" s="40">
        <v>1.2</v>
      </c>
      <c r="AY147" s="40">
        <v>1</v>
      </c>
      <c r="AZ147" s="40">
        <v>2.5</v>
      </c>
      <c r="BA147" s="40">
        <v>0.9</v>
      </c>
    </row>
    <row r="148" spans="1:68" ht="18" customHeight="1" x14ac:dyDescent="0.3">
      <c r="A148" s="1">
        <v>2016</v>
      </c>
      <c r="B148" s="1">
        <v>659</v>
      </c>
      <c r="C148" s="2" t="s">
        <v>198</v>
      </c>
      <c r="D148" s="1" t="s">
        <v>199</v>
      </c>
      <c r="E148" s="3">
        <f>IFERROR(MIN(AT_Bidders),0)</f>
        <v>500</v>
      </c>
      <c r="F148" s="3">
        <f>IFERROR(MAX(AT_Bidders),0)</f>
        <v>2500</v>
      </c>
      <c r="G148" s="3">
        <f>IFERROR(AVERAGE(AT_Bidders),0)</f>
        <v>1263.4444444444443</v>
      </c>
      <c r="H148" s="40" t="str">
        <f>tbl_AT[[#This Row],[Item '#]]&amp;"     "&amp;tbl_AT[[#This Row],[Description]]&amp;"     ("&amp;tbl_AT[[#This Row],[Unit]]&amp;")"</f>
        <v>659     Commercial Fertilizer     (TON)</v>
      </c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>
        <v>500</v>
      </c>
      <c r="AT148" s="40">
        <v>1500</v>
      </c>
      <c r="AU148" s="40">
        <v>1500</v>
      </c>
      <c r="AV148" s="40">
        <v>2500</v>
      </c>
      <c r="AW148" s="40">
        <v>800</v>
      </c>
      <c r="AX148" s="40">
        <v>545</v>
      </c>
      <c r="AY148" s="40">
        <v>1926</v>
      </c>
      <c r="AZ148" s="40">
        <v>1400</v>
      </c>
      <c r="BA148" s="40">
        <v>700</v>
      </c>
    </row>
    <row r="149" spans="1:68" ht="18" customHeight="1" x14ac:dyDescent="0.3">
      <c r="A149" s="1">
        <v>2016</v>
      </c>
      <c r="B149" s="1">
        <v>659</v>
      </c>
      <c r="C149" s="2" t="s">
        <v>157</v>
      </c>
      <c r="D149" s="1" t="s">
        <v>4754</v>
      </c>
      <c r="E149" s="3">
        <f>IFERROR(MIN(AT_Bidders),0)</f>
        <v>1</v>
      </c>
      <c r="F149" s="3">
        <f>IFERROR(MAX(AT_Bidders),0)</f>
        <v>75</v>
      </c>
      <c r="G149" s="3">
        <f>IFERROR(AVERAGE(AT_Bidders),0)</f>
        <v>38.666666666666664</v>
      </c>
      <c r="H149" s="40" t="str">
        <f>tbl_AT[[#This Row],[Item '#]]&amp;"     "&amp;tbl_AT[[#This Row],[Description]]&amp;"     ("&amp;tbl_AT[[#This Row],[Unit]]&amp;")"</f>
        <v>659     Water     (**MGAL)</v>
      </c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>
        <v>65</v>
      </c>
      <c r="AT149" s="40">
        <v>23</v>
      </c>
      <c r="AU149" s="40">
        <v>20</v>
      </c>
      <c r="AV149" s="40">
        <v>75</v>
      </c>
      <c r="AW149" s="40">
        <v>1</v>
      </c>
      <c r="AX149" s="40">
        <v>70</v>
      </c>
      <c r="AY149" s="40">
        <v>43</v>
      </c>
      <c r="AZ149" s="40">
        <v>11</v>
      </c>
      <c r="BA149" s="40">
        <v>40</v>
      </c>
    </row>
    <row r="150" spans="1:68" ht="18" customHeight="1" x14ac:dyDescent="0.3">
      <c r="A150" s="1">
        <v>2016</v>
      </c>
      <c r="B150" s="1">
        <v>659</v>
      </c>
      <c r="C150" s="2" t="s">
        <v>4791</v>
      </c>
      <c r="D150" s="1" t="s">
        <v>48</v>
      </c>
      <c r="E150" s="3">
        <f>IFERROR(MIN(AT_Bidders),0)</f>
        <v>2.71</v>
      </c>
      <c r="F150" s="3">
        <f>IFERROR(MAX(AT_Bidders),0)</f>
        <v>15</v>
      </c>
      <c r="G150" s="3">
        <f>IFERROR(AVERAGE(AT_Bidders),0)</f>
        <v>8.7733333333333334</v>
      </c>
      <c r="H150" s="40" t="str">
        <f>tbl_AT[[#This Row],[Item '#]]&amp;"     "&amp;tbl_AT[[#This Row],[Description]]&amp;"     ("&amp;tbl_AT[[#This Row],[Unit]]&amp;")"</f>
        <v>659     Sand/Topsoil Mix w/geotex (accessible sites)     (SF)</v>
      </c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>
        <v>7</v>
      </c>
      <c r="AT150" s="40">
        <v>9</v>
      </c>
      <c r="AU150" s="40">
        <v>5</v>
      </c>
      <c r="AV150" s="40">
        <v>14.75</v>
      </c>
      <c r="AW150" s="40">
        <v>3.5</v>
      </c>
      <c r="AX150" s="40">
        <v>14</v>
      </c>
      <c r="AY150" s="40">
        <v>8</v>
      </c>
      <c r="AZ150" s="40">
        <v>15</v>
      </c>
      <c r="BA150" s="40">
        <v>2.71</v>
      </c>
    </row>
    <row r="151" spans="1:68" ht="18" customHeight="1" x14ac:dyDescent="0.3">
      <c r="A151" s="1">
        <v>2015</v>
      </c>
      <c r="B151" s="1">
        <v>661</v>
      </c>
      <c r="C151" s="2" t="s">
        <v>62</v>
      </c>
      <c r="D151" s="1" t="s">
        <v>59</v>
      </c>
      <c r="E151" s="3">
        <f>IFERROR(MIN(AT_Bidders),0)</f>
        <v>60</v>
      </c>
      <c r="F151" s="3">
        <f>IFERROR(MAX(AT_Bidders),0)</f>
        <v>60</v>
      </c>
      <c r="G151" s="3">
        <f>IFERROR(AVERAGE(AT_Bidders),0)</f>
        <v>60</v>
      </c>
      <c r="H151" s="2" t="str">
        <f>tbl_AT[[#This Row],[Item '#]]&amp;"     "&amp;tbl_AT[[#This Row],[Description]]&amp;"     ("&amp;tbl_AT[[#This Row],[Unit]]&amp;")"</f>
        <v>661     Deciduous Shrub, Clethra alnifolia 'Sixteen Candles'     (EA)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40"/>
      <c r="AT151" s="40"/>
      <c r="AU151" s="40"/>
      <c r="AV151" s="40"/>
      <c r="AW151" s="40"/>
      <c r="AX151" s="40"/>
      <c r="AY151" s="40"/>
      <c r="AZ151" s="40"/>
      <c r="BA151" s="40"/>
      <c r="BB151" s="3">
        <v>60</v>
      </c>
      <c r="BC151" s="3">
        <v>60</v>
      </c>
    </row>
    <row r="152" spans="1:68" ht="18" customHeight="1" x14ac:dyDescent="0.3">
      <c r="A152" s="1">
        <v>2015</v>
      </c>
      <c r="B152" s="1">
        <v>661</v>
      </c>
      <c r="C152" s="2" t="s">
        <v>63</v>
      </c>
      <c r="D152" s="1" t="s">
        <v>59</v>
      </c>
      <c r="E152" s="3">
        <f>IFERROR(MIN(AT_Bidders),0)</f>
        <v>60</v>
      </c>
      <c r="F152" s="3">
        <f>IFERROR(MAX(AT_Bidders),0)</f>
        <v>60</v>
      </c>
      <c r="G152" s="3">
        <f>IFERROR(AVERAGE(AT_Bidders),0)</f>
        <v>60</v>
      </c>
      <c r="H152" s="2" t="str">
        <f>tbl_AT[[#This Row],[Item '#]]&amp;"     "&amp;tbl_AT[[#This Row],[Description]]&amp;"     ("&amp;tbl_AT[[#This Row],[Unit]]&amp;")"</f>
        <v>661     Deciduous Shrub, Rhus aromatica 'Gro Low'     (EA)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40"/>
      <c r="AT152" s="40"/>
      <c r="AU152" s="40"/>
      <c r="AV152" s="40"/>
      <c r="AW152" s="40"/>
      <c r="AX152" s="40"/>
      <c r="AY152" s="40"/>
      <c r="AZ152" s="40"/>
      <c r="BA152" s="40"/>
      <c r="BB152" s="3">
        <v>60</v>
      </c>
      <c r="BC152" s="3">
        <v>60</v>
      </c>
    </row>
    <row r="153" spans="1:68" ht="18" customHeight="1" x14ac:dyDescent="0.3">
      <c r="A153" s="1">
        <v>2015</v>
      </c>
      <c r="B153" s="1">
        <v>661</v>
      </c>
      <c r="C153" s="2" t="s">
        <v>64</v>
      </c>
      <c r="D153" s="1" t="s">
        <v>59</v>
      </c>
      <c r="E153" s="3">
        <f>IFERROR(MIN(AT_Bidders),0)</f>
        <v>350</v>
      </c>
      <c r="F153" s="3">
        <f>IFERROR(MAX(AT_Bidders),0)</f>
        <v>585</v>
      </c>
      <c r="G153" s="3">
        <f>IFERROR(AVERAGE(AT_Bidders),0)</f>
        <v>467.5</v>
      </c>
      <c r="H153" s="2" t="str">
        <f>tbl_AT[[#This Row],[Item '#]]&amp;"     "&amp;tbl_AT[[#This Row],[Description]]&amp;"     ("&amp;tbl_AT[[#This Row],[Unit]]&amp;")"</f>
        <v>661     Ornamental Tree, Ostrya virginiana     (EA)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40"/>
      <c r="AT153" s="40"/>
      <c r="AU153" s="40"/>
      <c r="AV153" s="40"/>
      <c r="AW153" s="40"/>
      <c r="AX153" s="40"/>
      <c r="AY153" s="40"/>
      <c r="AZ153" s="40"/>
      <c r="BA153" s="40"/>
      <c r="BB153" s="3">
        <v>350</v>
      </c>
      <c r="BC153" s="3">
        <v>585</v>
      </c>
    </row>
    <row r="154" spans="1:68" ht="18" customHeight="1" x14ac:dyDescent="0.3">
      <c r="A154" s="1">
        <v>2015</v>
      </c>
      <c r="B154" s="1">
        <v>661</v>
      </c>
      <c r="C154" s="2" t="s">
        <v>65</v>
      </c>
      <c r="D154" s="1" t="s">
        <v>59</v>
      </c>
      <c r="E154" s="3">
        <f>IFERROR(MIN(AT_Bidders),0)</f>
        <v>30</v>
      </c>
      <c r="F154" s="3">
        <f>IFERROR(MAX(AT_Bidders),0)</f>
        <v>68</v>
      </c>
      <c r="G154" s="3">
        <f>IFERROR(AVERAGE(AT_Bidders),0)</f>
        <v>49</v>
      </c>
      <c r="H154" s="2" t="str">
        <f>tbl_AT[[#This Row],[Item '#]]&amp;"     "&amp;tbl_AT[[#This Row],[Description]]&amp;"     ("&amp;tbl_AT[[#This Row],[Unit]]&amp;")"</f>
        <v>661     Perennials, Asclepias tuberosa     (EA)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40"/>
      <c r="AT154" s="40"/>
      <c r="AU154" s="40"/>
      <c r="AV154" s="40"/>
      <c r="AW154" s="40"/>
      <c r="AX154" s="40"/>
      <c r="AY154" s="40"/>
      <c r="AZ154" s="40"/>
      <c r="BA154" s="40"/>
      <c r="BB154" s="3">
        <v>30</v>
      </c>
      <c r="BC154" s="3">
        <v>68</v>
      </c>
    </row>
    <row r="155" spans="1:68" ht="18" customHeight="1" x14ac:dyDescent="0.3">
      <c r="A155" s="1">
        <v>2016</v>
      </c>
      <c r="B155" s="1">
        <v>661</v>
      </c>
      <c r="C155" s="2" t="s">
        <v>4747</v>
      </c>
      <c r="D155" s="1" t="s">
        <v>59</v>
      </c>
      <c r="E155" s="3">
        <f>IFERROR(MIN(AT_Bidders),0)</f>
        <v>386.2</v>
      </c>
      <c r="F155" s="3">
        <f>IFERROR(MAX(AT_Bidders),0)</f>
        <v>510</v>
      </c>
      <c r="G155" s="3">
        <f>IFERROR(AVERAGE(AT_Bidders),0)</f>
        <v>456.79999999999995</v>
      </c>
      <c r="H155" s="40" t="str">
        <f>tbl_AT[[#This Row],[Item '#]]&amp;"     "&amp;tbl_AT[[#This Row],[Description]]&amp;"     ("&amp;tbl_AT[[#This Row],[Unit]]&amp;")"</f>
        <v>661     Canopy Trees (2.5" caliper)     (EA)</v>
      </c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>
        <v>386.2</v>
      </c>
      <c r="AT155" s="40">
        <v>450</v>
      </c>
      <c r="AU155" s="40">
        <v>510</v>
      </c>
      <c r="AV155" s="40">
        <v>425</v>
      </c>
      <c r="AW155" s="40">
        <v>500</v>
      </c>
      <c r="AX155" s="40">
        <v>412</v>
      </c>
      <c r="AY155" s="40">
        <v>428</v>
      </c>
      <c r="AZ155" s="40">
        <v>500</v>
      </c>
      <c r="BA155" s="40">
        <v>500</v>
      </c>
    </row>
    <row r="156" spans="1:68" ht="18" customHeight="1" x14ac:dyDescent="0.3">
      <c r="A156" s="1">
        <v>2016</v>
      </c>
      <c r="B156" s="1">
        <v>661</v>
      </c>
      <c r="C156" s="2" t="s">
        <v>4748</v>
      </c>
      <c r="D156" s="1" t="s">
        <v>59</v>
      </c>
      <c r="E156" s="3">
        <f>IFERROR(MIN(AT_Bidders),0)</f>
        <v>225</v>
      </c>
      <c r="F156" s="3">
        <f>IFERROR(MAX(AT_Bidders),0)</f>
        <v>325</v>
      </c>
      <c r="G156" s="3">
        <f>IFERROR(AVERAGE(AT_Bidders),0)</f>
        <v>283.88888888888891</v>
      </c>
      <c r="H156" s="40" t="str">
        <f>tbl_AT[[#This Row],[Item '#]]&amp;"     "&amp;tbl_AT[[#This Row],[Description]]&amp;"     ("&amp;tbl_AT[[#This Row],[Unit]]&amp;")"</f>
        <v>661     Evergreen Trees (6' height)     (EA)</v>
      </c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>
        <v>271</v>
      </c>
      <c r="AT156" s="40">
        <v>315</v>
      </c>
      <c r="AU156" s="40">
        <v>270</v>
      </c>
      <c r="AV156" s="40">
        <v>300</v>
      </c>
      <c r="AW156" s="40">
        <v>325</v>
      </c>
      <c r="AX156" s="40">
        <v>290</v>
      </c>
      <c r="AY156" s="40">
        <v>289</v>
      </c>
      <c r="AZ156" s="40">
        <v>270</v>
      </c>
      <c r="BA156" s="40">
        <v>225</v>
      </c>
    </row>
    <row r="157" spans="1:68" ht="18" customHeight="1" x14ac:dyDescent="0.3">
      <c r="A157" s="1">
        <v>2016</v>
      </c>
      <c r="B157" s="1">
        <v>661</v>
      </c>
      <c r="C157" s="2" t="s">
        <v>4749</v>
      </c>
      <c r="D157" s="1" t="s">
        <v>59</v>
      </c>
      <c r="E157" s="3">
        <f>IFERROR(MIN(AT_Bidders),0)</f>
        <v>225</v>
      </c>
      <c r="F157" s="3">
        <f>IFERROR(MAX(AT_Bidders),0)</f>
        <v>400</v>
      </c>
      <c r="G157" s="3">
        <f>IFERROR(AVERAGE(AT_Bidders),0)</f>
        <v>284.27777777777777</v>
      </c>
      <c r="H157" s="40" t="str">
        <f>tbl_AT[[#This Row],[Item '#]]&amp;"     "&amp;tbl_AT[[#This Row],[Description]]&amp;"     ("&amp;tbl_AT[[#This Row],[Unit]]&amp;")"</f>
        <v>661     Ornamental Trees (1.5" caliper)     (EA)</v>
      </c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>
        <v>258.5</v>
      </c>
      <c r="AT157" s="40">
        <v>300</v>
      </c>
      <c r="AU157" s="40">
        <v>243</v>
      </c>
      <c r="AV157" s="40">
        <v>285</v>
      </c>
      <c r="AW157" s="40">
        <v>400</v>
      </c>
      <c r="AX157" s="40">
        <v>276</v>
      </c>
      <c r="AY157" s="40">
        <v>321</v>
      </c>
      <c r="AZ157" s="40">
        <v>250</v>
      </c>
      <c r="BA157" s="40">
        <v>225</v>
      </c>
    </row>
    <row r="158" spans="1:68" ht="18" customHeight="1" x14ac:dyDescent="0.3">
      <c r="A158" s="1">
        <v>2016</v>
      </c>
      <c r="B158" s="1">
        <v>661</v>
      </c>
      <c r="C158" s="2" t="s">
        <v>4750</v>
      </c>
      <c r="D158" s="1" t="s">
        <v>59</v>
      </c>
      <c r="E158" s="3">
        <f>IFERROR(MIN(AT_Bidders),0)</f>
        <v>47</v>
      </c>
      <c r="F158" s="3">
        <f>IFERROR(MAX(AT_Bidders),0)</f>
        <v>65</v>
      </c>
      <c r="G158" s="3">
        <f>IFERROR(AVERAGE(AT_Bidders),0)</f>
        <v>53.944444444444443</v>
      </c>
      <c r="H158" s="40" t="str">
        <f>tbl_AT[[#This Row],[Item '#]]&amp;"     "&amp;tbl_AT[[#This Row],[Description]]&amp;"     ("&amp;tbl_AT[[#This Row],[Unit]]&amp;")"</f>
        <v>661     Shrubs (#3 container)     (EA)</v>
      </c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>
        <v>52</v>
      </c>
      <c r="AT158" s="40">
        <v>61</v>
      </c>
      <c r="AU158" s="40">
        <v>50</v>
      </c>
      <c r="AV158" s="40">
        <v>58</v>
      </c>
      <c r="AW158" s="40">
        <v>65</v>
      </c>
      <c r="AX158" s="40">
        <v>55.5</v>
      </c>
      <c r="AY158" s="40">
        <v>47</v>
      </c>
      <c r="AZ158" s="40">
        <v>47</v>
      </c>
      <c r="BA158" s="40">
        <v>50</v>
      </c>
    </row>
    <row r="159" spans="1:68" ht="18" customHeight="1" x14ac:dyDescent="0.3">
      <c r="A159" s="1">
        <v>2016</v>
      </c>
      <c r="B159" s="1">
        <v>661</v>
      </c>
      <c r="C159" s="2" t="s">
        <v>4751</v>
      </c>
      <c r="D159" s="1" t="s">
        <v>59</v>
      </c>
      <c r="E159" s="3">
        <f>IFERROR(MIN(AT_Bidders),0)</f>
        <v>16.5</v>
      </c>
      <c r="F159" s="3">
        <f>IFERROR(MAX(AT_Bidders),0)</f>
        <v>50</v>
      </c>
      <c r="G159" s="3">
        <f>IFERROR(AVERAGE(AT_Bidders),0)</f>
        <v>24.388888888888889</v>
      </c>
      <c r="H159" s="40" t="str">
        <f>tbl_AT[[#This Row],[Item '#]]&amp;"     "&amp;tbl_AT[[#This Row],[Description]]&amp;"     ("&amp;tbl_AT[[#This Row],[Unit]]&amp;")"</f>
        <v>661     Perennials (#1 container)     (EA)</v>
      </c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>
        <v>16.5</v>
      </c>
      <c r="AT159" s="40">
        <v>20</v>
      </c>
      <c r="AU159" s="40">
        <v>27</v>
      </c>
      <c r="AV159" s="40">
        <v>18</v>
      </c>
      <c r="AW159" s="40">
        <v>20</v>
      </c>
      <c r="AX159" s="40">
        <v>18</v>
      </c>
      <c r="AY159" s="40">
        <v>20</v>
      </c>
      <c r="AZ159" s="40">
        <v>30</v>
      </c>
      <c r="BA159" s="40">
        <v>50</v>
      </c>
    </row>
    <row r="160" spans="1:68" ht="18" customHeight="1" x14ac:dyDescent="0.3">
      <c r="A160" s="1">
        <v>2016</v>
      </c>
      <c r="B160" s="1">
        <v>671</v>
      </c>
      <c r="C160" s="2" t="s">
        <v>4648</v>
      </c>
      <c r="D160" s="1" t="s">
        <v>21</v>
      </c>
      <c r="E160" s="3">
        <f>IFERROR(MIN(AT_Bidders),0)</f>
        <v>0.5</v>
      </c>
      <c r="F160" s="3">
        <f>IFERROR(MAX(AT_Bidders),0)</f>
        <v>7.9</v>
      </c>
      <c r="G160" s="3">
        <f>IFERROR(AVERAGE(AT_Bidders),0)</f>
        <v>3.2083333333333335</v>
      </c>
      <c r="H160" s="2" t="str">
        <f>tbl_AT[[#This Row],[Item '#]]&amp;"     "&amp;tbl_AT[[#This Row],[Description]]&amp;"     ("&amp;tbl_AT[[#This Row],[Unit]]&amp;")"</f>
        <v>671     Slope Protection Matting     (SY)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40"/>
      <c r="AT160" s="40"/>
      <c r="AU160" s="40"/>
      <c r="AV160" s="40"/>
      <c r="AW160" s="40"/>
      <c r="AX160" s="40"/>
      <c r="AY160" s="40"/>
      <c r="AZ160" s="40"/>
      <c r="BA160" s="40"/>
      <c r="BB160" s="3">
        <v>2</v>
      </c>
      <c r="BC160" s="3">
        <v>0.5</v>
      </c>
      <c r="BG160" s="3">
        <v>2.4</v>
      </c>
      <c r="BH160" s="3">
        <v>4</v>
      </c>
      <c r="BI160" s="3">
        <v>3</v>
      </c>
      <c r="BJ160" s="3">
        <v>2</v>
      </c>
      <c r="BK160" s="3">
        <v>3.8</v>
      </c>
      <c r="BL160" s="3">
        <v>7.9</v>
      </c>
      <c r="BM160" s="3">
        <v>2.6</v>
      </c>
      <c r="BN160" s="3">
        <v>3.3</v>
      </c>
      <c r="BO160" s="3">
        <v>2</v>
      </c>
      <c r="BP160" s="13">
        <v>5</v>
      </c>
    </row>
    <row r="161" spans="1:68" ht="18" customHeight="1" x14ac:dyDescent="0.3">
      <c r="A161" s="1">
        <v>2016</v>
      </c>
      <c r="B161" s="1">
        <v>671</v>
      </c>
      <c r="C161" s="2" t="s">
        <v>4743</v>
      </c>
      <c r="D161" s="1" t="s">
        <v>21</v>
      </c>
      <c r="E161" s="3">
        <f>IFERROR(MIN(AT_Bidders),0)</f>
        <v>1</v>
      </c>
      <c r="F161" s="3">
        <f>IFERROR(MAX(AT_Bidders),0)</f>
        <v>3.7</v>
      </c>
      <c r="G161" s="3">
        <f>IFERROR(AVERAGE(AT_Bidders),0)</f>
        <v>2.177777777777778</v>
      </c>
      <c r="H161" s="40" t="str">
        <f>tbl_AT[[#This Row],[Item '#]]&amp;"     "&amp;tbl_AT[[#This Row],[Description]]&amp;"     ("&amp;tbl_AT[[#This Row],[Unit]]&amp;")"</f>
        <v>671     Erosion Control Blanket (Slope/Swale Stabil)     (SY)</v>
      </c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>
        <v>1.9</v>
      </c>
      <c r="AT161" s="40">
        <v>2.25</v>
      </c>
      <c r="AU161" s="40">
        <v>3</v>
      </c>
      <c r="AV161" s="40">
        <v>1</v>
      </c>
      <c r="AW161" s="40">
        <v>1.5</v>
      </c>
      <c r="AX161" s="40">
        <v>3.7</v>
      </c>
      <c r="AY161" s="40">
        <v>3</v>
      </c>
      <c r="AZ161" s="40">
        <v>1</v>
      </c>
      <c r="BA161" s="40">
        <v>2.25</v>
      </c>
    </row>
    <row r="162" spans="1:68" ht="18" customHeight="1" x14ac:dyDescent="0.3">
      <c r="A162" s="1">
        <v>2016</v>
      </c>
      <c r="B162" s="1">
        <v>680</v>
      </c>
      <c r="C162" s="2" t="s">
        <v>4735</v>
      </c>
      <c r="D162" s="1" t="s">
        <v>59</v>
      </c>
      <c r="E162" s="3">
        <f>IFERROR(MIN(AT_Bidders),0)</f>
        <v>9</v>
      </c>
      <c r="F162" s="3">
        <f>IFERROR(MAX(AT_Bidders),0)</f>
        <v>29000</v>
      </c>
      <c r="G162" s="3">
        <f>IFERROR(AVERAGE(AT_Bidders),0)</f>
        <v>16056.555555555555</v>
      </c>
      <c r="H162" s="40" t="str">
        <f>tbl_AT[[#This Row],[Item '#]]&amp;"     "&amp;tbl_AT[[#This Row],[Description]]&amp;"     ("&amp;tbl_AT[[#This Row],[Unit]]&amp;")"</f>
        <v>680     Trash Enclosure - Complete in Place     (EA)</v>
      </c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>
        <v>16000</v>
      </c>
      <c r="AT162" s="40">
        <v>25000</v>
      </c>
      <c r="AU162" s="40">
        <v>20000</v>
      </c>
      <c r="AV162" s="40">
        <v>29000</v>
      </c>
      <c r="AW162" s="40">
        <v>20000</v>
      </c>
      <c r="AX162" s="40">
        <v>8500</v>
      </c>
      <c r="AY162" s="40">
        <v>9</v>
      </c>
      <c r="AZ162" s="40">
        <v>10000</v>
      </c>
      <c r="BA162" s="40">
        <v>16000</v>
      </c>
    </row>
    <row r="163" spans="1:68" ht="18" customHeight="1" x14ac:dyDescent="0.3">
      <c r="A163" s="1">
        <v>2016</v>
      </c>
      <c r="B163" s="1">
        <v>690</v>
      </c>
      <c r="C163" s="2" t="s">
        <v>4732</v>
      </c>
      <c r="D163" s="1" t="s">
        <v>59</v>
      </c>
      <c r="E163" s="3">
        <f>IFERROR(MIN(AT_Bidders),0)</f>
        <v>65</v>
      </c>
      <c r="F163" s="3">
        <f>IFERROR(MAX(AT_Bidders),0)</f>
        <v>115</v>
      </c>
      <c r="G163" s="3">
        <f>IFERROR(AVERAGE(AT_Bidders),0)</f>
        <v>91.222222222222229</v>
      </c>
      <c r="H163" s="40" t="str">
        <f>tbl_AT[[#This Row],[Item '#]]&amp;"     "&amp;tbl_AT[[#This Row],[Description]]&amp;"     ("&amp;tbl_AT[[#This Row],[Unit]]&amp;")"</f>
        <v>690     Precast Concrete Wheelstop     (EA)</v>
      </c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>
        <v>100</v>
      </c>
      <c r="AT163" s="40">
        <v>115</v>
      </c>
      <c r="AU163" s="40">
        <v>75</v>
      </c>
      <c r="AV163" s="40">
        <v>110</v>
      </c>
      <c r="AW163" s="40">
        <v>110</v>
      </c>
      <c r="AX163" s="40">
        <v>66</v>
      </c>
      <c r="AY163" s="40">
        <v>65</v>
      </c>
      <c r="AZ163" s="40">
        <v>115</v>
      </c>
      <c r="BA163" s="40">
        <v>65</v>
      </c>
    </row>
    <row r="164" spans="1:68" ht="18" customHeight="1" x14ac:dyDescent="0.3">
      <c r="A164" s="1">
        <v>2016</v>
      </c>
      <c r="B164" s="1">
        <v>690</v>
      </c>
      <c r="C164" s="2" t="s">
        <v>4741</v>
      </c>
      <c r="D164" s="1" t="s">
        <v>59</v>
      </c>
      <c r="E164" s="3">
        <f>IFERROR(MIN(AT_Bidders),0)</f>
        <v>85</v>
      </c>
      <c r="F164" s="3">
        <f>IFERROR(MAX(AT_Bidders),0)</f>
        <v>450</v>
      </c>
      <c r="G164" s="3">
        <f>IFERROR(AVERAGE(AT_Bidders),0)</f>
        <v>213.33333333333334</v>
      </c>
      <c r="H164" s="40" t="str">
        <f>tbl_AT[[#This Row],[Item '#]]&amp;"     "&amp;tbl_AT[[#This Row],[Description]]&amp;"     ("&amp;tbl_AT[[#This Row],[Unit]]&amp;")"</f>
        <v>690     Inlet Protection     (EA)</v>
      </c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>
        <v>400</v>
      </c>
      <c r="AT164" s="40">
        <v>85</v>
      </c>
      <c r="AU164" s="40">
        <v>100</v>
      </c>
      <c r="AV164" s="40">
        <v>100</v>
      </c>
      <c r="AW164" s="40">
        <v>110</v>
      </c>
      <c r="AX164" s="40">
        <v>450</v>
      </c>
      <c r="AY164" s="40">
        <v>390</v>
      </c>
      <c r="AZ164" s="40">
        <v>85</v>
      </c>
      <c r="BA164" s="40">
        <v>200</v>
      </c>
    </row>
    <row r="165" spans="1:68" ht="18" customHeight="1" x14ac:dyDescent="0.3">
      <c r="A165" s="1">
        <v>2016</v>
      </c>
      <c r="B165" s="1">
        <v>809</v>
      </c>
      <c r="C165" s="2" t="s">
        <v>4692</v>
      </c>
      <c r="D165" s="1" t="s">
        <v>59</v>
      </c>
      <c r="E165" s="3">
        <f>IFERROR(MIN(AT_Bidders),0)</f>
        <v>400</v>
      </c>
      <c r="F165" s="3">
        <f>IFERROR(MAX(AT_Bidders),0)</f>
        <v>1000</v>
      </c>
      <c r="G165" s="3">
        <f>IFERROR(AVERAGE(AT_Bidders),0)</f>
        <v>610.44444444444446</v>
      </c>
      <c r="H165" s="40" t="str">
        <f>tbl_AT[[#This Row],[Item '#]]&amp;"     "&amp;tbl_AT[[#This Row],[Description]]&amp;"     ("&amp;tbl_AT[[#This Row],[Unit]]&amp;")"</f>
        <v>809     RV Yard Hydrants     (EA)</v>
      </c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>
        <v>400</v>
      </c>
      <c r="AT165" s="40">
        <v>435</v>
      </c>
      <c r="AU165" s="40">
        <v>1000</v>
      </c>
      <c r="AV165" s="40">
        <v>910</v>
      </c>
      <c r="AW165" s="40">
        <v>625</v>
      </c>
      <c r="AX165" s="40">
        <v>520</v>
      </c>
      <c r="AY165" s="40">
        <v>504</v>
      </c>
      <c r="AZ165" s="40">
        <v>530</v>
      </c>
      <c r="BA165" s="40">
        <v>570</v>
      </c>
    </row>
    <row r="166" spans="1:68" ht="18" customHeight="1" x14ac:dyDescent="0.3">
      <c r="A166" s="1">
        <v>2016</v>
      </c>
      <c r="B166" s="1">
        <v>809</v>
      </c>
      <c r="C166" s="2" t="s">
        <v>4693</v>
      </c>
      <c r="D166" s="1" t="s">
        <v>59</v>
      </c>
      <c r="E166" s="3">
        <f>IFERROR(MIN(AT_Bidders),0)</f>
        <v>1000</v>
      </c>
      <c r="F166" s="3">
        <f>IFERROR(MAX(AT_Bidders),0)</f>
        <v>1750</v>
      </c>
      <c r="G166" s="3">
        <f>IFERROR(AVERAGE(AT_Bidders),0)</f>
        <v>1402.1111111111111</v>
      </c>
      <c r="H166" s="40" t="str">
        <f>tbl_AT[[#This Row],[Item '#]]&amp;"     "&amp;tbl_AT[[#This Row],[Description]]&amp;"     ("&amp;tbl_AT[[#This Row],[Unit]]&amp;")"</f>
        <v>809     RV Yard Hydrants - Frost Free     (EA)</v>
      </c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>
        <v>1000</v>
      </c>
      <c r="AT166" s="40">
        <v>1500</v>
      </c>
      <c r="AU166" s="40">
        <v>1500</v>
      </c>
      <c r="AV166" s="40">
        <v>1750</v>
      </c>
      <c r="AW166" s="40">
        <v>1300</v>
      </c>
      <c r="AX166" s="40">
        <v>1400</v>
      </c>
      <c r="AY166" s="40">
        <v>1314</v>
      </c>
      <c r="AZ166" s="40">
        <v>1605</v>
      </c>
      <c r="BA166" s="40">
        <v>1250</v>
      </c>
    </row>
    <row r="167" spans="1:68" ht="18" customHeight="1" x14ac:dyDescent="0.3">
      <c r="A167" s="1">
        <v>2016</v>
      </c>
      <c r="B167" s="1">
        <v>809</v>
      </c>
      <c r="C167" s="2" t="s">
        <v>4694</v>
      </c>
      <c r="D167" s="1" t="s">
        <v>59</v>
      </c>
      <c r="E167" s="3">
        <f>IFERROR(MIN(AT_Bidders),0)</f>
        <v>2000</v>
      </c>
      <c r="F167" s="3">
        <f>IFERROR(MAX(AT_Bidders),0)</f>
        <v>5000</v>
      </c>
      <c r="G167" s="3">
        <f>IFERROR(AVERAGE(AT_Bidders),0)</f>
        <v>3737.7777777777778</v>
      </c>
      <c r="H167" s="40" t="str">
        <f>tbl_AT[[#This Row],[Item '#]]&amp;"     "&amp;tbl_AT[[#This Row],[Description]]&amp;"     ("&amp;tbl_AT[[#This Row],[Unit]]&amp;")"</f>
        <v>809     2" Post Hydrants     (EA)</v>
      </c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>
        <v>5000</v>
      </c>
      <c r="AT167" s="40">
        <v>4000</v>
      </c>
      <c r="AU167" s="40">
        <v>2000</v>
      </c>
      <c r="AV167" s="40">
        <v>3075</v>
      </c>
      <c r="AW167" s="40">
        <v>3800</v>
      </c>
      <c r="AX167" s="40">
        <v>4000</v>
      </c>
      <c r="AY167" s="40">
        <v>3765</v>
      </c>
      <c r="AZ167" s="40">
        <v>4360</v>
      </c>
      <c r="BA167" s="40">
        <v>3640</v>
      </c>
    </row>
    <row r="168" spans="1:68" ht="18" customHeight="1" x14ac:dyDescent="0.3">
      <c r="A168" s="1">
        <v>2016</v>
      </c>
      <c r="B168" s="1">
        <v>809</v>
      </c>
      <c r="C168" s="2" t="s">
        <v>4695</v>
      </c>
      <c r="D168" s="1" t="s">
        <v>59</v>
      </c>
      <c r="E168" s="3">
        <f>IFERROR(MIN(AT_Bidders),0)</f>
        <v>4000</v>
      </c>
      <c r="F168" s="3">
        <f>IFERROR(MAX(AT_Bidders),0)</f>
        <v>7500</v>
      </c>
      <c r="G168" s="3">
        <f>IFERROR(AVERAGE(AT_Bidders),0)</f>
        <v>5197.8888888888887</v>
      </c>
      <c r="H168" s="40" t="str">
        <f>tbl_AT[[#This Row],[Item '#]]&amp;"     "&amp;tbl_AT[[#This Row],[Description]]&amp;"     ("&amp;tbl_AT[[#This Row],[Unit]]&amp;")"</f>
        <v>809     Fire Hydrant - Complete with Gate Valve     (EA)</v>
      </c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>
        <v>7500</v>
      </c>
      <c r="AT168" s="40">
        <v>5000</v>
      </c>
      <c r="AU168" s="40">
        <v>5000</v>
      </c>
      <c r="AV168" s="40">
        <v>4000</v>
      </c>
      <c r="AW168" s="40">
        <v>4800</v>
      </c>
      <c r="AX168" s="40">
        <v>5500</v>
      </c>
      <c r="AY168" s="40">
        <v>5001</v>
      </c>
      <c r="AZ168" s="40">
        <v>5150</v>
      </c>
      <c r="BA168" s="40">
        <v>4830</v>
      </c>
    </row>
    <row r="169" spans="1:68" ht="18" customHeight="1" x14ac:dyDescent="0.3">
      <c r="A169" s="1">
        <v>2016</v>
      </c>
      <c r="B169" s="1">
        <v>832</v>
      </c>
      <c r="C169" s="2" t="s">
        <v>71</v>
      </c>
      <c r="D169" s="1" t="s">
        <v>59</v>
      </c>
      <c r="E169" s="3">
        <f>IFERROR(MIN(AT_Bidders),0)</f>
        <v>100</v>
      </c>
      <c r="F169" s="3">
        <f>IFERROR(MAX(AT_Bidders),0)</f>
        <v>1500</v>
      </c>
      <c r="G169" s="3">
        <f>IFERROR(AVERAGE(AT_Bidders),0)</f>
        <v>585.97916666666663</v>
      </c>
      <c r="H169" s="2" t="str">
        <f>tbl_AT[[#This Row],[Item '#]]&amp;"     "&amp;tbl_AT[[#This Row],[Description]]&amp;"     ("&amp;tbl_AT[[#This Row],[Unit]]&amp;")"</f>
        <v>832     Concrete Washout Station (Temp)     (EA)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40"/>
      <c r="AT169" s="40"/>
      <c r="AU169" s="40"/>
      <c r="AV169" s="40"/>
      <c r="AW169" s="40"/>
      <c r="AX169" s="40"/>
      <c r="AY169" s="40"/>
      <c r="AZ169" s="40"/>
      <c r="BA169" s="40"/>
      <c r="BB169" s="3">
        <v>500</v>
      </c>
      <c r="BC169" s="3">
        <v>1500</v>
      </c>
      <c r="BG169" s="3">
        <v>100</v>
      </c>
      <c r="BH169" s="3">
        <v>1000</v>
      </c>
      <c r="BI169" s="3">
        <v>650</v>
      </c>
      <c r="BJ169" s="3">
        <v>250</v>
      </c>
      <c r="BK169" s="3">
        <v>300</v>
      </c>
      <c r="BL169" s="3">
        <v>1047.75</v>
      </c>
      <c r="BM169" s="3">
        <v>334</v>
      </c>
      <c r="BN169" s="3">
        <v>750</v>
      </c>
      <c r="BO169" s="3">
        <v>400</v>
      </c>
      <c r="BP169" s="13">
        <v>200</v>
      </c>
    </row>
    <row r="170" spans="1:68" ht="18" customHeight="1" x14ac:dyDescent="0.3">
      <c r="A170" s="1">
        <v>2016</v>
      </c>
      <c r="B170" s="1">
        <v>832</v>
      </c>
      <c r="C170" s="2" t="s">
        <v>72</v>
      </c>
      <c r="D170" s="1" t="s">
        <v>59</v>
      </c>
      <c r="E170" s="3">
        <f>IFERROR(MIN(AT_Bidders),0)</f>
        <v>850</v>
      </c>
      <c r="F170" s="3">
        <f>IFERROR(MAX(AT_Bidders),0)</f>
        <v>18000</v>
      </c>
      <c r="G170" s="3">
        <f>IFERROR(AVERAGE(AT_Bidders),0)</f>
        <v>3292.3333333333335</v>
      </c>
      <c r="H170" s="2" t="str">
        <f>tbl_AT[[#This Row],[Item '#]]&amp;"     "&amp;tbl_AT[[#This Row],[Description]]&amp;"     ("&amp;tbl_AT[[#This Row],[Unit]]&amp;")"</f>
        <v>832     Construction Access Drive (Temp)     (EA)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40"/>
      <c r="AT170" s="40"/>
      <c r="AU170" s="40"/>
      <c r="AV170" s="40"/>
      <c r="AW170" s="40"/>
      <c r="AX170" s="40"/>
      <c r="AY170" s="40"/>
      <c r="AZ170" s="40"/>
      <c r="BA170" s="40"/>
      <c r="BB170" s="3">
        <v>18000</v>
      </c>
      <c r="BC170" s="3">
        <v>2300</v>
      </c>
      <c r="BG170" s="3">
        <v>1300</v>
      </c>
      <c r="BH170" s="3">
        <v>4600</v>
      </c>
      <c r="BI170" s="3">
        <v>2000</v>
      </c>
      <c r="BJ170" s="3">
        <v>1500</v>
      </c>
      <c r="BK170" s="3">
        <v>850</v>
      </c>
      <c r="BL170" s="3">
        <v>3285</v>
      </c>
      <c r="BM170" s="3">
        <v>1098</v>
      </c>
      <c r="BN170" s="3">
        <v>2075</v>
      </c>
      <c r="BO170" s="3">
        <v>1500</v>
      </c>
      <c r="BP170" s="13">
        <v>1000</v>
      </c>
    </row>
    <row r="171" spans="1:68" ht="18" customHeight="1" x14ac:dyDescent="0.3">
      <c r="A171" s="1">
        <v>2015</v>
      </c>
      <c r="B171" s="1">
        <v>832</v>
      </c>
      <c r="C171" s="2" t="s">
        <v>73</v>
      </c>
      <c r="D171" s="1" t="s">
        <v>26</v>
      </c>
      <c r="E171" s="3">
        <f>IFERROR(MIN(AT_Bidders),0)</f>
        <v>1</v>
      </c>
      <c r="F171" s="3">
        <f>IFERROR(MAX(AT_Bidders),0)</f>
        <v>8.64</v>
      </c>
      <c r="G171" s="3">
        <f>IFERROR(AVERAGE(AT_Bidders),0)</f>
        <v>3.5680000000000001</v>
      </c>
      <c r="H171" s="2" t="str">
        <f>tbl_AT[[#This Row],[Item '#]]&amp;"     "&amp;tbl_AT[[#This Row],[Description]]&amp;"     ("&amp;tbl_AT[[#This Row],[Unit]]&amp;")"</f>
        <v>832     Perimeter Filter Fabric Fence     (FT)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40"/>
      <c r="AT171" s="40"/>
      <c r="AU171" s="40"/>
      <c r="AV171" s="40"/>
      <c r="AW171" s="40"/>
      <c r="AX171" s="40"/>
      <c r="AY171" s="40"/>
      <c r="AZ171" s="40"/>
      <c r="BA171" s="40"/>
      <c r="BB171" s="3">
        <v>2</v>
      </c>
      <c r="BC171" s="3">
        <v>2.25</v>
      </c>
      <c r="BD171" s="3">
        <v>8.64</v>
      </c>
      <c r="BE171" s="3">
        <v>3.95</v>
      </c>
      <c r="BF171" s="3">
        <v>1</v>
      </c>
    </row>
    <row r="172" spans="1:68" ht="18" customHeight="1" x14ac:dyDescent="0.3">
      <c r="A172" s="1">
        <v>2016</v>
      </c>
      <c r="B172" s="1">
        <v>832</v>
      </c>
      <c r="C172" s="2" t="s">
        <v>74</v>
      </c>
      <c r="D172" s="1" t="s">
        <v>12</v>
      </c>
      <c r="E172" s="3">
        <f>IFERROR(MIN(AT_Bidders),0)</f>
        <v>15</v>
      </c>
      <c r="F172" s="3">
        <f>IFERROR(MAX(AT_Bidders),0)</f>
        <v>88.5</v>
      </c>
      <c r="G172" s="3">
        <f>IFERROR(AVERAGE(AT_Bidders),0)</f>
        <v>49.37</v>
      </c>
      <c r="H172" s="2" t="str">
        <f>tbl_AT[[#This Row],[Item '#]]&amp;"     "&amp;tbl_AT[[#This Row],[Description]]&amp;"     ("&amp;tbl_AT[[#This Row],[Unit]]&amp;")"</f>
        <v>832     Fence, Misc.: Timber Rail Fence     (LF)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40"/>
      <c r="AT172" s="40"/>
      <c r="AU172" s="40"/>
      <c r="AV172" s="40"/>
      <c r="AW172" s="40"/>
      <c r="AX172" s="40"/>
      <c r="AY172" s="40"/>
      <c r="AZ172" s="40"/>
      <c r="BA172" s="40"/>
      <c r="BG172" s="3">
        <v>46</v>
      </c>
      <c r="BH172" s="3">
        <v>40</v>
      </c>
      <c r="BI172" s="3">
        <v>40</v>
      </c>
      <c r="BJ172" s="3">
        <v>15</v>
      </c>
      <c r="BK172" s="3">
        <v>72</v>
      </c>
      <c r="BL172" s="3">
        <v>64</v>
      </c>
      <c r="BM172" s="3">
        <v>18.2</v>
      </c>
      <c r="BN172" s="3">
        <v>88.5</v>
      </c>
      <c r="BO172" s="3">
        <v>65</v>
      </c>
      <c r="BP172" s="13">
        <v>45</v>
      </c>
    </row>
    <row r="173" spans="1:68" ht="18" customHeight="1" x14ac:dyDescent="0.3">
      <c r="A173" s="1">
        <v>2016</v>
      </c>
      <c r="B173" s="1">
        <v>1004</v>
      </c>
      <c r="C173" s="2" t="s">
        <v>4740</v>
      </c>
      <c r="D173" s="1" t="s">
        <v>59</v>
      </c>
      <c r="E173" s="3">
        <f>IFERROR(MIN(AT_Bidders),0)</f>
        <v>63</v>
      </c>
      <c r="F173" s="3">
        <f>IFERROR(MAX(AT_Bidders),0)</f>
        <v>500</v>
      </c>
      <c r="G173" s="3">
        <f>IFERROR(AVERAGE(AT_Bidders),0)</f>
        <v>242.44444444444446</v>
      </c>
      <c r="H173" s="40" t="str">
        <f>tbl_AT[[#This Row],[Item '#]]&amp;"     "&amp;tbl_AT[[#This Row],[Description]]&amp;"     ("&amp;tbl_AT[[#This Row],[Unit]]&amp;")"</f>
        <v>1004     Festival Light Post Sleeve     (EA)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>
        <v>200</v>
      </c>
      <c r="AT173" s="40">
        <v>250</v>
      </c>
      <c r="AU173" s="40">
        <v>125</v>
      </c>
      <c r="AV173" s="40">
        <v>500</v>
      </c>
      <c r="AW173" s="40">
        <v>325</v>
      </c>
      <c r="AX173" s="40">
        <v>285</v>
      </c>
      <c r="AY173" s="40">
        <v>282</v>
      </c>
      <c r="AZ173" s="40">
        <v>63</v>
      </c>
      <c r="BA173" s="40">
        <v>152</v>
      </c>
    </row>
    <row r="174" spans="1:68" ht="18" customHeight="1" x14ac:dyDescent="0.3">
      <c r="A174" s="1">
        <v>2016</v>
      </c>
      <c r="B174" s="1">
        <v>1004</v>
      </c>
      <c r="C174" s="2" t="s">
        <v>4755</v>
      </c>
      <c r="D174" s="1" t="s">
        <v>59</v>
      </c>
      <c r="E174" s="3">
        <f>IFERROR(MIN(AT_Bidders),0)</f>
        <v>14645</v>
      </c>
      <c r="F174" s="3">
        <f>IFERROR(MAX(AT_Bidders),0)</f>
        <v>42000</v>
      </c>
      <c r="G174" s="3">
        <f>IFERROR(AVERAGE(AT_Bidders),0)</f>
        <v>20325.663333333334</v>
      </c>
      <c r="H174" s="40" t="str">
        <f>tbl_AT[[#This Row],[Item '#]]&amp;"     "&amp;tbl_AT[[#This Row],[Description]]&amp;"     ("&amp;tbl_AT[[#This Row],[Unit]]&amp;")"</f>
        <v>1004     1,200A, NEMA 3R, 120/208V, 3PH, 4W Switchboard     (EA)</v>
      </c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>
        <v>15085.97</v>
      </c>
      <c r="AT174" s="40">
        <v>14645</v>
      </c>
      <c r="AU174" s="40">
        <v>25000</v>
      </c>
      <c r="AV174" s="40">
        <v>16600</v>
      </c>
      <c r="AW174" s="40">
        <v>42000</v>
      </c>
      <c r="AX174" s="40">
        <v>16500</v>
      </c>
      <c r="AY174" s="40">
        <v>21400</v>
      </c>
      <c r="AZ174" s="40">
        <v>15100</v>
      </c>
      <c r="BA174" s="40">
        <v>16600</v>
      </c>
    </row>
    <row r="175" spans="1:68" ht="18" customHeight="1" x14ac:dyDescent="0.3">
      <c r="A175" s="1">
        <v>2016</v>
      </c>
      <c r="B175" s="1">
        <v>1004</v>
      </c>
      <c r="C175" s="2" t="s">
        <v>4756</v>
      </c>
      <c r="D175" s="1" t="s">
        <v>59</v>
      </c>
      <c r="E175" s="3">
        <f>IFERROR(MIN(AT_Bidders),0)</f>
        <v>3560</v>
      </c>
      <c r="F175" s="3">
        <f>IFERROR(MAX(AT_Bidders),0)</f>
        <v>11500</v>
      </c>
      <c r="G175" s="3">
        <f>IFERROR(AVERAGE(AT_Bidders),0)</f>
        <v>9119.1933333333327</v>
      </c>
      <c r="H175" s="40" t="str">
        <f>tbl_AT[[#This Row],[Item '#]]&amp;"     "&amp;tbl_AT[[#This Row],[Description]]&amp;"     ("&amp;tbl_AT[[#This Row],[Unit]]&amp;")"</f>
        <v>1004     600A, NEMA 3R, 120/208V, 3PH, 4W Distribution Panel     (EA)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>
        <v>10132.74</v>
      </c>
      <c r="AT175" s="40">
        <v>9840</v>
      </c>
      <c r="AU175" s="40">
        <v>5000</v>
      </c>
      <c r="AV175" s="40">
        <v>11500</v>
      </c>
      <c r="AW175" s="40">
        <v>9500</v>
      </c>
      <c r="AX175" s="40">
        <v>11000</v>
      </c>
      <c r="AY175" s="40">
        <v>3560</v>
      </c>
      <c r="AZ175" s="40">
        <v>10140</v>
      </c>
      <c r="BA175" s="40">
        <v>11400</v>
      </c>
    </row>
    <row r="176" spans="1:68" ht="18" customHeight="1" x14ac:dyDescent="0.3">
      <c r="A176" s="1">
        <v>2016</v>
      </c>
      <c r="B176" s="1">
        <v>1004</v>
      </c>
      <c r="C176" s="2" t="s">
        <v>4761</v>
      </c>
      <c r="D176" s="1" t="s">
        <v>12</v>
      </c>
      <c r="E176" s="3">
        <f>IFERROR(MIN(AT_Bidders),0)</f>
        <v>50</v>
      </c>
      <c r="F176" s="3">
        <f>IFERROR(MAX(AT_Bidders),0)</f>
        <v>200</v>
      </c>
      <c r="G176" s="3">
        <f>IFERROR(AVERAGE(AT_Bidders),0)</f>
        <v>93.645555555555546</v>
      </c>
      <c r="H176" s="40" t="str">
        <f>tbl_AT[[#This Row],[Item '#]]&amp;"     "&amp;tbl_AT[[#This Row],[Description]]&amp;"     ("&amp;tbl_AT[[#This Row],[Unit]]&amp;")"</f>
        <v>1004     600A Feeder     (LF)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>
        <v>84.81</v>
      </c>
      <c r="AT176" s="40">
        <v>83</v>
      </c>
      <c r="AU176" s="40">
        <v>50</v>
      </c>
      <c r="AV176" s="40">
        <v>95</v>
      </c>
      <c r="AW176" s="40">
        <v>200</v>
      </c>
      <c r="AX176" s="40">
        <v>93</v>
      </c>
      <c r="AY176" s="40">
        <v>54</v>
      </c>
      <c r="AZ176" s="40">
        <v>85</v>
      </c>
      <c r="BA176" s="40">
        <v>98</v>
      </c>
    </row>
    <row r="177" spans="1:53" ht="18" customHeight="1" x14ac:dyDescent="0.3">
      <c r="A177" s="1">
        <v>2016</v>
      </c>
      <c r="B177" s="1">
        <v>1004</v>
      </c>
      <c r="C177" s="2" t="s">
        <v>4763</v>
      </c>
      <c r="D177" s="1" t="s">
        <v>59</v>
      </c>
      <c r="E177" s="3">
        <f>IFERROR(MIN(AT_Bidders),0)</f>
        <v>1280</v>
      </c>
      <c r="F177" s="3">
        <f>IFERROR(MAX(AT_Bidders),0)</f>
        <v>13400</v>
      </c>
      <c r="G177" s="3">
        <f>IFERROR(AVERAGE(AT_Bidders),0)</f>
        <v>7895.6855555555558</v>
      </c>
      <c r="H177" s="40" t="str">
        <f>tbl_AT[[#This Row],[Item '#]]&amp;"     "&amp;tbl_AT[[#This Row],[Description]]&amp;"     ("&amp;tbl_AT[[#This Row],[Unit]]&amp;")"</f>
        <v>1004     SL1 Site Lighting Luminaire, Pole and Base     (EA)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>
        <v>10031.17</v>
      </c>
      <c r="AT177" s="40">
        <v>7750</v>
      </c>
      <c r="AU177" s="40">
        <v>2500</v>
      </c>
      <c r="AV177" s="40">
        <v>8600</v>
      </c>
      <c r="AW177" s="40">
        <v>10800</v>
      </c>
      <c r="AX177" s="40">
        <v>8700</v>
      </c>
      <c r="AY177" s="40">
        <v>1280</v>
      </c>
      <c r="AZ177" s="40">
        <v>8000</v>
      </c>
      <c r="BA177" s="40">
        <v>13400</v>
      </c>
    </row>
    <row r="178" spans="1:53" ht="18" customHeight="1" x14ac:dyDescent="0.3">
      <c r="A178" s="1">
        <v>2016</v>
      </c>
      <c r="B178" s="1">
        <v>1004</v>
      </c>
      <c r="C178" s="2" t="s">
        <v>4764</v>
      </c>
      <c r="D178" s="1" t="s">
        <v>59</v>
      </c>
      <c r="E178" s="3">
        <f>IFERROR(MIN(AT_Bidders),0)</f>
        <v>195</v>
      </c>
      <c r="F178" s="3">
        <f>IFERROR(MAX(AT_Bidders),0)</f>
        <v>1000</v>
      </c>
      <c r="G178" s="3">
        <f>IFERROR(AVERAGE(AT_Bidders),0)</f>
        <v>314.44888888888886</v>
      </c>
      <c r="H178" s="40" t="str">
        <f>tbl_AT[[#This Row],[Item '#]]&amp;"     "&amp;tbl_AT[[#This Row],[Description]]&amp;"     ("&amp;tbl_AT[[#This Row],[Unit]]&amp;")"</f>
        <v>1004     20A, 120V-1Ph. NEMA 3R Festival Lighting Pedestal     (EA)</v>
      </c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>
        <v>200.04</v>
      </c>
      <c r="AT178" s="40">
        <v>195</v>
      </c>
      <c r="AU178" s="40">
        <v>1000</v>
      </c>
      <c r="AV178" s="40">
        <v>250</v>
      </c>
      <c r="AW178" s="40">
        <v>350</v>
      </c>
      <c r="AX178" s="40">
        <v>220</v>
      </c>
      <c r="AY178" s="40">
        <v>214</v>
      </c>
      <c r="AZ178" s="40">
        <v>201</v>
      </c>
      <c r="BA178" s="40">
        <v>200</v>
      </c>
    </row>
    <row r="179" spans="1:53" ht="18" customHeight="1" x14ac:dyDescent="0.3">
      <c r="A179" s="1">
        <v>2016</v>
      </c>
      <c r="B179" s="1">
        <v>1004</v>
      </c>
      <c r="C179" s="2" t="s">
        <v>4765</v>
      </c>
      <c r="D179" s="1" t="s">
        <v>12</v>
      </c>
      <c r="E179" s="3">
        <f>IFERROR(MIN(AT_Bidders),0)</f>
        <v>4.75</v>
      </c>
      <c r="F179" s="3">
        <f>IFERROR(MAX(AT_Bidders),0)</f>
        <v>12.6</v>
      </c>
      <c r="G179" s="3">
        <f>IFERROR(AVERAGE(AT_Bidders),0)</f>
        <v>7.2733333333333325</v>
      </c>
      <c r="H179" s="40" t="str">
        <f>tbl_AT[[#This Row],[Item '#]]&amp;"     "&amp;tbl_AT[[#This Row],[Description]]&amp;"     ("&amp;tbl_AT[[#This Row],[Unit]]&amp;")"</f>
        <v>1004     Site Lighting Circuits (20A, 120V-1Ph)     (LF)</v>
      </c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>
        <v>4.8600000000000003</v>
      </c>
      <c r="AT179" s="40">
        <v>4.75</v>
      </c>
      <c r="AU179" s="40">
        <v>10</v>
      </c>
      <c r="AV179" s="40">
        <v>5.75</v>
      </c>
      <c r="AW179" s="40">
        <v>5.5</v>
      </c>
      <c r="AX179" s="40">
        <v>6</v>
      </c>
      <c r="AY179" s="40">
        <v>11</v>
      </c>
      <c r="AZ179" s="40">
        <v>5</v>
      </c>
      <c r="BA179" s="40">
        <v>12.6</v>
      </c>
    </row>
    <row r="180" spans="1:53" ht="18" customHeight="1" x14ac:dyDescent="0.3">
      <c r="A180" s="1">
        <v>2016</v>
      </c>
      <c r="B180" s="1">
        <v>1004</v>
      </c>
      <c r="C180" s="2" t="s">
        <v>4766</v>
      </c>
      <c r="D180" s="1" t="s">
        <v>12</v>
      </c>
      <c r="E180" s="3">
        <f>IFERROR(MIN(AT_Bidders),0)</f>
        <v>5.5</v>
      </c>
      <c r="F180" s="3">
        <f>IFERROR(MAX(AT_Bidders),0)</f>
        <v>20</v>
      </c>
      <c r="G180" s="3">
        <f>IFERROR(AVERAGE(AT_Bidders),0)</f>
        <v>8.913333333333334</v>
      </c>
      <c r="H180" s="40" t="str">
        <f>tbl_AT[[#This Row],[Item '#]]&amp;"     "&amp;tbl_AT[[#This Row],[Description]]&amp;"     ("&amp;tbl_AT[[#This Row],[Unit]]&amp;")"</f>
        <v>1004     Festival Lighting Circuits (20A, 120V-1Ph)     (LF)</v>
      </c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>
        <v>5.62</v>
      </c>
      <c r="AT180" s="40">
        <v>5.5</v>
      </c>
      <c r="AU180" s="40">
        <v>20</v>
      </c>
      <c r="AV180" s="40">
        <v>6.5</v>
      </c>
      <c r="AW180" s="40">
        <v>5.5</v>
      </c>
      <c r="AX180" s="40">
        <v>6.2</v>
      </c>
      <c r="AY180" s="40">
        <v>11</v>
      </c>
      <c r="AZ180" s="40">
        <v>7</v>
      </c>
      <c r="BA180" s="40">
        <v>12.9</v>
      </c>
    </row>
    <row r="181" spans="1:53" ht="18" customHeight="1" x14ac:dyDescent="0.3">
      <c r="A181" s="1">
        <v>2016</v>
      </c>
      <c r="B181" s="1">
        <v>1004</v>
      </c>
      <c r="C181" s="2" t="s">
        <v>4767</v>
      </c>
      <c r="D181" s="1" t="s">
        <v>59</v>
      </c>
      <c r="E181" s="3">
        <f>IFERROR(MIN(AT_Bidders),0)</f>
        <v>665</v>
      </c>
      <c r="F181" s="3">
        <f>IFERROR(MAX(AT_Bidders),0)</f>
        <v>1070</v>
      </c>
      <c r="G181" s="3">
        <f>IFERROR(AVERAGE(AT_Bidders),0)</f>
        <v>788.74222222222227</v>
      </c>
      <c r="H181" s="40" t="str">
        <f>tbl_AT[[#This Row],[Item '#]]&amp;"     "&amp;tbl_AT[[#This Row],[Description]]&amp;"     ("&amp;tbl_AT[[#This Row],[Unit]]&amp;")"</f>
        <v>1004     17" x 30" Handhole     (EA)</v>
      </c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>
        <v>683.68</v>
      </c>
      <c r="AT181" s="40">
        <v>665</v>
      </c>
      <c r="AU181" s="40">
        <v>1000</v>
      </c>
      <c r="AV181" s="40">
        <v>750</v>
      </c>
      <c r="AW181" s="40">
        <v>750</v>
      </c>
      <c r="AX181" s="40">
        <v>800</v>
      </c>
      <c r="AY181" s="40">
        <v>1070</v>
      </c>
      <c r="AZ181" s="40">
        <v>690</v>
      </c>
      <c r="BA181" s="40">
        <v>690</v>
      </c>
    </row>
    <row r="182" spans="1:53" ht="18" customHeight="1" x14ac:dyDescent="0.3">
      <c r="A182" s="1">
        <v>2016</v>
      </c>
      <c r="B182" s="1">
        <v>1004</v>
      </c>
      <c r="C182" s="2" t="s">
        <v>4768</v>
      </c>
      <c r="D182" s="1" t="s">
        <v>12</v>
      </c>
      <c r="E182" s="3">
        <f>IFERROR(MIN(AT_Bidders),0)</f>
        <v>13.75</v>
      </c>
      <c r="F182" s="3">
        <f>IFERROR(MAX(AT_Bidders),0)</f>
        <v>50</v>
      </c>
      <c r="G182" s="3">
        <f>IFERROR(AVERAGE(AT_Bidders),0)</f>
        <v>23.001111111111111</v>
      </c>
      <c r="H182" s="40" t="str">
        <f>tbl_AT[[#This Row],[Item '#]]&amp;"     "&amp;tbl_AT[[#This Row],[Description]]&amp;"     ("&amp;tbl_AT[[#This Row],[Unit]]&amp;")"</f>
        <v>1004     Lift Station Feed 1 (100A)     (LF)</v>
      </c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>
        <v>14.16</v>
      </c>
      <c r="AT182" s="40">
        <v>13.75</v>
      </c>
      <c r="AU182" s="40">
        <v>50</v>
      </c>
      <c r="AV182" s="40">
        <v>16</v>
      </c>
      <c r="AW182" s="40">
        <v>28</v>
      </c>
      <c r="AX182" s="40">
        <v>16</v>
      </c>
      <c r="AY182" s="40">
        <v>32</v>
      </c>
      <c r="AZ182" s="40">
        <v>16.5</v>
      </c>
      <c r="BA182" s="40">
        <v>20.6</v>
      </c>
    </row>
    <row r="183" spans="1:53" ht="18" customHeight="1" x14ac:dyDescent="0.3">
      <c r="A183" s="1">
        <v>2016</v>
      </c>
      <c r="B183" s="1">
        <v>1004</v>
      </c>
      <c r="C183" s="2" t="s">
        <v>4769</v>
      </c>
      <c r="D183" s="1" t="s">
        <v>12</v>
      </c>
      <c r="E183" s="3">
        <f>IFERROR(MIN(AT_Bidders),0)</f>
        <v>12.15</v>
      </c>
      <c r="F183" s="3">
        <f>IFERROR(MAX(AT_Bidders),0)</f>
        <v>50</v>
      </c>
      <c r="G183" s="3">
        <f>IFERROR(AVERAGE(AT_Bidders),0)</f>
        <v>20.972222222222221</v>
      </c>
      <c r="H183" s="40" t="str">
        <f>tbl_AT[[#This Row],[Item '#]]&amp;"     "&amp;tbl_AT[[#This Row],[Description]]&amp;"     ("&amp;tbl_AT[[#This Row],[Unit]]&amp;")"</f>
        <v>1004     Lift Station Feed 2 (60A)     (LF)</v>
      </c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>
        <v>12.4</v>
      </c>
      <c r="AT183" s="40">
        <v>12.15</v>
      </c>
      <c r="AU183" s="40">
        <v>50</v>
      </c>
      <c r="AV183" s="40">
        <v>15</v>
      </c>
      <c r="AW183" s="40">
        <v>20</v>
      </c>
      <c r="AX183" s="40">
        <v>14</v>
      </c>
      <c r="AY183" s="40">
        <v>32</v>
      </c>
      <c r="AZ183" s="40">
        <v>14.5</v>
      </c>
      <c r="BA183" s="40">
        <v>18.7</v>
      </c>
    </row>
    <row r="184" spans="1:53" ht="18" customHeight="1" x14ac:dyDescent="0.3">
      <c r="A184" s="1">
        <v>2016</v>
      </c>
      <c r="B184" s="1">
        <v>1004</v>
      </c>
      <c r="C184" s="2" t="s">
        <v>4770</v>
      </c>
      <c r="D184" s="1" t="s">
        <v>59</v>
      </c>
      <c r="E184" s="3">
        <f>IFERROR(MIN(AT_Bidders),0)</f>
        <v>998</v>
      </c>
      <c r="F184" s="3">
        <f>IFERROR(MAX(AT_Bidders),0)</f>
        <v>7500</v>
      </c>
      <c r="G184" s="3">
        <f>IFERROR(AVERAGE(AT_Bidders),0)</f>
        <v>2592.8333333333335</v>
      </c>
      <c r="H184" s="40" t="str">
        <f>tbl_AT[[#This Row],[Item '#]]&amp;"     "&amp;tbl_AT[[#This Row],[Description]]&amp;"     ("&amp;tbl_AT[[#This Row],[Unit]]&amp;")"</f>
        <v>1004     Panelboard NEMA 3R Enclosure     (EA)</v>
      </c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>
        <v>1027.5</v>
      </c>
      <c r="AT184" s="40">
        <v>998</v>
      </c>
      <c r="AU184" s="40">
        <v>5000</v>
      </c>
      <c r="AV184" s="40">
        <v>1200</v>
      </c>
      <c r="AW184" s="40">
        <v>7500</v>
      </c>
      <c r="AX184" s="40">
        <v>1200</v>
      </c>
      <c r="AY184" s="40">
        <v>4280</v>
      </c>
      <c r="AZ184" s="40">
        <v>1100</v>
      </c>
      <c r="BA184" s="40">
        <v>1030</v>
      </c>
    </row>
    <row r="185" spans="1:53" ht="18" customHeight="1" x14ac:dyDescent="0.3">
      <c r="A185" s="1">
        <v>2016</v>
      </c>
      <c r="B185" s="1">
        <v>1004</v>
      </c>
      <c r="C185" s="2" t="s">
        <v>4771</v>
      </c>
      <c r="D185" s="1" t="s">
        <v>59</v>
      </c>
      <c r="E185" s="3">
        <f>IFERROR(MIN(AT_Bidders),0)</f>
        <v>107</v>
      </c>
      <c r="F185" s="3">
        <f>IFERROR(MAX(AT_Bidders),0)</f>
        <v>3800</v>
      </c>
      <c r="G185" s="3">
        <f>IFERROR(AVERAGE(AT_Bidders),0)</f>
        <v>2829.67</v>
      </c>
      <c r="H185" s="40" t="str">
        <f>tbl_AT[[#This Row],[Item '#]]&amp;"     "&amp;tbl_AT[[#This Row],[Description]]&amp;"     ("&amp;tbl_AT[[#This Row],[Unit]]&amp;")"</f>
        <v>1004     Festival Boxes     (EA)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>
        <v>3075.03</v>
      </c>
      <c r="AT185" s="40">
        <v>2985</v>
      </c>
      <c r="AU185" s="40">
        <v>2000</v>
      </c>
      <c r="AV185" s="40">
        <v>3500</v>
      </c>
      <c r="AW185" s="40">
        <v>3800</v>
      </c>
      <c r="AX185" s="40">
        <v>3400</v>
      </c>
      <c r="AY185" s="40">
        <v>107</v>
      </c>
      <c r="AZ185" s="40">
        <v>3500</v>
      </c>
      <c r="BA185" s="40">
        <v>3100</v>
      </c>
    </row>
    <row r="186" spans="1:53" ht="18" customHeight="1" x14ac:dyDescent="0.3">
      <c r="A186" s="1">
        <v>2016</v>
      </c>
      <c r="B186" s="1">
        <v>1004</v>
      </c>
      <c r="C186" s="2" t="s">
        <v>4772</v>
      </c>
      <c r="D186" s="1" t="s">
        <v>12</v>
      </c>
      <c r="E186" s="3">
        <f>IFERROR(MIN(AT_Bidders),0)</f>
        <v>5.25</v>
      </c>
      <c r="F186" s="3">
        <f>IFERROR(MAX(AT_Bidders),0)</f>
        <v>50</v>
      </c>
      <c r="G186" s="3">
        <f>IFERROR(AVERAGE(AT_Bidders),0)</f>
        <v>12.858888888888888</v>
      </c>
      <c r="H186" s="40" t="str">
        <f>tbl_AT[[#This Row],[Item '#]]&amp;"     "&amp;tbl_AT[[#This Row],[Description]]&amp;"     ("&amp;tbl_AT[[#This Row],[Unit]]&amp;")"</f>
        <v>1004     Festival Lighting Box 20 amp branch circuits (#10
conductors)     (LF)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>
        <v>5.38</v>
      </c>
      <c r="AT186" s="40">
        <v>5.25</v>
      </c>
      <c r="AU186" s="40">
        <v>50</v>
      </c>
      <c r="AV186" s="40">
        <v>6</v>
      </c>
      <c r="AW186" s="40">
        <v>12.5</v>
      </c>
      <c r="AX186" s="40">
        <v>6</v>
      </c>
      <c r="AY186" s="40">
        <v>8</v>
      </c>
      <c r="AZ186" s="40">
        <v>6</v>
      </c>
      <c r="BA186" s="40">
        <v>16.600000000000001</v>
      </c>
    </row>
    <row r="187" spans="1:53" ht="18" customHeight="1" x14ac:dyDescent="0.3">
      <c r="A187" s="1">
        <v>2016</v>
      </c>
      <c r="B187" s="1">
        <v>1004</v>
      </c>
      <c r="C187" s="2" t="s">
        <v>4773</v>
      </c>
      <c r="D187" s="1" t="s">
        <v>59</v>
      </c>
      <c r="E187" s="3">
        <f>IFERROR(MIN(AT_Bidders),0)</f>
        <v>77</v>
      </c>
      <c r="F187" s="3">
        <f>IFERROR(MAX(AT_Bidders),0)</f>
        <v>800</v>
      </c>
      <c r="G187" s="3">
        <f>IFERROR(AVERAGE(AT_Bidders),0)</f>
        <v>520.67777777777781</v>
      </c>
      <c r="H187" s="40" t="str">
        <f>tbl_AT[[#This Row],[Item '#]]&amp;"     "&amp;tbl_AT[[#This Row],[Description]]&amp;"     ("&amp;tbl_AT[[#This Row],[Unit]]&amp;")"</f>
        <v>1004     Festival Lighting In-Ground Receptacle Box     (EA)</v>
      </c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>
        <v>529.1</v>
      </c>
      <c r="AT187" s="40">
        <v>515</v>
      </c>
      <c r="AU187" s="40">
        <v>500</v>
      </c>
      <c r="AV187" s="40">
        <v>585</v>
      </c>
      <c r="AW187" s="40">
        <v>800</v>
      </c>
      <c r="AX187" s="40">
        <v>600</v>
      </c>
      <c r="AY187" s="40">
        <v>77</v>
      </c>
      <c r="AZ187" s="40">
        <v>550</v>
      </c>
      <c r="BA187" s="40">
        <v>530</v>
      </c>
    </row>
    <row r="188" spans="1:53" ht="18" customHeight="1" x14ac:dyDescent="0.3">
      <c r="A188" s="1">
        <v>2016</v>
      </c>
      <c r="B188" s="1">
        <v>1004</v>
      </c>
      <c r="C188" s="2" t="s">
        <v>4774</v>
      </c>
      <c r="D188" s="1" t="s">
        <v>12</v>
      </c>
      <c r="E188" s="3">
        <f>IFERROR(MIN(AT_Bidders),0)</f>
        <v>11</v>
      </c>
      <c r="F188" s="3">
        <f>IFERROR(MAX(AT_Bidders),0)</f>
        <v>100</v>
      </c>
      <c r="G188" s="3">
        <f>IFERROR(AVERAGE(AT_Bidders),0)</f>
        <v>27.018888888888892</v>
      </c>
      <c r="H188" s="40" t="str">
        <f>tbl_AT[[#This Row],[Item '#]]&amp;"     "&amp;tbl_AT[[#This Row],[Description]]&amp;"     ("&amp;tbl_AT[[#This Row],[Unit]]&amp;")"</f>
        <v>1004     Festival Box Feeders (100A)     (LF)</v>
      </c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>
        <v>15.92</v>
      </c>
      <c r="AT188" s="40">
        <v>15.5</v>
      </c>
      <c r="AU188" s="40">
        <v>100</v>
      </c>
      <c r="AV188" s="40">
        <v>19</v>
      </c>
      <c r="AW188" s="40">
        <v>22.75</v>
      </c>
      <c r="AX188" s="40">
        <v>18</v>
      </c>
      <c r="AY188" s="40">
        <v>11</v>
      </c>
      <c r="AZ188" s="40">
        <v>18</v>
      </c>
      <c r="BA188" s="40">
        <v>23</v>
      </c>
    </row>
    <row r="189" spans="1:53" ht="18" customHeight="1" x14ac:dyDescent="0.3">
      <c r="A189" s="1">
        <v>2016</v>
      </c>
      <c r="B189" s="1">
        <v>1004</v>
      </c>
      <c r="C189" s="2" t="s">
        <v>4775</v>
      </c>
      <c r="D189" s="1" t="s">
        <v>59</v>
      </c>
      <c r="E189" s="3">
        <f>IFERROR(MIN(AT_Bidders),0)</f>
        <v>54</v>
      </c>
      <c r="F189" s="3">
        <f>IFERROR(MAX(AT_Bidders),0)</f>
        <v>4500</v>
      </c>
      <c r="G189" s="3">
        <f>IFERROR(AVERAGE(AT_Bidders),0)</f>
        <v>1323.6611111111113</v>
      </c>
      <c r="H189" s="40" t="str">
        <f>tbl_AT[[#This Row],[Item '#]]&amp;"     "&amp;tbl_AT[[#This Row],[Description]]&amp;"     ("&amp;tbl_AT[[#This Row],[Unit]]&amp;")"</f>
        <v>1004     Festival Box Panels W/Cord     (EA)</v>
      </c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>
        <v>1078.95</v>
      </c>
      <c r="AT189" s="40">
        <v>1050</v>
      </c>
      <c r="AU189" s="40">
        <v>500</v>
      </c>
      <c r="AV189" s="40">
        <v>1250</v>
      </c>
      <c r="AW189" s="40">
        <v>4500</v>
      </c>
      <c r="AX189" s="40">
        <v>1200</v>
      </c>
      <c r="AY189" s="40">
        <v>54</v>
      </c>
      <c r="AZ189" s="40">
        <v>1200</v>
      </c>
      <c r="BA189" s="40">
        <v>1080</v>
      </c>
    </row>
    <row r="190" spans="1:53" ht="18" customHeight="1" x14ac:dyDescent="0.3">
      <c r="A190" s="1">
        <v>2016</v>
      </c>
      <c r="B190" s="1">
        <v>1004</v>
      </c>
      <c r="C190" s="2" t="s">
        <v>4776</v>
      </c>
      <c r="D190" s="1" t="s">
        <v>9</v>
      </c>
      <c r="E190" s="3">
        <f>IFERROR(MIN(AT_Bidders),0)</f>
        <v>8325</v>
      </c>
      <c r="F190" s="3">
        <f>IFERROR(MAX(AT_Bidders),0)</f>
        <v>16800</v>
      </c>
      <c r="G190" s="3">
        <f>IFERROR(AVERAGE(AT_Bidders),0)</f>
        <v>11523.943333333333</v>
      </c>
      <c r="H190" s="40" t="str">
        <f>tbl_AT[[#This Row],[Item '#]]&amp;"     "&amp;tbl_AT[[#This Row],[Description]]&amp;"     ("&amp;tbl_AT[[#This Row],[Unit]]&amp;")"</f>
        <v>1004     Short Circuit Evaluation     (LS)</v>
      </c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>
        <v>10640.49</v>
      </c>
      <c r="AT190" s="40">
        <v>10350</v>
      </c>
      <c r="AU190" s="40">
        <v>16800</v>
      </c>
      <c r="AV190" s="40">
        <v>12000</v>
      </c>
      <c r="AW190" s="40">
        <v>11000</v>
      </c>
      <c r="AX190" s="40">
        <v>11600</v>
      </c>
      <c r="AY190" s="40">
        <v>8325</v>
      </c>
      <c r="AZ190" s="40">
        <v>12000</v>
      </c>
      <c r="BA190" s="40">
        <v>11000</v>
      </c>
    </row>
    <row r="191" spans="1:53" ht="18" customHeight="1" x14ac:dyDescent="0.3">
      <c r="A191" s="1">
        <v>2016</v>
      </c>
      <c r="B191" s="1">
        <v>1004</v>
      </c>
      <c r="C191" s="2" t="s">
        <v>4777</v>
      </c>
      <c r="D191" s="1" t="s">
        <v>12</v>
      </c>
      <c r="E191" s="3">
        <f>IFERROR(MIN(AT_Bidders),0)</f>
        <v>54</v>
      </c>
      <c r="F191" s="3">
        <f>IFERROR(MAX(AT_Bidders),0)</f>
        <v>155</v>
      </c>
      <c r="G191" s="3">
        <f>IFERROR(AVERAGE(AT_Bidders),0)</f>
        <v>118.57333333333332</v>
      </c>
      <c r="H191" s="40" t="str">
        <f>tbl_AT[[#This Row],[Item '#]]&amp;"     "&amp;tbl_AT[[#This Row],[Description]]&amp;"     ("&amp;tbl_AT[[#This Row],[Unit]]&amp;")"</f>
        <v>1004     800A Vendor Panel Feeder     (LF)</v>
      </c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>
        <v>110.16</v>
      </c>
      <c r="AT191" s="40">
        <v>110</v>
      </c>
      <c r="AU191" s="40">
        <v>150</v>
      </c>
      <c r="AV191" s="40">
        <v>125</v>
      </c>
      <c r="AW191" s="40">
        <v>155</v>
      </c>
      <c r="AX191" s="40">
        <v>125</v>
      </c>
      <c r="AY191" s="40">
        <v>54</v>
      </c>
      <c r="AZ191" s="40">
        <v>120</v>
      </c>
      <c r="BA191" s="40">
        <v>118</v>
      </c>
    </row>
    <row r="192" spans="1:53" ht="18" customHeight="1" x14ac:dyDescent="0.3">
      <c r="A192" s="1">
        <v>2016</v>
      </c>
      <c r="B192" s="1">
        <v>1004</v>
      </c>
      <c r="C192" s="2" t="s">
        <v>4778</v>
      </c>
      <c r="D192" s="1" t="s">
        <v>12</v>
      </c>
      <c r="E192" s="3">
        <f>IFERROR(MIN(AT_Bidders),0)</f>
        <v>32</v>
      </c>
      <c r="F192" s="3">
        <f>IFERROR(MAX(AT_Bidders),0)</f>
        <v>50</v>
      </c>
      <c r="G192" s="3">
        <f>IFERROR(AVERAGE(AT_Bidders),0)</f>
        <v>41.271111111111111</v>
      </c>
      <c r="H192" s="40" t="str">
        <f>tbl_AT[[#This Row],[Item '#]]&amp;"     "&amp;tbl_AT[[#This Row],[Description]]&amp;"     ("&amp;tbl_AT[[#This Row],[Unit]]&amp;")"</f>
        <v>1004     200A Vendor Panel Feeder     (LF)</v>
      </c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>
        <v>36.69</v>
      </c>
      <c r="AT192" s="40">
        <v>35.75</v>
      </c>
      <c r="AU192" s="40">
        <v>50</v>
      </c>
      <c r="AV192" s="40">
        <v>42</v>
      </c>
      <c r="AW192" s="40">
        <v>50</v>
      </c>
      <c r="AX192" s="40">
        <v>40</v>
      </c>
      <c r="AY192" s="40">
        <v>32</v>
      </c>
      <c r="AZ192" s="40">
        <v>40</v>
      </c>
      <c r="BA192" s="40">
        <v>45</v>
      </c>
    </row>
    <row r="193" spans="1:68" ht="18" customHeight="1" x14ac:dyDescent="0.3">
      <c r="A193" s="1">
        <v>2016</v>
      </c>
      <c r="B193" s="1">
        <v>1004</v>
      </c>
      <c r="C193" s="2" t="s">
        <v>4759</v>
      </c>
      <c r="D193" s="1" t="s">
        <v>12</v>
      </c>
      <c r="E193" s="3">
        <f>IFERROR(MIN(AT_Bidders),0)</f>
        <v>27</v>
      </c>
      <c r="F193" s="3">
        <f>IFERROR(MAX(AT_Bidders),0)</f>
        <v>310</v>
      </c>
      <c r="G193" s="3">
        <f>IFERROR(AVERAGE(AT_Bidders),0)</f>
        <v>66.195555555555558</v>
      </c>
      <c r="H193" s="40" t="str">
        <f>tbl_AT[[#This Row],[Item '#]]&amp;"     "&amp;tbl_AT[[#This Row],[Description]]&amp;"     ("&amp;tbl_AT[[#This Row],[Unit]]&amp;")"</f>
        <v>1004     Underground High Voltage (2) 5" Conduits     (LF)</v>
      </c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>
        <v>27.76</v>
      </c>
      <c r="AT193" s="40">
        <v>27</v>
      </c>
      <c r="AU193" s="40">
        <v>50</v>
      </c>
      <c r="AV193" s="40">
        <v>33</v>
      </c>
      <c r="AW193" s="40">
        <v>310</v>
      </c>
      <c r="AX193" s="40">
        <v>35</v>
      </c>
      <c r="AY193" s="40">
        <v>43</v>
      </c>
      <c r="AZ193" s="40">
        <v>30</v>
      </c>
      <c r="BA193" s="40">
        <v>40</v>
      </c>
    </row>
    <row r="194" spans="1:68" ht="18" customHeight="1" x14ac:dyDescent="0.3">
      <c r="A194" s="1">
        <v>2016</v>
      </c>
      <c r="B194" s="1">
        <v>1004</v>
      </c>
      <c r="C194" s="2" t="s">
        <v>4779</v>
      </c>
      <c r="D194" s="1" t="s">
        <v>59</v>
      </c>
      <c r="E194" s="3">
        <f>IFERROR(MIN(AT_Bidders),0)</f>
        <v>3710</v>
      </c>
      <c r="F194" s="3">
        <f>IFERROR(MAX(AT_Bidders),0)</f>
        <v>10000</v>
      </c>
      <c r="G194" s="3">
        <f>IFERROR(AVERAGE(AT_Bidders),0)</f>
        <v>8109.4255555555555</v>
      </c>
      <c r="H194" s="40" t="str">
        <f>tbl_AT[[#This Row],[Item '#]]&amp;"     "&amp;tbl_AT[[#This Row],[Description]]&amp;"     ("&amp;tbl_AT[[#This Row],[Unit]]&amp;")"</f>
        <v>1004     Enclosure 800A Service     (EA)</v>
      </c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>
        <v>8724.83</v>
      </c>
      <c r="AT194" s="40">
        <v>8500</v>
      </c>
      <c r="AU194" s="40">
        <v>5000</v>
      </c>
      <c r="AV194" s="40">
        <v>9750</v>
      </c>
      <c r="AW194" s="40">
        <v>8500</v>
      </c>
      <c r="AX194" s="40">
        <v>10000</v>
      </c>
      <c r="AY194" s="40">
        <v>3710</v>
      </c>
      <c r="AZ194" s="40">
        <v>10000</v>
      </c>
      <c r="BA194" s="40">
        <v>8800</v>
      </c>
    </row>
    <row r="195" spans="1:68" ht="18" customHeight="1" x14ac:dyDescent="0.3">
      <c r="A195" s="1">
        <v>2016</v>
      </c>
      <c r="B195" s="1">
        <v>1004</v>
      </c>
      <c r="C195" s="2" t="s">
        <v>4780</v>
      </c>
      <c r="D195" s="1" t="s">
        <v>59</v>
      </c>
      <c r="E195" s="3">
        <f>IFERROR(MIN(AT_Bidders),0)</f>
        <v>5000</v>
      </c>
      <c r="F195" s="3">
        <f>IFERROR(MAX(AT_Bidders),0)</f>
        <v>25000</v>
      </c>
      <c r="G195" s="3">
        <f>IFERROR(AVERAGE(AT_Bidders),0)</f>
        <v>12107.201111111111</v>
      </c>
      <c r="H195" s="40" t="str">
        <f>tbl_AT[[#This Row],[Item '#]]&amp;"     "&amp;tbl_AT[[#This Row],[Description]]&amp;"     ("&amp;tbl_AT[[#This Row],[Unit]]&amp;")"</f>
        <v>1004     800A Manual Transfer Switch     (EA)</v>
      </c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>
        <v>10789.81</v>
      </c>
      <c r="AT195" s="40">
        <v>10475</v>
      </c>
      <c r="AU195" s="40">
        <v>5000</v>
      </c>
      <c r="AV195" s="40">
        <v>12000</v>
      </c>
      <c r="AW195" s="40">
        <v>25000</v>
      </c>
      <c r="AX195" s="40">
        <v>12000</v>
      </c>
      <c r="AY195" s="40">
        <v>10700</v>
      </c>
      <c r="AZ195" s="40">
        <v>12000</v>
      </c>
      <c r="BA195" s="40">
        <v>11000</v>
      </c>
    </row>
    <row r="196" spans="1:68" ht="18" customHeight="1" x14ac:dyDescent="0.3">
      <c r="A196" s="1">
        <v>2016</v>
      </c>
      <c r="B196" s="1">
        <v>1004</v>
      </c>
      <c r="C196" s="2" t="s">
        <v>4781</v>
      </c>
      <c r="D196" s="1" t="s">
        <v>59</v>
      </c>
      <c r="E196" s="3">
        <f>IFERROR(MIN(AT_Bidders),0)</f>
        <v>3525</v>
      </c>
      <c r="F196" s="3">
        <f>IFERROR(MAX(AT_Bidders),0)</f>
        <v>10000</v>
      </c>
      <c r="G196" s="3">
        <f>IFERROR(AVERAGE(AT_Bidders),0)</f>
        <v>5356.04</v>
      </c>
      <c r="H196" s="40" t="str">
        <f>tbl_AT[[#This Row],[Item '#]]&amp;"     "&amp;tbl_AT[[#This Row],[Description]]&amp;"     ("&amp;tbl_AT[[#This Row],[Unit]]&amp;")"</f>
        <v>1004     800A Fused Disconnect Switch     (EA)</v>
      </c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>
        <v>3629.36</v>
      </c>
      <c r="AT196" s="40">
        <v>3525</v>
      </c>
      <c r="AU196" s="40">
        <v>10000</v>
      </c>
      <c r="AV196" s="40">
        <v>4000</v>
      </c>
      <c r="AW196" s="40">
        <v>10000</v>
      </c>
      <c r="AX196" s="40">
        <v>4000</v>
      </c>
      <c r="AY196" s="40">
        <v>5350</v>
      </c>
      <c r="AZ196" s="40">
        <v>4000</v>
      </c>
      <c r="BA196" s="40">
        <v>3700</v>
      </c>
    </row>
    <row r="197" spans="1:68" ht="18" customHeight="1" x14ac:dyDescent="0.3">
      <c r="A197" s="1">
        <v>2016</v>
      </c>
      <c r="B197" s="1">
        <v>1004</v>
      </c>
      <c r="C197" s="2" t="s">
        <v>4782</v>
      </c>
      <c r="D197" s="1" t="s">
        <v>59</v>
      </c>
      <c r="E197" s="3">
        <f>IFERROR(MIN(AT_Bidders),0)</f>
        <v>321</v>
      </c>
      <c r="F197" s="3">
        <f>IFERROR(MAX(AT_Bidders),0)</f>
        <v>3500</v>
      </c>
      <c r="G197" s="3">
        <f>IFERROR(AVERAGE(AT_Bidders),0)</f>
        <v>1256.2644444444445</v>
      </c>
      <c r="H197" s="40" t="str">
        <f>tbl_AT[[#This Row],[Item '#]]&amp;"     "&amp;tbl_AT[[#This Row],[Description]]&amp;"     ("&amp;tbl_AT[[#This Row],[Unit]]&amp;")"</f>
        <v>1004     800A Cam Lock Connection     (EA)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>
        <v>970.38</v>
      </c>
      <c r="AT197" s="40">
        <v>945</v>
      </c>
      <c r="AU197" s="40">
        <v>1250</v>
      </c>
      <c r="AV197" s="40">
        <v>1250</v>
      </c>
      <c r="AW197" s="40">
        <v>3500</v>
      </c>
      <c r="AX197" s="40">
        <v>1000</v>
      </c>
      <c r="AY197" s="40">
        <v>321</v>
      </c>
      <c r="AZ197" s="40">
        <v>1100</v>
      </c>
      <c r="BA197" s="40">
        <v>970</v>
      </c>
    </row>
    <row r="198" spans="1:68" ht="18" customHeight="1" x14ac:dyDescent="0.3">
      <c r="A198" s="1">
        <v>2015</v>
      </c>
      <c r="B198" s="1" t="s">
        <v>75</v>
      </c>
      <c r="C198" s="2" t="s">
        <v>76</v>
      </c>
      <c r="D198" s="1" t="s">
        <v>14</v>
      </c>
      <c r="E198" s="3">
        <f>IFERROR(MIN(AT_Bidders),0)</f>
        <v>50</v>
      </c>
      <c r="F198" s="3">
        <f>IFERROR(MAX(AT_Bidders),0)</f>
        <v>110</v>
      </c>
      <c r="G198" s="3">
        <f>IFERROR(AVERAGE(AT_Bidders),0)</f>
        <v>80</v>
      </c>
      <c r="H198" s="2" t="str">
        <f>tbl_AT[[#This Row],[Item '#]]&amp;"     "&amp;tbl_AT[[#This Row],[Description]]&amp;"     ("&amp;tbl_AT[[#This Row],[Unit]]&amp;")"</f>
        <v>SPEC     #10 Natural Sand     (CY)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40"/>
      <c r="AT198" s="40"/>
      <c r="AU198" s="40"/>
      <c r="AV198" s="40"/>
      <c r="AW198" s="40"/>
      <c r="AX198" s="40"/>
      <c r="AY198" s="40"/>
      <c r="AZ198" s="40"/>
      <c r="BA198" s="40"/>
      <c r="BB198" s="3">
        <v>50</v>
      </c>
      <c r="BC198" s="3">
        <v>110</v>
      </c>
    </row>
    <row r="199" spans="1:68" ht="18" customHeight="1" x14ac:dyDescent="0.3">
      <c r="A199" s="1">
        <v>2015</v>
      </c>
      <c r="B199" s="1" t="s">
        <v>75</v>
      </c>
      <c r="C199" s="2" t="s">
        <v>77</v>
      </c>
      <c r="D199" s="1" t="s">
        <v>14</v>
      </c>
      <c r="E199" s="3">
        <f>IFERROR(MIN(AT_Bidders),0)</f>
        <v>70</v>
      </c>
      <c r="F199" s="3">
        <f>IFERROR(MAX(AT_Bidders),0)</f>
        <v>95</v>
      </c>
      <c r="G199" s="3">
        <f>IFERROR(AVERAGE(AT_Bidders),0)</f>
        <v>82.5</v>
      </c>
      <c r="H199" s="2" t="str">
        <f>tbl_AT[[#This Row],[Item '#]]&amp;"     "&amp;tbl_AT[[#This Row],[Description]]&amp;"     ("&amp;tbl_AT[[#This Row],[Unit]]&amp;")"</f>
        <v>SPEC     #8 Limestone     (CY)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40"/>
      <c r="AT199" s="40"/>
      <c r="AU199" s="40"/>
      <c r="AV199" s="40"/>
      <c r="AW199" s="40"/>
      <c r="AX199" s="40"/>
      <c r="AY199" s="40"/>
      <c r="AZ199" s="40"/>
      <c r="BA199" s="40"/>
      <c r="BB199" s="3">
        <v>70</v>
      </c>
      <c r="BC199" s="3">
        <v>95</v>
      </c>
    </row>
    <row r="200" spans="1:68" ht="18" customHeight="1" x14ac:dyDescent="0.3">
      <c r="A200" s="1">
        <v>2015</v>
      </c>
      <c r="B200" s="1" t="s">
        <v>75</v>
      </c>
      <c r="C200" s="2" t="s">
        <v>78</v>
      </c>
      <c r="D200" s="1" t="s">
        <v>59</v>
      </c>
      <c r="E200" s="3">
        <f>IFERROR(MIN(AT_Bidders),0)</f>
        <v>310</v>
      </c>
      <c r="F200" s="3">
        <f>IFERROR(MAX(AT_Bidders),0)</f>
        <v>750</v>
      </c>
      <c r="G200" s="3">
        <f>IFERROR(AVERAGE(AT_Bidders),0)</f>
        <v>530</v>
      </c>
      <c r="H200" s="2" t="str">
        <f>tbl_AT[[#This Row],[Item '#]]&amp;"     "&amp;tbl_AT[[#This Row],[Description]]&amp;"     ("&amp;tbl_AT[[#This Row],[Unit]]&amp;")"</f>
        <v>SPEC     Collapsible Bollard     (EA)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40"/>
      <c r="AT200" s="40"/>
      <c r="AU200" s="40"/>
      <c r="AV200" s="40"/>
      <c r="AW200" s="40"/>
      <c r="AX200" s="40"/>
      <c r="AY200" s="40"/>
      <c r="AZ200" s="40"/>
      <c r="BA200" s="40"/>
      <c r="BB200" s="3">
        <v>750</v>
      </c>
      <c r="BC200" s="3">
        <v>310</v>
      </c>
    </row>
    <row r="201" spans="1:68" ht="18" customHeight="1" x14ac:dyDescent="0.3">
      <c r="A201" s="1">
        <v>2015</v>
      </c>
      <c r="B201" s="1" t="s">
        <v>75</v>
      </c>
      <c r="C201" s="2" t="s">
        <v>79</v>
      </c>
      <c r="D201" s="1" t="s">
        <v>59</v>
      </c>
      <c r="E201" s="3">
        <f>IFERROR(MIN(AT_Bidders),0)</f>
        <v>125</v>
      </c>
      <c r="F201" s="3">
        <f>IFERROR(MAX(AT_Bidders),0)</f>
        <v>145</v>
      </c>
      <c r="G201" s="3">
        <f>IFERROR(AVERAGE(AT_Bidders),0)</f>
        <v>135</v>
      </c>
      <c r="H201" s="2" t="str">
        <f>tbl_AT[[#This Row],[Item '#]]&amp;"     "&amp;tbl_AT[[#This Row],[Description]]&amp;"     ("&amp;tbl_AT[[#This Row],[Unit]]&amp;")"</f>
        <v>SPEC     Kayak Tether Post     (EA)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40"/>
      <c r="AT201" s="40"/>
      <c r="AU201" s="40"/>
      <c r="AV201" s="40"/>
      <c r="AW201" s="40"/>
      <c r="AX201" s="40"/>
      <c r="AY201" s="40"/>
      <c r="AZ201" s="40"/>
      <c r="BA201" s="40"/>
      <c r="BB201" s="3">
        <v>125</v>
      </c>
      <c r="BC201" s="3">
        <v>145</v>
      </c>
    </row>
    <row r="202" spans="1:68" ht="18" customHeight="1" x14ac:dyDescent="0.3">
      <c r="A202" s="1">
        <v>2015</v>
      </c>
      <c r="B202" s="1" t="s">
        <v>75</v>
      </c>
      <c r="C202" s="2" t="s">
        <v>80</v>
      </c>
      <c r="D202" s="1" t="s">
        <v>9</v>
      </c>
      <c r="E202" s="3">
        <f>IFERROR(MIN(AT_Bidders),0)</f>
        <v>200000</v>
      </c>
      <c r="F202" s="3">
        <f>IFERROR(MAX(AT_Bidders),0)</f>
        <v>200000</v>
      </c>
      <c r="G202" s="3">
        <f>IFERROR(AVERAGE(AT_Bidders),0)</f>
        <v>200000</v>
      </c>
      <c r="H202" s="2" t="str">
        <f>tbl_AT[[#This Row],[Item '#]]&amp;"     "&amp;tbl_AT[[#This Row],[Description]]&amp;"     ("&amp;tbl_AT[[#This Row],[Unit]]&amp;")"</f>
        <v>SPEC     Structure Misc.: Boardwalk Decking, Joists, Pile Caps     (LS)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40"/>
      <c r="AT202" s="40"/>
      <c r="AU202" s="40"/>
      <c r="AV202" s="40"/>
      <c r="AW202" s="40"/>
      <c r="AX202" s="40"/>
      <c r="AY202" s="40"/>
      <c r="AZ202" s="40"/>
      <c r="BA202" s="40"/>
      <c r="BB202" s="3">
        <v>200000</v>
      </c>
      <c r="BC202" s="3">
        <v>200000</v>
      </c>
    </row>
    <row r="203" spans="1:68" ht="18" customHeight="1" x14ac:dyDescent="0.3">
      <c r="A203" s="1">
        <v>2016</v>
      </c>
      <c r="B203" s="1" t="s">
        <v>75</v>
      </c>
      <c r="C203" s="2" t="s">
        <v>81</v>
      </c>
      <c r="D203" s="1" t="s">
        <v>26</v>
      </c>
      <c r="E203" s="3">
        <f>IFERROR(MIN(AT_Bidders),0)</f>
        <v>1.5</v>
      </c>
      <c r="F203" s="3">
        <f>IFERROR(MAX(AT_Bidders),0)</f>
        <v>3.65</v>
      </c>
      <c r="G203" s="3">
        <f>IFERROR(AVERAGE(AT_Bidders),0)</f>
        <v>2.7049999999999996</v>
      </c>
      <c r="H203" s="2" t="str">
        <f>tbl_AT[[#This Row],[Item '#]]&amp;"     "&amp;tbl_AT[[#This Row],[Description]]&amp;"     ("&amp;tbl_AT[[#This Row],[Unit]]&amp;")"</f>
        <v>SPEC     Silt Fence     (FT)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40"/>
      <c r="AT203" s="40"/>
      <c r="AU203" s="40"/>
      <c r="AV203" s="40"/>
      <c r="AW203" s="40"/>
      <c r="AX203" s="40"/>
      <c r="AY203" s="40"/>
      <c r="AZ203" s="40"/>
      <c r="BA203" s="40"/>
      <c r="BG203" s="3">
        <v>2.5</v>
      </c>
      <c r="BH203" s="3">
        <v>3</v>
      </c>
      <c r="BI203" s="3">
        <v>3</v>
      </c>
      <c r="BJ203" s="3">
        <v>1.5</v>
      </c>
      <c r="BK203" s="3">
        <v>2.85</v>
      </c>
      <c r="BL203" s="3">
        <v>3.35</v>
      </c>
      <c r="BM203" s="3">
        <v>3.2</v>
      </c>
      <c r="BN203" s="3">
        <v>3.65</v>
      </c>
      <c r="BO203" s="3">
        <v>2</v>
      </c>
      <c r="BP203" s="13">
        <v>2</v>
      </c>
    </row>
    <row r="204" spans="1:68" ht="18" customHeight="1" x14ac:dyDescent="0.3">
      <c r="A204" s="1">
        <v>2016</v>
      </c>
      <c r="B204" s="1" t="s">
        <v>75</v>
      </c>
      <c r="C204" s="2" t="s">
        <v>82</v>
      </c>
      <c r="D204" s="1" t="s">
        <v>59</v>
      </c>
      <c r="E204" s="3">
        <f>IFERROR(MIN(AT_Bidders),0)</f>
        <v>70</v>
      </c>
      <c r="F204" s="3">
        <f>IFERROR(MAX(AT_Bidders),0)</f>
        <v>263</v>
      </c>
      <c r="G204" s="3">
        <f>IFERROR(AVERAGE(AT_Bidders),0)</f>
        <v>122.65</v>
      </c>
      <c r="H204" s="2" t="str">
        <f>tbl_AT[[#This Row],[Item '#]]&amp;"     "&amp;tbl_AT[[#This Row],[Description]]&amp;"     ("&amp;tbl_AT[[#This Row],[Unit]]&amp;")"</f>
        <v>SPEC     Bale Check Dam     (EA)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40"/>
      <c r="AT204" s="40"/>
      <c r="AU204" s="40"/>
      <c r="AV204" s="40"/>
      <c r="AW204" s="40"/>
      <c r="AX204" s="40"/>
      <c r="AY204" s="40"/>
      <c r="AZ204" s="40"/>
      <c r="BA204" s="40"/>
      <c r="BG204" s="3">
        <v>90</v>
      </c>
      <c r="BH204" s="3">
        <v>70</v>
      </c>
      <c r="BI204" s="3">
        <v>100</v>
      </c>
      <c r="BJ204" s="3">
        <v>100</v>
      </c>
      <c r="BK204" s="3">
        <v>145</v>
      </c>
      <c r="BL204" s="3">
        <v>263</v>
      </c>
      <c r="BM204" s="3">
        <v>102</v>
      </c>
      <c r="BN204" s="3">
        <v>91.5</v>
      </c>
      <c r="BO204" s="3">
        <v>165</v>
      </c>
      <c r="BP204" s="13">
        <v>100</v>
      </c>
    </row>
    <row r="205" spans="1:68" ht="18" customHeight="1" x14ac:dyDescent="0.3">
      <c r="A205" s="1">
        <v>2016</v>
      </c>
      <c r="B205" s="1" t="s">
        <v>75</v>
      </c>
      <c r="C205" s="2" t="s">
        <v>83</v>
      </c>
      <c r="D205" s="1" t="s">
        <v>59</v>
      </c>
      <c r="E205" s="3">
        <f>IFERROR(MIN(AT_Bidders),0)</f>
        <v>55</v>
      </c>
      <c r="F205" s="3">
        <f>IFERROR(MAX(AT_Bidders),0)</f>
        <v>127</v>
      </c>
      <c r="G205" s="3">
        <f>IFERROR(AVERAGE(AT_Bidders),0)</f>
        <v>86.85</v>
      </c>
      <c r="H205" s="2" t="str">
        <f>tbl_AT[[#This Row],[Item '#]]&amp;"     "&amp;tbl_AT[[#This Row],[Description]]&amp;"     ("&amp;tbl_AT[[#This Row],[Unit]]&amp;")"</f>
        <v>SPEC     Precast Wheelstop     (EA)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40"/>
      <c r="AT205" s="40"/>
      <c r="AU205" s="40"/>
      <c r="AV205" s="40"/>
      <c r="AW205" s="40"/>
      <c r="AX205" s="40"/>
      <c r="AY205" s="40"/>
      <c r="AZ205" s="40"/>
      <c r="BA205" s="40"/>
      <c r="BG205" s="3">
        <v>59</v>
      </c>
      <c r="BH205" s="3">
        <v>95</v>
      </c>
      <c r="BI205" s="3">
        <v>112</v>
      </c>
      <c r="BJ205" s="3">
        <v>125</v>
      </c>
      <c r="BK205" s="3">
        <v>70</v>
      </c>
      <c r="BL205" s="3">
        <v>127</v>
      </c>
      <c r="BM205" s="3">
        <v>92</v>
      </c>
      <c r="BN205" s="3">
        <v>62.5</v>
      </c>
      <c r="BO205" s="3">
        <v>71</v>
      </c>
      <c r="BP205" s="13">
        <v>55</v>
      </c>
    </row>
    <row r="206" spans="1:68" ht="18" customHeight="1" x14ac:dyDescent="0.3">
      <c r="A206" s="1">
        <v>2015</v>
      </c>
      <c r="B206" s="1" t="s">
        <v>75</v>
      </c>
      <c r="C206" s="2" t="s">
        <v>4649</v>
      </c>
      <c r="D206" s="1" t="s">
        <v>9</v>
      </c>
      <c r="E206" s="3">
        <f>IFERROR(MIN(AT_Bidders),0)</f>
        <v>7000</v>
      </c>
      <c r="F206" s="3">
        <f>IFERROR(MAX(AT_Bidders),0)</f>
        <v>7800</v>
      </c>
      <c r="G206" s="3">
        <f>IFERROR(AVERAGE(AT_Bidders),0)</f>
        <v>7400</v>
      </c>
      <c r="H206" s="2" t="str">
        <f>tbl_AT[[#This Row],[Item '#]]&amp;"     "&amp;tbl_AT[[#This Row],[Description]]&amp;"     ("&amp;tbl_AT[[#This Row],[Unit]]&amp;")"</f>
        <v>SPEC     Timber Pile Testing Program     (LS)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40"/>
      <c r="AT206" s="40"/>
      <c r="AU206" s="40"/>
      <c r="AV206" s="40"/>
      <c r="AW206" s="40"/>
      <c r="AX206" s="40"/>
      <c r="AY206" s="40"/>
      <c r="AZ206" s="40"/>
      <c r="BA206" s="40"/>
      <c r="BB206" s="3">
        <v>7000</v>
      </c>
      <c r="BC206" s="3">
        <v>7800</v>
      </c>
    </row>
    <row r="207" spans="1:68" ht="18" customHeight="1" x14ac:dyDescent="0.3">
      <c r="A207" s="1">
        <v>2016</v>
      </c>
      <c r="B207" s="1" t="s">
        <v>75</v>
      </c>
      <c r="C207" s="2" t="s">
        <v>4680</v>
      </c>
      <c r="D207" s="1" t="s">
        <v>59</v>
      </c>
      <c r="E207" s="3">
        <f>IFERROR(MIN(AT_Bidders),0)</f>
        <v>35000</v>
      </c>
      <c r="F207" s="3">
        <f>IFERROR(MAX(AT_Bidders),0)</f>
        <v>90000</v>
      </c>
      <c r="G207" s="3">
        <f>IFERROR(AVERAGE(AT_Bidders),0)</f>
        <v>51772.222222222219</v>
      </c>
      <c r="H207" s="40" t="str">
        <f>tbl_AT[[#This Row],[Item '#]]&amp;"     "&amp;tbl_AT[[#This Row],[Description]]&amp;"     ("&amp;tbl_AT[[#This Row],[Unit]]&amp;")"</f>
        <v>SPEC     Lift Stations (Complete)     (EA)</v>
      </c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>
        <v>47200</v>
      </c>
      <c r="AT207" s="40">
        <v>39000</v>
      </c>
      <c r="AU207" s="40">
        <v>40000</v>
      </c>
      <c r="AV207" s="40">
        <v>35000</v>
      </c>
      <c r="AW207" s="40">
        <v>65000</v>
      </c>
      <c r="AX207" s="40">
        <v>55000</v>
      </c>
      <c r="AY207" s="40">
        <v>53500</v>
      </c>
      <c r="AZ207" s="40">
        <v>90000</v>
      </c>
      <c r="BA207" s="40">
        <v>41250</v>
      </c>
    </row>
    <row r="208" spans="1:68" ht="18" customHeight="1" x14ac:dyDescent="0.3">
      <c r="A208" s="1">
        <v>2016</v>
      </c>
      <c r="B208" s="1" t="s">
        <v>75</v>
      </c>
      <c r="C208" s="2" t="s">
        <v>4696</v>
      </c>
      <c r="D208" s="1" t="s">
        <v>59</v>
      </c>
      <c r="E208" s="3">
        <f>IFERROR(MIN(AT_Bidders),0)</f>
        <v>1050</v>
      </c>
      <c r="F208" s="3">
        <f>IFERROR(MAX(AT_Bidders),0)</f>
        <v>8400</v>
      </c>
      <c r="G208" s="3">
        <f>IFERROR(AVERAGE(AT_Bidders),0)</f>
        <v>4688.5555555555557</v>
      </c>
      <c r="H208" s="40" t="str">
        <f>tbl_AT[[#This Row],[Item '#]]&amp;"     "&amp;tbl_AT[[#This Row],[Description]]&amp;"     ("&amp;tbl_AT[[#This Row],[Unit]]&amp;")"</f>
        <v>SPEC     Drinking Fountain (at Shelter)     (EA)</v>
      </c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>
        <v>4500</v>
      </c>
      <c r="AT208" s="40">
        <v>5850</v>
      </c>
      <c r="AU208" s="40">
        <v>4500</v>
      </c>
      <c r="AV208" s="40">
        <v>5000</v>
      </c>
      <c r="AW208" s="40">
        <v>3500</v>
      </c>
      <c r="AX208" s="40">
        <v>8400</v>
      </c>
      <c r="AY208" s="40">
        <v>8132</v>
      </c>
      <c r="AZ208" s="40">
        <v>1050</v>
      </c>
      <c r="BA208" s="40">
        <v>1265</v>
      </c>
    </row>
    <row r="209" spans="1:53" ht="18" customHeight="1" x14ac:dyDescent="0.3">
      <c r="A209" s="1">
        <v>2016</v>
      </c>
      <c r="B209" s="1" t="s">
        <v>75</v>
      </c>
      <c r="C209" s="2" t="s">
        <v>4713</v>
      </c>
      <c r="D209" s="1" t="s">
        <v>59</v>
      </c>
      <c r="E209" s="3">
        <f>IFERROR(MIN(AT_Bidders),0)</f>
        <v>385</v>
      </c>
      <c r="F209" s="3">
        <f>IFERROR(MAX(AT_Bidders),0)</f>
        <v>1000</v>
      </c>
      <c r="G209" s="3">
        <f>IFERROR(AVERAGE(AT_Bidders),0)</f>
        <v>676.22222222222217</v>
      </c>
      <c r="H209" s="40" t="str">
        <f>tbl_AT[[#This Row],[Item '#]]&amp;"     "&amp;tbl_AT[[#This Row],[Description]]&amp;"     ("&amp;tbl_AT[[#This Row],[Unit]]&amp;")"</f>
        <v>SPEC     Storm Cleanouts     (EA)</v>
      </c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>
        <v>700</v>
      </c>
      <c r="AT209" s="40">
        <v>590</v>
      </c>
      <c r="AU209" s="40">
        <v>400</v>
      </c>
      <c r="AV209" s="40">
        <v>450</v>
      </c>
      <c r="AW209" s="40">
        <v>900</v>
      </c>
      <c r="AX209" s="40">
        <v>850</v>
      </c>
      <c r="AY209" s="40">
        <v>811</v>
      </c>
      <c r="AZ209" s="40">
        <v>385</v>
      </c>
      <c r="BA209" s="40">
        <v>1000</v>
      </c>
    </row>
    <row r="210" spans="1:53" ht="18" customHeight="1" x14ac:dyDescent="0.3">
      <c r="A210" s="1">
        <v>2016</v>
      </c>
      <c r="B210" s="1" t="s">
        <v>75</v>
      </c>
      <c r="C210" s="2" t="s">
        <v>4716</v>
      </c>
      <c r="D210" s="1" t="s">
        <v>12</v>
      </c>
      <c r="E210" s="3">
        <f>IFERROR(MIN(AT_Bidders),0)</f>
        <v>50</v>
      </c>
      <c r="F210" s="3">
        <f>IFERROR(MAX(AT_Bidders),0)</f>
        <v>220</v>
      </c>
      <c r="G210" s="3">
        <f>IFERROR(AVERAGE(AT_Bidders),0)</f>
        <v>130.44444444444446</v>
      </c>
      <c r="H210" s="40" t="str">
        <f>tbl_AT[[#This Row],[Item '#]]&amp;"     "&amp;tbl_AT[[#This Row],[Description]]&amp;"     ("&amp;tbl_AT[[#This Row],[Unit]]&amp;")"</f>
        <v>SPEC     Lake Bank Stabilization     (LF)</v>
      </c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>
        <v>80</v>
      </c>
      <c r="AT210" s="40">
        <v>110</v>
      </c>
      <c r="AU210" s="40">
        <v>50</v>
      </c>
      <c r="AV210" s="40">
        <v>66</v>
      </c>
      <c r="AW210" s="40">
        <v>150</v>
      </c>
      <c r="AX210" s="40">
        <v>220</v>
      </c>
      <c r="AY210" s="40">
        <v>214</v>
      </c>
      <c r="AZ210" s="40">
        <v>130</v>
      </c>
      <c r="BA210" s="40">
        <v>154</v>
      </c>
    </row>
    <row r="211" spans="1:53" ht="18" customHeight="1" x14ac:dyDescent="0.3">
      <c r="A211" s="1">
        <v>2016</v>
      </c>
      <c r="B211" s="1" t="s">
        <v>75</v>
      </c>
      <c r="C211" s="2" t="s">
        <v>4734</v>
      </c>
      <c r="D211" s="1" t="s">
        <v>9</v>
      </c>
      <c r="E211" s="3">
        <f>IFERROR(MIN(AT_Bidders),0)</f>
        <v>48043</v>
      </c>
      <c r="F211" s="3">
        <f>IFERROR(MAX(AT_Bidders),0)</f>
        <v>99000</v>
      </c>
      <c r="G211" s="3">
        <f>IFERROR(AVERAGE(AT_Bidders),0)</f>
        <v>69261.444444444438</v>
      </c>
      <c r="H211" s="40" t="str">
        <f>tbl_AT[[#This Row],[Item '#]]&amp;"     "&amp;tbl_AT[[#This Row],[Description]]&amp;"     ("&amp;tbl_AT[[#This Row],[Unit]]&amp;")"</f>
        <v>SPEC     Playground Equipment (Complete in-place with
foundations and edging)     (LS)</v>
      </c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>
        <v>70810</v>
      </c>
      <c r="AT211" s="40">
        <v>70000</v>
      </c>
      <c r="AU211" s="40">
        <v>77000</v>
      </c>
      <c r="AV211" s="40">
        <v>99000</v>
      </c>
      <c r="AW211" s="40">
        <v>80000</v>
      </c>
      <c r="AX211" s="40">
        <v>54000</v>
      </c>
      <c r="AY211" s="40">
        <v>48043</v>
      </c>
      <c r="AZ211" s="40">
        <v>70000</v>
      </c>
      <c r="BA211" s="40">
        <v>54500</v>
      </c>
    </row>
    <row r="212" spans="1:53" ht="18" customHeight="1" x14ac:dyDescent="0.3">
      <c r="A212" s="1">
        <v>2016</v>
      </c>
      <c r="B212" s="1" t="s">
        <v>75</v>
      </c>
      <c r="C212" s="2" t="s">
        <v>4742</v>
      </c>
      <c r="D212" s="1" t="s">
        <v>59</v>
      </c>
      <c r="E212" s="3">
        <f>IFERROR(MIN(AT_Bidders),0)</f>
        <v>1700</v>
      </c>
      <c r="F212" s="3">
        <f>IFERROR(MAX(AT_Bidders),0)</f>
        <v>4500</v>
      </c>
      <c r="G212" s="3">
        <f>IFERROR(AVERAGE(AT_Bidders),0)</f>
        <v>2938.3333333333335</v>
      </c>
      <c r="H212" s="40" t="str">
        <f>tbl_AT[[#This Row],[Item '#]]&amp;"     "&amp;tbl_AT[[#This Row],[Description]]&amp;"     ("&amp;tbl_AT[[#This Row],[Unit]]&amp;")"</f>
        <v>SPEC     Stabilized Construction Entrance     (EA)</v>
      </c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>
        <v>3000</v>
      </c>
      <c r="AT212" s="40">
        <v>2000</v>
      </c>
      <c r="AU212" s="40">
        <v>3000</v>
      </c>
      <c r="AV212" s="40">
        <v>3000</v>
      </c>
      <c r="AW212" s="40">
        <v>2000</v>
      </c>
      <c r="AX212" s="40">
        <v>4500</v>
      </c>
      <c r="AY212" s="40">
        <v>3745</v>
      </c>
      <c r="AZ212" s="40">
        <v>3500</v>
      </c>
      <c r="BA212" s="40">
        <v>1700</v>
      </c>
    </row>
    <row r="213" spans="1:53" ht="18" customHeight="1" x14ac:dyDescent="0.3">
      <c r="A213" s="1">
        <v>2016</v>
      </c>
      <c r="B213" s="1" t="s">
        <v>75</v>
      </c>
      <c r="C213" s="2" t="s">
        <v>4744</v>
      </c>
      <c r="D213" s="1" t="s">
        <v>59</v>
      </c>
      <c r="E213" s="3">
        <f>IFERROR(MIN(AT_Bidders),0)</f>
        <v>75</v>
      </c>
      <c r="F213" s="3">
        <f>IFERROR(MAX(AT_Bidders),0)</f>
        <v>440</v>
      </c>
      <c r="G213" s="3">
        <f>IFERROR(AVERAGE(AT_Bidders),0)</f>
        <v>254.66666666666666</v>
      </c>
      <c r="H213" s="40" t="str">
        <f>tbl_AT[[#This Row],[Item '#]]&amp;"     "&amp;tbl_AT[[#This Row],[Description]]&amp;"     ("&amp;tbl_AT[[#This Row],[Unit]]&amp;")"</f>
        <v>SPEC     Check Dam     (EA)</v>
      </c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>
        <v>300</v>
      </c>
      <c r="AT213" s="40">
        <v>110</v>
      </c>
      <c r="AU213" s="40">
        <v>300</v>
      </c>
      <c r="AV213" s="40">
        <v>305</v>
      </c>
      <c r="AW213" s="40">
        <v>275</v>
      </c>
      <c r="AX213" s="40">
        <v>440</v>
      </c>
      <c r="AY213" s="40">
        <v>387</v>
      </c>
      <c r="AZ213" s="40">
        <v>75</v>
      </c>
      <c r="BA213" s="40">
        <v>100</v>
      </c>
    </row>
    <row r="214" spans="1:53" ht="18" customHeight="1" x14ac:dyDescent="0.3">
      <c r="A214" s="1">
        <v>2016</v>
      </c>
      <c r="B214" s="1" t="s">
        <v>75</v>
      </c>
      <c r="C214" s="2" t="s">
        <v>4746</v>
      </c>
      <c r="D214" s="1" t="s">
        <v>59</v>
      </c>
      <c r="E214" s="3">
        <f>IFERROR(MIN(AT_Bidders),0)</f>
        <v>400</v>
      </c>
      <c r="F214" s="3">
        <f>IFERROR(MAX(AT_Bidders),0)</f>
        <v>2000</v>
      </c>
      <c r="G214" s="3">
        <f>IFERROR(AVERAGE(AT_Bidders),0)</f>
        <v>895.88888888888891</v>
      </c>
      <c r="H214" s="40" t="str">
        <f>tbl_AT[[#This Row],[Item '#]]&amp;"     "&amp;tbl_AT[[#This Row],[Description]]&amp;"     ("&amp;tbl_AT[[#This Row],[Unit]]&amp;")"</f>
        <v>SPEC     Survey Control Monument     (EA)</v>
      </c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>
        <v>400</v>
      </c>
      <c r="AT214" s="40">
        <v>650</v>
      </c>
      <c r="AU214" s="40">
        <v>1000</v>
      </c>
      <c r="AV214" s="40">
        <v>2000</v>
      </c>
      <c r="AW214" s="40">
        <v>1050</v>
      </c>
      <c r="AX214" s="40">
        <v>760</v>
      </c>
      <c r="AY214" s="40">
        <v>603</v>
      </c>
      <c r="AZ214" s="40">
        <v>1000</v>
      </c>
      <c r="BA214" s="40">
        <v>600</v>
      </c>
    </row>
    <row r="215" spans="1:53" ht="18" customHeight="1" x14ac:dyDescent="0.3">
      <c r="A215" s="1">
        <v>2016</v>
      </c>
      <c r="B215" s="1" t="s">
        <v>75</v>
      </c>
      <c r="C215" s="2" t="s">
        <v>4783</v>
      </c>
      <c r="D215" s="1" t="s">
        <v>9</v>
      </c>
      <c r="E215" s="3">
        <f>IFERROR(MIN(AT_Bidders),0)</f>
        <v>113381</v>
      </c>
      <c r="F215" s="3">
        <f>IFERROR(MAX(AT_Bidders),0)</f>
        <v>994000</v>
      </c>
      <c r="G215" s="3">
        <f>IFERROR(AVERAGE(AT_Bidders),0)</f>
        <v>723646.49888888886</v>
      </c>
      <c r="H215" s="40" t="str">
        <f>tbl_AT[[#This Row],[Item '#]]&amp;"     "&amp;tbl_AT[[#This Row],[Description]]&amp;"     ("&amp;tbl_AT[[#This Row],[Unit]]&amp;")"</f>
        <v>SPEC     Restroom Building Structure and Finishes     (LS)</v>
      </c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>
        <v>868902.49</v>
      </c>
      <c r="AT215" s="40">
        <v>850000</v>
      </c>
      <c r="AU215" s="40">
        <v>425000</v>
      </c>
      <c r="AV215" s="40">
        <v>830000</v>
      </c>
      <c r="AW215" s="40">
        <v>631535</v>
      </c>
      <c r="AX215" s="40">
        <v>994000</v>
      </c>
      <c r="AY215" s="40">
        <v>113381</v>
      </c>
      <c r="AZ215" s="40">
        <v>835000</v>
      </c>
      <c r="BA215" s="40">
        <v>965000</v>
      </c>
    </row>
    <row r="216" spans="1:53" ht="18" customHeight="1" x14ac:dyDescent="0.3">
      <c r="A216" s="1">
        <v>2016</v>
      </c>
      <c r="B216" s="1" t="s">
        <v>75</v>
      </c>
      <c r="C216" s="2" t="s">
        <v>4784</v>
      </c>
      <c r="D216" s="1" t="s">
        <v>9</v>
      </c>
      <c r="E216" s="3">
        <f>IFERROR(MIN(AT_Bidders),0)</f>
        <v>65125</v>
      </c>
      <c r="F216" s="3">
        <f>IFERROR(MAX(AT_Bidders),0)</f>
        <v>400000</v>
      </c>
      <c r="G216" s="3">
        <f>IFERROR(AVERAGE(AT_Bidders),0)</f>
        <v>111023.82</v>
      </c>
      <c r="H216" s="40" t="str">
        <f>tbl_AT[[#This Row],[Item '#]]&amp;"     "&amp;tbl_AT[[#This Row],[Description]]&amp;"     ("&amp;tbl_AT[[#This Row],[Unit]]&amp;")"</f>
        <v>SPEC     Restroom Building Electrical and Communications     (LS)</v>
      </c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>
        <v>67089.38</v>
      </c>
      <c r="AT216" s="40">
        <v>65125</v>
      </c>
      <c r="AU216" s="40">
        <v>400000</v>
      </c>
      <c r="AV216" s="40">
        <v>71000</v>
      </c>
      <c r="AW216" s="40">
        <v>70000</v>
      </c>
      <c r="AX216" s="40">
        <v>73000</v>
      </c>
      <c r="AY216" s="40">
        <v>107000</v>
      </c>
      <c r="AZ216" s="40">
        <v>78000</v>
      </c>
      <c r="BA216" s="40">
        <v>68000</v>
      </c>
    </row>
    <row r="217" spans="1:53" ht="18" customHeight="1" x14ac:dyDescent="0.3">
      <c r="A217" s="1">
        <v>2016</v>
      </c>
      <c r="B217" s="1" t="s">
        <v>75</v>
      </c>
      <c r="C217" s="2" t="s">
        <v>4785</v>
      </c>
      <c r="D217" s="1" t="s">
        <v>9</v>
      </c>
      <c r="E217" s="3">
        <f>IFERROR(MIN(AT_Bidders),0)</f>
        <v>99000</v>
      </c>
      <c r="F217" s="3">
        <f>IFERROR(MAX(AT_Bidders),0)</f>
        <v>186000</v>
      </c>
      <c r="G217" s="3">
        <f>IFERROR(AVERAGE(AT_Bidders),0)</f>
        <v>159646.33333333334</v>
      </c>
      <c r="H217" s="40" t="str">
        <f>tbl_AT[[#This Row],[Item '#]]&amp;"     "&amp;tbl_AT[[#This Row],[Description]]&amp;"     ("&amp;tbl_AT[[#This Row],[Unit]]&amp;")"</f>
        <v>SPEC     Restroom Building Plumbing     (LS)</v>
      </c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>
        <v>141765</v>
      </c>
      <c r="AT217" s="40">
        <v>182000</v>
      </c>
      <c r="AU217" s="40">
        <v>172000</v>
      </c>
      <c r="AV217" s="40">
        <v>99000</v>
      </c>
      <c r="AW217" s="40">
        <v>165000</v>
      </c>
      <c r="AX217" s="40">
        <v>176000</v>
      </c>
      <c r="AY217" s="40">
        <v>175052</v>
      </c>
      <c r="AZ217" s="40">
        <v>140000</v>
      </c>
      <c r="BA217" s="40">
        <v>186000</v>
      </c>
    </row>
    <row r="218" spans="1:53" ht="18" customHeight="1" x14ac:dyDescent="0.3">
      <c r="A218" s="1">
        <v>2016</v>
      </c>
      <c r="B218" s="1" t="s">
        <v>75</v>
      </c>
      <c r="C218" s="2" t="s">
        <v>4786</v>
      </c>
      <c r="D218" s="1" t="s">
        <v>9</v>
      </c>
      <c r="E218" s="3">
        <f>IFERROR(MIN(AT_Bidders),0)</f>
        <v>75780</v>
      </c>
      <c r="F218" s="3">
        <f>IFERROR(MAX(AT_Bidders),0)</f>
        <v>155000</v>
      </c>
      <c r="G218" s="3">
        <f>IFERROR(AVERAGE(AT_Bidders),0)</f>
        <v>97010.777777777781</v>
      </c>
      <c r="H218" s="40" t="str">
        <f>tbl_AT[[#This Row],[Item '#]]&amp;"     "&amp;tbl_AT[[#This Row],[Description]]&amp;"     ("&amp;tbl_AT[[#This Row],[Unit]]&amp;")"</f>
        <v>SPEC     Restroom Building HVAC     (LS)</v>
      </c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>
        <v>75780</v>
      </c>
      <c r="AT218" s="40">
        <v>85000</v>
      </c>
      <c r="AU218" s="40">
        <v>80000</v>
      </c>
      <c r="AV218" s="40">
        <v>80000</v>
      </c>
      <c r="AW218" s="40">
        <v>130000</v>
      </c>
      <c r="AX218" s="40">
        <v>82000</v>
      </c>
      <c r="AY218" s="40">
        <v>109317</v>
      </c>
      <c r="AZ218" s="40">
        <v>155000</v>
      </c>
      <c r="BA218" s="40">
        <v>76000</v>
      </c>
    </row>
    <row r="219" spans="1:53" ht="18" customHeight="1" x14ac:dyDescent="0.3">
      <c r="A219" s="1">
        <v>2016</v>
      </c>
      <c r="B219" s="1" t="s">
        <v>75</v>
      </c>
      <c r="C219" s="2" t="s">
        <v>4787</v>
      </c>
      <c r="D219" s="1" t="s">
        <v>9</v>
      </c>
      <c r="E219" s="3">
        <f>IFERROR(MIN(AT_Bidders),0)</f>
        <v>83774</v>
      </c>
      <c r="F219" s="3">
        <f>IFERROR(MAX(AT_Bidders),0)</f>
        <v>175000</v>
      </c>
      <c r="G219" s="3">
        <f>IFERROR(AVERAGE(AT_Bidders),0)</f>
        <v>132524.88888888888</v>
      </c>
      <c r="H219" s="40" t="str">
        <f>tbl_AT[[#This Row],[Item '#]]&amp;"     "&amp;tbl_AT[[#This Row],[Description]]&amp;"     ("&amp;tbl_AT[[#This Row],[Unit]]&amp;")"</f>
        <v>SPEC     Shelter Structure Including Foundations and Electrical     (LS)</v>
      </c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>
        <v>140000</v>
      </c>
      <c r="AT219" s="40">
        <v>152500</v>
      </c>
      <c r="AU219" s="40">
        <v>150000</v>
      </c>
      <c r="AV219" s="40">
        <v>135450</v>
      </c>
      <c r="AW219" s="40">
        <v>120000</v>
      </c>
      <c r="AX219" s="40">
        <v>151000</v>
      </c>
      <c r="AY219" s="40">
        <v>83774</v>
      </c>
      <c r="AZ219" s="40">
        <v>175000</v>
      </c>
      <c r="BA219" s="40">
        <v>85000</v>
      </c>
    </row>
    <row r="220" spans="1:53" ht="18" customHeight="1" x14ac:dyDescent="0.3">
      <c r="A220" s="1">
        <v>2016</v>
      </c>
      <c r="B220" s="1" t="s">
        <v>75</v>
      </c>
      <c r="C220" s="2" t="s">
        <v>4788</v>
      </c>
      <c r="D220" s="1" t="s">
        <v>59</v>
      </c>
      <c r="E220" s="3">
        <f>IFERROR(MIN(AT_Bidders),0)</f>
        <v>300</v>
      </c>
      <c r="F220" s="3">
        <f>IFERROR(MAX(AT_Bidders),0)</f>
        <v>600</v>
      </c>
      <c r="G220" s="3">
        <f>IFERROR(AVERAGE(AT_Bidders),0)</f>
        <v>454.40333333333336</v>
      </c>
      <c r="H220" s="40" t="str">
        <f>tbl_AT[[#This Row],[Item '#]]&amp;"     "&amp;tbl_AT[[#This Row],[Description]]&amp;"     ("&amp;tbl_AT[[#This Row],[Unit]]&amp;")"</f>
        <v>SPEC     Installation of owner provided camp site utility
pedestals and connection of all utilities to pedestals     (EA)</v>
      </c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>
        <v>447.63</v>
      </c>
      <c r="AT220" s="40">
        <v>435</v>
      </c>
      <c r="AU220" s="40">
        <v>300</v>
      </c>
      <c r="AV220" s="40">
        <v>600</v>
      </c>
      <c r="AW220" s="40">
        <v>450</v>
      </c>
      <c r="AX220" s="40">
        <v>480</v>
      </c>
      <c r="AY220" s="40">
        <v>402</v>
      </c>
      <c r="AZ220" s="40">
        <v>525</v>
      </c>
      <c r="BA220" s="40">
        <v>450</v>
      </c>
    </row>
    <row r="221" spans="1:53" ht="18" customHeight="1" x14ac:dyDescent="0.3">
      <c r="A221" s="1">
        <v>2016</v>
      </c>
      <c r="B221" s="1" t="s">
        <v>75</v>
      </c>
      <c r="C221" s="2" t="s">
        <v>4792</v>
      </c>
      <c r="D221" s="1" t="s">
        <v>59</v>
      </c>
      <c r="E221" s="3">
        <f>IFERROR(MIN(AT_Bidders),0)</f>
        <v>15357.23</v>
      </c>
      <c r="F221" s="3">
        <f>IFERROR(MAX(AT_Bidders),0)</f>
        <v>29280</v>
      </c>
      <c r="G221" s="3">
        <f>IFERROR(AVERAGE(AT_Bidders),0)</f>
        <v>20542.025555555556</v>
      </c>
      <c r="H221" s="40" t="str">
        <f>tbl_AT[[#This Row],[Item '#]]&amp;"     "&amp;tbl_AT[[#This Row],[Description]]&amp;"     ("&amp;tbl_AT[[#This Row],[Unit]]&amp;")"</f>
        <v>SPEC     SCADA Systems for Lift Stations     (EA)</v>
      </c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>
        <v>29280</v>
      </c>
      <c r="AT221" s="40">
        <v>18000</v>
      </c>
      <c r="AU221" s="40">
        <v>25000</v>
      </c>
      <c r="AV221" s="40">
        <v>20500</v>
      </c>
      <c r="AW221" s="40">
        <v>16500</v>
      </c>
      <c r="AX221" s="40">
        <v>21500</v>
      </c>
      <c r="AY221" s="40">
        <v>20741</v>
      </c>
      <c r="AZ221" s="40">
        <v>18000</v>
      </c>
      <c r="BA221" s="40">
        <v>15357.23</v>
      </c>
    </row>
    <row r="222" spans="1:53" ht="18" customHeight="1" x14ac:dyDescent="0.3">
      <c r="A222" s="1">
        <v>2016</v>
      </c>
      <c r="B222" s="1" t="s">
        <v>75</v>
      </c>
      <c r="C222" s="2" t="s">
        <v>4793</v>
      </c>
      <c r="D222" s="1" t="s">
        <v>59</v>
      </c>
      <c r="E222" s="3">
        <f>IFERROR(MIN(AT_Bidders),0)</f>
        <v>118</v>
      </c>
      <c r="F222" s="3">
        <f>IFERROR(MAX(AT_Bidders),0)</f>
        <v>1650</v>
      </c>
      <c r="G222" s="3">
        <f>IFERROR(AVERAGE(AT_Bidders),0)</f>
        <v>396.44444444444446</v>
      </c>
      <c r="H222" s="40" t="str">
        <f>tbl_AT[[#This Row],[Item '#]]&amp;"     "&amp;tbl_AT[[#This Row],[Description]]&amp;"     ("&amp;tbl_AT[[#This Row],[Unit]]&amp;")"</f>
        <v>SPEC     Install Benches     (EA)</v>
      </c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>
        <v>300</v>
      </c>
      <c r="AT222" s="40">
        <v>150</v>
      </c>
      <c r="AU222" s="40">
        <v>200</v>
      </c>
      <c r="AV222" s="40">
        <v>250</v>
      </c>
      <c r="AW222" s="40">
        <v>500</v>
      </c>
      <c r="AX222" s="40">
        <v>1650</v>
      </c>
      <c r="AY222" s="40">
        <v>118</v>
      </c>
      <c r="AZ222" s="40">
        <v>240</v>
      </c>
      <c r="BA222" s="40">
        <v>160</v>
      </c>
    </row>
    <row r="223" spans="1:53" ht="18" customHeight="1" x14ac:dyDescent="0.3">
      <c r="A223" s="1">
        <v>2016</v>
      </c>
      <c r="B223" s="1" t="s">
        <v>75</v>
      </c>
      <c r="C223" s="2" t="s">
        <v>4796</v>
      </c>
      <c r="D223" s="1" t="s">
        <v>21</v>
      </c>
      <c r="E223" s="3">
        <f>IFERROR(MIN(AT_Bidders),0)</f>
        <v>9.07</v>
      </c>
      <c r="F223" s="3">
        <f>IFERROR(MAX(AT_Bidders),0)</f>
        <v>100</v>
      </c>
      <c r="G223" s="3">
        <f>IFERROR(AVERAGE(AT_Bidders),0)</f>
        <v>33.229999999999997</v>
      </c>
      <c r="H223" s="40" t="str">
        <f>tbl_AT[[#This Row],[Item '#]]&amp;"     "&amp;tbl_AT[[#This Row],[Description]]&amp;"     ("&amp;tbl_AT[[#This Row],[Unit]]&amp;")"</f>
        <v>SPEC     Access to gas well     (SY)</v>
      </c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>
        <v>100</v>
      </c>
      <c r="AT223" s="40">
        <v>16</v>
      </c>
      <c r="AU223" s="40">
        <v>10</v>
      </c>
      <c r="AV223" s="40">
        <v>15.5</v>
      </c>
      <c r="AW223" s="40">
        <v>30</v>
      </c>
      <c r="AX223" s="40">
        <v>19.5</v>
      </c>
      <c r="AY223" s="40">
        <v>19</v>
      </c>
      <c r="AZ223" s="40">
        <v>80</v>
      </c>
      <c r="BA223" s="40">
        <v>9.07</v>
      </c>
    </row>
    <row r="224" spans="1:53" ht="18" customHeight="1" x14ac:dyDescent="0.3">
      <c r="A224" s="1">
        <v>2016</v>
      </c>
      <c r="B224" s="1" t="s">
        <v>75</v>
      </c>
      <c r="C224" s="2" t="s">
        <v>4798</v>
      </c>
      <c r="D224" s="1" t="s">
        <v>59</v>
      </c>
      <c r="E224" s="3">
        <f>IFERROR(MIN(AT_Bidders),0)</f>
        <v>550</v>
      </c>
      <c r="F224" s="3">
        <f>IFERROR(MAX(AT_Bidders),0)</f>
        <v>3000</v>
      </c>
      <c r="G224" s="3">
        <f>IFERROR(AVERAGE(AT_Bidders),0)</f>
        <v>1764.6666666666667</v>
      </c>
      <c r="H224" s="40" t="str">
        <f>tbl_AT[[#This Row],[Item '#]]&amp;"     "&amp;tbl_AT[[#This Row],[Description]]&amp;"     ("&amp;tbl_AT[[#This Row],[Unit]]&amp;")"</f>
        <v>SPEC     Sediment Traps     (EA)</v>
      </c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>
        <v>700</v>
      </c>
      <c r="AT224" s="40">
        <v>1600</v>
      </c>
      <c r="AU224" s="40">
        <v>750</v>
      </c>
      <c r="AV224" s="40">
        <v>550</v>
      </c>
      <c r="AW224" s="40">
        <v>2750</v>
      </c>
      <c r="AX224" s="40">
        <v>3000</v>
      </c>
      <c r="AY224" s="40">
        <v>2932</v>
      </c>
      <c r="AZ224" s="40">
        <v>1000</v>
      </c>
      <c r="BA224" s="40">
        <v>2600</v>
      </c>
    </row>
    <row r="225" spans="1:53" ht="18" customHeight="1" x14ac:dyDescent="0.3">
      <c r="A225" s="1">
        <v>2016</v>
      </c>
      <c r="C225" s="2" t="s">
        <v>4987</v>
      </c>
      <c r="D225" s="1" t="s">
        <v>21</v>
      </c>
      <c r="E225" s="3">
        <f>IFERROR(MIN(AT_Bidders),0)</f>
        <v>1</v>
      </c>
      <c r="F225" s="3">
        <f>IFERROR(MAX(AT_Bidders),0)</f>
        <v>30.03</v>
      </c>
      <c r="G225" s="3">
        <f>IFERROR(AVERAGE(AT_Bidders),0)</f>
        <v>11.480714285714287</v>
      </c>
      <c r="H225" s="40" t="str">
        <f>tbl_AT[[#This Row],[Item '#]]&amp;"     "&amp;tbl_AT[[#This Row],[Description]]&amp;"     ("&amp;tbl_AT[[#This Row],[Unit]]&amp;")"</f>
        <v xml:space="preserve">     Pavement Removal     (SY)</v>
      </c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>
        <v>20</v>
      </c>
      <c r="AF225" s="40">
        <v>1</v>
      </c>
      <c r="AG225" s="40">
        <v>6.2</v>
      </c>
      <c r="AH225" s="40">
        <v>12</v>
      </c>
      <c r="AI225" s="40">
        <v>8</v>
      </c>
      <c r="AJ225" s="40">
        <v>1</v>
      </c>
      <c r="AK225" s="40">
        <v>12</v>
      </c>
      <c r="AL225" s="40">
        <v>30.03</v>
      </c>
      <c r="AM225" s="40">
        <v>4</v>
      </c>
      <c r="AN225" s="40">
        <v>13</v>
      </c>
      <c r="AO225" s="40">
        <v>2.5</v>
      </c>
      <c r="AP225" s="40">
        <v>24</v>
      </c>
      <c r="AQ225" s="40">
        <v>7</v>
      </c>
      <c r="AR225" s="40">
        <v>20</v>
      </c>
      <c r="AS225" s="40"/>
      <c r="AT225" s="40"/>
      <c r="AU225" s="40"/>
      <c r="AV225" s="40"/>
      <c r="AW225" s="40"/>
      <c r="AX225" s="40"/>
      <c r="AY225" s="40"/>
      <c r="AZ225" s="40"/>
      <c r="BA225" s="40"/>
    </row>
    <row r="226" spans="1:53" ht="18" customHeight="1" x14ac:dyDescent="0.3">
      <c r="A226" s="1">
        <v>2016</v>
      </c>
      <c r="B226" s="1">
        <v>201</v>
      </c>
      <c r="C226" s="2" t="s">
        <v>5205</v>
      </c>
      <c r="D226" s="1" t="s">
        <v>9</v>
      </c>
      <c r="E226" s="3">
        <f>IFERROR(MIN(AT_Bidders),0)</f>
        <v>2191</v>
      </c>
      <c r="F226" s="3">
        <f>IFERROR(MAX(AT_Bidders),0)</f>
        <v>37000</v>
      </c>
      <c r="G226" s="3">
        <f>IFERROR(AVERAGE(AT_Bidders),0)</f>
        <v>11545.995714285715</v>
      </c>
      <c r="H226" s="40" t="str">
        <f>tbl_AT[[#This Row],[Item '#]]&amp;"     "&amp;tbl_AT[[#This Row],[Description]]&amp;"     ("&amp;tbl_AT[[#This Row],[Unit]]&amp;")"</f>
        <v>201     Clearing &amp; Grubbing     (LS)</v>
      </c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>
        <v>9600</v>
      </c>
      <c r="AF226" s="40">
        <v>3900</v>
      </c>
      <c r="AG226" s="40">
        <v>2191</v>
      </c>
      <c r="AH226" s="40">
        <v>5000</v>
      </c>
      <c r="AI226" s="40">
        <v>14952.94</v>
      </c>
      <c r="AJ226" s="40">
        <v>5000</v>
      </c>
      <c r="AK226" s="40">
        <v>11500</v>
      </c>
      <c r="AL226" s="40">
        <v>7000</v>
      </c>
      <c r="AM226" s="40">
        <v>12500</v>
      </c>
      <c r="AN226" s="40">
        <v>12000</v>
      </c>
      <c r="AO226" s="40">
        <v>5000</v>
      </c>
      <c r="AP226" s="40">
        <v>19500</v>
      </c>
      <c r="AQ226" s="40">
        <v>16500</v>
      </c>
      <c r="AR226" s="40">
        <v>37000</v>
      </c>
      <c r="AS226" s="40"/>
      <c r="AT226" s="40"/>
      <c r="AU226" s="40"/>
      <c r="AV226" s="40"/>
      <c r="AW226" s="40"/>
      <c r="AX226" s="40"/>
      <c r="AY226" s="40"/>
      <c r="AZ226" s="40"/>
      <c r="BA226" s="40"/>
    </row>
    <row r="227" spans="1:53" ht="18" customHeight="1" x14ac:dyDescent="0.3">
      <c r="A227" s="1">
        <v>2016</v>
      </c>
      <c r="C227" s="2" t="s">
        <v>5206</v>
      </c>
      <c r="D227" s="1" t="s">
        <v>12</v>
      </c>
      <c r="E227" s="3">
        <f>IFERROR(MIN(AT_Bidders),0)</f>
        <v>15</v>
      </c>
      <c r="F227" s="3">
        <f>IFERROR(MAX(AT_Bidders),0)</f>
        <v>62.77</v>
      </c>
      <c r="G227" s="3">
        <f>IFERROR(AVERAGE(AT_Bidders),0)</f>
        <v>46.415714285714287</v>
      </c>
      <c r="H227" s="40" t="str">
        <f>tbl_AT[[#This Row],[Item '#]]&amp;"     "&amp;tbl_AT[[#This Row],[Description]]&amp;"     ("&amp;tbl_AT[[#This Row],[Unit]]&amp;")"</f>
        <v xml:space="preserve">     4" Sanitary Sewer w/Native Backfill     (LF)</v>
      </c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>
        <v>24</v>
      </c>
      <c r="AF227" s="40">
        <v>35</v>
      </c>
      <c r="AG227" s="40">
        <v>57.8</v>
      </c>
      <c r="AH227" s="40">
        <v>41</v>
      </c>
      <c r="AI227" s="40">
        <v>62.77</v>
      </c>
      <c r="AJ227" s="40">
        <v>42.75</v>
      </c>
      <c r="AK227" s="40">
        <v>15</v>
      </c>
      <c r="AL227" s="40">
        <v>52.8</v>
      </c>
      <c r="AM227" s="40">
        <v>61</v>
      </c>
      <c r="AN227" s="40">
        <v>57.7</v>
      </c>
      <c r="AO227" s="40">
        <v>55</v>
      </c>
      <c r="AP227" s="40">
        <v>45</v>
      </c>
      <c r="AQ227" s="40">
        <v>50</v>
      </c>
      <c r="AR227" s="40">
        <v>50</v>
      </c>
      <c r="AS227" s="40"/>
      <c r="AT227" s="40"/>
      <c r="AU227" s="40"/>
      <c r="AV227" s="40"/>
      <c r="AW227" s="40"/>
      <c r="AX227" s="40"/>
      <c r="AY227" s="40"/>
      <c r="AZ227" s="40"/>
      <c r="BA227" s="40"/>
    </row>
    <row r="228" spans="1:53" ht="18" customHeight="1" x14ac:dyDescent="0.3">
      <c r="A228" s="1">
        <v>2016</v>
      </c>
      <c r="C228" s="2" t="s">
        <v>5207</v>
      </c>
      <c r="D228" s="1" t="s">
        <v>12</v>
      </c>
      <c r="E228" s="3">
        <f>IFERROR(MIN(AT_Bidders),0)</f>
        <v>30</v>
      </c>
      <c r="F228" s="3">
        <f>IFERROR(MAX(AT_Bidders),0)</f>
        <v>123.6</v>
      </c>
      <c r="G228" s="3">
        <f>IFERROR(AVERAGE(AT_Bidders),0)</f>
        <v>82.313571428571436</v>
      </c>
      <c r="H228" s="40" t="str">
        <f>tbl_AT[[#This Row],[Item '#]]&amp;"     "&amp;tbl_AT[[#This Row],[Description]]&amp;"     ("&amp;tbl_AT[[#This Row],[Unit]]&amp;")"</f>
        <v xml:space="preserve">     6" Sanitary Sewer Main w/Gravel Backfill     (LF)</v>
      </c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>
        <v>42</v>
      </c>
      <c r="AF228" s="40">
        <v>70</v>
      </c>
      <c r="AG228" s="40">
        <v>64.599999999999994</v>
      </c>
      <c r="AH228" s="40">
        <v>90</v>
      </c>
      <c r="AI228" s="40">
        <v>111.09</v>
      </c>
      <c r="AJ228" s="40">
        <v>64.900000000000006</v>
      </c>
      <c r="AK228" s="40">
        <v>30</v>
      </c>
      <c r="AL228" s="40">
        <v>123.6</v>
      </c>
      <c r="AM228" s="40">
        <v>118</v>
      </c>
      <c r="AN228" s="40">
        <v>109.2</v>
      </c>
      <c r="AO228" s="40">
        <v>70</v>
      </c>
      <c r="AP228" s="40">
        <v>123</v>
      </c>
      <c r="AQ228" s="40">
        <v>66</v>
      </c>
      <c r="AR228" s="40">
        <v>70</v>
      </c>
      <c r="AS228" s="40"/>
      <c r="AT228" s="40"/>
      <c r="AU228" s="40"/>
      <c r="AV228" s="40"/>
      <c r="AW228" s="40"/>
      <c r="AX228" s="40"/>
      <c r="AY228" s="40"/>
      <c r="AZ228" s="40"/>
      <c r="BA228" s="40"/>
    </row>
    <row r="229" spans="1:53" ht="18" customHeight="1" x14ac:dyDescent="0.3">
      <c r="A229" s="1">
        <v>2016</v>
      </c>
      <c r="C229" s="2" t="s">
        <v>5208</v>
      </c>
      <c r="D229" s="1" t="s">
        <v>12</v>
      </c>
      <c r="E229" s="3">
        <f>IFERROR(MIN(AT_Bidders),0)</f>
        <v>25</v>
      </c>
      <c r="F229" s="3">
        <f>IFERROR(MAX(AT_Bidders),0)</f>
        <v>65</v>
      </c>
      <c r="G229" s="3">
        <f>IFERROR(AVERAGE(AT_Bidders),0)</f>
        <v>47.486428571428576</v>
      </c>
      <c r="H229" s="40" t="str">
        <f>tbl_AT[[#This Row],[Item '#]]&amp;"     "&amp;tbl_AT[[#This Row],[Description]]&amp;"     ("&amp;tbl_AT[[#This Row],[Unit]]&amp;")"</f>
        <v xml:space="preserve">     6" Sanitary Sewer Main w/Native Backfill     (LF)</v>
      </c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>
        <v>25</v>
      </c>
      <c r="AF229" s="40">
        <v>35</v>
      </c>
      <c r="AG229" s="40">
        <v>58.9</v>
      </c>
      <c r="AH229" s="40">
        <v>36</v>
      </c>
      <c r="AI229" s="40">
        <v>57.71</v>
      </c>
      <c r="AJ229" s="40">
        <v>45.6</v>
      </c>
      <c r="AK229" s="40">
        <v>25</v>
      </c>
      <c r="AL229" s="40">
        <v>53.6</v>
      </c>
      <c r="AM229" s="40">
        <v>53</v>
      </c>
      <c r="AN229" s="40">
        <v>62</v>
      </c>
      <c r="AO229" s="40">
        <v>65</v>
      </c>
      <c r="AP229" s="40">
        <v>40</v>
      </c>
      <c r="AQ229" s="40">
        <v>55</v>
      </c>
      <c r="AR229" s="40">
        <v>53</v>
      </c>
      <c r="AS229" s="40"/>
      <c r="AT229" s="40"/>
      <c r="AU229" s="40"/>
      <c r="AV229" s="40"/>
      <c r="AW229" s="40"/>
      <c r="AX229" s="40"/>
      <c r="AY229" s="40"/>
      <c r="AZ229" s="40"/>
      <c r="BA229" s="40"/>
    </row>
    <row r="230" spans="1:53" ht="18" customHeight="1" x14ac:dyDescent="0.3">
      <c r="A230" s="1">
        <v>2016</v>
      </c>
      <c r="C230" s="2" t="s">
        <v>5209</v>
      </c>
      <c r="D230" s="1" t="s">
        <v>12</v>
      </c>
      <c r="E230" s="3">
        <f>IFERROR(MIN(AT_Bidders),0)</f>
        <v>58.5</v>
      </c>
      <c r="F230" s="3">
        <f>IFERROR(MAX(AT_Bidders),0)</f>
        <v>131.5</v>
      </c>
      <c r="G230" s="3">
        <f>IFERROR(AVERAGE(AT_Bidders),0)</f>
        <v>99.452142857142846</v>
      </c>
      <c r="H230" s="40" t="str">
        <f>tbl_AT[[#This Row],[Item '#]]&amp;"     "&amp;tbl_AT[[#This Row],[Description]]&amp;"     ("&amp;tbl_AT[[#This Row],[Unit]]&amp;")"</f>
        <v xml:space="preserve">     8" Sanitary Sewer Main w/ ODOT 304 Backfill     (LF)</v>
      </c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>
        <v>58.5</v>
      </c>
      <c r="AF230" s="40">
        <v>71.2</v>
      </c>
      <c r="AG230" s="40">
        <v>79.900000000000006</v>
      </c>
      <c r="AH230" s="40">
        <v>124</v>
      </c>
      <c r="AI230" s="40">
        <v>114.46</v>
      </c>
      <c r="AJ230" s="40">
        <v>80.150000000000006</v>
      </c>
      <c r="AK230" s="40">
        <v>89</v>
      </c>
      <c r="AL230" s="40">
        <v>89.82</v>
      </c>
      <c r="AM230" s="40">
        <v>113</v>
      </c>
      <c r="AN230" s="40">
        <v>129.80000000000001</v>
      </c>
      <c r="AO230" s="40">
        <v>85</v>
      </c>
      <c r="AP230" s="40">
        <v>131.5</v>
      </c>
      <c r="AQ230" s="40">
        <v>121</v>
      </c>
      <c r="AR230" s="40">
        <v>105</v>
      </c>
      <c r="AS230" s="40"/>
      <c r="AT230" s="40"/>
      <c r="AU230" s="40"/>
      <c r="AV230" s="40"/>
      <c r="AW230" s="40"/>
      <c r="AX230" s="40"/>
      <c r="AY230" s="40"/>
      <c r="AZ230" s="40"/>
      <c r="BA230" s="40"/>
    </row>
    <row r="231" spans="1:53" ht="18" customHeight="1" x14ac:dyDescent="0.3">
      <c r="A231" s="1">
        <v>2016</v>
      </c>
      <c r="C231" s="2" t="s">
        <v>5210</v>
      </c>
      <c r="D231" s="1" t="s">
        <v>12</v>
      </c>
      <c r="E231" s="3">
        <f>IFERROR(MIN(AT_Bidders),0)</f>
        <v>30</v>
      </c>
      <c r="F231" s="3">
        <f>IFERROR(MAX(AT_Bidders),0)</f>
        <v>80</v>
      </c>
      <c r="G231" s="3">
        <f>IFERROR(AVERAGE(AT_Bidders),0)</f>
        <v>57.408571428571427</v>
      </c>
      <c r="H231" s="40" t="str">
        <f>tbl_AT[[#This Row],[Item '#]]&amp;"     "&amp;tbl_AT[[#This Row],[Description]]&amp;"     ("&amp;tbl_AT[[#This Row],[Unit]]&amp;")"</f>
        <v xml:space="preserve">     8" Sanitary Sewer Main w/Native Backfill     (LF)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>
        <v>30</v>
      </c>
      <c r="AF231" s="40">
        <v>36.200000000000003</v>
      </c>
      <c r="AG231" s="40">
        <v>73.2</v>
      </c>
      <c r="AH231" s="40">
        <v>49</v>
      </c>
      <c r="AI231" s="40">
        <v>49.97</v>
      </c>
      <c r="AJ231" s="40">
        <v>48.85</v>
      </c>
      <c r="AK231" s="40">
        <v>75</v>
      </c>
      <c r="AL231" s="40">
        <v>71.25</v>
      </c>
      <c r="AM231" s="40">
        <v>54</v>
      </c>
      <c r="AN231" s="40">
        <v>48.25</v>
      </c>
      <c r="AO231" s="40">
        <v>80</v>
      </c>
      <c r="AP231" s="40">
        <v>54</v>
      </c>
      <c r="AQ231" s="40">
        <v>54</v>
      </c>
      <c r="AR231" s="40">
        <v>80</v>
      </c>
      <c r="AS231" s="40"/>
      <c r="AT231" s="40"/>
      <c r="AU231" s="40"/>
      <c r="AV231" s="40"/>
      <c r="AW231" s="40"/>
      <c r="AX231" s="40"/>
      <c r="AY231" s="40"/>
      <c r="AZ231" s="40"/>
      <c r="BA231" s="40"/>
    </row>
    <row r="232" spans="1:53" ht="18" customHeight="1" x14ac:dyDescent="0.3">
      <c r="A232" s="1">
        <v>2016</v>
      </c>
      <c r="C232" s="2" t="s">
        <v>5211</v>
      </c>
      <c r="D232" s="1" t="s">
        <v>5212</v>
      </c>
      <c r="E232" s="3">
        <f>IFERROR(MIN(AT_Bidders),0)</f>
        <v>2544</v>
      </c>
      <c r="F232" s="3">
        <f>IFERROR(MAX(AT_Bidders),0)</f>
        <v>5850</v>
      </c>
      <c r="G232" s="3">
        <f>IFERROR(AVERAGE(AT_Bidders),0)</f>
        <v>3305.2907142857143</v>
      </c>
      <c r="H232" s="40" t="str">
        <f>tbl_AT[[#This Row],[Item '#]]&amp;"     "&amp;tbl_AT[[#This Row],[Description]]&amp;"     ("&amp;tbl_AT[[#This Row],[Unit]]&amp;")"</f>
        <v xml:space="preserve">     Sanitary Sewer Manholes No. 3     (Each)</v>
      </c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>
        <v>2985</v>
      </c>
      <c r="AF232" s="40">
        <v>2800</v>
      </c>
      <c r="AG232" s="40">
        <v>2739</v>
      </c>
      <c r="AH232" s="40">
        <v>2544</v>
      </c>
      <c r="AI232" s="40">
        <v>2545.0700000000002</v>
      </c>
      <c r="AJ232" s="40">
        <v>5850</v>
      </c>
      <c r="AK232" s="40">
        <v>2850</v>
      </c>
      <c r="AL232" s="40">
        <v>2841</v>
      </c>
      <c r="AM232" s="40">
        <v>2845</v>
      </c>
      <c r="AN232" s="40">
        <v>3085</v>
      </c>
      <c r="AO232" s="40">
        <v>3500</v>
      </c>
      <c r="AP232" s="40">
        <v>3500</v>
      </c>
      <c r="AQ232" s="40">
        <v>5190</v>
      </c>
      <c r="AR232" s="40">
        <v>3000</v>
      </c>
      <c r="AS232" s="40"/>
      <c r="AT232" s="40"/>
      <c r="AU232" s="40"/>
      <c r="AV232" s="40"/>
      <c r="AW232" s="40"/>
      <c r="AX232" s="40"/>
      <c r="AY232" s="40"/>
      <c r="AZ232" s="40"/>
      <c r="BA232" s="40"/>
    </row>
    <row r="233" spans="1:53" ht="18" customHeight="1" x14ac:dyDescent="0.3">
      <c r="A233" s="1">
        <v>2016</v>
      </c>
      <c r="C233" s="2" t="s">
        <v>5213</v>
      </c>
      <c r="D233" s="1" t="s">
        <v>5212</v>
      </c>
      <c r="E233" s="3">
        <f>IFERROR(MIN(AT_Bidders),0)</f>
        <v>3000</v>
      </c>
      <c r="F233" s="3">
        <f>IFERROR(MAX(AT_Bidders),0)</f>
        <v>7969.44</v>
      </c>
      <c r="G233" s="3">
        <f>IFERROR(AVERAGE(AT_Bidders),0)</f>
        <v>5393.585</v>
      </c>
      <c r="H233" s="40" t="str">
        <f>tbl_AT[[#This Row],[Item '#]]&amp;"     "&amp;tbl_AT[[#This Row],[Description]]&amp;"     ("&amp;tbl_AT[[#This Row],[Unit]]&amp;")"</f>
        <v xml:space="preserve">     Sanitary Sewer Manholes w/Inside Drop     (Each)</v>
      </c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>
        <v>5100</v>
      </c>
      <c r="AF233" s="40">
        <v>3400</v>
      </c>
      <c r="AG233" s="40">
        <v>3589</v>
      </c>
      <c r="AH233" s="40">
        <v>7447</v>
      </c>
      <c r="AI233" s="40">
        <v>3704.75</v>
      </c>
      <c r="AJ233" s="40">
        <v>7530</v>
      </c>
      <c r="AK233" s="40">
        <v>3000</v>
      </c>
      <c r="AL233" s="40">
        <v>7969.44</v>
      </c>
      <c r="AM233" s="40">
        <v>6240</v>
      </c>
      <c r="AN233" s="40">
        <v>4800</v>
      </c>
      <c r="AO233" s="40">
        <v>4500</v>
      </c>
      <c r="AP233" s="40">
        <v>5100</v>
      </c>
      <c r="AQ233" s="40">
        <v>7230</v>
      </c>
      <c r="AR233" s="40">
        <v>5900</v>
      </c>
      <c r="AS233" s="40"/>
      <c r="AT233" s="40"/>
      <c r="AU233" s="40"/>
      <c r="AV233" s="40"/>
      <c r="AW233" s="40"/>
      <c r="AX233" s="40"/>
      <c r="AY233" s="40"/>
      <c r="AZ233" s="40"/>
      <c r="BA233" s="40"/>
    </row>
    <row r="234" spans="1:53" ht="18" customHeight="1" x14ac:dyDescent="0.3">
      <c r="A234" s="1">
        <v>2016</v>
      </c>
      <c r="C234" s="2" t="s">
        <v>5214</v>
      </c>
      <c r="D234" s="1" t="s">
        <v>12</v>
      </c>
      <c r="E234" s="3">
        <f>IFERROR(MIN(AT_Bidders),0)</f>
        <v>4.8</v>
      </c>
      <c r="F234" s="3">
        <f>IFERROR(MAX(AT_Bidders),0)</f>
        <v>95</v>
      </c>
      <c r="G234" s="3">
        <f>IFERROR(AVERAGE(AT_Bidders),0)</f>
        <v>32.434285714285714</v>
      </c>
      <c r="H234" s="40" t="str">
        <f>tbl_AT[[#This Row],[Item '#]]&amp;"     "&amp;tbl_AT[[#This Row],[Description]]&amp;"     ("&amp;tbl_AT[[#This Row],[Unit]]&amp;")"</f>
        <v xml:space="preserve">     Connection of Exsisting Drainage Conduits     (LF)</v>
      </c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>
        <v>18.7</v>
      </c>
      <c r="AF234" s="40">
        <v>15</v>
      </c>
      <c r="AG234" s="40">
        <v>4.8</v>
      </c>
      <c r="AH234" s="40">
        <v>16</v>
      </c>
      <c r="AI234" s="40">
        <v>15</v>
      </c>
      <c r="AJ234" s="40">
        <v>20</v>
      </c>
      <c r="AK234" s="40">
        <v>10</v>
      </c>
      <c r="AL234" s="40">
        <v>41.58</v>
      </c>
      <c r="AM234" s="40">
        <v>95</v>
      </c>
      <c r="AN234" s="40">
        <v>40</v>
      </c>
      <c r="AO234" s="40">
        <v>50</v>
      </c>
      <c r="AP234" s="40">
        <v>27</v>
      </c>
      <c r="AQ234" s="40">
        <v>71</v>
      </c>
      <c r="AR234" s="40">
        <v>30</v>
      </c>
      <c r="AS234" s="40"/>
      <c r="AT234" s="40"/>
      <c r="AU234" s="40"/>
      <c r="AV234" s="40"/>
      <c r="AW234" s="40"/>
      <c r="AX234" s="40"/>
      <c r="AY234" s="40"/>
      <c r="AZ234" s="40"/>
      <c r="BA234" s="40"/>
    </row>
    <row r="235" spans="1:53" ht="18" customHeight="1" x14ac:dyDescent="0.3">
      <c r="A235" s="1">
        <v>2016</v>
      </c>
      <c r="B235" s="1">
        <v>448</v>
      </c>
      <c r="C235" s="2" t="s">
        <v>4723</v>
      </c>
      <c r="D235" s="1" t="s">
        <v>21</v>
      </c>
      <c r="E235" s="3">
        <f>IFERROR(MIN(AT_Bidders),0)</f>
        <v>34</v>
      </c>
      <c r="F235" s="3">
        <f>IFERROR(MAX(AT_Bidders),0)</f>
        <v>100</v>
      </c>
      <c r="G235" s="3">
        <f>IFERROR(AVERAGE(AT_Bidders),0)</f>
        <v>57.769999999999996</v>
      </c>
      <c r="H235" s="40" t="str">
        <f>tbl_AT[[#This Row],[Item '#]]&amp;"     "&amp;tbl_AT[[#This Row],[Description]]&amp;"     ("&amp;tbl_AT[[#This Row],[Unit]]&amp;")"</f>
        <v>448     Asphalt Pavement - Roads     (SY)</v>
      </c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>
        <v>52.25</v>
      </c>
      <c r="AF235" s="40">
        <v>60</v>
      </c>
      <c r="AG235" s="40">
        <v>36.9</v>
      </c>
      <c r="AH235" s="40">
        <v>34</v>
      </c>
      <c r="AI235" s="40">
        <v>55</v>
      </c>
      <c r="AJ235" s="40">
        <v>52.65</v>
      </c>
      <c r="AK235" s="40">
        <v>35</v>
      </c>
      <c r="AL235" s="40">
        <v>38.979999999999997</v>
      </c>
      <c r="AM235" s="40">
        <v>60</v>
      </c>
      <c r="AN235" s="40">
        <v>76</v>
      </c>
      <c r="AO235" s="40">
        <v>40</v>
      </c>
      <c r="AP235" s="40">
        <v>100</v>
      </c>
      <c r="AQ235" s="40">
        <v>70</v>
      </c>
      <c r="AR235" s="40">
        <v>98</v>
      </c>
      <c r="AS235" s="40"/>
      <c r="AT235" s="40"/>
      <c r="AU235" s="40"/>
      <c r="AV235" s="40"/>
      <c r="AW235" s="40"/>
      <c r="AX235" s="40"/>
      <c r="AY235" s="40"/>
      <c r="AZ235" s="40"/>
      <c r="BA235" s="40"/>
    </row>
    <row r="236" spans="1:53" ht="18" customHeight="1" x14ac:dyDescent="0.3">
      <c r="A236" s="1">
        <v>2016</v>
      </c>
      <c r="B236" s="1">
        <v>204</v>
      </c>
      <c r="C236" s="2" t="s">
        <v>4725</v>
      </c>
      <c r="D236" s="1" t="s">
        <v>21</v>
      </c>
      <c r="E236" s="3">
        <f>IFERROR(MIN(AT_Bidders),0)</f>
        <v>1</v>
      </c>
      <c r="F236" s="3">
        <f>IFERROR(MAX(AT_Bidders),0)</f>
        <v>25</v>
      </c>
      <c r="G236" s="3">
        <f>IFERROR(AVERAGE(AT_Bidders),0)</f>
        <v>9.1014285714285723</v>
      </c>
      <c r="H236" s="40" t="str">
        <f>tbl_AT[[#This Row],[Item '#]]&amp;"     "&amp;tbl_AT[[#This Row],[Description]]&amp;"     ("&amp;tbl_AT[[#This Row],[Unit]]&amp;")"</f>
        <v>204     Subgrade Compaction - Roads     (SY)</v>
      </c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>
        <v>3.69</v>
      </c>
      <c r="AF236" s="40">
        <v>1</v>
      </c>
      <c r="AG236" s="40">
        <v>4.2</v>
      </c>
      <c r="AH236" s="40">
        <v>7</v>
      </c>
      <c r="AI236" s="40">
        <v>2</v>
      </c>
      <c r="AJ236" s="40">
        <v>5</v>
      </c>
      <c r="AK236" s="40">
        <v>10</v>
      </c>
      <c r="AL236" s="40">
        <v>8.93</v>
      </c>
      <c r="AM236" s="40">
        <v>19</v>
      </c>
      <c r="AN236" s="40">
        <v>3.6</v>
      </c>
      <c r="AO236" s="40">
        <v>25</v>
      </c>
      <c r="AP236" s="40">
        <v>24</v>
      </c>
      <c r="AQ236" s="40">
        <v>12</v>
      </c>
      <c r="AR236" s="40">
        <v>2</v>
      </c>
      <c r="AS236" s="40"/>
      <c r="AT236" s="40"/>
      <c r="AU236" s="40"/>
      <c r="AV236" s="40"/>
      <c r="AW236" s="40"/>
      <c r="AX236" s="40"/>
      <c r="AY236" s="40"/>
      <c r="AZ236" s="40"/>
      <c r="BA236" s="40"/>
    </row>
    <row r="237" spans="1:53" ht="18" customHeight="1" x14ac:dyDescent="0.3">
      <c r="A237" s="1">
        <v>2016</v>
      </c>
      <c r="B237" s="1">
        <v>659</v>
      </c>
      <c r="C237" s="2" t="s">
        <v>5215</v>
      </c>
      <c r="D237" s="1" t="s">
        <v>21</v>
      </c>
      <c r="E237" s="3">
        <f>IFERROR(MIN(AT_Bidders),0)</f>
        <v>0.7</v>
      </c>
      <c r="F237" s="3">
        <f>IFERROR(MAX(AT_Bidders),0)</f>
        <v>9.5500000000000007</v>
      </c>
      <c r="G237" s="3">
        <f>IFERROR(AVERAGE(AT_Bidders),0)</f>
        <v>3.0428571428571436</v>
      </c>
      <c r="H237" s="40" t="str">
        <f>tbl_AT[[#This Row],[Item '#]]&amp;"     "&amp;tbl_AT[[#This Row],[Description]]&amp;"     ("&amp;tbl_AT[[#This Row],[Unit]]&amp;")"</f>
        <v>659     Seeding and Mulching-MWCD Native Grass Seed Mix     (SY)</v>
      </c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>
        <v>1.7</v>
      </c>
      <c r="AF237" s="40">
        <v>3.75</v>
      </c>
      <c r="AG237" s="40">
        <v>1.2</v>
      </c>
      <c r="AH237" s="40">
        <v>2</v>
      </c>
      <c r="AI237" s="40">
        <v>2.0299999999999998</v>
      </c>
      <c r="AJ237" s="40">
        <v>2.5</v>
      </c>
      <c r="AK237" s="40">
        <v>2.85</v>
      </c>
      <c r="AL237" s="40">
        <v>1.32</v>
      </c>
      <c r="AM237" s="40">
        <v>3</v>
      </c>
      <c r="AN237" s="40">
        <v>9.5500000000000007</v>
      </c>
      <c r="AO237" s="40">
        <v>3.5</v>
      </c>
      <c r="AP237" s="40">
        <v>0.7</v>
      </c>
      <c r="AQ237" s="40">
        <v>7</v>
      </c>
      <c r="AR237" s="40">
        <v>1.5</v>
      </c>
      <c r="AS237" s="40"/>
      <c r="AT237" s="40"/>
      <c r="AU237" s="40"/>
      <c r="AV237" s="40"/>
      <c r="AW237" s="40"/>
      <c r="AX237" s="40"/>
      <c r="AY237" s="40"/>
      <c r="AZ237" s="40"/>
      <c r="BA237" s="40"/>
    </row>
    <row r="238" spans="1:53" ht="18" customHeight="1" x14ac:dyDescent="0.3">
      <c r="A238" s="1">
        <v>2016</v>
      </c>
      <c r="B238" s="1">
        <v>659</v>
      </c>
      <c r="C238" s="2" t="s">
        <v>198</v>
      </c>
      <c r="D238" s="1" t="s">
        <v>5216</v>
      </c>
      <c r="E238" s="3">
        <f>IFERROR(MIN(AT_Bidders),0)</f>
        <v>2</v>
      </c>
      <c r="F238" s="3">
        <f>IFERROR(MAX(AT_Bidders),0)</f>
        <v>6386.36</v>
      </c>
      <c r="G238" s="3">
        <f>IFERROR(AVERAGE(AT_Bidders),0)</f>
        <v>1015.8828571428572</v>
      </c>
      <c r="H238" s="40" t="str">
        <f>tbl_AT[[#This Row],[Item '#]]&amp;"     "&amp;tbl_AT[[#This Row],[Description]]&amp;"     ("&amp;tbl_AT[[#This Row],[Unit]]&amp;")"</f>
        <v>659     Commercial Fertilizer     (Ton)</v>
      </c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>
        <v>2000</v>
      </c>
      <c r="AF238" s="40">
        <v>520</v>
      </c>
      <c r="AG238" s="40">
        <v>112</v>
      </c>
      <c r="AH238" s="40">
        <v>706</v>
      </c>
      <c r="AI238" s="40">
        <v>20</v>
      </c>
      <c r="AJ238" s="40">
        <v>400</v>
      </c>
      <c r="AK238" s="40">
        <v>200</v>
      </c>
      <c r="AL238" s="40">
        <v>6386.36</v>
      </c>
      <c r="AM238" s="40">
        <v>1000</v>
      </c>
      <c r="AN238" s="40">
        <v>1000</v>
      </c>
      <c r="AO238" s="40">
        <v>500</v>
      </c>
      <c r="AP238" s="40">
        <v>376</v>
      </c>
      <c r="AQ238" s="40">
        <v>2</v>
      </c>
      <c r="AR238" s="40">
        <v>1000</v>
      </c>
      <c r="AS238" s="40"/>
      <c r="AT238" s="40"/>
      <c r="AU238" s="40"/>
      <c r="AV238" s="40"/>
      <c r="AW238" s="40"/>
      <c r="AX238" s="40"/>
      <c r="AY238" s="40"/>
      <c r="AZ238" s="40"/>
      <c r="BA238" s="40"/>
    </row>
    <row r="239" spans="1:53" ht="18" customHeight="1" x14ac:dyDescent="0.3">
      <c r="A239" s="1">
        <v>2016</v>
      </c>
      <c r="B239" s="1">
        <v>659</v>
      </c>
      <c r="C239" s="2" t="s">
        <v>157</v>
      </c>
      <c r="D239" s="1" t="s">
        <v>158</v>
      </c>
      <c r="E239" s="3">
        <f>IFERROR(MIN(AT_Bidders),0)</f>
        <v>0.1</v>
      </c>
      <c r="F239" s="3">
        <f>IFERROR(MAX(AT_Bidders),0)</f>
        <v>55</v>
      </c>
      <c r="G239" s="3">
        <f>IFERROR(AVERAGE(AT_Bidders),0)</f>
        <v>13.760000000000002</v>
      </c>
      <c r="H239" s="40" t="str">
        <f>tbl_AT[[#This Row],[Item '#]]&amp;"     "&amp;tbl_AT[[#This Row],[Description]]&amp;"     ("&amp;tbl_AT[[#This Row],[Unit]]&amp;")"</f>
        <v>659     Water     (MGAL)</v>
      </c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>
        <v>11</v>
      </c>
      <c r="AF239" s="40">
        <v>10</v>
      </c>
      <c r="AG239" s="40">
        <v>4</v>
      </c>
      <c r="AH239" s="40">
        <v>1</v>
      </c>
      <c r="AI239" s="40">
        <v>1</v>
      </c>
      <c r="AJ239" s="40">
        <v>10</v>
      </c>
      <c r="AK239" s="40">
        <v>30</v>
      </c>
      <c r="AL239" s="40">
        <v>5.54</v>
      </c>
      <c r="AM239" s="40">
        <v>10</v>
      </c>
      <c r="AN239" s="40">
        <v>50</v>
      </c>
      <c r="AO239" s="40">
        <v>1</v>
      </c>
      <c r="AP239" s="40">
        <v>4</v>
      </c>
      <c r="AQ239" s="40">
        <v>0.1</v>
      </c>
      <c r="AR239" s="40">
        <v>55</v>
      </c>
      <c r="AS239" s="40"/>
      <c r="AT239" s="40"/>
      <c r="AU239" s="40"/>
      <c r="AV239" s="40"/>
      <c r="AW239" s="40"/>
      <c r="AX239" s="40"/>
      <c r="AY239" s="40"/>
      <c r="AZ239" s="40"/>
      <c r="BA239" s="40"/>
    </row>
    <row r="240" spans="1:53" ht="18" customHeight="1" x14ac:dyDescent="0.3">
      <c r="A240" s="1">
        <v>2016</v>
      </c>
      <c r="B240" s="1">
        <v>651</v>
      </c>
      <c r="C240" s="2" t="s">
        <v>60</v>
      </c>
      <c r="D240" s="1" t="s">
        <v>9</v>
      </c>
      <c r="E240" s="3">
        <f>IFERROR(MIN(AT_Bidders),0)</f>
        <v>950</v>
      </c>
      <c r="F240" s="3">
        <f>IFERROR(MAX(AT_Bidders),0)</f>
        <v>11937</v>
      </c>
      <c r="G240" s="3">
        <f>IFERROR(AVERAGE(AT_Bidders),0)</f>
        <v>3590.7464285714282</v>
      </c>
      <c r="H240" s="40" t="str">
        <f>tbl_AT[[#This Row],[Item '#]]&amp;"     "&amp;tbl_AT[[#This Row],[Description]]&amp;"     ("&amp;tbl_AT[[#This Row],[Unit]]&amp;")"</f>
        <v>651     Topsoil Stockpiled     (LS)</v>
      </c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>
        <v>2160</v>
      </c>
      <c r="AF240" s="40">
        <v>1222</v>
      </c>
      <c r="AG240" s="40">
        <v>2439</v>
      </c>
      <c r="AH240" s="40">
        <v>1069</v>
      </c>
      <c r="AI240" s="40">
        <v>11937</v>
      </c>
      <c r="AJ240" s="40">
        <v>4500</v>
      </c>
      <c r="AK240" s="40">
        <v>7500</v>
      </c>
      <c r="AL240" s="40">
        <v>3035.45</v>
      </c>
      <c r="AM240" s="40">
        <v>3250</v>
      </c>
      <c r="AN240" s="40">
        <v>2258</v>
      </c>
      <c r="AO240" s="40">
        <v>5000</v>
      </c>
      <c r="AP240" s="40">
        <v>3450</v>
      </c>
      <c r="AQ240" s="40">
        <v>950</v>
      </c>
      <c r="AR240" s="40">
        <v>1500</v>
      </c>
      <c r="AS240" s="40"/>
      <c r="AT240" s="40"/>
      <c r="AU240" s="40"/>
      <c r="AV240" s="40"/>
      <c r="AW240" s="40"/>
      <c r="AX240" s="40"/>
      <c r="AY240" s="40"/>
      <c r="AZ240" s="40"/>
      <c r="BA240" s="40"/>
    </row>
    <row r="241" spans="1:68" ht="18" customHeight="1" x14ac:dyDescent="0.3">
      <c r="A241" s="1">
        <v>2016</v>
      </c>
      <c r="B241" s="1">
        <v>652</v>
      </c>
      <c r="C241" s="2" t="s">
        <v>61</v>
      </c>
      <c r="D241" s="1" t="s">
        <v>9</v>
      </c>
      <c r="E241" s="3">
        <f>IFERROR(MIN(AT_Bidders),0)</f>
        <v>1222</v>
      </c>
      <c r="F241" s="3">
        <f>IFERROR(MAX(AT_Bidders),0)</f>
        <v>9500</v>
      </c>
      <c r="G241" s="3">
        <f>IFERROR(AVERAGE(AT_Bidders),0)</f>
        <v>3857.7599999999998</v>
      </c>
      <c r="H241" s="40" t="str">
        <f>tbl_AT[[#This Row],[Item '#]]&amp;"     "&amp;tbl_AT[[#This Row],[Description]]&amp;"     ("&amp;tbl_AT[[#This Row],[Unit]]&amp;")"</f>
        <v>652     Placing Stockpiled Topsoil     (LS)</v>
      </c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>
        <v>3600</v>
      </c>
      <c r="AF241" s="40">
        <v>1222</v>
      </c>
      <c r="AG241" s="40">
        <v>2877</v>
      </c>
      <c r="AH241" s="40">
        <v>1502</v>
      </c>
      <c r="AI241" s="40">
        <v>3450</v>
      </c>
      <c r="AJ241" s="40">
        <v>4500</v>
      </c>
      <c r="AK241" s="40">
        <v>6000</v>
      </c>
      <c r="AL241" s="40">
        <v>2337.64</v>
      </c>
      <c r="AM241" s="40">
        <v>5500</v>
      </c>
      <c r="AN241" s="40">
        <v>2320</v>
      </c>
      <c r="AO241" s="40">
        <v>5000</v>
      </c>
      <c r="AP241" s="40">
        <v>9500</v>
      </c>
      <c r="AQ241" s="40">
        <v>1700</v>
      </c>
      <c r="AR241" s="40">
        <v>4500</v>
      </c>
      <c r="AS241" s="40"/>
      <c r="AT241" s="40"/>
      <c r="AU241" s="40"/>
      <c r="AV241" s="40"/>
      <c r="AW241" s="40"/>
      <c r="AX241" s="40"/>
      <c r="AY241" s="40"/>
      <c r="AZ241" s="40"/>
      <c r="BA241" s="40"/>
    </row>
    <row r="242" spans="1:68" ht="18" customHeight="1" x14ac:dyDescent="0.3">
      <c r="A242" s="1">
        <v>2016</v>
      </c>
      <c r="B242" s="1">
        <v>623</v>
      </c>
      <c r="C242" s="2" t="s">
        <v>52</v>
      </c>
      <c r="D242" s="1" t="s">
        <v>5212</v>
      </c>
      <c r="E242" s="3">
        <f>IFERROR(MIN(AT_Bidders),0)</f>
        <v>2989</v>
      </c>
      <c r="F242" s="3">
        <f>IFERROR(MAX(AT_Bidders),0)</f>
        <v>14000</v>
      </c>
      <c r="G242" s="3">
        <f>IFERROR(AVERAGE(AT_Bidders),0)</f>
        <v>5736.0435714285713</v>
      </c>
      <c r="H242" s="40" t="str">
        <f>tbl_AT[[#This Row],[Item '#]]&amp;"     "&amp;tbl_AT[[#This Row],[Description]]&amp;"     ("&amp;tbl_AT[[#This Row],[Unit]]&amp;")"</f>
        <v>623     Construction Layout Stakes     (Each)</v>
      </c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>
        <v>4870</v>
      </c>
      <c r="AF242" s="40">
        <v>4000</v>
      </c>
      <c r="AG242" s="40">
        <v>2989</v>
      </c>
      <c r="AH242" s="40">
        <v>3285</v>
      </c>
      <c r="AI242" s="40">
        <v>4000</v>
      </c>
      <c r="AJ242" s="40">
        <v>5450</v>
      </c>
      <c r="AK242" s="40">
        <v>6500</v>
      </c>
      <c r="AL242" s="40">
        <v>6110.61</v>
      </c>
      <c r="AM242" s="40">
        <v>7000</v>
      </c>
      <c r="AN242" s="40">
        <v>8400</v>
      </c>
      <c r="AO242" s="40">
        <v>5000</v>
      </c>
      <c r="AP242" s="40">
        <v>3500</v>
      </c>
      <c r="AQ242" s="40">
        <v>5200</v>
      </c>
      <c r="AR242" s="40">
        <v>14000</v>
      </c>
      <c r="AS242" s="40"/>
      <c r="AT242" s="40"/>
      <c r="AU242" s="40"/>
      <c r="AV242" s="40"/>
      <c r="AW242" s="40"/>
      <c r="AX242" s="40"/>
      <c r="AY242" s="40"/>
      <c r="AZ242" s="40"/>
      <c r="BA242" s="40"/>
    </row>
    <row r="243" spans="1:68" ht="18" customHeight="1" x14ac:dyDescent="0.3">
      <c r="A243" s="1">
        <v>2016</v>
      </c>
      <c r="B243" s="1">
        <v>133</v>
      </c>
      <c r="C243" s="2" t="s">
        <v>53</v>
      </c>
      <c r="D243" s="1" t="s">
        <v>5212</v>
      </c>
      <c r="E243" s="3">
        <f>IFERROR(MIN(AT_Bidders),0)</f>
        <v>2500</v>
      </c>
      <c r="F243" s="3">
        <f>IFERROR(MAX(AT_Bidders),0)</f>
        <v>25975</v>
      </c>
      <c r="G243" s="3">
        <f>IFERROR(AVERAGE(AT_Bidders),0)</f>
        <v>13078.428571428571</v>
      </c>
      <c r="H243" s="40" t="str">
        <f>tbl_AT[[#This Row],[Item '#]]&amp;"     "&amp;tbl_AT[[#This Row],[Description]]&amp;"     ("&amp;tbl_AT[[#This Row],[Unit]]&amp;")"</f>
        <v>133     Mobilization     (Each)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>
        <v>9990</v>
      </c>
      <c r="AF243" s="40">
        <v>2500</v>
      </c>
      <c r="AG243" s="40">
        <v>8576</v>
      </c>
      <c r="AH243" s="40">
        <v>13207</v>
      </c>
      <c r="AI243" s="40">
        <v>7000</v>
      </c>
      <c r="AJ243" s="40">
        <v>20050</v>
      </c>
      <c r="AK243" s="40">
        <v>8500</v>
      </c>
      <c r="AL243" s="40">
        <v>14500</v>
      </c>
      <c r="AM243" s="40">
        <v>18000</v>
      </c>
      <c r="AN243" s="40">
        <v>2800</v>
      </c>
      <c r="AO243" s="40">
        <v>25000</v>
      </c>
      <c r="AP243" s="40">
        <v>10000</v>
      </c>
      <c r="AQ243" s="40">
        <v>25975</v>
      </c>
      <c r="AR243" s="40">
        <v>17000</v>
      </c>
      <c r="AS243" s="40"/>
      <c r="AT243" s="40"/>
      <c r="AU243" s="40"/>
      <c r="AV243" s="40"/>
      <c r="AW243" s="40"/>
      <c r="AX243" s="40"/>
      <c r="AY243" s="40"/>
      <c r="AZ243" s="40"/>
      <c r="BA243" s="40"/>
    </row>
    <row r="244" spans="1:68" ht="18" customHeight="1" x14ac:dyDescent="0.3">
      <c r="A244" s="1">
        <v>2016</v>
      </c>
      <c r="B244" s="1">
        <v>135</v>
      </c>
      <c r="C244" s="2" t="s">
        <v>5217</v>
      </c>
      <c r="D244" s="1" t="s">
        <v>9</v>
      </c>
      <c r="E244" s="3">
        <f>IFERROR(MIN(AT_Bidders),0)</f>
        <v>2000</v>
      </c>
      <c r="F244" s="3">
        <f>IFERROR(MAX(AT_Bidders),0)</f>
        <v>10000</v>
      </c>
      <c r="G244" s="3">
        <f>IFERROR(AVERAGE(AT_Bidders),0)</f>
        <v>6565.7664285714282</v>
      </c>
      <c r="H244" s="40" t="str">
        <f>tbl_AT[[#This Row],[Item '#]]&amp;"     "&amp;tbl_AT[[#This Row],[Description]]&amp;"     ("&amp;tbl_AT[[#This Row],[Unit]]&amp;")"</f>
        <v>135     Premium for Contract Performance Bond     (LS)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>
        <v>3573</v>
      </c>
      <c r="AF244" s="40">
        <v>4945</v>
      </c>
      <c r="AG244" s="40">
        <v>7645</v>
      </c>
      <c r="AH244" s="40">
        <v>7930</v>
      </c>
      <c r="AI244" s="40">
        <v>4015</v>
      </c>
      <c r="AJ244" s="40">
        <v>10000</v>
      </c>
      <c r="AK244" s="40">
        <v>9755.9500000000007</v>
      </c>
      <c r="AL244" s="40">
        <v>7156.78</v>
      </c>
      <c r="AM244" s="40">
        <v>5000</v>
      </c>
      <c r="AN244" s="40">
        <v>6500</v>
      </c>
      <c r="AO244" s="40">
        <v>7500</v>
      </c>
      <c r="AP244" s="40">
        <v>2000</v>
      </c>
      <c r="AQ244" s="40">
        <v>5900</v>
      </c>
      <c r="AR244" s="40">
        <v>10000</v>
      </c>
      <c r="AS244" s="40"/>
      <c r="AT244" s="40"/>
      <c r="AU244" s="40"/>
      <c r="AV244" s="40"/>
      <c r="AW244" s="40"/>
      <c r="AX244" s="40"/>
      <c r="AY244" s="40"/>
      <c r="AZ244" s="40"/>
      <c r="BA244" s="40"/>
    </row>
    <row r="245" spans="1:68" ht="18" customHeight="1" x14ac:dyDescent="0.3">
      <c r="A245" s="52">
        <v>2017</v>
      </c>
      <c r="B245" s="52"/>
      <c r="C245" s="53" t="s">
        <v>4987</v>
      </c>
      <c r="D245" s="52" t="s">
        <v>21</v>
      </c>
      <c r="E245" s="54">
        <f>IFERROR(MIN(AT_Bidders),0)</f>
        <v>1</v>
      </c>
      <c r="F245" s="54">
        <f>IFERROR(MAX(AT_Bidders),0)</f>
        <v>20.16</v>
      </c>
      <c r="G245" s="54">
        <f>IFERROR(AVERAGE(AT_Bidders),0)</f>
        <v>6.6657142857142855</v>
      </c>
      <c r="H245" s="55" t="str">
        <f>tbl_AT[[#This Row],[Item '#]]&amp;"     "&amp;tbl_AT[[#This Row],[Description]]&amp;"     ("&amp;tbl_AT[[#This Row],[Unit]]&amp;")"</f>
        <v xml:space="preserve">     Pavement Removal     (SY)</v>
      </c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>
        <v>1.75</v>
      </c>
      <c r="Y245" s="55">
        <v>1</v>
      </c>
      <c r="Z245" s="55">
        <v>4</v>
      </c>
      <c r="AA245" s="55">
        <v>6.75</v>
      </c>
      <c r="AB245" s="55">
        <v>8</v>
      </c>
      <c r="AC245" s="55">
        <v>5</v>
      </c>
      <c r="AD245" s="55">
        <v>20.16</v>
      </c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6"/>
    </row>
    <row r="246" spans="1:68" ht="18" customHeight="1" x14ac:dyDescent="0.3">
      <c r="A246" s="52">
        <v>2017</v>
      </c>
      <c r="B246" s="52">
        <v>201</v>
      </c>
      <c r="C246" s="53" t="s">
        <v>5930</v>
      </c>
      <c r="D246" s="52" t="s">
        <v>9</v>
      </c>
      <c r="E246" s="54">
        <f>IFERROR(MIN(AT_Bidders),0)</f>
        <v>35000</v>
      </c>
      <c r="F246" s="54">
        <f>IFERROR(MAX(AT_Bidders),0)</f>
        <v>100000</v>
      </c>
      <c r="G246" s="54">
        <f>IFERROR(AVERAGE(AT_Bidders),0)</f>
        <v>59462</v>
      </c>
      <c r="H246" s="55" t="str">
        <f>tbl_AT[[#This Row],[Item '#]]&amp;"     "&amp;tbl_AT[[#This Row],[Description]]&amp;"     ("&amp;tbl_AT[[#This Row],[Unit]]&amp;")"</f>
        <v>201     Clearing and Grubbing w/Tree &amp; Stump Removal     (LS)</v>
      </c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>
        <v>35000</v>
      </c>
      <c r="Y246" s="55">
        <v>40000</v>
      </c>
      <c r="Z246" s="55">
        <v>100000</v>
      </c>
      <c r="AA246" s="55">
        <v>44450</v>
      </c>
      <c r="AB246" s="55">
        <v>50000</v>
      </c>
      <c r="AC246" s="55">
        <v>97000</v>
      </c>
      <c r="AD246" s="55">
        <v>49784</v>
      </c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6"/>
    </row>
    <row r="247" spans="1:68" ht="18" customHeight="1" x14ac:dyDescent="0.3">
      <c r="A247" s="52">
        <v>2017</v>
      </c>
      <c r="B247" s="52"/>
      <c r="C247" s="53" t="s">
        <v>5931</v>
      </c>
      <c r="D247" s="52" t="s">
        <v>9</v>
      </c>
      <c r="E247" s="54">
        <f>IFERROR(MIN(AT_Bidders),0)</f>
        <v>1500</v>
      </c>
      <c r="F247" s="54">
        <f>IFERROR(MAX(AT_Bidders),0)</f>
        <v>8300</v>
      </c>
      <c r="G247" s="54">
        <f>IFERROR(AVERAGE(AT_Bidders),0)</f>
        <v>4931.4285714285716</v>
      </c>
      <c r="H247" s="55" t="str">
        <f>tbl_AT[[#This Row],[Item '#]]&amp;"     "&amp;tbl_AT[[#This Row],[Description]]&amp;"     ("&amp;tbl_AT[[#This Row],[Unit]]&amp;")"</f>
        <v xml:space="preserve">     Building Demolition – Existing Pavilion     (LS)</v>
      </c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>
        <v>1500</v>
      </c>
      <c r="Y247" s="55">
        <v>8300</v>
      </c>
      <c r="Z247" s="55">
        <v>5500</v>
      </c>
      <c r="AA247" s="55">
        <v>6000</v>
      </c>
      <c r="AB247" s="55">
        <v>3500</v>
      </c>
      <c r="AC247" s="55">
        <v>3000</v>
      </c>
      <c r="AD247" s="55">
        <v>6720</v>
      </c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6"/>
    </row>
    <row r="248" spans="1:68" ht="18" customHeight="1" x14ac:dyDescent="0.3">
      <c r="A248" s="52">
        <v>2017</v>
      </c>
      <c r="B248" s="52"/>
      <c r="C248" s="53" t="s">
        <v>4674</v>
      </c>
      <c r="D248" s="52" t="s">
        <v>12</v>
      </c>
      <c r="E248" s="54">
        <f>IFERROR(MIN(AT_Bidders),0)</f>
        <v>5.25</v>
      </c>
      <c r="F248" s="54">
        <f>IFERROR(MAX(AT_Bidders),0)</f>
        <v>1000</v>
      </c>
      <c r="G248" s="54">
        <f>IFERROR(AVERAGE(AT_Bidders),0)</f>
        <v>152.95571428571429</v>
      </c>
      <c r="H248" s="55" t="str">
        <f>tbl_AT[[#This Row],[Item '#]]&amp;"     "&amp;tbl_AT[[#This Row],[Description]]&amp;"     ("&amp;tbl_AT[[#This Row],[Unit]]&amp;")"</f>
        <v xml:space="preserve">     Remove Utility Line     (LF)</v>
      </c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>
        <v>7</v>
      </c>
      <c r="Y248" s="55">
        <v>27</v>
      </c>
      <c r="Z248" s="55">
        <v>5.25</v>
      </c>
      <c r="AA248" s="55">
        <v>10</v>
      </c>
      <c r="AB248" s="55">
        <v>8</v>
      </c>
      <c r="AC248" s="55">
        <v>1000</v>
      </c>
      <c r="AD248" s="55">
        <v>13.44</v>
      </c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6"/>
    </row>
    <row r="249" spans="1:68" ht="18" customHeight="1" x14ac:dyDescent="0.3">
      <c r="A249" s="52">
        <v>2017</v>
      </c>
      <c r="B249" s="52"/>
      <c r="C249" s="53" t="s">
        <v>5932</v>
      </c>
      <c r="D249" s="52" t="s">
        <v>9</v>
      </c>
      <c r="E249" s="54">
        <f>IFERROR(MIN(AT_Bidders),0)</f>
        <v>500</v>
      </c>
      <c r="F249" s="54">
        <f>IFERROR(MAX(AT_Bidders),0)</f>
        <v>11088</v>
      </c>
      <c r="G249" s="54">
        <f>IFERROR(AVERAGE(AT_Bidders),0)</f>
        <v>4226.8571428571431</v>
      </c>
      <c r="H249" s="55" t="str">
        <f>tbl_AT[[#This Row],[Item '#]]&amp;"     "&amp;tbl_AT[[#This Row],[Description]]&amp;"     ("&amp;tbl_AT[[#This Row],[Unit]]&amp;")"</f>
        <v xml:space="preserve">     Remove Existing Play Structure     (LS)</v>
      </c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>
        <v>500</v>
      </c>
      <c r="Y249" s="55">
        <v>5900</v>
      </c>
      <c r="Z249" s="55">
        <v>3000</v>
      </c>
      <c r="AA249" s="55">
        <v>2500</v>
      </c>
      <c r="AB249" s="55">
        <v>2100</v>
      </c>
      <c r="AC249" s="55">
        <v>4500</v>
      </c>
      <c r="AD249" s="55">
        <v>11088</v>
      </c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6"/>
    </row>
    <row r="250" spans="1:68" ht="18" customHeight="1" x14ac:dyDescent="0.3">
      <c r="A250" s="52">
        <v>2017</v>
      </c>
      <c r="B250" s="52"/>
      <c r="C250" s="53" t="s">
        <v>5933</v>
      </c>
      <c r="D250" s="52" t="s">
        <v>9</v>
      </c>
      <c r="E250" s="54">
        <f>IFERROR(MIN(AT_Bidders),0)</f>
        <v>1225</v>
      </c>
      <c r="F250" s="54">
        <f>IFERROR(MAX(AT_Bidders),0)</f>
        <v>12000</v>
      </c>
      <c r="G250" s="54">
        <f>IFERROR(AVERAGE(AT_Bidders),0)</f>
        <v>5312.1428571428569</v>
      </c>
      <c r="H250" s="55" t="str">
        <f>tbl_AT[[#This Row],[Item '#]]&amp;"     "&amp;tbl_AT[[#This Row],[Description]]&amp;"     ("&amp;tbl_AT[[#This Row],[Unit]]&amp;")"</f>
        <v xml:space="preserve">     Remove Existing Basketball Court     (LS)</v>
      </c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>
        <v>1225</v>
      </c>
      <c r="Y250" s="55">
        <v>3800</v>
      </c>
      <c r="Z250" s="55">
        <v>3000</v>
      </c>
      <c r="AA250" s="55">
        <v>6400</v>
      </c>
      <c r="AB250" s="55">
        <v>1800</v>
      </c>
      <c r="AC250" s="55">
        <v>12000</v>
      </c>
      <c r="AD250" s="55">
        <v>8960</v>
      </c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6"/>
    </row>
    <row r="251" spans="1:68" ht="18" customHeight="1" x14ac:dyDescent="0.3">
      <c r="A251" s="52">
        <v>2017</v>
      </c>
      <c r="B251" s="52"/>
      <c r="C251" s="53" t="s">
        <v>5934</v>
      </c>
      <c r="D251" s="52" t="s">
        <v>9</v>
      </c>
      <c r="E251" s="54">
        <f>IFERROR(MIN(AT_Bidders),0)</f>
        <v>500</v>
      </c>
      <c r="F251" s="54">
        <f>IFERROR(MAX(AT_Bidders),0)</f>
        <v>6720</v>
      </c>
      <c r="G251" s="54">
        <f>IFERROR(AVERAGE(AT_Bidders),0)</f>
        <v>2717.1428571428573</v>
      </c>
      <c r="H251" s="55" t="str">
        <f>tbl_AT[[#This Row],[Item '#]]&amp;"     "&amp;tbl_AT[[#This Row],[Description]]&amp;"     ("&amp;tbl_AT[[#This Row],[Unit]]&amp;")"</f>
        <v xml:space="preserve">     Remove Existing Shuffleboard Court     (LS)</v>
      </c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>
        <v>500</v>
      </c>
      <c r="Y251" s="55">
        <v>3000</v>
      </c>
      <c r="Z251" s="55">
        <v>3000</v>
      </c>
      <c r="AA251" s="55">
        <v>900</v>
      </c>
      <c r="AB251" s="55">
        <v>1200</v>
      </c>
      <c r="AC251" s="55">
        <v>3700</v>
      </c>
      <c r="AD251" s="55">
        <v>6720</v>
      </c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6"/>
    </row>
    <row r="252" spans="1:68" ht="18" customHeight="1" x14ac:dyDescent="0.3">
      <c r="A252" s="52">
        <v>2017</v>
      </c>
      <c r="B252" s="52"/>
      <c r="C252" s="53" t="s">
        <v>5935</v>
      </c>
      <c r="D252" s="52" t="s">
        <v>12</v>
      </c>
      <c r="E252" s="54">
        <f>IFERROR(MIN(AT_Bidders),0)</f>
        <v>52.64</v>
      </c>
      <c r="F252" s="54">
        <f>IFERROR(MAX(AT_Bidders),0)</f>
        <v>107</v>
      </c>
      <c r="G252" s="54">
        <f>IFERROR(AVERAGE(AT_Bidders),0)</f>
        <v>80.642857142857139</v>
      </c>
      <c r="H252" s="55" t="str">
        <f>tbl_AT[[#This Row],[Item '#]]&amp;"     "&amp;tbl_AT[[#This Row],[Description]]&amp;"     ("&amp;tbl_AT[[#This Row],[Unit]]&amp;")"</f>
        <v xml:space="preserve">     8" Sanitary Sewer Main w/Premium Backfill     (LF)</v>
      </c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>
        <v>79.86</v>
      </c>
      <c r="Y252" s="55">
        <v>107</v>
      </c>
      <c r="Z252" s="55">
        <v>63</v>
      </c>
      <c r="AA252" s="55">
        <v>89</v>
      </c>
      <c r="AB252" s="55">
        <v>100</v>
      </c>
      <c r="AC252" s="55">
        <v>73</v>
      </c>
      <c r="AD252" s="55">
        <v>52.64</v>
      </c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6"/>
    </row>
    <row r="253" spans="1:68" ht="18" customHeight="1" x14ac:dyDescent="0.3">
      <c r="A253" s="52">
        <v>2017</v>
      </c>
      <c r="B253" s="52"/>
      <c r="C253" s="53" t="s">
        <v>4677</v>
      </c>
      <c r="D253" s="52" t="s">
        <v>12</v>
      </c>
      <c r="E253" s="54">
        <f>IFERROR(MIN(AT_Bidders),0)</f>
        <v>21.28</v>
      </c>
      <c r="F253" s="54">
        <f>IFERROR(MAX(AT_Bidders),0)</f>
        <v>65</v>
      </c>
      <c r="G253" s="54">
        <f>IFERROR(AVERAGE(AT_Bidders),0)</f>
        <v>42.934285714285707</v>
      </c>
      <c r="H253" s="55" t="str">
        <f>tbl_AT[[#This Row],[Item '#]]&amp;"     "&amp;tbl_AT[[#This Row],[Description]]&amp;"     ("&amp;tbl_AT[[#This Row],[Unit]]&amp;")"</f>
        <v xml:space="preserve">     8" Sanitary Sewer Main w/ Native Backfill     (LF)</v>
      </c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>
        <v>27.76</v>
      </c>
      <c r="Y253" s="55">
        <v>60</v>
      </c>
      <c r="Z253" s="55">
        <v>39</v>
      </c>
      <c r="AA253" s="55">
        <v>41.5</v>
      </c>
      <c r="AB253" s="55">
        <v>65</v>
      </c>
      <c r="AC253" s="55">
        <v>46</v>
      </c>
      <c r="AD253" s="55">
        <v>21.28</v>
      </c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6"/>
    </row>
    <row r="254" spans="1:68" ht="18" customHeight="1" x14ac:dyDescent="0.3">
      <c r="A254" s="52">
        <v>2017</v>
      </c>
      <c r="B254" s="52"/>
      <c r="C254" s="53" t="s">
        <v>5936</v>
      </c>
      <c r="D254" s="52" t="s">
        <v>12</v>
      </c>
      <c r="E254" s="54">
        <f>IFERROR(MIN(AT_Bidders),0)</f>
        <v>12.5</v>
      </c>
      <c r="F254" s="54">
        <f>IFERROR(MAX(AT_Bidders),0)</f>
        <v>45</v>
      </c>
      <c r="G254" s="54">
        <f>IFERROR(AVERAGE(AT_Bidders),0)</f>
        <v>29.728571428571428</v>
      </c>
      <c r="H254" s="55" t="str">
        <f>tbl_AT[[#This Row],[Item '#]]&amp;"     "&amp;tbl_AT[[#This Row],[Description]]&amp;"     ("&amp;tbl_AT[[#This Row],[Unit]]&amp;")"</f>
        <v xml:space="preserve">     1-1/2” PVC Force Main     (LF)</v>
      </c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>
        <v>12.5</v>
      </c>
      <c r="Y254" s="55">
        <v>24</v>
      </c>
      <c r="Z254" s="55">
        <v>22</v>
      </c>
      <c r="AA254" s="55">
        <v>36</v>
      </c>
      <c r="AB254" s="55">
        <v>45</v>
      </c>
      <c r="AC254" s="55">
        <v>35</v>
      </c>
      <c r="AD254" s="55">
        <v>33.6</v>
      </c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6"/>
    </row>
    <row r="255" spans="1:68" ht="18" customHeight="1" x14ac:dyDescent="0.3">
      <c r="A255" s="52">
        <v>2017</v>
      </c>
      <c r="B255" s="52"/>
      <c r="C255" s="53" t="s">
        <v>4678</v>
      </c>
      <c r="D255" s="52" t="s">
        <v>59</v>
      </c>
      <c r="E255" s="54">
        <f>IFERROR(MIN(AT_Bidders),0)</f>
        <v>2350</v>
      </c>
      <c r="F255" s="54">
        <f>IFERROR(MAX(AT_Bidders),0)</f>
        <v>4067.84</v>
      </c>
      <c r="G255" s="54">
        <f>IFERROR(AVERAGE(AT_Bidders),0)</f>
        <v>2870.4057142857141</v>
      </c>
      <c r="H255" s="55" t="str">
        <f>tbl_AT[[#This Row],[Item '#]]&amp;"     "&amp;tbl_AT[[#This Row],[Description]]&amp;"     ("&amp;tbl_AT[[#This Row],[Unit]]&amp;")"</f>
        <v xml:space="preserve">     Sanitary Sewer Manholes     (EA)</v>
      </c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>
        <v>2475</v>
      </c>
      <c r="Y255" s="55">
        <v>3000</v>
      </c>
      <c r="Z255" s="55">
        <v>2850</v>
      </c>
      <c r="AA255" s="55">
        <v>2450</v>
      </c>
      <c r="AB255" s="55">
        <v>2350</v>
      </c>
      <c r="AC255" s="55">
        <v>2900</v>
      </c>
      <c r="AD255" s="55">
        <v>4067.84</v>
      </c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6"/>
    </row>
    <row r="256" spans="1:68" ht="18" customHeight="1" x14ac:dyDescent="0.3">
      <c r="A256" s="52">
        <v>2017</v>
      </c>
      <c r="B256" s="52"/>
      <c r="C256" s="53" t="s">
        <v>5937</v>
      </c>
      <c r="D256" s="52" t="s">
        <v>59</v>
      </c>
      <c r="E256" s="54">
        <f>IFERROR(MIN(AT_Bidders),0)</f>
        <v>500</v>
      </c>
      <c r="F256" s="54">
        <f>IFERROR(MAX(AT_Bidders),0)</f>
        <v>12000</v>
      </c>
      <c r="G256" s="54">
        <f>IFERROR(AVERAGE(AT_Bidders),0)</f>
        <v>4392.2857142857147</v>
      </c>
      <c r="H256" s="55" t="str">
        <f>tbl_AT[[#This Row],[Item '#]]&amp;"     "&amp;tbl_AT[[#This Row],[Description]]&amp;"     ("&amp;tbl_AT[[#This Row],[Unit]]&amp;")"</f>
        <v xml:space="preserve">     SSMH Interior Corrosion Coating     (EA)</v>
      </c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>
        <v>5500</v>
      </c>
      <c r="Y256" s="55">
        <v>7600</v>
      </c>
      <c r="Z256" s="55">
        <v>12000</v>
      </c>
      <c r="AA256" s="55">
        <v>2450</v>
      </c>
      <c r="AB256" s="55">
        <v>1800</v>
      </c>
      <c r="AC256" s="55">
        <v>500</v>
      </c>
      <c r="AD256" s="55">
        <v>896</v>
      </c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6"/>
    </row>
    <row r="257" spans="1:68" ht="18" customHeight="1" x14ac:dyDescent="0.3">
      <c r="A257" s="52">
        <v>2017</v>
      </c>
      <c r="B257" s="52"/>
      <c r="C257" s="53" t="s">
        <v>4682</v>
      </c>
      <c r="D257" s="52" t="s">
        <v>59</v>
      </c>
      <c r="E257" s="54">
        <f>IFERROR(MIN(AT_Bidders),0)</f>
        <v>350</v>
      </c>
      <c r="F257" s="54">
        <f>IFERROR(MAX(AT_Bidders),0)</f>
        <v>2000</v>
      </c>
      <c r="G257" s="54">
        <f>IFERROR(AVERAGE(AT_Bidders),0)</f>
        <v>1256.2857142857142</v>
      </c>
      <c r="H257" s="55" t="str">
        <f>tbl_AT[[#This Row],[Item '#]]&amp;"     "&amp;tbl_AT[[#This Row],[Description]]&amp;"     ("&amp;tbl_AT[[#This Row],[Unit]]&amp;")"</f>
        <v xml:space="preserve">     Connect to Existing Sewer     (EA)</v>
      </c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>
        <v>1500</v>
      </c>
      <c r="Y257" s="55">
        <v>1200</v>
      </c>
      <c r="Z257" s="55">
        <v>350</v>
      </c>
      <c r="AA257" s="55">
        <v>1600</v>
      </c>
      <c r="AB257" s="55">
        <v>800</v>
      </c>
      <c r="AC257" s="55">
        <v>2000</v>
      </c>
      <c r="AD257" s="55">
        <v>1344</v>
      </c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6"/>
    </row>
    <row r="258" spans="1:68" ht="18" customHeight="1" x14ac:dyDescent="0.3">
      <c r="A258" s="52">
        <v>2017</v>
      </c>
      <c r="B258" s="52"/>
      <c r="C258" s="53" t="s">
        <v>5938</v>
      </c>
      <c r="D258" s="52" t="s">
        <v>12</v>
      </c>
      <c r="E258" s="54">
        <f>IFERROR(MIN(AT_Bidders),0)</f>
        <v>38.08</v>
      </c>
      <c r="F258" s="54">
        <f>IFERROR(MAX(AT_Bidders),0)</f>
        <v>83</v>
      </c>
      <c r="G258" s="54">
        <f>IFERROR(AVERAGE(AT_Bidders),0)</f>
        <v>61.855714285714278</v>
      </c>
      <c r="H258" s="55" t="str">
        <f>tbl_AT[[#This Row],[Item '#]]&amp;"     "&amp;tbl_AT[[#This Row],[Description]]&amp;"     ("&amp;tbl_AT[[#This Row],[Unit]]&amp;")"</f>
        <v xml:space="preserve">     4" Sewer Laterals with Premium Backfill – Compl. Incl. Cleanouts and Restor.      (LF)</v>
      </c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>
        <v>49.91</v>
      </c>
      <c r="Y258" s="55">
        <v>60</v>
      </c>
      <c r="Z258" s="55">
        <v>47</v>
      </c>
      <c r="AA258" s="55">
        <v>83</v>
      </c>
      <c r="AB258" s="55">
        <v>80</v>
      </c>
      <c r="AC258" s="55">
        <v>75</v>
      </c>
      <c r="AD258" s="55">
        <v>38.08</v>
      </c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6"/>
    </row>
    <row r="259" spans="1:68" ht="18" customHeight="1" x14ac:dyDescent="0.3">
      <c r="A259" s="52">
        <v>2017</v>
      </c>
      <c r="B259" s="52"/>
      <c r="C259" s="53" t="s">
        <v>5939</v>
      </c>
      <c r="D259" s="52" t="s">
        <v>12</v>
      </c>
      <c r="E259" s="54">
        <f>IFERROR(MIN(AT_Bidders),0)</f>
        <v>18.420000000000002</v>
      </c>
      <c r="F259" s="54">
        <f>IFERROR(MAX(AT_Bidders),0)</f>
        <v>55</v>
      </c>
      <c r="G259" s="54">
        <f>IFERROR(AVERAGE(AT_Bidders),0)</f>
        <v>35.437142857142859</v>
      </c>
      <c r="H259" s="55" t="str">
        <f>tbl_AT[[#This Row],[Item '#]]&amp;"     "&amp;tbl_AT[[#This Row],[Description]]&amp;"     ("&amp;tbl_AT[[#This Row],[Unit]]&amp;")"</f>
        <v xml:space="preserve">     4" Sewer Laterals with Native Backfill– Compl. Incl. Cleanouts and Restor.     (LF)</v>
      </c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>
        <v>18.420000000000002</v>
      </c>
      <c r="Y259" s="55">
        <v>30</v>
      </c>
      <c r="Z259" s="55">
        <v>26</v>
      </c>
      <c r="AA259" s="55">
        <v>44</v>
      </c>
      <c r="AB259" s="55">
        <v>50</v>
      </c>
      <c r="AC259" s="55">
        <v>55</v>
      </c>
      <c r="AD259" s="55">
        <v>24.64</v>
      </c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6"/>
    </row>
    <row r="260" spans="1:68" ht="18" customHeight="1" x14ac:dyDescent="0.3">
      <c r="A260" s="52">
        <v>2017</v>
      </c>
      <c r="B260" s="52"/>
      <c r="C260" s="53" t="s">
        <v>5940</v>
      </c>
      <c r="D260" s="52" t="s">
        <v>59</v>
      </c>
      <c r="E260" s="54">
        <f>IFERROR(MIN(AT_Bidders),0)</f>
        <v>96.01</v>
      </c>
      <c r="F260" s="54">
        <f>IFERROR(MAX(AT_Bidders),0)</f>
        <v>313.60000000000002</v>
      </c>
      <c r="G260" s="54">
        <f>IFERROR(AVERAGE(AT_Bidders),0)</f>
        <v>162.5157142857143</v>
      </c>
      <c r="H260" s="55" t="str">
        <f>tbl_AT[[#This Row],[Item '#]]&amp;"     "&amp;tbl_AT[[#This Row],[Description]]&amp;"     ("&amp;tbl_AT[[#This Row],[Unit]]&amp;")"</f>
        <v xml:space="preserve">     Self Closing Sewer Cap and Concrete Collar     (EA)</v>
      </c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>
        <v>96.01</v>
      </c>
      <c r="Y260" s="55">
        <v>193</v>
      </c>
      <c r="Z260" s="55">
        <v>155</v>
      </c>
      <c r="AA260" s="55">
        <v>155</v>
      </c>
      <c r="AB260" s="55">
        <v>125</v>
      </c>
      <c r="AC260" s="55">
        <v>100</v>
      </c>
      <c r="AD260" s="55">
        <v>313.60000000000002</v>
      </c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6"/>
    </row>
    <row r="261" spans="1:68" ht="18" customHeight="1" x14ac:dyDescent="0.3">
      <c r="A261" s="52">
        <v>2017</v>
      </c>
      <c r="B261" s="52"/>
      <c r="C261" s="53" t="s">
        <v>5941</v>
      </c>
      <c r="D261" s="52" t="s">
        <v>59</v>
      </c>
      <c r="E261" s="54">
        <f>IFERROR(MIN(AT_Bidders),0)</f>
        <v>400</v>
      </c>
      <c r="F261" s="54">
        <f>IFERROR(MAX(AT_Bidders),0)</f>
        <v>963.2</v>
      </c>
      <c r="G261" s="54">
        <f>IFERROR(AVERAGE(AT_Bidders),0)</f>
        <v>586.9671428571429</v>
      </c>
      <c r="H261" s="55" t="str">
        <f>tbl_AT[[#This Row],[Item '#]]&amp;"     "&amp;tbl_AT[[#This Row],[Description]]&amp;"     ("&amp;tbl_AT[[#This Row],[Unit]]&amp;")"</f>
        <v xml:space="preserve">     Adjust Ex. Manhole Rims or Catch Basin  to New Grade     (EA)</v>
      </c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>
        <v>500</v>
      </c>
      <c r="Y261" s="55">
        <v>785</v>
      </c>
      <c r="Z261" s="55">
        <v>415</v>
      </c>
      <c r="AA261" s="55">
        <v>545.57000000000005</v>
      </c>
      <c r="AB261" s="55">
        <v>400</v>
      </c>
      <c r="AC261" s="55">
        <v>500</v>
      </c>
      <c r="AD261" s="55">
        <v>963.2</v>
      </c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6"/>
    </row>
    <row r="262" spans="1:68" ht="18" customHeight="1" x14ac:dyDescent="0.3">
      <c r="A262" s="52">
        <v>2017</v>
      </c>
      <c r="B262" s="52"/>
      <c r="C262" s="53" t="s">
        <v>5942</v>
      </c>
      <c r="D262" s="52" t="s">
        <v>12</v>
      </c>
      <c r="E262" s="54">
        <f>IFERROR(MIN(AT_Bidders),0)</f>
        <v>30</v>
      </c>
      <c r="F262" s="54">
        <f>IFERROR(MAX(AT_Bidders),0)</f>
        <v>125</v>
      </c>
      <c r="G262" s="54">
        <f>IFERROR(AVERAGE(AT_Bidders),0)</f>
        <v>69.845714285714294</v>
      </c>
      <c r="H262" s="55" t="str">
        <f>tbl_AT[[#This Row],[Item '#]]&amp;"     "&amp;tbl_AT[[#This Row],[Description]]&amp;"     ("&amp;tbl_AT[[#This Row],[Unit]]&amp;")"</f>
        <v xml:space="preserve">     Concrete Encase Existing Sanitary Sewer     (LF)</v>
      </c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>
        <v>58</v>
      </c>
      <c r="Y262" s="55">
        <v>55</v>
      </c>
      <c r="Z262" s="55">
        <v>44</v>
      </c>
      <c r="AA262" s="55">
        <v>125</v>
      </c>
      <c r="AB262" s="55">
        <v>30</v>
      </c>
      <c r="AC262" s="55">
        <v>75</v>
      </c>
      <c r="AD262" s="55">
        <v>101.92</v>
      </c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6"/>
    </row>
    <row r="263" spans="1:68" ht="18" customHeight="1" x14ac:dyDescent="0.3">
      <c r="A263" s="52">
        <v>2017</v>
      </c>
      <c r="B263" s="52"/>
      <c r="C263" s="53" t="s">
        <v>5943</v>
      </c>
      <c r="D263" s="52" t="s">
        <v>12</v>
      </c>
      <c r="E263" s="54">
        <f>IFERROR(MIN(AT_Bidders),0)</f>
        <v>23.88</v>
      </c>
      <c r="F263" s="54">
        <f>IFERROR(MAX(AT_Bidders),0)</f>
        <v>60</v>
      </c>
      <c r="G263" s="54">
        <f>IFERROR(AVERAGE(AT_Bidders),0)</f>
        <v>38.67</v>
      </c>
      <c r="H263" s="55" t="str">
        <f>tbl_AT[[#This Row],[Item '#]]&amp;"     "&amp;tbl_AT[[#This Row],[Description]]&amp;"     ("&amp;tbl_AT[[#This Row],[Unit]]&amp;")"</f>
        <v xml:space="preserve">     4" Water Main w/Premium Backfill incl. Fittings     (LF)</v>
      </c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>
        <v>23.88</v>
      </c>
      <c r="Y263" s="55">
        <v>24.99</v>
      </c>
      <c r="Z263" s="55">
        <v>34.5</v>
      </c>
      <c r="AA263" s="55">
        <v>37</v>
      </c>
      <c r="AB263" s="55">
        <v>60</v>
      </c>
      <c r="AC263" s="55">
        <v>50</v>
      </c>
      <c r="AD263" s="55">
        <v>40.32</v>
      </c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6"/>
    </row>
    <row r="264" spans="1:68" ht="18" customHeight="1" x14ac:dyDescent="0.3">
      <c r="A264" s="52">
        <v>2017</v>
      </c>
      <c r="B264" s="52"/>
      <c r="C264" s="53" t="s">
        <v>5944</v>
      </c>
      <c r="D264" s="52" t="s">
        <v>12</v>
      </c>
      <c r="E264" s="54">
        <f>IFERROR(MIN(AT_Bidders),0)</f>
        <v>22.17</v>
      </c>
      <c r="F264" s="54">
        <f>IFERROR(MAX(AT_Bidders),0)</f>
        <v>55</v>
      </c>
      <c r="G264" s="54">
        <f>IFERROR(AVERAGE(AT_Bidders),0)</f>
        <v>34.622857142857143</v>
      </c>
      <c r="H264" s="55" t="str">
        <f>tbl_AT[[#This Row],[Item '#]]&amp;"     "&amp;tbl_AT[[#This Row],[Description]]&amp;"     ("&amp;tbl_AT[[#This Row],[Unit]]&amp;")"</f>
        <v xml:space="preserve">     2" Water Main w/Premium Backfill incl. Fittings     (LF)</v>
      </c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>
        <v>23.09</v>
      </c>
      <c r="Y264" s="55">
        <v>22.17</v>
      </c>
      <c r="Z264" s="55">
        <v>31</v>
      </c>
      <c r="AA264" s="55">
        <v>32.5</v>
      </c>
      <c r="AB264" s="55">
        <v>55</v>
      </c>
      <c r="AC264" s="55">
        <v>45</v>
      </c>
      <c r="AD264" s="55">
        <v>33.6</v>
      </c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6"/>
    </row>
    <row r="265" spans="1:68" ht="18" customHeight="1" x14ac:dyDescent="0.3">
      <c r="A265" s="52">
        <v>2017</v>
      </c>
      <c r="B265" s="52"/>
      <c r="C265" s="53" t="s">
        <v>5945</v>
      </c>
      <c r="D265" s="52" t="s">
        <v>12</v>
      </c>
      <c r="E265" s="54">
        <f>IFERROR(MIN(AT_Bidders),0)</f>
        <v>16</v>
      </c>
      <c r="F265" s="54">
        <f>IFERROR(MAX(AT_Bidders),0)</f>
        <v>50</v>
      </c>
      <c r="G265" s="54">
        <f>IFERROR(AVERAGE(AT_Bidders),0)</f>
        <v>31.014285714285712</v>
      </c>
      <c r="H265" s="55" t="str">
        <f>tbl_AT[[#This Row],[Item '#]]&amp;"     "&amp;tbl_AT[[#This Row],[Description]]&amp;"     ("&amp;tbl_AT[[#This Row],[Unit]]&amp;")"</f>
        <v xml:space="preserve">     1" Water Main w/Premium Backfill incl. Fittings     (LF)</v>
      </c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>
        <v>24.3</v>
      </c>
      <c r="Y265" s="55">
        <v>21.92</v>
      </c>
      <c r="Z265" s="55">
        <v>16</v>
      </c>
      <c r="AA265" s="55">
        <v>38</v>
      </c>
      <c r="AB265" s="55">
        <v>50</v>
      </c>
      <c r="AC265" s="55">
        <v>40</v>
      </c>
      <c r="AD265" s="55">
        <v>26.88</v>
      </c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6"/>
    </row>
    <row r="266" spans="1:68" ht="18" customHeight="1" x14ac:dyDescent="0.3">
      <c r="A266" s="52">
        <v>2017</v>
      </c>
      <c r="B266" s="52"/>
      <c r="C266" s="53" t="s">
        <v>5946</v>
      </c>
      <c r="D266" s="52" t="s">
        <v>12</v>
      </c>
      <c r="E266" s="54">
        <f>IFERROR(MIN(AT_Bidders),0)</f>
        <v>21.53</v>
      </c>
      <c r="F266" s="54">
        <f>IFERROR(MAX(AT_Bidders),0)</f>
        <v>70</v>
      </c>
      <c r="G266" s="54">
        <f>IFERROR(AVERAGE(AT_Bidders),0)</f>
        <v>39.784285714285716</v>
      </c>
      <c r="H266" s="55" t="str">
        <f>tbl_AT[[#This Row],[Item '#]]&amp;"     "&amp;tbl_AT[[#This Row],[Description]]&amp;"     ("&amp;tbl_AT[[#This Row],[Unit]]&amp;")"</f>
        <v xml:space="preserve">     4” Water Line Lowering incl. Fittings      (LF)</v>
      </c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>
        <v>21.53</v>
      </c>
      <c r="Y266" s="55">
        <v>29.92</v>
      </c>
      <c r="Z266" s="55">
        <v>28</v>
      </c>
      <c r="AA266" s="55">
        <v>32</v>
      </c>
      <c r="AB266" s="55">
        <v>70</v>
      </c>
      <c r="AC266" s="55">
        <v>50</v>
      </c>
      <c r="AD266" s="55">
        <v>47.04</v>
      </c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6"/>
    </row>
    <row r="267" spans="1:68" ht="18" customHeight="1" x14ac:dyDescent="0.3">
      <c r="A267" s="52">
        <v>2017</v>
      </c>
      <c r="B267" s="52"/>
      <c r="C267" s="53" t="s">
        <v>4688</v>
      </c>
      <c r="D267" s="52" t="s">
        <v>59</v>
      </c>
      <c r="E267" s="54">
        <f>IFERROR(MIN(AT_Bidders),0)</f>
        <v>800</v>
      </c>
      <c r="F267" s="54">
        <f>IFERROR(MAX(AT_Bidders),0)</f>
        <v>1508.22</v>
      </c>
      <c r="G267" s="54">
        <f>IFERROR(AVERAGE(AT_Bidders),0)</f>
        <v>1107.8600000000001</v>
      </c>
      <c r="H267" s="55" t="str">
        <f>tbl_AT[[#This Row],[Item '#]]&amp;"     "&amp;tbl_AT[[#This Row],[Description]]&amp;"     ("&amp;tbl_AT[[#This Row],[Unit]]&amp;")"</f>
        <v xml:space="preserve">     4" Gate Valve     (EA)</v>
      </c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>
        <v>1508.22</v>
      </c>
      <c r="Y267" s="55">
        <v>1008</v>
      </c>
      <c r="Z267" s="55">
        <v>950</v>
      </c>
      <c r="AA267" s="55">
        <v>1100</v>
      </c>
      <c r="AB267" s="55">
        <v>800</v>
      </c>
      <c r="AC267" s="55">
        <v>1000</v>
      </c>
      <c r="AD267" s="55">
        <v>1388.8</v>
      </c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6"/>
    </row>
    <row r="268" spans="1:68" ht="18" customHeight="1" x14ac:dyDescent="0.3">
      <c r="A268" s="52">
        <v>2017</v>
      </c>
      <c r="B268" s="52"/>
      <c r="C268" s="53" t="s">
        <v>4689</v>
      </c>
      <c r="D268" s="52" t="s">
        <v>59</v>
      </c>
      <c r="E268" s="54">
        <f>IFERROR(MIN(AT_Bidders),0)</f>
        <v>500</v>
      </c>
      <c r="F268" s="54">
        <f>IFERROR(MAX(AT_Bidders),0)</f>
        <v>1209.5999999999999</v>
      </c>
      <c r="G268" s="54">
        <f>IFERROR(AVERAGE(AT_Bidders),0)</f>
        <v>796.52428571428572</v>
      </c>
      <c r="H268" s="55" t="str">
        <f>tbl_AT[[#This Row],[Item '#]]&amp;"     "&amp;tbl_AT[[#This Row],[Description]]&amp;"     ("&amp;tbl_AT[[#This Row],[Unit]]&amp;")"</f>
        <v xml:space="preserve">     2" Gate Valve     (EA)</v>
      </c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>
        <v>1084.07</v>
      </c>
      <c r="Y268" s="55">
        <v>702</v>
      </c>
      <c r="Z268" s="55">
        <v>750</v>
      </c>
      <c r="AA268" s="55">
        <v>730</v>
      </c>
      <c r="AB268" s="55">
        <v>600</v>
      </c>
      <c r="AC268" s="55">
        <v>500</v>
      </c>
      <c r="AD268" s="55">
        <v>1209.5999999999999</v>
      </c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6"/>
    </row>
    <row r="269" spans="1:68" ht="18" customHeight="1" x14ac:dyDescent="0.3">
      <c r="A269" s="52">
        <v>2017</v>
      </c>
      <c r="B269" s="52"/>
      <c r="C269" s="53" t="s">
        <v>5947</v>
      </c>
      <c r="D269" s="52" t="s">
        <v>59</v>
      </c>
      <c r="E269" s="54">
        <f>IFERROR(MIN(AT_Bidders),0)</f>
        <v>200</v>
      </c>
      <c r="F269" s="54">
        <f>IFERROR(MAX(AT_Bidders),0)</f>
        <v>812</v>
      </c>
      <c r="G269" s="54">
        <f>IFERROR(AVERAGE(AT_Bidders),0)</f>
        <v>419.80857142857138</v>
      </c>
      <c r="H269" s="55" t="str">
        <f>tbl_AT[[#This Row],[Item '#]]&amp;"     "&amp;tbl_AT[[#This Row],[Description]]&amp;"     ("&amp;tbl_AT[[#This Row],[Unit]]&amp;")"</f>
        <v xml:space="preserve">     1" Gate Valve     (EA)</v>
      </c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>
        <v>402.66</v>
      </c>
      <c r="Y269" s="55">
        <v>549</v>
      </c>
      <c r="Z269" s="55">
        <v>400</v>
      </c>
      <c r="AA269" s="55">
        <v>325</v>
      </c>
      <c r="AB269" s="55">
        <v>250</v>
      </c>
      <c r="AC269" s="55">
        <v>200</v>
      </c>
      <c r="AD269" s="55">
        <v>812</v>
      </c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6"/>
    </row>
    <row r="270" spans="1:68" ht="18" customHeight="1" x14ac:dyDescent="0.3">
      <c r="A270" s="52">
        <v>2017</v>
      </c>
      <c r="B270" s="52"/>
      <c r="C270" s="53" t="s">
        <v>5948</v>
      </c>
      <c r="D270" s="52" t="s">
        <v>59</v>
      </c>
      <c r="E270" s="54">
        <f>IFERROR(MIN(AT_Bidders),0)</f>
        <v>350</v>
      </c>
      <c r="F270" s="54">
        <f>IFERROR(MAX(AT_Bidders),0)</f>
        <v>3500</v>
      </c>
      <c r="G270" s="54">
        <f>IFERROR(AVERAGE(AT_Bidders),0)</f>
        <v>2385.9914285714285</v>
      </c>
      <c r="H270" s="55" t="str">
        <f>tbl_AT[[#This Row],[Item '#]]&amp;"     "&amp;tbl_AT[[#This Row],[Description]]&amp;"     ("&amp;tbl_AT[[#This Row],[Unit]]&amp;")"</f>
        <v xml:space="preserve">     8” x 4” Cut-In Tee     (EA)</v>
      </c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>
        <v>2703.34</v>
      </c>
      <c r="Y270" s="55">
        <v>3335</v>
      </c>
      <c r="Z270" s="55">
        <v>2450</v>
      </c>
      <c r="AA270" s="55">
        <v>2650</v>
      </c>
      <c r="AB270" s="55">
        <v>3500</v>
      </c>
      <c r="AC270" s="55">
        <v>350</v>
      </c>
      <c r="AD270" s="55">
        <v>1713.6</v>
      </c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6"/>
    </row>
    <row r="271" spans="1:68" ht="18" customHeight="1" x14ac:dyDescent="0.3">
      <c r="A271" s="52">
        <v>2017</v>
      </c>
      <c r="B271" s="52"/>
      <c r="C271" s="53" t="s">
        <v>5949</v>
      </c>
      <c r="D271" s="52" t="s">
        <v>59</v>
      </c>
      <c r="E271" s="54">
        <f>IFERROR(MIN(AT_Bidders),0)</f>
        <v>240</v>
      </c>
      <c r="F271" s="54">
        <f>IFERROR(MAX(AT_Bidders),0)</f>
        <v>2500</v>
      </c>
      <c r="G271" s="54">
        <f>IFERROR(AVERAGE(AT_Bidders),0)</f>
        <v>1487.9971428571428</v>
      </c>
      <c r="H271" s="55" t="str">
        <f>tbl_AT[[#This Row],[Item '#]]&amp;"     "&amp;tbl_AT[[#This Row],[Description]]&amp;"     ("&amp;tbl_AT[[#This Row],[Unit]]&amp;")"</f>
        <v xml:space="preserve">     4” x 4” Cut-In Tee     (EA)</v>
      </c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>
        <v>1210.18</v>
      </c>
      <c r="Y271" s="55">
        <v>1620</v>
      </c>
      <c r="Z271" s="55">
        <v>1700</v>
      </c>
      <c r="AA271" s="55">
        <v>1925</v>
      </c>
      <c r="AB271" s="55">
        <v>2500</v>
      </c>
      <c r="AC271" s="55">
        <v>240</v>
      </c>
      <c r="AD271" s="55">
        <v>1220.8</v>
      </c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6"/>
    </row>
    <row r="272" spans="1:68" ht="18" customHeight="1" x14ac:dyDescent="0.3">
      <c r="A272" s="52">
        <v>2017</v>
      </c>
      <c r="B272" s="52"/>
      <c r="C272" s="53" t="s">
        <v>5950</v>
      </c>
      <c r="D272" s="52" t="s">
        <v>59</v>
      </c>
      <c r="E272" s="54">
        <f>IFERROR(MIN(AT_Bidders),0)</f>
        <v>500</v>
      </c>
      <c r="F272" s="54">
        <f>IFERROR(MAX(AT_Bidders),0)</f>
        <v>5300</v>
      </c>
      <c r="G272" s="54">
        <f>IFERROR(AVERAGE(AT_Bidders),0)</f>
        <v>2119.0857142857144</v>
      </c>
      <c r="H272" s="55" t="str">
        <f>tbl_AT[[#This Row],[Item '#]]&amp;"     "&amp;tbl_AT[[#This Row],[Description]]&amp;"     ("&amp;tbl_AT[[#This Row],[Unit]]&amp;")"</f>
        <v xml:space="preserve">     Relocate Air Release Valve     (EA)</v>
      </c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>
        <v>2200</v>
      </c>
      <c r="Y272" s="55">
        <v>1750</v>
      </c>
      <c r="Z272" s="55">
        <v>3000</v>
      </c>
      <c r="AA272" s="55">
        <v>5300</v>
      </c>
      <c r="AB272" s="55">
        <v>650</v>
      </c>
      <c r="AC272" s="55">
        <v>500</v>
      </c>
      <c r="AD272" s="55">
        <v>1433.6</v>
      </c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6"/>
    </row>
    <row r="273" spans="1:68" ht="18" customHeight="1" x14ac:dyDescent="0.3">
      <c r="A273" s="52">
        <v>2017</v>
      </c>
      <c r="B273" s="52"/>
      <c r="C273" s="53" t="s">
        <v>5951</v>
      </c>
      <c r="D273" s="52" t="s">
        <v>59</v>
      </c>
      <c r="E273" s="54">
        <f>IFERROR(MIN(AT_Bidders),0)</f>
        <v>250</v>
      </c>
      <c r="F273" s="54">
        <f>IFERROR(MAX(AT_Bidders),0)</f>
        <v>1400</v>
      </c>
      <c r="G273" s="54">
        <f>IFERROR(AVERAGE(AT_Bidders),0)</f>
        <v>609.89142857142849</v>
      </c>
      <c r="H273" s="55" t="str">
        <f>tbl_AT[[#This Row],[Item '#]]&amp;"     "&amp;tbl_AT[[#This Row],[Description]]&amp;"     ("&amp;tbl_AT[[#This Row],[Unit]]&amp;")"</f>
        <v xml:space="preserve">     RV Yard Hydrants - Wet     (EA)</v>
      </c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>
        <v>350</v>
      </c>
      <c r="Y273" s="55">
        <v>492</v>
      </c>
      <c r="Z273" s="55">
        <v>475</v>
      </c>
      <c r="AA273" s="55">
        <v>250</v>
      </c>
      <c r="AB273" s="55">
        <v>600</v>
      </c>
      <c r="AC273" s="55">
        <v>1400</v>
      </c>
      <c r="AD273" s="55">
        <v>702.24</v>
      </c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6"/>
    </row>
    <row r="274" spans="1:68" ht="18" customHeight="1" x14ac:dyDescent="0.3">
      <c r="A274" s="52">
        <v>2017</v>
      </c>
      <c r="B274" s="52"/>
      <c r="C274" s="53" t="s">
        <v>4693</v>
      </c>
      <c r="D274" s="52" t="s">
        <v>59</v>
      </c>
      <c r="E274" s="54">
        <f>IFERROR(MIN(AT_Bidders),0)</f>
        <v>1020</v>
      </c>
      <c r="F274" s="54">
        <f>IFERROR(MAX(AT_Bidders),0)</f>
        <v>2200</v>
      </c>
      <c r="G274" s="54">
        <f>IFERROR(AVERAGE(AT_Bidders),0)</f>
        <v>1448.8242857142855</v>
      </c>
      <c r="H274" s="55" t="str">
        <f>tbl_AT[[#This Row],[Item '#]]&amp;"     "&amp;tbl_AT[[#This Row],[Description]]&amp;"     ("&amp;tbl_AT[[#This Row],[Unit]]&amp;")"</f>
        <v xml:space="preserve">     RV Yard Hydrants - Frost Free     (EA)</v>
      </c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>
        <v>1703.05</v>
      </c>
      <c r="Y274" s="55">
        <v>1490</v>
      </c>
      <c r="Z274" s="55">
        <v>1150</v>
      </c>
      <c r="AA274" s="55">
        <v>1020</v>
      </c>
      <c r="AB274" s="55">
        <v>1200</v>
      </c>
      <c r="AC274" s="55">
        <v>2200</v>
      </c>
      <c r="AD274" s="55">
        <v>1378.72</v>
      </c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6"/>
    </row>
    <row r="275" spans="1:68" ht="18" customHeight="1" x14ac:dyDescent="0.3">
      <c r="A275" s="52">
        <v>2017</v>
      </c>
      <c r="B275" s="52"/>
      <c r="C275" s="53" t="s">
        <v>4694</v>
      </c>
      <c r="D275" s="52" t="s">
        <v>59</v>
      </c>
      <c r="E275" s="54">
        <f>IFERROR(MIN(AT_Bidders),0)</f>
        <v>3000</v>
      </c>
      <c r="F275" s="54">
        <f>IFERROR(MAX(AT_Bidders),0)</f>
        <v>3950</v>
      </c>
      <c r="G275" s="54">
        <f>IFERROR(AVERAGE(AT_Bidders),0)</f>
        <v>3419.0057142857145</v>
      </c>
      <c r="H275" s="55" t="str">
        <f>tbl_AT[[#This Row],[Item '#]]&amp;"     "&amp;tbl_AT[[#This Row],[Description]]&amp;"     ("&amp;tbl_AT[[#This Row],[Unit]]&amp;")"</f>
        <v xml:space="preserve">     2" Post Hydrants     (EA)</v>
      </c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>
        <v>3950</v>
      </c>
      <c r="Y275" s="55">
        <v>3756</v>
      </c>
      <c r="Z275" s="55">
        <v>3700</v>
      </c>
      <c r="AA275" s="55">
        <v>3100</v>
      </c>
      <c r="AB275" s="55">
        <v>3300</v>
      </c>
      <c r="AC275" s="55">
        <v>3000</v>
      </c>
      <c r="AD275" s="55">
        <v>3127.04</v>
      </c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6"/>
    </row>
    <row r="276" spans="1:68" ht="18" customHeight="1" x14ac:dyDescent="0.3">
      <c r="A276" s="52">
        <v>2017</v>
      </c>
      <c r="B276" s="52"/>
      <c r="C276" s="53" t="s">
        <v>4696</v>
      </c>
      <c r="D276" s="52" t="s">
        <v>59</v>
      </c>
      <c r="E276" s="54">
        <f>IFERROR(MIN(AT_Bidders),0)</f>
        <v>4200</v>
      </c>
      <c r="F276" s="54">
        <f>IFERROR(MAX(AT_Bidders),0)</f>
        <v>6812</v>
      </c>
      <c r="G276" s="54">
        <f>IFERROR(AVERAGE(AT_Bidders),0)</f>
        <v>5675.988571428571</v>
      </c>
      <c r="H276" s="55" t="str">
        <f>tbl_AT[[#This Row],[Item '#]]&amp;"     "&amp;tbl_AT[[#This Row],[Description]]&amp;"     ("&amp;tbl_AT[[#This Row],[Unit]]&amp;")"</f>
        <v xml:space="preserve">     Drinking Fountain (at Shelter)     (EA)</v>
      </c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>
        <v>5850</v>
      </c>
      <c r="Y276" s="55">
        <v>6812</v>
      </c>
      <c r="Z276" s="55">
        <v>5200</v>
      </c>
      <c r="AA276" s="55">
        <v>4200</v>
      </c>
      <c r="AB276" s="55">
        <v>6500</v>
      </c>
      <c r="AC276" s="55">
        <v>6000</v>
      </c>
      <c r="AD276" s="55">
        <v>5169.92</v>
      </c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6"/>
    </row>
    <row r="277" spans="1:68" ht="18" customHeight="1" x14ac:dyDescent="0.3">
      <c r="A277" s="52">
        <v>2017</v>
      </c>
      <c r="B277" s="52"/>
      <c r="C277" s="53" t="s">
        <v>5952</v>
      </c>
      <c r="D277" s="52" t="s">
        <v>12</v>
      </c>
      <c r="E277" s="54">
        <f>IFERROR(MIN(AT_Bidders),0)</f>
        <v>12.95</v>
      </c>
      <c r="F277" s="54">
        <f>IFERROR(MAX(AT_Bidders),0)</f>
        <v>33</v>
      </c>
      <c r="G277" s="54">
        <f>IFERROR(AVERAGE(AT_Bidders),0)</f>
        <v>22.112857142857145</v>
      </c>
      <c r="H277" s="55" t="str">
        <f>tbl_AT[[#This Row],[Item '#]]&amp;"     "&amp;tbl_AT[[#This Row],[Description]]&amp;"     ("&amp;tbl_AT[[#This Row],[Unit]]&amp;")"</f>
        <v xml:space="preserve">     1" Lateral To Drinking Fountain incl. Curbstop     (LF)</v>
      </c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>
        <v>12.95</v>
      </c>
      <c r="Y277" s="55">
        <v>21.92</v>
      </c>
      <c r="Z277" s="55">
        <v>15</v>
      </c>
      <c r="AA277" s="55">
        <v>33</v>
      </c>
      <c r="AB277" s="55">
        <v>24</v>
      </c>
      <c r="AC277" s="55">
        <v>30</v>
      </c>
      <c r="AD277" s="55">
        <v>17.920000000000002</v>
      </c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6"/>
    </row>
    <row r="278" spans="1:68" ht="18" customHeight="1" x14ac:dyDescent="0.3">
      <c r="A278" s="52">
        <v>2017</v>
      </c>
      <c r="B278" s="52"/>
      <c r="C278" s="53" t="s">
        <v>5953</v>
      </c>
      <c r="D278" s="52" t="s">
        <v>12</v>
      </c>
      <c r="E278" s="54">
        <f>IFERROR(MIN(AT_Bidders),0)</f>
        <v>18.760000000000002</v>
      </c>
      <c r="F278" s="54">
        <f>IFERROR(MAX(AT_Bidders),0)</f>
        <v>82</v>
      </c>
      <c r="G278" s="54">
        <f>IFERROR(AVERAGE(AT_Bidders),0)</f>
        <v>33.708571428571432</v>
      </c>
      <c r="H278" s="55" t="str">
        <f>tbl_AT[[#This Row],[Item '#]]&amp;"     "&amp;tbl_AT[[#This Row],[Description]]&amp;"     ("&amp;tbl_AT[[#This Row],[Unit]]&amp;")"</f>
        <v xml:space="preserve">     1" Water Laterals with Premium Backfill – Complete Incl. Trench Restor.     (LF)</v>
      </c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>
        <v>18.760000000000002</v>
      </c>
      <c r="Y278" s="55">
        <v>21.92</v>
      </c>
      <c r="Z278" s="55">
        <v>20</v>
      </c>
      <c r="AA278" s="55">
        <v>42</v>
      </c>
      <c r="AB278" s="55">
        <v>82</v>
      </c>
      <c r="AC278" s="55">
        <v>30</v>
      </c>
      <c r="AD278" s="55">
        <v>21.28</v>
      </c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6"/>
    </row>
    <row r="279" spans="1:68" ht="18" customHeight="1" x14ac:dyDescent="0.3">
      <c r="A279" s="52">
        <v>2017</v>
      </c>
      <c r="B279" s="52"/>
      <c r="C279" s="53" t="s">
        <v>5954</v>
      </c>
      <c r="D279" s="52" t="s">
        <v>12</v>
      </c>
      <c r="E279" s="54">
        <f>IFERROR(MIN(AT_Bidders),0)</f>
        <v>12.43</v>
      </c>
      <c r="F279" s="54">
        <f>IFERROR(MAX(AT_Bidders),0)</f>
        <v>55</v>
      </c>
      <c r="G279" s="54">
        <f>IFERROR(AVERAGE(AT_Bidders),0)</f>
        <v>26.568571428571431</v>
      </c>
      <c r="H279" s="55" t="str">
        <f>tbl_AT[[#This Row],[Item '#]]&amp;"     "&amp;tbl_AT[[#This Row],[Description]]&amp;"     ("&amp;tbl_AT[[#This Row],[Unit]]&amp;")"</f>
        <v xml:space="preserve">     1” Water Laterals with Native Backfill - Complete Incl. Trench Restor.     (LF)</v>
      </c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>
        <v>12.43</v>
      </c>
      <c r="Y279" s="55">
        <v>20.25</v>
      </c>
      <c r="Z279" s="55">
        <v>18</v>
      </c>
      <c r="AA279" s="55">
        <v>28.5</v>
      </c>
      <c r="AB279" s="55">
        <v>55</v>
      </c>
      <c r="AC279" s="55">
        <v>35</v>
      </c>
      <c r="AD279" s="55">
        <v>16.8</v>
      </c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6"/>
    </row>
    <row r="280" spans="1:68" ht="18" customHeight="1" x14ac:dyDescent="0.3">
      <c r="A280" s="52">
        <v>2017</v>
      </c>
      <c r="B280" s="52"/>
      <c r="C280" s="53" t="s">
        <v>5955</v>
      </c>
      <c r="D280" s="52" t="s">
        <v>59</v>
      </c>
      <c r="E280" s="54">
        <f>IFERROR(MIN(AT_Bidders),0)</f>
        <v>2300</v>
      </c>
      <c r="F280" s="54">
        <f>IFERROR(MAX(AT_Bidders),0)</f>
        <v>5134.18</v>
      </c>
      <c r="G280" s="54">
        <f>IFERROR(AVERAGE(AT_Bidders),0)</f>
        <v>4054.2999999999997</v>
      </c>
      <c r="H280" s="55" t="str">
        <f>tbl_AT[[#This Row],[Item '#]]&amp;"     "&amp;tbl_AT[[#This Row],[Description]]&amp;"     ("&amp;tbl_AT[[#This Row],[Unit]]&amp;")"</f>
        <v xml:space="preserve">     Tower Hydrant (Dump Station)     (EA)</v>
      </c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>
        <v>5134.18</v>
      </c>
      <c r="Y280" s="55">
        <v>3500</v>
      </c>
      <c r="Z280" s="55">
        <v>4600</v>
      </c>
      <c r="AA280" s="55">
        <v>2300</v>
      </c>
      <c r="AB280" s="55">
        <v>3800</v>
      </c>
      <c r="AC280" s="55">
        <v>4800</v>
      </c>
      <c r="AD280" s="55">
        <v>4245.92</v>
      </c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6"/>
    </row>
    <row r="281" spans="1:68" ht="18" customHeight="1" x14ac:dyDescent="0.3">
      <c r="A281" s="52">
        <v>2017</v>
      </c>
      <c r="B281" s="52"/>
      <c r="C281" s="53" t="s">
        <v>5956</v>
      </c>
      <c r="D281" s="52" t="s">
        <v>59</v>
      </c>
      <c r="E281" s="54">
        <f>IFERROR(MIN(AT_Bidders),0)</f>
        <v>200</v>
      </c>
      <c r="F281" s="54">
        <f>IFERROR(MAX(AT_Bidders),0)</f>
        <v>5600</v>
      </c>
      <c r="G281" s="54">
        <f>IFERROR(AVERAGE(AT_Bidders),0)</f>
        <v>2774.9942857142855</v>
      </c>
      <c r="H281" s="55" t="str">
        <f>tbl_AT[[#This Row],[Item '#]]&amp;"     "&amp;tbl_AT[[#This Row],[Description]]&amp;"     ("&amp;tbl_AT[[#This Row],[Unit]]&amp;")"</f>
        <v xml:space="preserve">     Apron Area Drain (Dump Station)     (EA)</v>
      </c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>
        <v>2121.2800000000002</v>
      </c>
      <c r="Y281" s="55">
        <v>5600</v>
      </c>
      <c r="Z281" s="55">
        <v>5000</v>
      </c>
      <c r="AA281" s="55">
        <v>3130</v>
      </c>
      <c r="AB281" s="55">
        <v>1650</v>
      </c>
      <c r="AC281" s="55">
        <v>200</v>
      </c>
      <c r="AD281" s="55">
        <v>1723.68</v>
      </c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6"/>
    </row>
    <row r="282" spans="1:68" ht="18" customHeight="1" x14ac:dyDescent="0.3">
      <c r="A282" s="52">
        <v>2017</v>
      </c>
      <c r="B282" s="52"/>
      <c r="C282" s="53" t="s">
        <v>5957</v>
      </c>
      <c r="D282" s="52" t="s">
        <v>59</v>
      </c>
      <c r="E282" s="54">
        <f>IFERROR(MIN(AT_Bidders),0)</f>
        <v>2000</v>
      </c>
      <c r="F282" s="54">
        <f>IFERROR(MAX(AT_Bidders),0)</f>
        <v>5000</v>
      </c>
      <c r="G282" s="54">
        <f>IFERROR(AVERAGE(AT_Bidders),0)</f>
        <v>3415.542857142857</v>
      </c>
      <c r="H282" s="55" t="str">
        <f>tbl_AT[[#This Row],[Item '#]]&amp;"     "&amp;tbl_AT[[#This Row],[Description]]&amp;"     ("&amp;tbl_AT[[#This Row],[Unit]]&amp;")"</f>
        <v xml:space="preserve">     Tire Inflator – Complete on Precast Conc. Pad     (EA)</v>
      </c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>
        <v>3424</v>
      </c>
      <c r="Y282" s="55">
        <v>2000</v>
      </c>
      <c r="Z282" s="55">
        <v>4600</v>
      </c>
      <c r="AA282" s="55">
        <v>2900</v>
      </c>
      <c r="AB282" s="55">
        <v>5000</v>
      </c>
      <c r="AC282" s="55">
        <v>3000</v>
      </c>
      <c r="AD282" s="55">
        <v>2984.8</v>
      </c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6"/>
    </row>
    <row r="283" spans="1:68" ht="18" customHeight="1" x14ac:dyDescent="0.3">
      <c r="A283" s="52">
        <v>2017</v>
      </c>
      <c r="B283" s="52"/>
      <c r="C283" s="53" t="s">
        <v>4700</v>
      </c>
      <c r="D283" s="52" t="s">
        <v>12</v>
      </c>
      <c r="E283" s="54">
        <f>IFERROR(MIN(AT_Bidders),0)</f>
        <v>35.840000000000003</v>
      </c>
      <c r="F283" s="54">
        <f>IFERROR(MAX(AT_Bidders),0)</f>
        <v>100</v>
      </c>
      <c r="G283" s="54">
        <f>IFERROR(AVERAGE(AT_Bidders),0)</f>
        <v>67.292857142857159</v>
      </c>
      <c r="H283" s="55" t="str">
        <f>tbl_AT[[#This Row],[Item '#]]&amp;"     "&amp;tbl_AT[[#This Row],[Description]]&amp;"     ("&amp;tbl_AT[[#This Row],[Unit]]&amp;")"</f>
        <v xml:space="preserve">     Storm Drain (24")     (LF)</v>
      </c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>
        <v>62.21</v>
      </c>
      <c r="Y283" s="55">
        <v>70</v>
      </c>
      <c r="Z283" s="55">
        <v>47</v>
      </c>
      <c r="AA283" s="55">
        <v>76</v>
      </c>
      <c r="AB283" s="55">
        <v>80</v>
      </c>
      <c r="AC283" s="55">
        <v>100</v>
      </c>
      <c r="AD283" s="55">
        <v>35.840000000000003</v>
      </c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6"/>
    </row>
    <row r="284" spans="1:68" ht="18" customHeight="1" x14ac:dyDescent="0.3">
      <c r="A284" s="52">
        <v>2017</v>
      </c>
      <c r="B284" s="52"/>
      <c r="C284" s="53" t="s">
        <v>4701</v>
      </c>
      <c r="D284" s="52" t="s">
        <v>12</v>
      </c>
      <c r="E284" s="54">
        <f>IFERROR(MIN(AT_Bidders),0)</f>
        <v>29.12</v>
      </c>
      <c r="F284" s="54">
        <f>IFERROR(MAX(AT_Bidders),0)</f>
        <v>95</v>
      </c>
      <c r="G284" s="54">
        <f>IFERROR(AVERAGE(AT_Bidders),0)</f>
        <v>62.631428571428572</v>
      </c>
      <c r="H284" s="55" t="str">
        <f>tbl_AT[[#This Row],[Item '#]]&amp;"     "&amp;tbl_AT[[#This Row],[Description]]&amp;"     ("&amp;tbl_AT[[#This Row],[Unit]]&amp;")"</f>
        <v xml:space="preserve">     Storm Drain (18")     (LF)</v>
      </c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>
        <v>71.3</v>
      </c>
      <c r="Y284" s="55">
        <v>69</v>
      </c>
      <c r="Z284" s="55">
        <v>37</v>
      </c>
      <c r="AA284" s="55">
        <v>62</v>
      </c>
      <c r="AB284" s="55">
        <v>75</v>
      </c>
      <c r="AC284" s="55">
        <v>95</v>
      </c>
      <c r="AD284" s="55">
        <v>29.12</v>
      </c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6"/>
    </row>
    <row r="285" spans="1:68" ht="18" customHeight="1" x14ac:dyDescent="0.3">
      <c r="A285" s="52">
        <v>2017</v>
      </c>
      <c r="B285" s="52"/>
      <c r="C285" s="53" t="s">
        <v>4703</v>
      </c>
      <c r="D285" s="52" t="s">
        <v>12</v>
      </c>
      <c r="E285" s="54">
        <f>IFERROR(MIN(AT_Bidders),0)</f>
        <v>23.52</v>
      </c>
      <c r="F285" s="54">
        <f>IFERROR(MAX(AT_Bidders),0)</f>
        <v>85</v>
      </c>
      <c r="G285" s="54">
        <f>IFERROR(AVERAGE(AT_Bidders),0)</f>
        <v>45.412857142857142</v>
      </c>
      <c r="H285" s="55" t="str">
        <f>tbl_AT[[#This Row],[Item '#]]&amp;"     "&amp;tbl_AT[[#This Row],[Description]]&amp;"     ("&amp;tbl_AT[[#This Row],[Unit]]&amp;")"</f>
        <v xml:space="preserve">     Storm Drain (12")     (LF)</v>
      </c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>
        <v>37.369999999999997</v>
      </c>
      <c r="Y285" s="55">
        <v>42</v>
      </c>
      <c r="Z285" s="55">
        <v>27</v>
      </c>
      <c r="AA285" s="55">
        <v>41</v>
      </c>
      <c r="AB285" s="55">
        <v>62</v>
      </c>
      <c r="AC285" s="55">
        <v>85</v>
      </c>
      <c r="AD285" s="55">
        <v>23.52</v>
      </c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6"/>
    </row>
    <row r="286" spans="1:68" ht="18" customHeight="1" x14ac:dyDescent="0.3">
      <c r="A286" s="52">
        <v>2017</v>
      </c>
      <c r="B286" s="52"/>
      <c r="C286" s="53" t="s">
        <v>4707</v>
      </c>
      <c r="D286" s="52" t="s">
        <v>12</v>
      </c>
      <c r="E286" s="54">
        <f>IFERROR(MIN(AT_Bidders),0)</f>
        <v>15</v>
      </c>
      <c r="F286" s="54">
        <f>IFERROR(MAX(AT_Bidders),0)</f>
        <v>40</v>
      </c>
      <c r="G286" s="54">
        <f>IFERROR(AVERAGE(AT_Bidders),0)</f>
        <v>22.115714285714287</v>
      </c>
      <c r="H286" s="55" t="str">
        <f>tbl_AT[[#This Row],[Item '#]]&amp;"     "&amp;tbl_AT[[#This Row],[Description]]&amp;"     ("&amp;tbl_AT[[#This Row],[Unit]]&amp;")"</f>
        <v xml:space="preserve">     8" Perforated Drain     (LF)</v>
      </c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>
        <v>19.8</v>
      </c>
      <c r="Y286" s="55">
        <v>20</v>
      </c>
      <c r="Z286" s="55">
        <v>19</v>
      </c>
      <c r="AA286" s="55">
        <v>15.25</v>
      </c>
      <c r="AB286" s="55">
        <v>15</v>
      </c>
      <c r="AC286" s="55">
        <v>40</v>
      </c>
      <c r="AD286" s="55">
        <v>25.76</v>
      </c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6"/>
    </row>
    <row r="287" spans="1:68" ht="18" customHeight="1" x14ac:dyDescent="0.3">
      <c r="A287" s="52">
        <v>2017</v>
      </c>
      <c r="B287" s="52"/>
      <c r="C287" s="53" t="s">
        <v>4708</v>
      </c>
      <c r="D287" s="52" t="s">
        <v>12</v>
      </c>
      <c r="E287" s="54">
        <f>IFERROR(MIN(AT_Bidders),0)</f>
        <v>11.5</v>
      </c>
      <c r="F287" s="54">
        <f>IFERROR(MAX(AT_Bidders),0)</f>
        <v>25</v>
      </c>
      <c r="G287" s="54">
        <f>IFERROR(AVERAGE(AT_Bidders),0)</f>
        <v>17.678571428571427</v>
      </c>
      <c r="H287" s="55" t="str">
        <f>tbl_AT[[#This Row],[Item '#]]&amp;"     "&amp;tbl_AT[[#This Row],[Description]]&amp;"     ("&amp;tbl_AT[[#This Row],[Unit]]&amp;")"</f>
        <v xml:space="preserve">     4" Perforated Drain     (LF)</v>
      </c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>
        <v>15.85</v>
      </c>
      <c r="Y287" s="55">
        <v>18</v>
      </c>
      <c r="Z287" s="55">
        <v>18</v>
      </c>
      <c r="AA287" s="55">
        <v>11.5</v>
      </c>
      <c r="AB287" s="55">
        <v>13</v>
      </c>
      <c r="AC287" s="55">
        <v>25</v>
      </c>
      <c r="AD287" s="55">
        <v>22.4</v>
      </c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6"/>
    </row>
    <row r="288" spans="1:68" ht="18" customHeight="1" x14ac:dyDescent="0.3">
      <c r="A288" s="52">
        <v>2017</v>
      </c>
      <c r="B288" s="52"/>
      <c r="C288" s="53" t="s">
        <v>4709</v>
      </c>
      <c r="D288" s="52" t="s">
        <v>59</v>
      </c>
      <c r="E288" s="54">
        <f>IFERROR(MIN(AT_Bidders),0)</f>
        <v>1370</v>
      </c>
      <c r="F288" s="54">
        <f>IFERROR(MAX(AT_Bidders),0)</f>
        <v>4200</v>
      </c>
      <c r="G288" s="54">
        <f>IFERROR(AVERAGE(AT_Bidders),0)</f>
        <v>2318.2285714285713</v>
      </c>
      <c r="H288" s="55" t="str">
        <f>tbl_AT[[#This Row],[Item '#]]&amp;"     "&amp;tbl_AT[[#This Row],[Description]]&amp;"     ("&amp;tbl_AT[[#This Row],[Unit]]&amp;")"</f>
        <v xml:space="preserve">     Storm Drain Manhole     (EA)</v>
      </c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>
        <v>2000</v>
      </c>
      <c r="Y288" s="55">
        <v>4200</v>
      </c>
      <c r="Z288" s="55">
        <v>2000</v>
      </c>
      <c r="AA288" s="55">
        <v>1370</v>
      </c>
      <c r="AB288" s="55">
        <v>1800</v>
      </c>
      <c r="AC288" s="55">
        <v>2500</v>
      </c>
      <c r="AD288" s="55">
        <v>2357.6</v>
      </c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6"/>
    </row>
    <row r="289" spans="1:68" ht="18" customHeight="1" x14ac:dyDescent="0.3">
      <c r="A289" s="52">
        <v>2017</v>
      </c>
      <c r="B289" s="52"/>
      <c r="C289" s="53" t="s">
        <v>4710</v>
      </c>
      <c r="D289" s="52" t="s">
        <v>59</v>
      </c>
      <c r="E289" s="54">
        <f>IFERROR(MIN(AT_Bidders),0)</f>
        <v>875</v>
      </c>
      <c r="F289" s="54">
        <f>IFERROR(MAX(AT_Bidders),0)</f>
        <v>2121.2800000000002</v>
      </c>
      <c r="G289" s="54">
        <f>IFERROR(AVERAGE(AT_Bidders),0)</f>
        <v>1228.6285714285714</v>
      </c>
      <c r="H289" s="55" t="str">
        <f>tbl_AT[[#This Row],[Item '#]]&amp;"     "&amp;tbl_AT[[#This Row],[Description]]&amp;"     ("&amp;tbl_AT[[#This Row],[Unit]]&amp;")"</f>
        <v xml:space="preserve">     Precast Concrete Inlets     (EA)</v>
      </c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>
        <v>1074.1199999999999</v>
      </c>
      <c r="Y289" s="55">
        <v>875</v>
      </c>
      <c r="Z289" s="55">
        <v>1250</v>
      </c>
      <c r="AA289" s="55">
        <v>980</v>
      </c>
      <c r="AB289" s="55">
        <v>1400</v>
      </c>
      <c r="AC289" s="55">
        <v>900</v>
      </c>
      <c r="AD289" s="55">
        <v>2121.2800000000002</v>
      </c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6"/>
    </row>
    <row r="290" spans="1:68" ht="18" customHeight="1" x14ac:dyDescent="0.3">
      <c r="A290" s="52">
        <v>2017</v>
      </c>
      <c r="B290" s="52"/>
      <c r="C290" s="53" t="s">
        <v>4711</v>
      </c>
      <c r="D290" s="52" t="s">
        <v>59</v>
      </c>
      <c r="E290" s="54">
        <f>IFERROR(MIN(AT_Bidders),0)</f>
        <v>485</v>
      </c>
      <c r="F290" s="54">
        <f>IFERROR(MAX(AT_Bidders),0)</f>
        <v>929.6</v>
      </c>
      <c r="G290" s="54">
        <f>IFERROR(AVERAGE(AT_Bidders),0)</f>
        <v>609.94285714285718</v>
      </c>
      <c r="H290" s="55" t="str">
        <f>tbl_AT[[#This Row],[Item '#]]&amp;"     "&amp;tbl_AT[[#This Row],[Description]]&amp;"     ("&amp;tbl_AT[[#This Row],[Unit]]&amp;")"</f>
        <v xml:space="preserve">     Precast Concrete Headwalls     (EA)</v>
      </c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>
        <v>485</v>
      </c>
      <c r="Y290" s="55">
        <v>520</v>
      </c>
      <c r="Z290" s="55">
        <v>625</v>
      </c>
      <c r="AA290" s="55">
        <v>610</v>
      </c>
      <c r="AB290" s="55">
        <v>600</v>
      </c>
      <c r="AC290" s="55">
        <v>500</v>
      </c>
      <c r="AD290" s="55">
        <v>929.6</v>
      </c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6"/>
    </row>
    <row r="291" spans="1:68" ht="18" customHeight="1" x14ac:dyDescent="0.3">
      <c r="A291" s="52">
        <v>2017</v>
      </c>
      <c r="B291" s="52"/>
      <c r="C291" s="53" t="s">
        <v>4713</v>
      </c>
      <c r="D291" s="52" t="s">
        <v>59</v>
      </c>
      <c r="E291" s="54">
        <f>IFERROR(MIN(AT_Bidders),0)</f>
        <v>300</v>
      </c>
      <c r="F291" s="54">
        <f>IFERROR(MAX(AT_Bidders),0)</f>
        <v>1100</v>
      </c>
      <c r="G291" s="54">
        <f>IFERROR(AVERAGE(AT_Bidders),0)</f>
        <v>793.25714285714287</v>
      </c>
      <c r="H291" s="55" t="str">
        <f>tbl_AT[[#This Row],[Item '#]]&amp;"     "&amp;tbl_AT[[#This Row],[Description]]&amp;"     ("&amp;tbl_AT[[#This Row],[Unit]]&amp;")"</f>
        <v xml:space="preserve">     Storm Cleanouts     (EA)</v>
      </c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>
        <v>700</v>
      </c>
      <c r="Y291" s="55">
        <v>1100</v>
      </c>
      <c r="Z291" s="55">
        <v>900</v>
      </c>
      <c r="AA291" s="55">
        <v>960</v>
      </c>
      <c r="AB291" s="55">
        <v>820</v>
      </c>
      <c r="AC291" s="55">
        <v>300</v>
      </c>
      <c r="AD291" s="55">
        <v>772.8</v>
      </c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6"/>
    </row>
    <row r="292" spans="1:68" ht="18" customHeight="1" x14ac:dyDescent="0.3">
      <c r="A292" s="52">
        <v>2017</v>
      </c>
      <c r="B292" s="52">
        <v>601</v>
      </c>
      <c r="C292" s="53" t="s">
        <v>4714</v>
      </c>
      <c r="D292" s="52" t="s">
        <v>14</v>
      </c>
      <c r="E292" s="54">
        <f>IFERROR(MIN(AT_Bidders),0)</f>
        <v>75</v>
      </c>
      <c r="F292" s="54">
        <f>IFERROR(MAX(AT_Bidders),0)</f>
        <v>340</v>
      </c>
      <c r="G292" s="54">
        <f>IFERROR(AVERAGE(AT_Bidders),0)</f>
        <v>193.48571428571429</v>
      </c>
      <c r="H292" s="55" t="str">
        <f>tbl_AT[[#This Row],[Item '#]]&amp;"     "&amp;tbl_AT[[#This Row],[Description]]&amp;"     ("&amp;tbl_AT[[#This Row],[Unit]]&amp;")"</f>
        <v>601     Rock Channel Protection ODOT Type C     (CY)</v>
      </c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>
        <v>75</v>
      </c>
      <c r="Y292" s="55">
        <v>340</v>
      </c>
      <c r="Z292" s="55">
        <v>325</v>
      </c>
      <c r="AA292" s="55">
        <v>200</v>
      </c>
      <c r="AB292" s="55">
        <v>180</v>
      </c>
      <c r="AC292" s="55">
        <v>100</v>
      </c>
      <c r="AD292" s="55">
        <v>134.4</v>
      </c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6"/>
    </row>
    <row r="293" spans="1:68" ht="18" customHeight="1" x14ac:dyDescent="0.3">
      <c r="A293" s="52">
        <v>2017</v>
      </c>
      <c r="B293" s="52">
        <v>601</v>
      </c>
      <c r="C293" s="53" t="s">
        <v>4715</v>
      </c>
      <c r="D293" s="52" t="s">
        <v>14</v>
      </c>
      <c r="E293" s="54">
        <f>IFERROR(MIN(AT_Bidders),0)</f>
        <v>75</v>
      </c>
      <c r="F293" s="54">
        <f>IFERROR(MAX(AT_Bidders),0)</f>
        <v>150</v>
      </c>
      <c r="G293" s="54">
        <f>IFERROR(AVERAGE(AT_Bidders),0)</f>
        <v>124.98857142857142</v>
      </c>
      <c r="H293" s="55" t="str">
        <f>tbl_AT[[#This Row],[Item '#]]&amp;"     "&amp;tbl_AT[[#This Row],[Description]]&amp;"     ("&amp;tbl_AT[[#This Row],[Unit]]&amp;")"</f>
        <v>601     Rock Channel Protection ODOT Type D     (CY)</v>
      </c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>
        <v>75</v>
      </c>
      <c r="Y293" s="55">
        <v>110</v>
      </c>
      <c r="Z293" s="55">
        <v>150</v>
      </c>
      <c r="AA293" s="55">
        <v>145</v>
      </c>
      <c r="AB293" s="55">
        <v>150</v>
      </c>
      <c r="AC293" s="55">
        <v>115</v>
      </c>
      <c r="AD293" s="55">
        <v>129.91999999999999</v>
      </c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6"/>
    </row>
    <row r="294" spans="1:68" ht="18" customHeight="1" x14ac:dyDescent="0.3">
      <c r="A294" s="52">
        <v>2017</v>
      </c>
      <c r="B294" s="52"/>
      <c r="C294" s="53" t="s">
        <v>5958</v>
      </c>
      <c r="D294" s="52" t="s">
        <v>12</v>
      </c>
      <c r="E294" s="54">
        <f>IFERROR(MIN(AT_Bidders),0)</f>
        <v>20</v>
      </c>
      <c r="F294" s="54">
        <f>IFERROR(MAX(AT_Bidders),0)</f>
        <v>45</v>
      </c>
      <c r="G294" s="54">
        <f>IFERROR(AVERAGE(AT_Bidders),0)</f>
        <v>30.082857142857144</v>
      </c>
      <c r="H294" s="55" t="str">
        <f>tbl_AT[[#This Row],[Item '#]]&amp;"     "&amp;tbl_AT[[#This Row],[Description]]&amp;"     ("&amp;tbl_AT[[#This Row],[Unit]]&amp;")"</f>
        <v xml:space="preserve">     Gas Line – 4”     (LF)</v>
      </c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>
        <v>25</v>
      </c>
      <c r="Y294" s="55">
        <v>39.299999999999997</v>
      </c>
      <c r="Z294" s="55">
        <v>20</v>
      </c>
      <c r="AA294" s="55">
        <v>35</v>
      </c>
      <c r="AB294" s="55">
        <v>25</v>
      </c>
      <c r="AC294" s="55">
        <v>45</v>
      </c>
      <c r="AD294" s="55">
        <v>21.28</v>
      </c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6"/>
    </row>
    <row r="295" spans="1:68" ht="18" customHeight="1" x14ac:dyDescent="0.3">
      <c r="A295" s="52">
        <v>2017</v>
      </c>
      <c r="B295" s="52"/>
      <c r="C295" s="53" t="s">
        <v>5959</v>
      </c>
      <c r="D295" s="52" t="s">
        <v>12</v>
      </c>
      <c r="E295" s="54">
        <f>IFERROR(MIN(AT_Bidders),0)</f>
        <v>17</v>
      </c>
      <c r="F295" s="54">
        <f>IFERROR(MAX(AT_Bidders),0)</f>
        <v>42</v>
      </c>
      <c r="G295" s="54">
        <f>IFERROR(AVERAGE(AT_Bidders),0)</f>
        <v>26.217142857142854</v>
      </c>
      <c r="H295" s="55" t="str">
        <f>tbl_AT[[#This Row],[Item '#]]&amp;"     "&amp;tbl_AT[[#This Row],[Description]]&amp;"     ("&amp;tbl_AT[[#This Row],[Unit]]&amp;")"</f>
        <v xml:space="preserve">     Gas Line - 2"     (LF)</v>
      </c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>
        <v>18</v>
      </c>
      <c r="Y295" s="55">
        <v>36.6</v>
      </c>
      <c r="Z295" s="55">
        <v>17</v>
      </c>
      <c r="AA295" s="55">
        <v>30</v>
      </c>
      <c r="AB295" s="55">
        <v>22</v>
      </c>
      <c r="AC295" s="55">
        <v>42</v>
      </c>
      <c r="AD295" s="55">
        <v>17.920000000000002</v>
      </c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6"/>
    </row>
    <row r="296" spans="1:68" ht="18" customHeight="1" x14ac:dyDescent="0.3">
      <c r="A296" s="52">
        <v>2017</v>
      </c>
      <c r="B296" s="52"/>
      <c r="C296" s="53" t="s">
        <v>4718</v>
      </c>
      <c r="D296" s="52" t="s">
        <v>12</v>
      </c>
      <c r="E296" s="54">
        <f>IFERROR(MIN(AT_Bidders),0)</f>
        <v>13</v>
      </c>
      <c r="F296" s="54">
        <f>IFERROR(MAX(AT_Bidders),0)</f>
        <v>41</v>
      </c>
      <c r="G296" s="54">
        <f>IFERROR(AVERAGE(AT_Bidders),0)</f>
        <v>23.779999999999998</v>
      </c>
      <c r="H296" s="55" t="str">
        <f>tbl_AT[[#This Row],[Item '#]]&amp;"     "&amp;tbl_AT[[#This Row],[Description]]&amp;"     ("&amp;tbl_AT[[#This Row],[Unit]]&amp;")"</f>
        <v xml:space="preserve">     Gas Line - 1-1/2"     (LF)</v>
      </c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>
        <v>13</v>
      </c>
      <c r="Y296" s="55">
        <v>29.1</v>
      </c>
      <c r="Z296" s="55">
        <v>14</v>
      </c>
      <c r="AA296" s="55">
        <v>30</v>
      </c>
      <c r="AB296" s="55">
        <v>22</v>
      </c>
      <c r="AC296" s="55">
        <v>41</v>
      </c>
      <c r="AD296" s="55">
        <v>17.36</v>
      </c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6"/>
    </row>
    <row r="297" spans="1:68" ht="18" customHeight="1" x14ac:dyDescent="0.3">
      <c r="A297" s="52">
        <v>2017</v>
      </c>
      <c r="B297" s="52"/>
      <c r="C297" s="53" t="s">
        <v>4719</v>
      </c>
      <c r="D297" s="52" t="s">
        <v>12</v>
      </c>
      <c r="E297" s="54">
        <f>IFERROR(MIN(AT_Bidders),0)</f>
        <v>11</v>
      </c>
      <c r="F297" s="54">
        <f>IFERROR(MAX(AT_Bidders),0)</f>
        <v>41</v>
      </c>
      <c r="G297" s="54">
        <f>IFERROR(AVERAGE(AT_Bidders),0)</f>
        <v>22.282857142857146</v>
      </c>
      <c r="H297" s="55" t="str">
        <f>tbl_AT[[#This Row],[Item '#]]&amp;"     "&amp;tbl_AT[[#This Row],[Description]]&amp;"     ("&amp;tbl_AT[[#This Row],[Unit]]&amp;")"</f>
        <v xml:space="preserve">     Gas Line - 1"     (LF)</v>
      </c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>
        <v>12</v>
      </c>
      <c r="Y297" s="55">
        <v>24.18</v>
      </c>
      <c r="Z297" s="55">
        <v>11</v>
      </c>
      <c r="AA297" s="55">
        <v>30</v>
      </c>
      <c r="AB297" s="55">
        <v>21</v>
      </c>
      <c r="AC297" s="55">
        <v>41</v>
      </c>
      <c r="AD297" s="55">
        <v>16.8</v>
      </c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6"/>
    </row>
    <row r="298" spans="1:68" ht="18" customHeight="1" x14ac:dyDescent="0.3">
      <c r="A298" s="52">
        <v>2017</v>
      </c>
      <c r="B298" s="52"/>
      <c r="C298" s="53" t="s">
        <v>5960</v>
      </c>
      <c r="D298" s="52" t="s">
        <v>59</v>
      </c>
      <c r="E298" s="54">
        <f>IFERROR(MIN(AT_Bidders),0)</f>
        <v>500</v>
      </c>
      <c r="F298" s="54">
        <f>IFERROR(MAX(AT_Bidders),0)</f>
        <v>1600</v>
      </c>
      <c r="G298" s="54">
        <f>IFERROR(AVERAGE(AT_Bidders),0)</f>
        <v>865.25</v>
      </c>
      <c r="H298" s="55" t="str">
        <f>tbl_AT[[#This Row],[Item '#]]&amp;"     "&amp;tbl_AT[[#This Row],[Description]]&amp;"     ("&amp;tbl_AT[[#This Row],[Unit]]&amp;")"</f>
        <v xml:space="preserve">     4” Gas Valve     (EA)</v>
      </c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>
        <v>500</v>
      </c>
      <c r="Y298" s="55">
        <v>565.15</v>
      </c>
      <c r="Z298" s="55">
        <v>700</v>
      </c>
      <c r="AA298" s="55">
        <v>1600</v>
      </c>
      <c r="AB298" s="55">
        <v>650</v>
      </c>
      <c r="AC298" s="55">
        <v>1000</v>
      </c>
      <c r="AD298" s="55">
        <v>1041.5999999999999</v>
      </c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6"/>
    </row>
    <row r="299" spans="1:68" ht="18" customHeight="1" x14ac:dyDescent="0.3">
      <c r="A299" s="52">
        <v>2017</v>
      </c>
      <c r="B299" s="52"/>
      <c r="C299" s="53" t="s">
        <v>5961</v>
      </c>
      <c r="D299" s="52" t="s">
        <v>59</v>
      </c>
      <c r="E299" s="54">
        <f>IFERROR(MIN(AT_Bidders),0)</f>
        <v>300</v>
      </c>
      <c r="F299" s="54">
        <f>IFERROR(MAX(AT_Bidders),0)</f>
        <v>1000</v>
      </c>
      <c r="G299" s="54">
        <f>IFERROR(AVERAGE(AT_Bidders),0)</f>
        <v>526.76857142857148</v>
      </c>
      <c r="H299" s="55" t="str">
        <f>tbl_AT[[#This Row],[Item '#]]&amp;"     "&amp;tbl_AT[[#This Row],[Description]]&amp;"     ("&amp;tbl_AT[[#This Row],[Unit]]&amp;")"</f>
        <v xml:space="preserve">     1-1/2” Gas Valve     (EA)</v>
      </c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>
        <v>500</v>
      </c>
      <c r="Y299" s="55">
        <v>382.5</v>
      </c>
      <c r="Z299" s="55">
        <v>350</v>
      </c>
      <c r="AA299" s="55">
        <v>1000</v>
      </c>
      <c r="AB299" s="55">
        <v>300</v>
      </c>
      <c r="AC299" s="55">
        <v>400</v>
      </c>
      <c r="AD299" s="55">
        <v>754.88</v>
      </c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6"/>
    </row>
    <row r="300" spans="1:68" ht="18" customHeight="1" x14ac:dyDescent="0.3">
      <c r="A300" s="52">
        <v>2017</v>
      </c>
      <c r="B300" s="52"/>
      <c r="C300" s="53" t="s">
        <v>5962</v>
      </c>
      <c r="D300" s="52" t="s">
        <v>59</v>
      </c>
      <c r="E300" s="54">
        <f>IFERROR(MIN(AT_Bidders),0)</f>
        <v>280</v>
      </c>
      <c r="F300" s="54">
        <f>IFERROR(MAX(AT_Bidders),0)</f>
        <v>950</v>
      </c>
      <c r="G300" s="54">
        <f>IFERROR(AVERAGE(AT_Bidders),0)</f>
        <v>482.0371428571429</v>
      </c>
      <c r="H300" s="55" t="str">
        <f>tbl_AT[[#This Row],[Item '#]]&amp;"     "&amp;tbl_AT[[#This Row],[Description]]&amp;"     ("&amp;tbl_AT[[#This Row],[Unit]]&amp;")"</f>
        <v xml:space="preserve">     1” Gas Valve     (EA)</v>
      </c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>
        <v>500</v>
      </c>
      <c r="Y300" s="55">
        <v>282.3</v>
      </c>
      <c r="Z300" s="55">
        <v>325</v>
      </c>
      <c r="AA300" s="55">
        <v>950</v>
      </c>
      <c r="AB300" s="55">
        <v>280</v>
      </c>
      <c r="AC300" s="55">
        <v>300</v>
      </c>
      <c r="AD300" s="55">
        <v>736.96</v>
      </c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6"/>
    </row>
    <row r="301" spans="1:68" ht="18" customHeight="1" x14ac:dyDescent="0.3">
      <c r="A301" s="52">
        <v>2017</v>
      </c>
      <c r="B301" s="52"/>
      <c r="C301" s="53" t="s">
        <v>5963</v>
      </c>
      <c r="D301" s="52" t="s">
        <v>59</v>
      </c>
      <c r="E301" s="54">
        <f>IFERROR(MIN(AT_Bidders),0)</f>
        <v>345</v>
      </c>
      <c r="F301" s="54">
        <f>IFERROR(MAX(AT_Bidders),0)</f>
        <v>3500</v>
      </c>
      <c r="G301" s="54">
        <f>IFERROR(AVERAGE(AT_Bidders),0)</f>
        <v>1337.0685714285714</v>
      </c>
      <c r="H301" s="55" t="str">
        <f>tbl_AT[[#This Row],[Item '#]]&amp;"     "&amp;tbl_AT[[#This Row],[Description]]&amp;"     ("&amp;tbl_AT[[#This Row],[Unit]]&amp;")"</f>
        <v xml:space="preserve">     Gas Regulator     (EA)</v>
      </c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>
        <v>500</v>
      </c>
      <c r="Y301" s="55">
        <v>670</v>
      </c>
      <c r="Z301" s="55">
        <v>345</v>
      </c>
      <c r="AA301" s="55">
        <v>3500</v>
      </c>
      <c r="AB301" s="55">
        <v>2500</v>
      </c>
      <c r="AC301" s="55">
        <v>1000</v>
      </c>
      <c r="AD301" s="55">
        <v>844.48</v>
      </c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6"/>
    </row>
    <row r="302" spans="1:68" ht="18" customHeight="1" x14ac:dyDescent="0.3">
      <c r="A302" s="52">
        <v>2017</v>
      </c>
      <c r="B302" s="52">
        <v>452</v>
      </c>
      <c r="C302" s="53" t="s">
        <v>5964</v>
      </c>
      <c r="D302" s="52" t="s">
        <v>48</v>
      </c>
      <c r="E302" s="54">
        <f>IFERROR(MIN(AT_Bidders),0)</f>
        <v>3.9</v>
      </c>
      <c r="F302" s="54">
        <f>IFERROR(MAX(AT_Bidders),0)</f>
        <v>8</v>
      </c>
      <c r="G302" s="54">
        <f>IFERROR(AVERAGE(AT_Bidders),0)</f>
        <v>5.8985714285714286</v>
      </c>
      <c r="H302" s="55" t="str">
        <f>tbl_AT[[#This Row],[Item '#]]&amp;"     "&amp;tbl_AT[[#This Row],[Description]]&amp;"     ("&amp;tbl_AT[[#This Row],[Unit]]&amp;")"</f>
        <v>452     5” Concrete Pavement - Campsites     (SF)</v>
      </c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>
        <v>5.25</v>
      </c>
      <c r="Y302" s="55">
        <v>3.9</v>
      </c>
      <c r="Z302" s="55">
        <v>5.51</v>
      </c>
      <c r="AA302" s="55">
        <v>6.3</v>
      </c>
      <c r="AB302" s="55">
        <v>8</v>
      </c>
      <c r="AC302" s="55">
        <v>6</v>
      </c>
      <c r="AD302" s="55">
        <v>6.33</v>
      </c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6"/>
    </row>
    <row r="303" spans="1:68" ht="18" customHeight="1" x14ac:dyDescent="0.3">
      <c r="A303" s="52">
        <v>2017</v>
      </c>
      <c r="B303" s="52">
        <v>452</v>
      </c>
      <c r="C303" s="53" t="s">
        <v>5965</v>
      </c>
      <c r="D303" s="52" t="s">
        <v>48</v>
      </c>
      <c r="E303" s="54">
        <f>IFERROR(MIN(AT_Bidders),0)</f>
        <v>3.9</v>
      </c>
      <c r="F303" s="54">
        <f>IFERROR(MAX(AT_Bidders),0)</f>
        <v>9</v>
      </c>
      <c r="G303" s="54">
        <f>IFERROR(AVERAGE(AT_Bidders),0)</f>
        <v>7.0485714285714289</v>
      </c>
      <c r="H303" s="55" t="str">
        <f>tbl_AT[[#This Row],[Item '#]]&amp;"     "&amp;tbl_AT[[#This Row],[Description]]&amp;"     ("&amp;tbl_AT[[#This Row],[Unit]]&amp;")"</f>
        <v>452     6” Concrete Pavement – Dump Sta.     (SF)</v>
      </c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>
        <v>7.5</v>
      </c>
      <c r="Y303" s="55">
        <v>3.9</v>
      </c>
      <c r="Z303" s="55">
        <v>7.88</v>
      </c>
      <c r="AA303" s="55">
        <v>6.5</v>
      </c>
      <c r="AB303" s="55">
        <v>9</v>
      </c>
      <c r="AC303" s="55">
        <v>7</v>
      </c>
      <c r="AD303" s="55">
        <v>7.56</v>
      </c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6"/>
    </row>
    <row r="304" spans="1:68" ht="18" customHeight="1" x14ac:dyDescent="0.3">
      <c r="A304" s="52">
        <v>2017</v>
      </c>
      <c r="B304" s="52">
        <v>304</v>
      </c>
      <c r="C304" s="53" t="s">
        <v>5966</v>
      </c>
      <c r="D304" s="52" t="s">
        <v>21</v>
      </c>
      <c r="E304" s="54">
        <f>IFERROR(MIN(AT_Bidders),0)</f>
        <v>7.97</v>
      </c>
      <c r="F304" s="54">
        <f>IFERROR(MAX(AT_Bidders),0)</f>
        <v>16.8</v>
      </c>
      <c r="G304" s="54">
        <f>IFERROR(AVERAGE(AT_Bidders),0)</f>
        <v>11.174285714285714</v>
      </c>
      <c r="H304" s="55" t="str">
        <f>tbl_AT[[#This Row],[Item '#]]&amp;"     "&amp;tbl_AT[[#This Row],[Description]]&amp;"     ("&amp;tbl_AT[[#This Row],[Unit]]&amp;")"</f>
        <v>304     Aggregate Base  - Campsites     (SY)</v>
      </c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>
        <v>7.97</v>
      </c>
      <c r="Y304" s="55">
        <v>12</v>
      </c>
      <c r="Z304" s="55">
        <v>11.75</v>
      </c>
      <c r="AA304" s="55">
        <v>9.6999999999999993</v>
      </c>
      <c r="AB304" s="55">
        <v>10</v>
      </c>
      <c r="AC304" s="55">
        <v>10</v>
      </c>
      <c r="AD304" s="55">
        <v>16.8</v>
      </c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6"/>
    </row>
    <row r="305" spans="1:68" ht="18" customHeight="1" x14ac:dyDescent="0.3">
      <c r="A305" s="52">
        <v>2017</v>
      </c>
      <c r="B305" s="52">
        <v>204</v>
      </c>
      <c r="C305" s="53" t="s">
        <v>4722</v>
      </c>
      <c r="D305" s="52" t="s">
        <v>21</v>
      </c>
      <c r="E305" s="54">
        <f>IFERROR(MIN(AT_Bidders),0)</f>
        <v>0.7</v>
      </c>
      <c r="F305" s="54">
        <f>IFERROR(MAX(AT_Bidders),0)</f>
        <v>7</v>
      </c>
      <c r="G305" s="54">
        <f>IFERROR(AVERAGE(AT_Bidders),0)</f>
        <v>2.4414285714285713</v>
      </c>
      <c r="H305" s="55" t="str">
        <f>tbl_AT[[#This Row],[Item '#]]&amp;"     "&amp;tbl_AT[[#This Row],[Description]]&amp;"     ("&amp;tbl_AT[[#This Row],[Unit]]&amp;")"</f>
        <v>204     Subgrade Compaction - Campsites     (SY)</v>
      </c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>
        <v>3</v>
      </c>
      <c r="Y305" s="55">
        <v>7</v>
      </c>
      <c r="Z305" s="55">
        <v>0.7</v>
      </c>
      <c r="AA305" s="55">
        <v>1.9</v>
      </c>
      <c r="AB305" s="55">
        <v>1.25</v>
      </c>
      <c r="AC305" s="55">
        <v>1</v>
      </c>
      <c r="AD305" s="55">
        <v>2.2400000000000002</v>
      </c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6"/>
    </row>
    <row r="306" spans="1:68" ht="18" customHeight="1" x14ac:dyDescent="0.3">
      <c r="A306" s="52">
        <v>2017</v>
      </c>
      <c r="B306" s="52">
        <v>441</v>
      </c>
      <c r="C306" s="53" t="s">
        <v>5967</v>
      </c>
      <c r="D306" s="52" t="s">
        <v>21</v>
      </c>
      <c r="E306" s="54">
        <f>IFERROR(MIN(AT_Bidders),0)</f>
        <v>4.8499999999999996</v>
      </c>
      <c r="F306" s="54">
        <f>IFERROR(MAX(AT_Bidders),0)</f>
        <v>22.4</v>
      </c>
      <c r="G306" s="54">
        <f>IFERROR(AVERAGE(AT_Bidders),0)</f>
        <v>7.9342857142857142</v>
      </c>
      <c r="H306" s="55" t="str">
        <f>tbl_AT[[#This Row],[Item '#]]&amp;"     "&amp;tbl_AT[[#This Row],[Description]]&amp;"     ("&amp;tbl_AT[[#This Row],[Unit]]&amp;")"</f>
        <v>441     Asphalt Pavement – Roads/Dump Sta.     (SY)</v>
      </c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>
        <v>5.29</v>
      </c>
      <c r="Y306" s="55">
        <v>5.5</v>
      </c>
      <c r="Z306" s="55">
        <v>4.8499999999999996</v>
      </c>
      <c r="AA306" s="55">
        <v>5</v>
      </c>
      <c r="AB306" s="55">
        <v>5.5</v>
      </c>
      <c r="AC306" s="55">
        <v>7</v>
      </c>
      <c r="AD306" s="55">
        <v>22.4</v>
      </c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6"/>
    </row>
    <row r="307" spans="1:68" ht="18" customHeight="1" x14ac:dyDescent="0.3">
      <c r="A307" s="52">
        <v>2017</v>
      </c>
      <c r="B307" s="52">
        <v>301</v>
      </c>
      <c r="C307" s="53" t="s">
        <v>5968</v>
      </c>
      <c r="D307" s="52" t="s">
        <v>21</v>
      </c>
      <c r="E307" s="54">
        <f>IFERROR(MIN(AT_Bidders),0)</f>
        <v>14.45</v>
      </c>
      <c r="F307" s="54">
        <f>IFERROR(MAX(AT_Bidders),0)</f>
        <v>19</v>
      </c>
      <c r="G307" s="54">
        <f>IFERROR(AVERAGE(AT_Bidders),0)</f>
        <v>15.841428571428574</v>
      </c>
      <c r="H307" s="55" t="str">
        <f>tbl_AT[[#This Row],[Item '#]]&amp;"     "&amp;tbl_AT[[#This Row],[Description]]&amp;"     ("&amp;tbl_AT[[#This Row],[Unit]]&amp;")"</f>
        <v>301     AC  Base Course  - Roads/Dump Sta.     (SY)</v>
      </c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>
        <v>15.81</v>
      </c>
      <c r="Y307" s="55">
        <v>15.5</v>
      </c>
      <c r="Z307" s="55">
        <v>14.45</v>
      </c>
      <c r="AA307" s="55">
        <v>14.45</v>
      </c>
      <c r="AB307" s="55">
        <v>15.5</v>
      </c>
      <c r="AC307" s="55">
        <v>19</v>
      </c>
      <c r="AD307" s="55">
        <v>16.18</v>
      </c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6"/>
    </row>
    <row r="308" spans="1:68" ht="18" customHeight="1" x14ac:dyDescent="0.3">
      <c r="A308" s="52">
        <v>2017</v>
      </c>
      <c r="B308" s="52">
        <v>304</v>
      </c>
      <c r="C308" s="53" t="s">
        <v>5969</v>
      </c>
      <c r="D308" s="52" t="s">
        <v>21</v>
      </c>
      <c r="E308" s="54">
        <f>IFERROR(MIN(AT_Bidders),0)</f>
        <v>4</v>
      </c>
      <c r="F308" s="54">
        <f>IFERROR(MAX(AT_Bidders),0)</f>
        <v>14</v>
      </c>
      <c r="G308" s="54">
        <f>IFERROR(AVERAGE(AT_Bidders),0)</f>
        <v>8.8916666666666675</v>
      </c>
      <c r="H308" s="55" t="str">
        <f>tbl_AT[[#This Row],[Item '#]]&amp;"     "&amp;tbl_AT[[#This Row],[Description]]&amp;"     ("&amp;tbl_AT[[#This Row],[Unit]]&amp;")"</f>
        <v>304     Aggregate Base – Roads/Dump Sta.     (SY)</v>
      </c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>
        <v>8.35</v>
      </c>
      <c r="Y308" s="55">
        <v>4</v>
      </c>
      <c r="Z308" s="55">
        <v>8</v>
      </c>
      <c r="AA308" s="55">
        <v>9</v>
      </c>
      <c r="AB308" s="55">
        <v>10</v>
      </c>
      <c r="AC308" s="55">
        <v>14</v>
      </c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6"/>
    </row>
    <row r="309" spans="1:68" ht="18" customHeight="1" x14ac:dyDescent="0.3">
      <c r="A309" s="52">
        <v>2017</v>
      </c>
      <c r="B309" s="52">
        <v>204</v>
      </c>
      <c r="C309" s="53" t="s">
        <v>5970</v>
      </c>
      <c r="D309" s="52" t="s">
        <v>21</v>
      </c>
      <c r="E309" s="54">
        <f>IFERROR(MIN(AT_Bidders),0)</f>
        <v>7.0000000000000007E-2</v>
      </c>
      <c r="F309" s="54">
        <f>IFERROR(MAX(AT_Bidders),0)</f>
        <v>2.2400000000000002</v>
      </c>
      <c r="G309" s="54">
        <f>IFERROR(AVERAGE(AT_Bidders),0)</f>
        <v>1.3014285714285714</v>
      </c>
      <c r="H309" s="55" t="str">
        <f>tbl_AT[[#This Row],[Item '#]]&amp;"     "&amp;tbl_AT[[#This Row],[Description]]&amp;"     ("&amp;tbl_AT[[#This Row],[Unit]]&amp;")"</f>
        <v>204     Subgrade Compaction – Roads/Dump Sta.     (SY)</v>
      </c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>
        <v>2</v>
      </c>
      <c r="Y309" s="55">
        <v>7.0000000000000007E-2</v>
      </c>
      <c r="Z309" s="55">
        <v>1</v>
      </c>
      <c r="AA309" s="55">
        <v>1.55</v>
      </c>
      <c r="AB309" s="55">
        <v>1.25</v>
      </c>
      <c r="AC309" s="55">
        <v>1</v>
      </c>
      <c r="AD309" s="55">
        <v>2.2400000000000002</v>
      </c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6"/>
    </row>
    <row r="310" spans="1:68" ht="18" customHeight="1" x14ac:dyDescent="0.3">
      <c r="A310" s="52">
        <v>2017</v>
      </c>
      <c r="B310" s="52">
        <v>206</v>
      </c>
      <c r="C310" s="53" t="s">
        <v>5971</v>
      </c>
      <c r="D310" s="52" t="s">
        <v>21</v>
      </c>
      <c r="E310" s="54">
        <f>IFERROR(MIN(AT_Bidders),0)</f>
        <v>2.8</v>
      </c>
      <c r="F310" s="54">
        <f>IFERROR(MAX(AT_Bidders),0)</f>
        <v>5</v>
      </c>
      <c r="G310" s="54">
        <f>IFERROR(AVERAGE(AT_Bidders),0)</f>
        <v>3.59</v>
      </c>
      <c r="H310" s="55" t="str">
        <f>tbl_AT[[#This Row],[Item '#]]&amp;"     "&amp;tbl_AT[[#This Row],[Description]]&amp;"     ("&amp;tbl_AT[[#This Row],[Unit]]&amp;")"</f>
        <v>206     12” Cement Stabilized Subgrade     (SY)</v>
      </c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>
        <v>4.3</v>
      </c>
      <c r="Y310" s="55">
        <v>3.88</v>
      </c>
      <c r="Z310" s="55">
        <v>3.15</v>
      </c>
      <c r="AA310" s="55">
        <v>5</v>
      </c>
      <c r="AB310" s="55">
        <v>3</v>
      </c>
      <c r="AC310" s="55">
        <v>3</v>
      </c>
      <c r="AD310" s="55">
        <v>2.8</v>
      </c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6"/>
    </row>
    <row r="311" spans="1:68" ht="18" customHeight="1" x14ac:dyDescent="0.3">
      <c r="A311" s="52">
        <v>2017</v>
      </c>
      <c r="B311" s="52">
        <v>206</v>
      </c>
      <c r="C311" s="53" t="s">
        <v>600</v>
      </c>
      <c r="D311" s="52" t="s">
        <v>199</v>
      </c>
      <c r="E311" s="54">
        <f>IFERROR(MIN(AT_Bidders),0)</f>
        <v>125</v>
      </c>
      <c r="F311" s="54">
        <f>IFERROR(MAX(AT_Bidders),0)</f>
        <v>198</v>
      </c>
      <c r="G311" s="54">
        <f>IFERROR(AVERAGE(AT_Bidders),0)</f>
        <v>162.9485714285714</v>
      </c>
      <c r="H311" s="55" t="str">
        <f>tbl_AT[[#This Row],[Item '#]]&amp;"     "&amp;tbl_AT[[#This Row],[Description]]&amp;"     ("&amp;tbl_AT[[#This Row],[Unit]]&amp;")"</f>
        <v>206     Cement     (TON)</v>
      </c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>
        <v>198</v>
      </c>
      <c r="Y311" s="55">
        <v>125</v>
      </c>
      <c r="Z311" s="55">
        <v>155</v>
      </c>
      <c r="AA311" s="55">
        <v>193</v>
      </c>
      <c r="AB311" s="55">
        <v>155</v>
      </c>
      <c r="AC311" s="55">
        <v>150</v>
      </c>
      <c r="AD311" s="55">
        <v>164.64</v>
      </c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6"/>
    </row>
    <row r="312" spans="1:68" ht="18" customHeight="1" x14ac:dyDescent="0.3">
      <c r="A312" s="52">
        <v>2017</v>
      </c>
      <c r="B312" s="52">
        <v>206</v>
      </c>
      <c r="C312" s="53" t="s">
        <v>606</v>
      </c>
      <c r="D312" s="52" t="s">
        <v>21</v>
      </c>
      <c r="E312" s="54">
        <f>IFERROR(MIN(AT_Bidders),0)</f>
        <v>0.45</v>
      </c>
      <c r="F312" s="54">
        <f>IFERROR(MAX(AT_Bidders),0)</f>
        <v>1.8</v>
      </c>
      <c r="G312" s="54">
        <f>IFERROR(AVERAGE(AT_Bidders),0)</f>
        <v>0.79</v>
      </c>
      <c r="H312" s="55" t="str">
        <f>tbl_AT[[#This Row],[Item '#]]&amp;"     "&amp;tbl_AT[[#This Row],[Description]]&amp;"     ("&amp;tbl_AT[[#This Row],[Unit]]&amp;")"</f>
        <v>206     Curing Coat     (SY)</v>
      </c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>
        <v>0.75</v>
      </c>
      <c r="Y312" s="55">
        <v>1.08</v>
      </c>
      <c r="Z312" s="55">
        <v>0.45</v>
      </c>
      <c r="AA312" s="55">
        <v>1.8</v>
      </c>
      <c r="AB312" s="55">
        <v>0.5</v>
      </c>
      <c r="AC312" s="55">
        <v>0.5</v>
      </c>
      <c r="AD312" s="55">
        <v>0.45</v>
      </c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6"/>
    </row>
    <row r="313" spans="1:68" ht="18" customHeight="1" x14ac:dyDescent="0.3">
      <c r="A313" s="52">
        <v>2017</v>
      </c>
      <c r="B313" s="52">
        <v>206</v>
      </c>
      <c r="C313" s="53" t="s">
        <v>5972</v>
      </c>
      <c r="D313" s="52" t="s">
        <v>9</v>
      </c>
      <c r="E313" s="54">
        <f>IFERROR(MIN(AT_Bidders),0)</f>
        <v>2500</v>
      </c>
      <c r="F313" s="54">
        <f>IFERROR(MAX(AT_Bidders),0)</f>
        <v>22750</v>
      </c>
      <c r="G313" s="54">
        <f>IFERROR(AVERAGE(AT_Bidders),0)</f>
        <v>6631.5714285714284</v>
      </c>
      <c r="H313" s="55" t="str">
        <f>tbl_AT[[#This Row],[Item '#]]&amp;"     "&amp;tbl_AT[[#This Row],[Description]]&amp;"     ("&amp;tbl_AT[[#This Row],[Unit]]&amp;")"</f>
        <v>206     Mixture Design for Chemically Stabilized Soils     (LS)</v>
      </c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>
        <v>22750</v>
      </c>
      <c r="Y313" s="55">
        <v>5521</v>
      </c>
      <c r="Z313" s="55">
        <v>3150</v>
      </c>
      <c r="AA313" s="55">
        <v>7000</v>
      </c>
      <c r="AB313" s="55">
        <v>2700</v>
      </c>
      <c r="AC313" s="55">
        <v>2500</v>
      </c>
      <c r="AD313" s="55">
        <v>2800</v>
      </c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6"/>
    </row>
    <row r="314" spans="1:68" ht="18" customHeight="1" x14ac:dyDescent="0.3">
      <c r="A314" s="52">
        <v>2017</v>
      </c>
      <c r="B314" s="52">
        <v>407</v>
      </c>
      <c r="C314" s="53" t="s">
        <v>28</v>
      </c>
      <c r="D314" s="52" t="s">
        <v>29</v>
      </c>
      <c r="E314" s="54">
        <f>IFERROR(MIN(AT_Bidders),0)</f>
        <v>2.2000000000000002</v>
      </c>
      <c r="F314" s="54">
        <f>IFERROR(MAX(AT_Bidders),0)</f>
        <v>3.46</v>
      </c>
      <c r="G314" s="54">
        <f>IFERROR(AVERAGE(AT_Bidders),0)</f>
        <v>2.9171428571428568</v>
      </c>
      <c r="H314" s="55" t="str">
        <f>tbl_AT[[#This Row],[Item '#]]&amp;"     "&amp;tbl_AT[[#This Row],[Description]]&amp;"     ("&amp;tbl_AT[[#This Row],[Unit]]&amp;")"</f>
        <v>407     Tack Coat     (GAL)</v>
      </c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>
        <v>3.46</v>
      </c>
      <c r="Y314" s="55">
        <v>2.2000000000000002</v>
      </c>
      <c r="Z314" s="55">
        <v>3.25</v>
      </c>
      <c r="AA314" s="55">
        <v>2.6</v>
      </c>
      <c r="AB314" s="55">
        <v>3</v>
      </c>
      <c r="AC314" s="55">
        <v>3</v>
      </c>
      <c r="AD314" s="55">
        <v>2.91</v>
      </c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6"/>
    </row>
    <row r="315" spans="1:68" ht="18" customHeight="1" x14ac:dyDescent="0.3">
      <c r="A315" s="52">
        <v>2017</v>
      </c>
      <c r="B315" s="52">
        <v>441</v>
      </c>
      <c r="C315" s="53" t="s">
        <v>4726</v>
      </c>
      <c r="D315" s="52" t="s">
        <v>21</v>
      </c>
      <c r="E315" s="54">
        <f>IFERROR(MIN(AT_Bidders),0)</f>
        <v>11.4</v>
      </c>
      <c r="F315" s="54">
        <f>IFERROR(MAX(AT_Bidders),0)</f>
        <v>15.4</v>
      </c>
      <c r="G315" s="54">
        <f>IFERROR(AVERAGE(AT_Bidders),0)</f>
        <v>13.564285714285717</v>
      </c>
      <c r="H315" s="55" t="str">
        <f>tbl_AT[[#This Row],[Item '#]]&amp;"     "&amp;tbl_AT[[#This Row],[Description]]&amp;"     ("&amp;tbl_AT[[#This Row],[Unit]]&amp;")"</f>
        <v>441     Asphalt Pavement - Sidewalks/Paths     (SY)</v>
      </c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>
        <v>13.8</v>
      </c>
      <c r="Y315" s="55">
        <v>11.4</v>
      </c>
      <c r="Z315" s="55">
        <v>12.6</v>
      </c>
      <c r="AA315" s="55">
        <v>13.75</v>
      </c>
      <c r="AB315" s="55">
        <v>15</v>
      </c>
      <c r="AC315" s="55">
        <v>13</v>
      </c>
      <c r="AD315" s="55">
        <v>15.4</v>
      </c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6"/>
    </row>
    <row r="316" spans="1:68" ht="18" customHeight="1" x14ac:dyDescent="0.3">
      <c r="A316" s="52">
        <v>2017</v>
      </c>
      <c r="B316" s="52">
        <v>304</v>
      </c>
      <c r="C316" s="53" t="s">
        <v>5973</v>
      </c>
      <c r="D316" s="52" t="s">
        <v>21</v>
      </c>
      <c r="E316" s="54">
        <f>IFERROR(MIN(AT_Bidders),0)</f>
        <v>9</v>
      </c>
      <c r="F316" s="54">
        <f>IFERROR(MAX(AT_Bidders),0)</f>
        <v>20</v>
      </c>
      <c r="G316" s="54">
        <f>IFERROR(AVERAGE(AT_Bidders),0)</f>
        <v>13.417142857142858</v>
      </c>
      <c r="H316" s="55" t="str">
        <f>tbl_AT[[#This Row],[Item '#]]&amp;"     "&amp;tbl_AT[[#This Row],[Description]]&amp;"     ("&amp;tbl_AT[[#This Row],[Unit]]&amp;")"</f>
        <v>304     Aggregate Base  - Sidewalks/Paths     (SY)</v>
      </c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>
        <v>17.12</v>
      </c>
      <c r="Y316" s="55">
        <v>20</v>
      </c>
      <c r="Z316" s="55">
        <v>11</v>
      </c>
      <c r="AA316" s="55">
        <v>9</v>
      </c>
      <c r="AB316" s="55">
        <v>10</v>
      </c>
      <c r="AC316" s="55">
        <v>10</v>
      </c>
      <c r="AD316" s="55">
        <v>16.8</v>
      </c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6"/>
    </row>
    <row r="317" spans="1:68" ht="18" customHeight="1" x14ac:dyDescent="0.3">
      <c r="A317" s="52">
        <v>2017</v>
      </c>
      <c r="B317" s="52">
        <v>204</v>
      </c>
      <c r="C317" s="53" t="s">
        <v>4728</v>
      </c>
      <c r="D317" s="52" t="s">
        <v>21</v>
      </c>
      <c r="E317" s="54">
        <f>IFERROR(MIN(AT_Bidders),0)</f>
        <v>1</v>
      </c>
      <c r="F317" s="54">
        <f>IFERROR(MAX(AT_Bidders),0)</f>
        <v>3</v>
      </c>
      <c r="G317" s="54">
        <f>IFERROR(AVERAGE(AT_Bidders),0)</f>
        <v>1.9557142857142857</v>
      </c>
      <c r="H317" s="55" t="str">
        <f>tbl_AT[[#This Row],[Item '#]]&amp;"     "&amp;tbl_AT[[#This Row],[Description]]&amp;"     ("&amp;tbl_AT[[#This Row],[Unit]]&amp;")"</f>
        <v>204     Subgrade Compaction - Sidewalks/Paths     (SY)</v>
      </c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>
        <v>3</v>
      </c>
      <c r="Y317" s="55">
        <v>3</v>
      </c>
      <c r="Z317" s="55">
        <v>1</v>
      </c>
      <c r="AA317" s="55">
        <v>2.2000000000000002</v>
      </c>
      <c r="AB317" s="55">
        <v>1.25</v>
      </c>
      <c r="AC317" s="55">
        <v>1</v>
      </c>
      <c r="AD317" s="55">
        <v>2.2400000000000002</v>
      </c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6"/>
    </row>
    <row r="318" spans="1:68" ht="18" customHeight="1" x14ac:dyDescent="0.3">
      <c r="A318" s="52">
        <v>2017</v>
      </c>
      <c r="B318" s="52"/>
      <c r="C318" s="53" t="s">
        <v>5974</v>
      </c>
      <c r="D318" s="52" t="s">
        <v>48</v>
      </c>
      <c r="E318" s="54">
        <f>IFERROR(MIN(AT_Bidders),0)</f>
        <v>6</v>
      </c>
      <c r="F318" s="54">
        <f>IFERROR(MAX(AT_Bidders),0)</f>
        <v>22.5</v>
      </c>
      <c r="G318" s="54">
        <f>IFERROR(AVERAGE(AT_Bidders),0)</f>
        <v>11.662857142857144</v>
      </c>
      <c r="H318" s="55" t="str">
        <f>tbl_AT[[#This Row],[Item '#]]&amp;"     "&amp;tbl_AT[[#This Row],[Description]]&amp;"     ("&amp;tbl_AT[[#This Row],[Unit]]&amp;")"</f>
        <v xml:space="preserve">     Concrete Sidewalk     (SF)</v>
      </c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>
        <v>22.5</v>
      </c>
      <c r="Y318" s="55">
        <v>20</v>
      </c>
      <c r="Z318" s="55">
        <v>7.5</v>
      </c>
      <c r="AA318" s="55">
        <v>6</v>
      </c>
      <c r="AB318" s="55">
        <v>8</v>
      </c>
      <c r="AC318" s="55">
        <v>7</v>
      </c>
      <c r="AD318" s="55">
        <v>10.64</v>
      </c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6"/>
    </row>
    <row r="319" spans="1:68" ht="18" customHeight="1" x14ac:dyDescent="0.3">
      <c r="A319" s="52">
        <v>2017</v>
      </c>
      <c r="B319" s="52">
        <v>204</v>
      </c>
      <c r="C319" s="53" t="s">
        <v>22</v>
      </c>
      <c r="D319" s="52" t="s">
        <v>23</v>
      </c>
      <c r="E319" s="54">
        <f>IFERROR(MIN(AT_Bidders),0)</f>
        <v>75</v>
      </c>
      <c r="F319" s="54">
        <f>IFERROR(MAX(AT_Bidders),0)</f>
        <v>270</v>
      </c>
      <c r="G319" s="54">
        <f>IFERROR(AVERAGE(AT_Bidders),0)</f>
        <v>140.6</v>
      </c>
      <c r="H319" s="55" t="str">
        <f>tbl_AT[[#This Row],[Item '#]]&amp;"     "&amp;tbl_AT[[#This Row],[Description]]&amp;"     ("&amp;tbl_AT[[#This Row],[Unit]]&amp;")"</f>
        <v>204     Proof Rolling     (HR)</v>
      </c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>
        <v>85</v>
      </c>
      <c r="Y319" s="55">
        <v>75</v>
      </c>
      <c r="Z319" s="55">
        <v>125</v>
      </c>
      <c r="AA319" s="55">
        <v>270</v>
      </c>
      <c r="AB319" s="55">
        <v>150</v>
      </c>
      <c r="AC319" s="55">
        <v>100</v>
      </c>
      <c r="AD319" s="55">
        <v>179.2</v>
      </c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6"/>
    </row>
    <row r="320" spans="1:68" ht="18" customHeight="1" x14ac:dyDescent="0.3">
      <c r="A320" s="52">
        <v>2017</v>
      </c>
      <c r="B320" s="52"/>
      <c r="C320" s="53" t="s">
        <v>5975</v>
      </c>
      <c r="D320" s="52" t="s">
        <v>21</v>
      </c>
      <c r="E320" s="54">
        <f>IFERROR(MIN(AT_Bidders),0)</f>
        <v>5</v>
      </c>
      <c r="F320" s="54">
        <f>IFERROR(MAX(AT_Bidders),0)</f>
        <v>65</v>
      </c>
      <c r="G320" s="54">
        <f>IFERROR(AVERAGE(AT_Bidders),0)</f>
        <v>28.25714285714286</v>
      </c>
      <c r="H320" s="55" t="str">
        <f>tbl_AT[[#This Row],[Item '#]]&amp;"     "&amp;tbl_AT[[#This Row],[Description]]&amp;"     ("&amp;tbl_AT[[#This Row],[Unit]]&amp;")"</f>
        <v xml:space="preserve">     Full Depth Subgrade Repair - Campsites     (SY)</v>
      </c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>
        <v>28.3</v>
      </c>
      <c r="Y320" s="55">
        <v>27</v>
      </c>
      <c r="Z320" s="55">
        <v>25</v>
      </c>
      <c r="AA320" s="55">
        <v>27</v>
      </c>
      <c r="AB320" s="55">
        <v>5</v>
      </c>
      <c r="AC320" s="55">
        <v>65</v>
      </c>
      <c r="AD320" s="55">
        <v>20.5</v>
      </c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6"/>
    </row>
    <row r="321" spans="1:68" ht="18" customHeight="1" x14ac:dyDescent="0.3">
      <c r="A321" s="52">
        <v>2017</v>
      </c>
      <c r="B321" s="52">
        <v>422</v>
      </c>
      <c r="C321" s="53" t="s">
        <v>5976</v>
      </c>
      <c r="D321" s="52" t="s">
        <v>21</v>
      </c>
      <c r="E321" s="54">
        <f>IFERROR(MIN(AT_Bidders),0)</f>
        <v>6.36</v>
      </c>
      <c r="F321" s="54">
        <f>IFERROR(MAX(AT_Bidders),0)</f>
        <v>12</v>
      </c>
      <c r="G321" s="54">
        <f>IFERROR(AVERAGE(AT_Bidders),0)</f>
        <v>8.3042857142857134</v>
      </c>
      <c r="H321" s="55" t="str">
        <f>tbl_AT[[#This Row],[Item '#]]&amp;"     "&amp;tbl_AT[[#This Row],[Description]]&amp;"     ("&amp;tbl_AT[[#This Row],[Unit]]&amp;")"</f>
        <v>422     Chipseal Pavement with Fog Seal     (SY)</v>
      </c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>
        <v>6.36</v>
      </c>
      <c r="Y321" s="55">
        <v>7.75</v>
      </c>
      <c r="Z321" s="55">
        <v>7</v>
      </c>
      <c r="AA321" s="55">
        <v>7.5</v>
      </c>
      <c r="AB321" s="55">
        <v>8</v>
      </c>
      <c r="AC321" s="55">
        <v>12</v>
      </c>
      <c r="AD321" s="55">
        <v>9.52</v>
      </c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6"/>
    </row>
    <row r="322" spans="1:68" ht="18" customHeight="1" x14ac:dyDescent="0.3">
      <c r="A322" s="52">
        <v>2017</v>
      </c>
      <c r="B322" s="52">
        <v>304</v>
      </c>
      <c r="C322" s="53" t="s">
        <v>5977</v>
      </c>
      <c r="D322" s="52" t="s">
        <v>21</v>
      </c>
      <c r="E322" s="54">
        <f>IFERROR(MIN(AT_Bidders),0)</f>
        <v>8.44</v>
      </c>
      <c r="F322" s="54">
        <f>IFERROR(MAX(AT_Bidders),0)</f>
        <v>16.8</v>
      </c>
      <c r="G322" s="54">
        <f>IFERROR(AVERAGE(AT_Bidders),0)</f>
        <v>11.677142857142856</v>
      </c>
      <c r="H322" s="55" t="str">
        <f>tbl_AT[[#This Row],[Item '#]]&amp;"     "&amp;tbl_AT[[#This Row],[Description]]&amp;"     ("&amp;tbl_AT[[#This Row],[Unit]]&amp;")"</f>
        <v>304     Aggregate Base – Event Parking     (SY)</v>
      </c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>
        <v>8.44</v>
      </c>
      <c r="Y322" s="55">
        <v>12</v>
      </c>
      <c r="Z322" s="55">
        <v>11</v>
      </c>
      <c r="AA322" s="55">
        <v>13.5</v>
      </c>
      <c r="AB322" s="55">
        <v>10</v>
      </c>
      <c r="AC322" s="55">
        <v>10</v>
      </c>
      <c r="AD322" s="55">
        <v>16.8</v>
      </c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6"/>
    </row>
    <row r="323" spans="1:68" ht="18" customHeight="1" x14ac:dyDescent="0.3">
      <c r="A323" s="52">
        <v>2017</v>
      </c>
      <c r="B323" s="52"/>
      <c r="C323" s="53" t="s">
        <v>5978</v>
      </c>
      <c r="D323" s="52" t="s">
        <v>21</v>
      </c>
      <c r="E323" s="54">
        <f>IFERROR(MIN(AT_Bidders),0)</f>
        <v>10</v>
      </c>
      <c r="F323" s="54">
        <f>IFERROR(MAX(AT_Bidders),0)</f>
        <v>16.8</v>
      </c>
      <c r="G323" s="54">
        <f>IFERROR(AVERAGE(AT_Bidders),0)</f>
        <v>11.565714285714284</v>
      </c>
      <c r="H323" s="55" t="str">
        <f>tbl_AT[[#This Row],[Item '#]]&amp;"     "&amp;tbl_AT[[#This Row],[Description]]&amp;"     ("&amp;tbl_AT[[#This Row],[Unit]]&amp;")"</f>
        <v xml:space="preserve">     No. 4 Limestone Aggregate Base – Event Parking     (SY)</v>
      </c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>
        <v>11.46</v>
      </c>
      <c r="Y323" s="55">
        <v>10</v>
      </c>
      <c r="Z323" s="55">
        <v>10</v>
      </c>
      <c r="AA323" s="55">
        <v>11.7</v>
      </c>
      <c r="AB323" s="55">
        <v>11</v>
      </c>
      <c r="AC323" s="55">
        <v>10</v>
      </c>
      <c r="AD323" s="55">
        <v>16.8</v>
      </c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6"/>
    </row>
    <row r="324" spans="1:68" ht="18" customHeight="1" x14ac:dyDescent="0.3">
      <c r="A324" s="52">
        <v>2017</v>
      </c>
      <c r="B324" s="52">
        <v>204</v>
      </c>
      <c r="C324" s="53" t="s">
        <v>5979</v>
      </c>
      <c r="D324" s="52" t="s">
        <v>21</v>
      </c>
      <c r="E324" s="54">
        <f>IFERROR(MIN(AT_Bidders),0)</f>
        <v>1</v>
      </c>
      <c r="F324" s="54">
        <f>IFERROR(MAX(AT_Bidders),0)</f>
        <v>2.5</v>
      </c>
      <c r="G324" s="54">
        <f>IFERROR(AVERAGE(AT_Bidders),0)</f>
        <v>1.6485714285714288</v>
      </c>
      <c r="H324" s="55" t="str">
        <f>tbl_AT[[#This Row],[Item '#]]&amp;"     "&amp;tbl_AT[[#This Row],[Description]]&amp;"     ("&amp;tbl_AT[[#This Row],[Unit]]&amp;")"</f>
        <v>204     Subgrade Compaction – Event Parking     (SY)</v>
      </c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>
        <v>2</v>
      </c>
      <c r="Y324" s="55">
        <v>2.5</v>
      </c>
      <c r="Z324" s="55">
        <v>1</v>
      </c>
      <c r="AA324" s="55">
        <v>1.55</v>
      </c>
      <c r="AB324" s="55">
        <v>1.25</v>
      </c>
      <c r="AC324" s="55">
        <v>1</v>
      </c>
      <c r="AD324" s="55">
        <v>2.2400000000000002</v>
      </c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6"/>
    </row>
    <row r="325" spans="1:68" ht="18" customHeight="1" x14ac:dyDescent="0.3">
      <c r="A325" s="52">
        <v>2017</v>
      </c>
      <c r="B325" s="52"/>
      <c r="C325" s="53" t="s">
        <v>5980</v>
      </c>
      <c r="D325" s="52" t="s">
        <v>21</v>
      </c>
      <c r="E325" s="54">
        <f>IFERROR(MIN(AT_Bidders),0)</f>
        <v>4.83</v>
      </c>
      <c r="F325" s="54">
        <f>IFERROR(MAX(AT_Bidders),0)</f>
        <v>12</v>
      </c>
      <c r="G325" s="54">
        <f>IFERROR(AVERAGE(AT_Bidders),0)</f>
        <v>8.3085714285714296</v>
      </c>
      <c r="H325" s="55" t="str">
        <f>tbl_AT[[#This Row],[Item '#]]&amp;"     "&amp;tbl_AT[[#This Row],[Description]]&amp;"     ("&amp;tbl_AT[[#This Row],[Unit]]&amp;")"</f>
        <v xml:space="preserve">     1.25” Bituminous Overlay     (SY)</v>
      </c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>
        <v>5.29</v>
      </c>
      <c r="Y325" s="55">
        <v>7.15</v>
      </c>
      <c r="Z325" s="55">
        <v>4.83</v>
      </c>
      <c r="AA325" s="55">
        <v>11.25</v>
      </c>
      <c r="AB325" s="55">
        <v>12</v>
      </c>
      <c r="AC325" s="55">
        <v>7</v>
      </c>
      <c r="AD325" s="55">
        <v>10.64</v>
      </c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6"/>
    </row>
    <row r="326" spans="1:68" ht="18" customHeight="1" x14ac:dyDescent="0.3">
      <c r="A326" s="52">
        <v>2017</v>
      </c>
      <c r="B326" s="52"/>
      <c r="C326" s="53" t="s">
        <v>5981</v>
      </c>
      <c r="D326" s="52" t="s">
        <v>21</v>
      </c>
      <c r="E326" s="54">
        <f>IFERROR(MIN(AT_Bidders),0)</f>
        <v>60</v>
      </c>
      <c r="F326" s="54">
        <f>IFERROR(MAX(AT_Bidders),0)</f>
        <v>470</v>
      </c>
      <c r="G326" s="54">
        <f>IFERROR(AVERAGE(AT_Bidders),0)</f>
        <v>161</v>
      </c>
      <c r="H326" s="55" t="str">
        <f>tbl_AT[[#This Row],[Item '#]]&amp;"     "&amp;tbl_AT[[#This Row],[Description]]&amp;"     ("&amp;tbl_AT[[#This Row],[Unit]]&amp;")"</f>
        <v xml:space="preserve">     Trench Restoration (Asphalt)     (SY)</v>
      </c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>
        <v>75</v>
      </c>
      <c r="Y326" s="55">
        <v>60</v>
      </c>
      <c r="Z326" s="55">
        <v>61</v>
      </c>
      <c r="AA326" s="55">
        <v>175</v>
      </c>
      <c r="AB326" s="55">
        <v>470</v>
      </c>
      <c r="AC326" s="55">
        <v>90</v>
      </c>
      <c r="AD326" s="55">
        <v>196</v>
      </c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6"/>
    </row>
    <row r="327" spans="1:68" ht="18" customHeight="1" x14ac:dyDescent="0.3">
      <c r="A327" s="52">
        <v>2017</v>
      </c>
      <c r="B327" s="52"/>
      <c r="C327" s="53" t="s">
        <v>4732</v>
      </c>
      <c r="D327" s="52" t="s">
        <v>59</v>
      </c>
      <c r="E327" s="54">
        <f>IFERROR(MIN(AT_Bidders),0)</f>
        <v>75</v>
      </c>
      <c r="F327" s="54">
        <f>IFERROR(MAX(AT_Bidders),0)</f>
        <v>150</v>
      </c>
      <c r="G327" s="54">
        <f>IFERROR(AVERAGE(AT_Bidders),0)</f>
        <v>102.08571428571429</v>
      </c>
      <c r="H327" s="55" t="str">
        <f>tbl_AT[[#This Row],[Item '#]]&amp;"     "&amp;tbl_AT[[#This Row],[Description]]&amp;"     ("&amp;tbl_AT[[#This Row],[Unit]]&amp;")"</f>
        <v xml:space="preserve">     Precast Concrete Wheelstop     (EA)</v>
      </c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>
        <v>75</v>
      </c>
      <c r="Y327" s="55">
        <v>115</v>
      </c>
      <c r="Z327" s="55">
        <v>120</v>
      </c>
      <c r="AA327" s="55">
        <v>85</v>
      </c>
      <c r="AB327" s="55">
        <v>150</v>
      </c>
      <c r="AC327" s="55">
        <v>80</v>
      </c>
      <c r="AD327" s="55">
        <v>89.6</v>
      </c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6"/>
    </row>
    <row r="328" spans="1:68" ht="18" customHeight="1" x14ac:dyDescent="0.3">
      <c r="A328" s="52">
        <v>2017</v>
      </c>
      <c r="B328" s="52"/>
      <c r="C328" s="53" t="s">
        <v>4733</v>
      </c>
      <c r="D328" s="52" t="s">
        <v>12</v>
      </c>
      <c r="E328" s="54">
        <f>IFERROR(MIN(AT_Bidders),0)</f>
        <v>35.5</v>
      </c>
      <c r="F328" s="54">
        <f>IFERROR(MAX(AT_Bidders),0)</f>
        <v>55</v>
      </c>
      <c r="G328" s="54">
        <f>IFERROR(AVERAGE(AT_Bidders),0)</f>
        <v>45.112857142857145</v>
      </c>
      <c r="H328" s="55" t="str">
        <f>tbl_AT[[#This Row],[Item '#]]&amp;"     "&amp;tbl_AT[[#This Row],[Description]]&amp;"     ("&amp;tbl_AT[[#This Row],[Unit]]&amp;")"</f>
        <v xml:space="preserve">     Timber Guard Rail     (LF)</v>
      </c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>
        <v>35.5</v>
      </c>
      <c r="Y328" s="55">
        <v>42.94</v>
      </c>
      <c r="Z328" s="55">
        <v>43</v>
      </c>
      <c r="AA328" s="55">
        <v>45</v>
      </c>
      <c r="AB328" s="55">
        <v>50</v>
      </c>
      <c r="AC328" s="55">
        <v>55</v>
      </c>
      <c r="AD328" s="55">
        <v>44.35</v>
      </c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6"/>
    </row>
    <row r="329" spans="1:68" ht="18" customHeight="1" x14ac:dyDescent="0.3">
      <c r="A329" s="52">
        <v>2017</v>
      </c>
      <c r="B329" s="52"/>
      <c r="C329" s="53" t="s">
        <v>5982</v>
      </c>
      <c r="D329" s="52" t="s">
        <v>59</v>
      </c>
      <c r="E329" s="54">
        <f>IFERROR(MIN(AT_Bidders),0)</f>
        <v>2875</v>
      </c>
      <c r="F329" s="54">
        <f>IFERROR(MAX(AT_Bidders),0)</f>
        <v>95900</v>
      </c>
      <c r="G329" s="54">
        <f>IFERROR(AVERAGE(AT_Bidders),0)</f>
        <v>17753.571428571428</v>
      </c>
      <c r="H329" s="55" t="str">
        <f>tbl_AT[[#This Row],[Item '#]]&amp;"     "&amp;tbl_AT[[#This Row],[Description]]&amp;"     ("&amp;tbl_AT[[#This Row],[Unit]]&amp;")"</f>
        <v xml:space="preserve">     Cluster Dock Abutments - Complete     (EA)</v>
      </c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>
        <v>2875</v>
      </c>
      <c r="Y329" s="55">
        <v>4500</v>
      </c>
      <c r="Z329" s="55">
        <v>6000</v>
      </c>
      <c r="AA329" s="55">
        <v>3500</v>
      </c>
      <c r="AB329" s="55">
        <v>6500</v>
      </c>
      <c r="AC329" s="55">
        <v>5000</v>
      </c>
      <c r="AD329" s="55">
        <v>95900</v>
      </c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6"/>
    </row>
    <row r="330" spans="1:68" ht="18" customHeight="1" x14ac:dyDescent="0.3">
      <c r="A330" s="52">
        <v>2017</v>
      </c>
      <c r="B330" s="52"/>
      <c r="C330" s="53" t="s">
        <v>4735</v>
      </c>
      <c r="D330" s="52" t="s">
        <v>59</v>
      </c>
      <c r="E330" s="54">
        <f>IFERROR(MIN(AT_Bidders),0)</f>
        <v>9520</v>
      </c>
      <c r="F330" s="54">
        <f>IFERROR(MAX(AT_Bidders),0)</f>
        <v>30000</v>
      </c>
      <c r="G330" s="54">
        <f>IFERROR(AVERAGE(AT_Bidders),0)</f>
        <v>20001.571428571428</v>
      </c>
      <c r="H330" s="55" t="str">
        <f>tbl_AT[[#This Row],[Item '#]]&amp;"     "&amp;tbl_AT[[#This Row],[Description]]&amp;"     ("&amp;tbl_AT[[#This Row],[Unit]]&amp;")"</f>
        <v xml:space="preserve">     Trash Enclosure - Complete in Place     (EA)</v>
      </c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>
        <v>17800</v>
      </c>
      <c r="Y330" s="55">
        <v>30000</v>
      </c>
      <c r="Z330" s="55">
        <v>25000</v>
      </c>
      <c r="AA330" s="55">
        <v>22791</v>
      </c>
      <c r="AB330" s="55">
        <v>17900</v>
      </c>
      <c r="AC330" s="55">
        <v>17000</v>
      </c>
      <c r="AD330" s="55">
        <v>9520</v>
      </c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6"/>
    </row>
    <row r="331" spans="1:68" ht="18" customHeight="1" x14ac:dyDescent="0.3">
      <c r="A331" s="52">
        <v>2017</v>
      </c>
      <c r="B331" s="52"/>
      <c r="C331" s="53" t="s">
        <v>5983</v>
      </c>
      <c r="D331" s="52" t="s">
        <v>59</v>
      </c>
      <c r="E331" s="54">
        <f>IFERROR(MIN(AT_Bidders),0)</f>
        <v>150</v>
      </c>
      <c r="F331" s="54">
        <f>IFERROR(MAX(AT_Bidders),0)</f>
        <v>500</v>
      </c>
      <c r="G331" s="54">
        <f>IFERROR(AVERAGE(AT_Bidders),0)</f>
        <v>290.66857142857145</v>
      </c>
      <c r="H331" s="55" t="str">
        <f>tbl_AT[[#This Row],[Item '#]]&amp;"     "&amp;tbl_AT[[#This Row],[Description]]&amp;"     ("&amp;tbl_AT[[#This Row],[Unit]]&amp;")"</f>
        <v xml:space="preserve">     Traffic / HC Parking Signs  -  with post and base       (EA)</v>
      </c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>
        <v>289</v>
      </c>
      <c r="Y331" s="55">
        <v>250</v>
      </c>
      <c r="Z331" s="55">
        <v>500</v>
      </c>
      <c r="AA331" s="55">
        <v>150</v>
      </c>
      <c r="AB331" s="55">
        <v>160</v>
      </c>
      <c r="AC331" s="55">
        <v>250</v>
      </c>
      <c r="AD331" s="55">
        <v>435.68</v>
      </c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6"/>
    </row>
    <row r="332" spans="1:68" ht="18" customHeight="1" x14ac:dyDescent="0.3">
      <c r="A332" s="52">
        <v>2017</v>
      </c>
      <c r="B332" s="52">
        <v>642</v>
      </c>
      <c r="C332" s="53" t="s">
        <v>4737</v>
      </c>
      <c r="D332" s="52" t="s">
        <v>12</v>
      </c>
      <c r="E332" s="54">
        <f>IFERROR(MIN(AT_Bidders),0)</f>
        <v>15</v>
      </c>
      <c r="F332" s="54">
        <f>IFERROR(MAX(AT_Bidders),0)</f>
        <v>25</v>
      </c>
      <c r="G332" s="54">
        <f>IFERROR(AVERAGE(AT_Bidders),0)</f>
        <v>22.057142857142857</v>
      </c>
      <c r="H332" s="55" t="str">
        <f>tbl_AT[[#This Row],[Item '#]]&amp;"     "&amp;tbl_AT[[#This Row],[Description]]&amp;"     ("&amp;tbl_AT[[#This Row],[Unit]]&amp;")"</f>
        <v>642     Stop Bar     (LF)</v>
      </c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>
        <v>25</v>
      </c>
      <c r="Y332" s="55">
        <v>25</v>
      </c>
      <c r="Z332" s="55">
        <v>25</v>
      </c>
      <c r="AA332" s="55">
        <v>20</v>
      </c>
      <c r="AB332" s="55">
        <v>22</v>
      </c>
      <c r="AC332" s="55">
        <v>15</v>
      </c>
      <c r="AD332" s="55">
        <v>22.4</v>
      </c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6"/>
    </row>
    <row r="333" spans="1:68" ht="18" customHeight="1" x14ac:dyDescent="0.3">
      <c r="A333" s="52">
        <v>2017</v>
      </c>
      <c r="B333" s="52">
        <v>642</v>
      </c>
      <c r="C333" s="53" t="s">
        <v>4738</v>
      </c>
      <c r="D333" s="52" t="s">
        <v>12</v>
      </c>
      <c r="E333" s="54">
        <f>IFERROR(MIN(AT_Bidders),0)</f>
        <v>0.4</v>
      </c>
      <c r="F333" s="54">
        <f>IFERROR(MAX(AT_Bidders),0)</f>
        <v>3</v>
      </c>
      <c r="G333" s="54">
        <f>IFERROR(AVERAGE(AT_Bidders),0)</f>
        <v>1.4957142857142856</v>
      </c>
      <c r="H333" s="55" t="str">
        <f>tbl_AT[[#This Row],[Item '#]]&amp;"     "&amp;tbl_AT[[#This Row],[Description]]&amp;"     ("&amp;tbl_AT[[#This Row],[Unit]]&amp;")"</f>
        <v>642     Painted Stripe - 4"     (LF)</v>
      </c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>
        <v>0.48</v>
      </c>
      <c r="Y333" s="55">
        <v>0.4</v>
      </c>
      <c r="Z333" s="55">
        <v>0.5</v>
      </c>
      <c r="AA333" s="55">
        <v>2.4</v>
      </c>
      <c r="AB333" s="55">
        <v>3</v>
      </c>
      <c r="AC333" s="55">
        <v>1</v>
      </c>
      <c r="AD333" s="55">
        <v>2.69</v>
      </c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6"/>
    </row>
    <row r="334" spans="1:68" ht="18" customHeight="1" x14ac:dyDescent="0.3">
      <c r="A334" s="52">
        <v>2017</v>
      </c>
      <c r="B334" s="52">
        <v>642</v>
      </c>
      <c r="C334" s="53" t="s">
        <v>5984</v>
      </c>
      <c r="D334" s="52" t="s">
        <v>59</v>
      </c>
      <c r="E334" s="54">
        <f>IFERROR(MIN(AT_Bidders),0)</f>
        <v>75</v>
      </c>
      <c r="F334" s="54">
        <f>IFERROR(MAX(AT_Bidders),0)</f>
        <v>621.6</v>
      </c>
      <c r="G334" s="54">
        <f>IFERROR(AVERAGE(AT_Bidders),0)</f>
        <v>310.94285714285712</v>
      </c>
      <c r="H334" s="55" t="str">
        <f>tbl_AT[[#This Row],[Item '#]]&amp;"     "&amp;tbl_AT[[#This Row],[Description]]&amp;"     ("&amp;tbl_AT[[#This Row],[Unit]]&amp;")"</f>
        <v>642     Crosswalk Marking     (EA)</v>
      </c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>
        <v>95</v>
      </c>
      <c r="Y334" s="55">
        <v>75</v>
      </c>
      <c r="Z334" s="55">
        <v>80</v>
      </c>
      <c r="AA334" s="55">
        <v>555</v>
      </c>
      <c r="AB334" s="55">
        <v>600</v>
      </c>
      <c r="AC334" s="55">
        <v>150</v>
      </c>
      <c r="AD334" s="55">
        <v>621.6</v>
      </c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6"/>
    </row>
    <row r="335" spans="1:68" ht="18" customHeight="1" x14ac:dyDescent="0.3">
      <c r="A335" s="52">
        <v>2017</v>
      </c>
      <c r="B335" s="52">
        <v>642</v>
      </c>
      <c r="C335" s="53" t="s">
        <v>4739</v>
      </c>
      <c r="D335" s="52" t="s">
        <v>59</v>
      </c>
      <c r="E335" s="54">
        <f>IFERROR(MIN(AT_Bidders),0)</f>
        <v>50</v>
      </c>
      <c r="F335" s="54">
        <f>IFERROR(MAX(AT_Bidders),0)</f>
        <v>280</v>
      </c>
      <c r="G335" s="54">
        <f>IFERROR(AVERAGE(AT_Bidders),0)</f>
        <v>157.85714285714286</v>
      </c>
      <c r="H335" s="55" t="str">
        <f>tbl_AT[[#This Row],[Item '#]]&amp;"     "&amp;tbl_AT[[#This Row],[Description]]&amp;"     ("&amp;tbl_AT[[#This Row],[Unit]]&amp;")"</f>
        <v>642     Handicap Stall Marking     (EA)</v>
      </c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>
        <v>75</v>
      </c>
      <c r="Y335" s="55">
        <v>50</v>
      </c>
      <c r="Z335" s="55">
        <v>55</v>
      </c>
      <c r="AA335" s="55">
        <v>250</v>
      </c>
      <c r="AB335" s="55">
        <v>270</v>
      </c>
      <c r="AC335" s="55">
        <v>125</v>
      </c>
      <c r="AD335" s="55">
        <v>280</v>
      </c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6"/>
    </row>
    <row r="336" spans="1:68" ht="18" customHeight="1" x14ac:dyDescent="0.3">
      <c r="A336" s="52">
        <v>2017</v>
      </c>
      <c r="B336" s="52"/>
      <c r="C336" s="53" t="s">
        <v>5985</v>
      </c>
      <c r="D336" s="52" t="s">
        <v>12</v>
      </c>
      <c r="E336" s="54">
        <f>IFERROR(MIN(AT_Bidders),0)</f>
        <v>10</v>
      </c>
      <c r="F336" s="54">
        <f>IFERROR(MAX(AT_Bidders),0)</f>
        <v>44</v>
      </c>
      <c r="G336" s="54">
        <f>IFERROR(AVERAGE(AT_Bidders),0)</f>
        <v>23.928571428571427</v>
      </c>
      <c r="H336" s="55" t="str">
        <f>tbl_AT[[#This Row],[Item '#]]&amp;"     "&amp;tbl_AT[[#This Row],[Description]]&amp;"     ("&amp;tbl_AT[[#This Row],[Unit]]&amp;")"</f>
        <v xml:space="preserve">     Concrete Barrier Curb – Dump Sta.     (LF)</v>
      </c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>
        <v>29.33</v>
      </c>
      <c r="Y336" s="55">
        <v>17</v>
      </c>
      <c r="Z336" s="55">
        <v>26.25</v>
      </c>
      <c r="AA336" s="55">
        <v>23</v>
      </c>
      <c r="AB336" s="55">
        <v>44</v>
      </c>
      <c r="AC336" s="55">
        <v>10</v>
      </c>
      <c r="AD336" s="55">
        <v>17.920000000000002</v>
      </c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6"/>
    </row>
    <row r="337" spans="1:68" ht="18" customHeight="1" x14ac:dyDescent="0.3">
      <c r="A337" s="52">
        <v>2017</v>
      </c>
      <c r="B337" s="52"/>
      <c r="C337" s="53" t="s">
        <v>5986</v>
      </c>
      <c r="D337" s="52" t="s">
        <v>59</v>
      </c>
      <c r="E337" s="54">
        <f>IFERROR(MIN(AT_Bidders),0)</f>
        <v>200</v>
      </c>
      <c r="F337" s="54">
        <f>IFERROR(MAX(AT_Bidders),0)</f>
        <v>1500</v>
      </c>
      <c r="G337" s="54">
        <f>IFERROR(AVERAGE(AT_Bidders),0)</f>
        <v>706.52571428571434</v>
      </c>
      <c r="H337" s="55" t="str">
        <f>tbl_AT[[#This Row],[Item '#]]&amp;"     "&amp;tbl_AT[[#This Row],[Description]]&amp;"     ("&amp;tbl_AT[[#This Row],[Unit]]&amp;")"</f>
        <v xml:space="preserve">     Signage Installation – Incl. posts and base – Dump Sta.     (EA)</v>
      </c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>
        <v>390</v>
      </c>
      <c r="Y337" s="55">
        <v>200</v>
      </c>
      <c r="Z337" s="55">
        <v>1000</v>
      </c>
      <c r="AA337" s="55">
        <v>1500</v>
      </c>
      <c r="AB337" s="55">
        <v>420</v>
      </c>
      <c r="AC337" s="55">
        <v>1000</v>
      </c>
      <c r="AD337" s="55">
        <v>435.68</v>
      </c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6"/>
    </row>
    <row r="338" spans="1:68" ht="18" customHeight="1" x14ac:dyDescent="0.3">
      <c r="A338" s="52">
        <v>2017</v>
      </c>
      <c r="B338" s="52"/>
      <c r="C338" s="53" t="s">
        <v>5987</v>
      </c>
      <c r="D338" s="52" t="s">
        <v>59</v>
      </c>
      <c r="E338" s="54">
        <f>IFERROR(MIN(AT_Bidders),0)</f>
        <v>750</v>
      </c>
      <c r="F338" s="54">
        <f>IFERROR(MAX(AT_Bidders),0)</f>
        <v>1406.72</v>
      </c>
      <c r="G338" s="54">
        <f>IFERROR(AVERAGE(AT_Bidders),0)</f>
        <v>1131.5314285714287</v>
      </c>
      <c r="H338" s="55" t="str">
        <f>tbl_AT[[#This Row],[Item '#]]&amp;"     "&amp;tbl_AT[[#This Row],[Description]]&amp;"     ("&amp;tbl_AT[[#This Row],[Unit]]&amp;")"</f>
        <v xml:space="preserve">     Collapsible Bollards     (EA)</v>
      </c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>
        <v>1300</v>
      </c>
      <c r="Y338" s="55">
        <v>814</v>
      </c>
      <c r="Z338" s="55">
        <v>1000</v>
      </c>
      <c r="AA338" s="55">
        <v>1300</v>
      </c>
      <c r="AB338" s="55">
        <v>1350</v>
      </c>
      <c r="AC338" s="55">
        <v>750</v>
      </c>
      <c r="AD338" s="55">
        <v>1406.72</v>
      </c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6"/>
    </row>
    <row r="339" spans="1:68" ht="18" customHeight="1" x14ac:dyDescent="0.3">
      <c r="A339" s="52">
        <v>2017</v>
      </c>
      <c r="B339" s="52"/>
      <c r="C339" s="53" t="s">
        <v>5988</v>
      </c>
      <c r="D339" s="52" t="s">
        <v>59</v>
      </c>
      <c r="E339" s="54">
        <f>IFERROR(MIN(AT_Bidders),0)</f>
        <v>100</v>
      </c>
      <c r="F339" s="54">
        <f>IFERROR(MAX(AT_Bidders),0)</f>
        <v>950</v>
      </c>
      <c r="G339" s="54">
        <f>IFERROR(AVERAGE(AT_Bidders),0)</f>
        <v>495.28571428571428</v>
      </c>
      <c r="H339" s="55" t="str">
        <f>tbl_AT[[#This Row],[Item '#]]&amp;"     "&amp;tbl_AT[[#This Row],[Description]]&amp;"     ("&amp;tbl_AT[[#This Row],[Unit]]&amp;")"</f>
        <v xml:space="preserve">     Steel Bollard     (EA)</v>
      </c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>
        <v>350</v>
      </c>
      <c r="Y339" s="55">
        <v>100</v>
      </c>
      <c r="Z339" s="55">
        <v>625</v>
      </c>
      <c r="AA339" s="55">
        <v>950</v>
      </c>
      <c r="AB339" s="55">
        <v>550</v>
      </c>
      <c r="AC339" s="55">
        <v>500</v>
      </c>
      <c r="AD339" s="55">
        <v>392</v>
      </c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6"/>
    </row>
    <row r="340" spans="1:68" ht="18" customHeight="1" x14ac:dyDescent="0.3">
      <c r="A340" s="52">
        <v>2017</v>
      </c>
      <c r="B340" s="52"/>
      <c r="C340" s="53" t="s">
        <v>4795</v>
      </c>
      <c r="D340" s="52" t="s">
        <v>12</v>
      </c>
      <c r="E340" s="54">
        <f>IFERROR(MIN(AT_Bidders),0)</f>
        <v>2</v>
      </c>
      <c r="F340" s="54">
        <f>IFERROR(MAX(AT_Bidders),0)</f>
        <v>7.5</v>
      </c>
      <c r="G340" s="54">
        <f>IFERROR(AVERAGE(AT_Bidders),0)</f>
        <v>3.7814285714285711</v>
      </c>
      <c r="H340" s="55" t="str">
        <f>tbl_AT[[#This Row],[Item '#]]&amp;"     "&amp;tbl_AT[[#This Row],[Description]]&amp;"     ("&amp;tbl_AT[[#This Row],[Unit]]&amp;")"</f>
        <v xml:space="preserve">     Construction Fence     (LF)</v>
      </c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>
        <v>3.15</v>
      </c>
      <c r="Y340" s="55">
        <v>3</v>
      </c>
      <c r="Z340" s="55">
        <v>2</v>
      </c>
      <c r="AA340" s="55">
        <v>2.9</v>
      </c>
      <c r="AB340" s="55">
        <v>4</v>
      </c>
      <c r="AC340" s="55">
        <v>7.5</v>
      </c>
      <c r="AD340" s="55">
        <v>3.92</v>
      </c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6"/>
    </row>
    <row r="341" spans="1:68" ht="18" customHeight="1" x14ac:dyDescent="0.3">
      <c r="A341" s="52">
        <v>2017</v>
      </c>
      <c r="B341" s="52">
        <v>203</v>
      </c>
      <c r="C341" s="53" t="s">
        <v>15</v>
      </c>
      <c r="D341" s="52" t="s">
        <v>9</v>
      </c>
      <c r="E341" s="54">
        <f>IFERROR(MIN(AT_Bidders),0)</f>
        <v>86213.94</v>
      </c>
      <c r="F341" s="54">
        <f>IFERROR(MAX(AT_Bidders),0)</f>
        <v>300000</v>
      </c>
      <c r="G341" s="54">
        <f>IFERROR(AVERAGE(AT_Bidders),0)</f>
        <v>189501.5342857143</v>
      </c>
      <c r="H341" s="55" t="str">
        <f>tbl_AT[[#This Row],[Item '#]]&amp;"     "&amp;tbl_AT[[#This Row],[Description]]&amp;"     ("&amp;tbl_AT[[#This Row],[Unit]]&amp;")"</f>
        <v>203     Excavation     (LS)</v>
      </c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>
        <v>86213.94</v>
      </c>
      <c r="Y341" s="55">
        <v>110000</v>
      </c>
      <c r="Z341" s="55">
        <v>300000</v>
      </c>
      <c r="AA341" s="55">
        <v>198000</v>
      </c>
      <c r="AB341" s="55">
        <v>150000</v>
      </c>
      <c r="AC341" s="55">
        <v>300000</v>
      </c>
      <c r="AD341" s="55">
        <v>182296.8</v>
      </c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6"/>
    </row>
    <row r="342" spans="1:68" ht="18" customHeight="1" x14ac:dyDescent="0.3">
      <c r="A342" s="52">
        <v>2017</v>
      </c>
      <c r="B342" s="52">
        <v>203</v>
      </c>
      <c r="C342" s="53" t="s">
        <v>13</v>
      </c>
      <c r="D342" s="52" t="s">
        <v>9</v>
      </c>
      <c r="E342" s="54">
        <f>IFERROR(MIN(AT_Bidders),0)</f>
        <v>25000</v>
      </c>
      <c r="F342" s="54">
        <f>IFERROR(MAX(AT_Bidders),0)</f>
        <v>255215.52</v>
      </c>
      <c r="G342" s="54">
        <f>IFERROR(AVERAGE(AT_Bidders),0)</f>
        <v>114770.42571428571</v>
      </c>
      <c r="H342" s="55" t="str">
        <f>tbl_AT[[#This Row],[Item '#]]&amp;"     "&amp;tbl_AT[[#This Row],[Description]]&amp;"     ("&amp;tbl_AT[[#This Row],[Unit]]&amp;")"</f>
        <v>203     Embankment     (LS)</v>
      </c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>
        <v>56177.46</v>
      </c>
      <c r="Y342" s="55">
        <v>80000</v>
      </c>
      <c r="Z342" s="55">
        <v>125000</v>
      </c>
      <c r="AA342" s="55">
        <v>25000</v>
      </c>
      <c r="AB342" s="55">
        <v>190000</v>
      </c>
      <c r="AC342" s="55">
        <v>72000</v>
      </c>
      <c r="AD342" s="55">
        <v>255215.52</v>
      </c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6"/>
    </row>
    <row r="343" spans="1:68" ht="18" customHeight="1" x14ac:dyDescent="0.3">
      <c r="A343" s="52">
        <v>2017</v>
      </c>
      <c r="B343" s="52">
        <v>205</v>
      </c>
      <c r="C343" s="53" t="s">
        <v>5989</v>
      </c>
      <c r="D343" s="52" t="s">
        <v>199</v>
      </c>
      <c r="E343" s="54">
        <f>IFERROR(MIN(AT_Bidders),0)</f>
        <v>119</v>
      </c>
      <c r="F343" s="54">
        <f>IFERROR(MAX(AT_Bidders),0)</f>
        <v>205</v>
      </c>
      <c r="G343" s="54">
        <f>IFERROR(AVERAGE(AT_Bidders),0)</f>
        <v>171.31428571428572</v>
      </c>
      <c r="H343" s="55" t="str">
        <f>tbl_AT[[#This Row],[Item '#]]&amp;"     "&amp;tbl_AT[[#This Row],[Description]]&amp;"     ("&amp;tbl_AT[[#This Row],[Unit]]&amp;")"</f>
        <v>205     Lime Stab. Embankment as Per Plan (Furn. &amp; Placed)     (TON)</v>
      </c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>
        <v>196</v>
      </c>
      <c r="Y343" s="55">
        <v>119</v>
      </c>
      <c r="Z343" s="55">
        <v>170</v>
      </c>
      <c r="AA343" s="55">
        <v>205</v>
      </c>
      <c r="AB343" s="55">
        <v>170</v>
      </c>
      <c r="AC343" s="55">
        <v>160</v>
      </c>
      <c r="AD343" s="55">
        <v>179.2</v>
      </c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6"/>
    </row>
    <row r="344" spans="1:68" ht="18" customHeight="1" x14ac:dyDescent="0.3">
      <c r="A344" s="52">
        <v>2017</v>
      </c>
      <c r="B344" s="52"/>
      <c r="C344" s="53" t="s">
        <v>4741</v>
      </c>
      <c r="D344" s="52" t="s">
        <v>59</v>
      </c>
      <c r="E344" s="54">
        <f>IFERROR(MIN(AT_Bidders),0)</f>
        <v>56</v>
      </c>
      <c r="F344" s="54">
        <f>IFERROR(MAX(AT_Bidders),0)</f>
        <v>375</v>
      </c>
      <c r="G344" s="54">
        <f>IFERROR(AVERAGE(AT_Bidders),0)</f>
        <v>168</v>
      </c>
      <c r="H344" s="55" t="str">
        <f>tbl_AT[[#This Row],[Item '#]]&amp;"     "&amp;tbl_AT[[#This Row],[Description]]&amp;"     ("&amp;tbl_AT[[#This Row],[Unit]]&amp;")"</f>
        <v xml:space="preserve">     Inlet Protection     (EA)</v>
      </c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>
        <v>375</v>
      </c>
      <c r="Y344" s="55">
        <v>115</v>
      </c>
      <c r="Z344" s="55">
        <v>65</v>
      </c>
      <c r="AA344" s="55">
        <v>200</v>
      </c>
      <c r="AB344" s="55">
        <v>165</v>
      </c>
      <c r="AC344" s="55">
        <v>200</v>
      </c>
      <c r="AD344" s="55">
        <v>56</v>
      </c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6"/>
    </row>
    <row r="345" spans="1:68" ht="18" customHeight="1" x14ac:dyDescent="0.3">
      <c r="A345" s="52">
        <v>2017</v>
      </c>
      <c r="B345" s="52"/>
      <c r="C345" s="53" t="s">
        <v>81</v>
      </c>
      <c r="D345" s="52" t="s">
        <v>12</v>
      </c>
      <c r="E345" s="54">
        <f>IFERROR(MIN(AT_Bidders),0)</f>
        <v>1.1200000000000001</v>
      </c>
      <c r="F345" s="54">
        <f>IFERROR(MAX(AT_Bidders),0)</f>
        <v>3.15</v>
      </c>
      <c r="G345" s="54">
        <f>IFERROR(AVERAGE(AT_Bidders),0)</f>
        <v>2.5028571428571427</v>
      </c>
      <c r="H345" s="55" t="str">
        <f>tbl_AT[[#This Row],[Item '#]]&amp;"     "&amp;tbl_AT[[#This Row],[Description]]&amp;"     ("&amp;tbl_AT[[#This Row],[Unit]]&amp;")"</f>
        <v xml:space="preserve">     Silt Fence     (LF)</v>
      </c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>
        <v>3.15</v>
      </c>
      <c r="Y345" s="55">
        <v>3</v>
      </c>
      <c r="Z345" s="55">
        <v>3</v>
      </c>
      <c r="AA345" s="55">
        <v>2.25</v>
      </c>
      <c r="AB345" s="55">
        <v>3</v>
      </c>
      <c r="AC345" s="55">
        <v>2</v>
      </c>
      <c r="AD345" s="55">
        <v>1.1200000000000001</v>
      </c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6"/>
    </row>
    <row r="346" spans="1:68" ht="18" customHeight="1" x14ac:dyDescent="0.3">
      <c r="A346" s="52">
        <v>2017</v>
      </c>
      <c r="B346" s="52"/>
      <c r="C346" s="53" t="s">
        <v>4742</v>
      </c>
      <c r="D346" s="52" t="s">
        <v>59</v>
      </c>
      <c r="E346" s="54">
        <f>IFERROR(MIN(AT_Bidders),0)</f>
        <v>2000</v>
      </c>
      <c r="F346" s="54">
        <f>IFERROR(MAX(AT_Bidders),0)</f>
        <v>4000</v>
      </c>
      <c r="G346" s="54">
        <f>IFERROR(AVERAGE(AT_Bidders),0)</f>
        <v>3012.5714285714284</v>
      </c>
      <c r="H346" s="55" t="str">
        <f>tbl_AT[[#This Row],[Item '#]]&amp;"     "&amp;tbl_AT[[#This Row],[Description]]&amp;"     ("&amp;tbl_AT[[#This Row],[Unit]]&amp;")"</f>
        <v xml:space="preserve">     Stabilized Construction Entrance     (EA)</v>
      </c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>
        <v>3500</v>
      </c>
      <c r="Y346" s="55">
        <v>3500</v>
      </c>
      <c r="Z346" s="55">
        <v>2000</v>
      </c>
      <c r="AA346" s="55">
        <v>2900</v>
      </c>
      <c r="AB346" s="55">
        <v>2500</v>
      </c>
      <c r="AC346" s="55">
        <v>4000</v>
      </c>
      <c r="AD346" s="55">
        <v>2688</v>
      </c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6"/>
    </row>
    <row r="347" spans="1:68" ht="18" customHeight="1" x14ac:dyDescent="0.3">
      <c r="A347" s="52">
        <v>2017</v>
      </c>
      <c r="B347" s="52"/>
      <c r="C347" s="53" t="s">
        <v>5990</v>
      </c>
      <c r="D347" s="52" t="s">
        <v>21</v>
      </c>
      <c r="E347" s="54">
        <f>IFERROR(MIN(AT_Bidders),0)</f>
        <v>1.9</v>
      </c>
      <c r="F347" s="54">
        <f>IFERROR(MAX(AT_Bidders),0)</f>
        <v>4</v>
      </c>
      <c r="G347" s="54">
        <f>IFERROR(AVERAGE(AT_Bidders),0)</f>
        <v>2.3042857142857147</v>
      </c>
      <c r="H347" s="55" t="str">
        <f>tbl_AT[[#This Row],[Item '#]]&amp;"     "&amp;tbl_AT[[#This Row],[Description]]&amp;"     ("&amp;tbl_AT[[#This Row],[Unit]]&amp;")"</f>
        <v xml:space="preserve">     Erosion Control Blanket (Slope/Swale Stabilization)     (SY)</v>
      </c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>
        <v>2.09</v>
      </c>
      <c r="Y347" s="55">
        <v>1.9</v>
      </c>
      <c r="Z347" s="55">
        <v>2</v>
      </c>
      <c r="AA347" s="55">
        <v>1.9</v>
      </c>
      <c r="AB347" s="55">
        <v>2</v>
      </c>
      <c r="AC347" s="55">
        <v>4</v>
      </c>
      <c r="AD347" s="55">
        <v>2.2400000000000002</v>
      </c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6"/>
    </row>
    <row r="348" spans="1:68" ht="18" customHeight="1" x14ac:dyDescent="0.3">
      <c r="A348" s="52">
        <v>2017</v>
      </c>
      <c r="B348" s="52"/>
      <c r="C348" s="53" t="s">
        <v>4744</v>
      </c>
      <c r="D348" s="52" t="s">
        <v>59</v>
      </c>
      <c r="E348" s="54">
        <f>IFERROR(MIN(AT_Bidders),0)</f>
        <v>150</v>
      </c>
      <c r="F348" s="54">
        <f>IFERROR(MAX(AT_Bidders),0)</f>
        <v>1500</v>
      </c>
      <c r="G348" s="54">
        <f>IFERROR(AVERAGE(AT_Bidders),0)</f>
        <v>475.2</v>
      </c>
      <c r="H348" s="55" t="str">
        <f>tbl_AT[[#This Row],[Item '#]]&amp;"     "&amp;tbl_AT[[#This Row],[Description]]&amp;"     ("&amp;tbl_AT[[#This Row],[Unit]]&amp;")"</f>
        <v xml:space="preserve">     Check Dam     (EA)</v>
      </c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>
        <v>362</v>
      </c>
      <c r="Y348" s="55">
        <v>300</v>
      </c>
      <c r="Z348" s="55">
        <v>150</v>
      </c>
      <c r="AA348" s="55">
        <v>300</v>
      </c>
      <c r="AB348" s="55">
        <v>300</v>
      </c>
      <c r="AC348" s="55">
        <v>1500</v>
      </c>
      <c r="AD348" s="55">
        <v>414.4</v>
      </c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6"/>
    </row>
    <row r="349" spans="1:68" ht="18" customHeight="1" x14ac:dyDescent="0.3">
      <c r="A349" s="52">
        <v>2017</v>
      </c>
      <c r="B349" s="52"/>
      <c r="C349" s="53" t="s">
        <v>4745</v>
      </c>
      <c r="D349" s="52" t="s">
        <v>10</v>
      </c>
      <c r="E349" s="54">
        <f>IFERROR(MIN(AT_Bidders),0)</f>
        <v>700</v>
      </c>
      <c r="F349" s="54">
        <f>IFERROR(MAX(AT_Bidders),0)</f>
        <v>4000</v>
      </c>
      <c r="G349" s="54">
        <f>IFERROR(AVERAGE(AT_Bidders),0)</f>
        <v>1760.3428571428572</v>
      </c>
      <c r="H349" s="55" t="str">
        <f>tbl_AT[[#This Row],[Item '#]]&amp;"     "&amp;tbl_AT[[#This Row],[Description]]&amp;"     ("&amp;tbl_AT[[#This Row],[Unit]]&amp;")"</f>
        <v xml:space="preserve">     Temporary Seeding     (AC)</v>
      </c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>
        <v>1000</v>
      </c>
      <c r="Y349" s="55">
        <v>2300</v>
      </c>
      <c r="Z349" s="55">
        <v>1300</v>
      </c>
      <c r="AA349" s="55">
        <v>2300</v>
      </c>
      <c r="AB349" s="55">
        <v>700</v>
      </c>
      <c r="AC349" s="55">
        <v>4000</v>
      </c>
      <c r="AD349" s="55">
        <v>722.4</v>
      </c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6"/>
    </row>
    <row r="350" spans="1:68" ht="18" customHeight="1" x14ac:dyDescent="0.3">
      <c r="A350" s="52">
        <v>2017</v>
      </c>
      <c r="B350" s="52"/>
      <c r="C350" s="53" t="s">
        <v>4746</v>
      </c>
      <c r="D350" s="52" t="s">
        <v>59</v>
      </c>
      <c r="E350" s="54">
        <f>IFERROR(MIN(AT_Bidders),0)</f>
        <v>250</v>
      </c>
      <c r="F350" s="54">
        <f>IFERROR(MAX(AT_Bidders),0)</f>
        <v>850</v>
      </c>
      <c r="G350" s="54">
        <f>IFERROR(AVERAGE(AT_Bidders),0)</f>
        <v>503.28571428571428</v>
      </c>
      <c r="H350" s="55" t="str">
        <f>tbl_AT[[#This Row],[Item '#]]&amp;"     "&amp;tbl_AT[[#This Row],[Description]]&amp;"     ("&amp;tbl_AT[[#This Row],[Unit]]&amp;")"</f>
        <v xml:space="preserve">     Survey Control Monument     (EA)</v>
      </c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>
        <v>625</v>
      </c>
      <c r="Y350" s="55">
        <v>250</v>
      </c>
      <c r="Z350" s="55">
        <v>850</v>
      </c>
      <c r="AA350" s="55">
        <v>250</v>
      </c>
      <c r="AB350" s="55">
        <v>600</v>
      </c>
      <c r="AC350" s="55">
        <v>500</v>
      </c>
      <c r="AD350" s="55">
        <v>448</v>
      </c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6"/>
    </row>
    <row r="351" spans="1:68" ht="18" customHeight="1" x14ac:dyDescent="0.3">
      <c r="A351" s="52">
        <v>2017</v>
      </c>
      <c r="B351" s="52"/>
      <c r="C351" s="53" t="s">
        <v>5991</v>
      </c>
      <c r="D351" s="52" t="s">
        <v>21</v>
      </c>
      <c r="E351" s="54">
        <f>IFERROR(MIN(AT_Bidders),0)</f>
        <v>0.75</v>
      </c>
      <c r="F351" s="54">
        <f>IFERROR(MAX(AT_Bidders),0)</f>
        <v>2</v>
      </c>
      <c r="G351" s="54">
        <f>IFERROR(AVERAGE(AT_Bidders),0)</f>
        <v>1.2628571428571429</v>
      </c>
      <c r="H351" s="55" t="str">
        <f>tbl_AT[[#This Row],[Item '#]]&amp;"     "&amp;tbl_AT[[#This Row],[Description]]&amp;"     ("&amp;tbl_AT[[#This Row],[Unit]]&amp;")"</f>
        <v xml:space="preserve">     Repair Seeding &amp; Mulching – Event Parking     (SY)</v>
      </c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>
        <v>1.17</v>
      </c>
      <c r="Y351" s="55">
        <v>1.07</v>
      </c>
      <c r="Z351" s="55">
        <v>0.75</v>
      </c>
      <c r="AA351" s="55">
        <v>1.1000000000000001</v>
      </c>
      <c r="AB351" s="55">
        <v>1.35</v>
      </c>
      <c r="AC351" s="55">
        <v>2</v>
      </c>
      <c r="AD351" s="55">
        <v>1.4</v>
      </c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6"/>
    </row>
    <row r="352" spans="1:68" ht="18" customHeight="1" x14ac:dyDescent="0.3">
      <c r="A352" s="52">
        <v>2017</v>
      </c>
      <c r="B352" s="52">
        <v>661</v>
      </c>
      <c r="C352" s="53" t="s">
        <v>4747</v>
      </c>
      <c r="D352" s="52" t="s">
        <v>59</v>
      </c>
      <c r="E352" s="54">
        <f>IFERROR(MIN(AT_Bidders),0)</f>
        <v>350</v>
      </c>
      <c r="F352" s="54">
        <f>IFERROR(MAX(AT_Bidders),0)</f>
        <v>491.12</v>
      </c>
      <c r="G352" s="54">
        <f>IFERROR(AVERAGE(AT_Bidders),0)</f>
        <v>415.4028571428571</v>
      </c>
      <c r="H352" s="55" t="str">
        <f>tbl_AT[[#This Row],[Item '#]]&amp;"     "&amp;tbl_AT[[#This Row],[Description]]&amp;"     ("&amp;tbl_AT[[#This Row],[Unit]]&amp;")"</f>
        <v>661     Canopy Trees (2.5" caliper)     (EA)</v>
      </c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>
        <v>415</v>
      </c>
      <c r="Y352" s="55">
        <v>386.2</v>
      </c>
      <c r="Z352" s="55">
        <v>405.5</v>
      </c>
      <c r="AA352" s="55">
        <v>390</v>
      </c>
      <c r="AB352" s="55">
        <v>470</v>
      </c>
      <c r="AC352" s="55">
        <v>350</v>
      </c>
      <c r="AD352" s="55">
        <v>491.12</v>
      </c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6"/>
    </row>
    <row r="353" spans="1:68" ht="18" customHeight="1" x14ac:dyDescent="0.3">
      <c r="A353" s="52">
        <v>2017</v>
      </c>
      <c r="B353" s="52">
        <v>661</v>
      </c>
      <c r="C353" s="53" t="s">
        <v>4748</v>
      </c>
      <c r="D353" s="52" t="s">
        <v>59</v>
      </c>
      <c r="E353" s="54">
        <f>IFERROR(MIN(AT_Bidders),0)</f>
        <v>235</v>
      </c>
      <c r="F353" s="54">
        <f>IFERROR(MAX(AT_Bidders),0)</f>
        <v>333.76</v>
      </c>
      <c r="G353" s="54">
        <f>IFERROR(AVERAGE(AT_Bidders),0)</f>
        <v>290.75142857142856</v>
      </c>
      <c r="H353" s="55" t="str">
        <f>tbl_AT[[#This Row],[Item '#]]&amp;"     "&amp;tbl_AT[[#This Row],[Description]]&amp;"     ("&amp;tbl_AT[[#This Row],[Unit]]&amp;")"</f>
        <v>661     Evergreen Trees (6' height)     (EA)</v>
      </c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>
        <v>320</v>
      </c>
      <c r="Y353" s="55">
        <v>271</v>
      </c>
      <c r="Z353" s="55">
        <v>284.5</v>
      </c>
      <c r="AA353" s="55">
        <v>271</v>
      </c>
      <c r="AB353" s="55">
        <v>320</v>
      </c>
      <c r="AC353" s="55">
        <v>235</v>
      </c>
      <c r="AD353" s="55">
        <v>333.76</v>
      </c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6"/>
    </row>
    <row r="354" spans="1:68" ht="18" customHeight="1" x14ac:dyDescent="0.3">
      <c r="A354" s="52">
        <v>2017</v>
      </c>
      <c r="B354" s="52">
        <v>661</v>
      </c>
      <c r="C354" s="53" t="s">
        <v>4749</v>
      </c>
      <c r="D354" s="52" t="s">
        <v>59</v>
      </c>
      <c r="E354" s="54">
        <f>IFERROR(MIN(AT_Bidders),0)</f>
        <v>258.5</v>
      </c>
      <c r="F354" s="54">
        <f>IFERROR(MAX(AT_Bidders),0)</f>
        <v>468.72</v>
      </c>
      <c r="G354" s="54">
        <f>IFERROR(AVERAGE(AT_Bidders),0)</f>
        <v>325.53142857142859</v>
      </c>
      <c r="H354" s="55" t="str">
        <f>tbl_AT[[#This Row],[Item '#]]&amp;"     "&amp;tbl_AT[[#This Row],[Description]]&amp;"     ("&amp;tbl_AT[[#This Row],[Unit]]&amp;")"</f>
        <v>661     Ornamental Trees (1.5" caliper)     (EA)</v>
      </c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>
        <v>285</v>
      </c>
      <c r="Y354" s="55">
        <v>258.5</v>
      </c>
      <c r="Z354" s="55">
        <v>271.5</v>
      </c>
      <c r="AA354" s="55">
        <v>260</v>
      </c>
      <c r="AB354" s="55">
        <v>450</v>
      </c>
      <c r="AC354" s="55">
        <v>285</v>
      </c>
      <c r="AD354" s="55">
        <v>468.72</v>
      </c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6"/>
    </row>
    <row r="355" spans="1:68" ht="18" customHeight="1" x14ac:dyDescent="0.3">
      <c r="A355" s="52">
        <v>2017</v>
      </c>
      <c r="B355" s="52">
        <v>661</v>
      </c>
      <c r="C355" s="53" t="s">
        <v>4750</v>
      </c>
      <c r="D355" s="52" t="s">
        <v>59</v>
      </c>
      <c r="E355" s="54">
        <f>IFERROR(MIN(AT_Bidders),0)</f>
        <v>45</v>
      </c>
      <c r="F355" s="54">
        <f>IFERROR(MAX(AT_Bidders),0)</f>
        <v>103.38</v>
      </c>
      <c r="G355" s="54">
        <f>IFERROR(AVERAGE(AT_Bidders),0)</f>
        <v>66.482857142857142</v>
      </c>
      <c r="H355" s="55" t="str">
        <f>tbl_AT[[#This Row],[Item '#]]&amp;"     "&amp;tbl_AT[[#This Row],[Description]]&amp;"     ("&amp;tbl_AT[[#This Row],[Unit]]&amp;")"</f>
        <v>661     Shrubs (#3 container)     (EA)</v>
      </c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>
        <v>58</v>
      </c>
      <c r="Y355" s="55">
        <v>52</v>
      </c>
      <c r="Z355" s="55">
        <v>55</v>
      </c>
      <c r="AA355" s="55">
        <v>52</v>
      </c>
      <c r="AB355" s="55">
        <v>100</v>
      </c>
      <c r="AC355" s="55">
        <v>45</v>
      </c>
      <c r="AD355" s="55">
        <v>103.38</v>
      </c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6"/>
    </row>
    <row r="356" spans="1:68" ht="18" customHeight="1" x14ac:dyDescent="0.3">
      <c r="A356" s="52">
        <v>2017</v>
      </c>
      <c r="B356" s="52">
        <v>661</v>
      </c>
      <c r="C356" s="53" t="s">
        <v>4751</v>
      </c>
      <c r="D356" s="52" t="s">
        <v>59</v>
      </c>
      <c r="E356" s="54">
        <f>IFERROR(MIN(AT_Bidders),0)</f>
        <v>15</v>
      </c>
      <c r="F356" s="54">
        <f>IFERROR(MAX(AT_Bidders),0)</f>
        <v>42.56</v>
      </c>
      <c r="G356" s="54">
        <f>IFERROR(AVERAGE(AT_Bidders),0)</f>
        <v>24.008571428571429</v>
      </c>
      <c r="H356" s="55" t="str">
        <f>tbl_AT[[#This Row],[Item '#]]&amp;"     "&amp;tbl_AT[[#This Row],[Description]]&amp;"     ("&amp;tbl_AT[[#This Row],[Unit]]&amp;")"</f>
        <v>661     Perennials (#1 container)     (EA)</v>
      </c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>
        <v>20</v>
      </c>
      <c r="Y356" s="55">
        <v>16.5</v>
      </c>
      <c r="Z356" s="55">
        <v>17.5</v>
      </c>
      <c r="AA356" s="55">
        <v>16.5</v>
      </c>
      <c r="AB356" s="55">
        <v>40</v>
      </c>
      <c r="AC356" s="55">
        <v>15</v>
      </c>
      <c r="AD356" s="55">
        <v>42.56</v>
      </c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6"/>
    </row>
    <row r="357" spans="1:68" ht="18" customHeight="1" x14ac:dyDescent="0.3">
      <c r="A357" s="52">
        <v>2017</v>
      </c>
      <c r="B357" s="52">
        <v>659</v>
      </c>
      <c r="C357" s="53" t="s">
        <v>4752</v>
      </c>
      <c r="D357" s="52" t="s">
        <v>21</v>
      </c>
      <c r="E357" s="54">
        <f>IFERROR(MIN(AT_Bidders),0)</f>
        <v>1</v>
      </c>
      <c r="F357" s="54">
        <f>IFERROR(MAX(AT_Bidders),0)</f>
        <v>2</v>
      </c>
      <c r="G357" s="54">
        <f>IFERROR(AVERAGE(AT_Bidders),0)</f>
        <v>1.4271428571428575</v>
      </c>
      <c r="H357" s="55" t="str">
        <f>tbl_AT[[#This Row],[Item '#]]&amp;"     "&amp;tbl_AT[[#This Row],[Description]]&amp;"     ("&amp;tbl_AT[[#This Row],[Unit]]&amp;")"</f>
        <v>659     Seeding and Mulching - MWCD Native Grass Seed Mix     (SY)</v>
      </c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>
        <v>1.4</v>
      </c>
      <c r="Y357" s="55">
        <v>1.07</v>
      </c>
      <c r="Z357" s="55">
        <v>1</v>
      </c>
      <c r="AA357" s="55">
        <v>1.1000000000000001</v>
      </c>
      <c r="AB357" s="55">
        <v>1.8</v>
      </c>
      <c r="AC357" s="55">
        <v>2</v>
      </c>
      <c r="AD357" s="55">
        <v>1.62</v>
      </c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6"/>
    </row>
    <row r="358" spans="1:68" ht="18" customHeight="1" x14ac:dyDescent="0.3">
      <c r="A358" s="52">
        <v>2017</v>
      </c>
      <c r="B358" s="52">
        <v>659</v>
      </c>
      <c r="C358" s="53" t="s">
        <v>5992</v>
      </c>
      <c r="D358" s="52" t="s">
        <v>21</v>
      </c>
      <c r="E358" s="54">
        <f>IFERROR(MIN(AT_Bidders),0)</f>
        <v>1</v>
      </c>
      <c r="F358" s="54">
        <f>IFERROR(MAX(AT_Bidders),0)</f>
        <v>2</v>
      </c>
      <c r="G358" s="54">
        <f>IFERROR(AVERAGE(AT_Bidders),0)</f>
        <v>1.3471428571428572</v>
      </c>
      <c r="H358" s="55" t="str">
        <f>tbl_AT[[#This Row],[Item '#]]&amp;"     "&amp;tbl_AT[[#This Row],[Description]]&amp;"     ("&amp;tbl_AT[[#This Row],[Unit]]&amp;")"</f>
        <v>659     Seeding and Mulching – Lawn Seed Mix     (SY)</v>
      </c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>
        <v>1.5</v>
      </c>
      <c r="Y358" s="55">
        <v>1.08</v>
      </c>
      <c r="Z358" s="55">
        <v>1</v>
      </c>
      <c r="AA358" s="55">
        <v>1.1000000000000001</v>
      </c>
      <c r="AB358" s="55">
        <v>1.35</v>
      </c>
      <c r="AC358" s="55">
        <v>2</v>
      </c>
      <c r="AD358" s="55">
        <v>1.4</v>
      </c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6"/>
    </row>
    <row r="359" spans="1:68" ht="18" customHeight="1" x14ac:dyDescent="0.3">
      <c r="A359" s="52">
        <v>2017</v>
      </c>
      <c r="B359" s="52">
        <v>659</v>
      </c>
      <c r="C359" s="53" t="s">
        <v>198</v>
      </c>
      <c r="D359" s="52" t="s">
        <v>199</v>
      </c>
      <c r="E359" s="54">
        <f>IFERROR(MIN(AT_Bidders),0)</f>
        <v>500</v>
      </c>
      <c r="F359" s="54">
        <f>IFERROR(MAX(AT_Bidders),0)</f>
        <v>2016</v>
      </c>
      <c r="G359" s="54">
        <f>IFERROR(AVERAGE(AT_Bidders),0)</f>
        <v>1098.7142857142858</v>
      </c>
      <c r="H359" s="55" t="str">
        <f>tbl_AT[[#This Row],[Item '#]]&amp;"     "&amp;tbl_AT[[#This Row],[Description]]&amp;"     ("&amp;tbl_AT[[#This Row],[Unit]]&amp;")"</f>
        <v>659     Commercial Fertilizer     (TON)</v>
      </c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>
        <v>575</v>
      </c>
      <c r="Y359" s="55">
        <v>500</v>
      </c>
      <c r="Z359" s="55">
        <v>1500</v>
      </c>
      <c r="AA359" s="55">
        <v>500</v>
      </c>
      <c r="AB359" s="55">
        <v>1500</v>
      </c>
      <c r="AC359" s="55">
        <v>1100</v>
      </c>
      <c r="AD359" s="55">
        <v>2016</v>
      </c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6"/>
    </row>
    <row r="360" spans="1:68" ht="18" customHeight="1" x14ac:dyDescent="0.3">
      <c r="A360" s="52">
        <v>2017</v>
      </c>
      <c r="B360" s="52">
        <v>659</v>
      </c>
      <c r="C360" s="53" t="s">
        <v>157</v>
      </c>
      <c r="D360" s="52" t="s">
        <v>158</v>
      </c>
      <c r="E360" s="54">
        <f>IFERROR(MIN(AT_Bidders),0)</f>
        <v>20</v>
      </c>
      <c r="F360" s="54">
        <f>IFERROR(MAX(AT_Bidders),0)</f>
        <v>112</v>
      </c>
      <c r="G360" s="54">
        <f>IFERROR(AVERAGE(AT_Bidders),0)</f>
        <v>59.48571428571428</v>
      </c>
      <c r="H360" s="55" t="str">
        <f>tbl_AT[[#This Row],[Item '#]]&amp;"     "&amp;tbl_AT[[#This Row],[Description]]&amp;"     ("&amp;tbl_AT[[#This Row],[Unit]]&amp;")"</f>
        <v>659     Water     (MGAL)</v>
      </c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>
        <v>74.400000000000006</v>
      </c>
      <c r="Y360" s="55">
        <v>65</v>
      </c>
      <c r="Z360" s="55">
        <v>30</v>
      </c>
      <c r="AA360" s="55">
        <v>65</v>
      </c>
      <c r="AB360" s="55">
        <v>50</v>
      </c>
      <c r="AC360" s="55">
        <v>20</v>
      </c>
      <c r="AD360" s="55">
        <v>112</v>
      </c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6"/>
    </row>
    <row r="361" spans="1:68" ht="18" customHeight="1" x14ac:dyDescent="0.3">
      <c r="A361" s="52">
        <v>2017</v>
      </c>
      <c r="B361" s="52">
        <v>651</v>
      </c>
      <c r="C361" s="53" t="s">
        <v>60</v>
      </c>
      <c r="D361" s="52" t="s">
        <v>9</v>
      </c>
      <c r="E361" s="54">
        <f>IFERROR(MIN(AT_Bidders),0)</f>
        <v>14000</v>
      </c>
      <c r="F361" s="54">
        <f>IFERROR(MAX(AT_Bidders),0)</f>
        <v>120000</v>
      </c>
      <c r="G361" s="54">
        <f>IFERROR(AVERAGE(AT_Bidders),0)</f>
        <v>67626.102857142847</v>
      </c>
      <c r="H361" s="55" t="str">
        <f>tbl_AT[[#This Row],[Item '#]]&amp;"     "&amp;tbl_AT[[#This Row],[Description]]&amp;"     ("&amp;tbl_AT[[#This Row],[Unit]]&amp;")"</f>
        <v>651     Topsoil Stockpiled     (LS)</v>
      </c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>
        <v>80000</v>
      </c>
      <c r="Y361" s="55">
        <v>120000</v>
      </c>
      <c r="Z361" s="55">
        <v>72000</v>
      </c>
      <c r="AA361" s="55">
        <v>85000</v>
      </c>
      <c r="AB361" s="55">
        <v>20000</v>
      </c>
      <c r="AC361" s="55">
        <v>14000</v>
      </c>
      <c r="AD361" s="55">
        <v>82382.720000000001</v>
      </c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6"/>
    </row>
    <row r="362" spans="1:68" ht="18" customHeight="1" x14ac:dyDescent="0.3">
      <c r="A362" s="52">
        <v>2017</v>
      </c>
      <c r="B362" s="52">
        <v>652</v>
      </c>
      <c r="C362" s="53" t="s">
        <v>61</v>
      </c>
      <c r="D362" s="52" t="s">
        <v>9</v>
      </c>
      <c r="E362" s="54">
        <f>IFERROR(MIN(AT_Bidders),0)</f>
        <v>14000</v>
      </c>
      <c r="F362" s="54">
        <f>IFERROR(MAX(AT_Bidders),0)</f>
        <v>130000</v>
      </c>
      <c r="G362" s="54">
        <f>IFERROR(AVERAGE(AT_Bidders),0)</f>
        <v>87784.725714285712</v>
      </c>
      <c r="H362" s="55" t="str">
        <f>tbl_AT[[#This Row],[Item '#]]&amp;"     "&amp;tbl_AT[[#This Row],[Description]]&amp;"     ("&amp;tbl_AT[[#This Row],[Unit]]&amp;")"</f>
        <v>652     Placing Stockpiled Topsoil     (LS)</v>
      </c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>
        <v>89919</v>
      </c>
      <c r="Y362" s="55">
        <v>125000</v>
      </c>
      <c r="Z362" s="55">
        <v>130000</v>
      </c>
      <c r="AA362" s="55">
        <v>97000</v>
      </c>
      <c r="AB362" s="55">
        <v>35000</v>
      </c>
      <c r="AC362" s="55">
        <v>14000</v>
      </c>
      <c r="AD362" s="55">
        <v>123574.08</v>
      </c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6"/>
    </row>
    <row r="363" spans="1:68" ht="18" customHeight="1" x14ac:dyDescent="0.3">
      <c r="A363" s="52">
        <v>2017</v>
      </c>
      <c r="B363" s="52">
        <v>609</v>
      </c>
      <c r="C363" s="53" t="s">
        <v>5993</v>
      </c>
      <c r="D363" s="52" t="s">
        <v>12</v>
      </c>
      <c r="E363" s="54">
        <f>IFERROR(MIN(AT_Bidders),0)</f>
        <v>12</v>
      </c>
      <c r="F363" s="54">
        <f>IFERROR(MAX(AT_Bidders),0)</f>
        <v>40</v>
      </c>
      <c r="G363" s="54">
        <f>IFERROR(AVERAGE(AT_Bidders),0)</f>
        <v>20.775714285714287</v>
      </c>
      <c r="H363" s="55" t="str">
        <f>tbl_AT[[#This Row],[Item '#]]&amp;"     "&amp;tbl_AT[[#This Row],[Description]]&amp;"     ("&amp;tbl_AT[[#This Row],[Unit]]&amp;")"</f>
        <v>609     6” ODOT Type 2A Curb (at playgrounds)     (LF)</v>
      </c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>
        <v>32.99</v>
      </c>
      <c r="Y363" s="55">
        <v>14</v>
      </c>
      <c r="Z363" s="55">
        <v>21</v>
      </c>
      <c r="AA363" s="55">
        <v>12</v>
      </c>
      <c r="AB363" s="55">
        <v>40</v>
      </c>
      <c r="AC363" s="55">
        <v>12</v>
      </c>
      <c r="AD363" s="55">
        <v>13.44</v>
      </c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6"/>
    </row>
    <row r="364" spans="1:68" ht="18" customHeight="1" x14ac:dyDescent="0.3">
      <c r="A364" s="52">
        <v>2017</v>
      </c>
      <c r="B364" s="52"/>
      <c r="C364" s="53" t="s">
        <v>5994</v>
      </c>
      <c r="D364" s="52" t="s">
        <v>199</v>
      </c>
      <c r="E364" s="54">
        <f>IFERROR(MIN(AT_Bidders),0)</f>
        <v>25.76</v>
      </c>
      <c r="F364" s="54">
        <f>IFERROR(MAX(AT_Bidders),0)</f>
        <v>40</v>
      </c>
      <c r="G364" s="54">
        <f>IFERROR(AVERAGE(AT_Bidders),0)</f>
        <v>33.902857142857144</v>
      </c>
      <c r="H364" s="55" t="str">
        <f>tbl_AT[[#This Row],[Item '#]]&amp;"     "&amp;tbl_AT[[#This Row],[Description]]&amp;"     ("&amp;tbl_AT[[#This Row],[Unit]]&amp;")"</f>
        <v xml:space="preserve">      #57 Gravel Base (at playgrounds)     (TON)</v>
      </c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>
        <v>28.56</v>
      </c>
      <c r="Y364" s="55">
        <v>40</v>
      </c>
      <c r="Z364" s="55">
        <v>34</v>
      </c>
      <c r="AA364" s="55">
        <v>35</v>
      </c>
      <c r="AB364" s="55">
        <v>40</v>
      </c>
      <c r="AC364" s="55">
        <v>34</v>
      </c>
      <c r="AD364" s="55">
        <v>25.76</v>
      </c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6"/>
    </row>
    <row r="365" spans="1:68" ht="18" customHeight="1" x14ac:dyDescent="0.3">
      <c r="A365" s="52">
        <v>2017</v>
      </c>
      <c r="B365" s="52"/>
      <c r="C365" s="53" t="s">
        <v>5995</v>
      </c>
      <c r="D365" s="52" t="s">
        <v>21</v>
      </c>
      <c r="E365" s="54">
        <f>IFERROR(MIN(AT_Bidders),0)</f>
        <v>1.5</v>
      </c>
      <c r="F365" s="54">
        <f>IFERROR(MAX(AT_Bidders),0)</f>
        <v>11.53</v>
      </c>
      <c r="G365" s="54">
        <f>IFERROR(AVERAGE(AT_Bidders),0)</f>
        <v>4.2328571428571431</v>
      </c>
      <c r="H365" s="55" t="str">
        <f>tbl_AT[[#This Row],[Item '#]]&amp;"     "&amp;tbl_AT[[#This Row],[Description]]&amp;"     ("&amp;tbl_AT[[#This Row],[Unit]]&amp;")"</f>
        <v xml:space="preserve">     Geotextile  Fabric (at playgrounds)     (SY)</v>
      </c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>
        <v>11.53</v>
      </c>
      <c r="Y365" s="55">
        <v>3</v>
      </c>
      <c r="Z365" s="55">
        <v>2.5</v>
      </c>
      <c r="AA365" s="55">
        <v>2.5</v>
      </c>
      <c r="AB365" s="55">
        <v>1.5</v>
      </c>
      <c r="AC365" s="55">
        <v>3</v>
      </c>
      <c r="AD365" s="55">
        <v>5.6</v>
      </c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6"/>
    </row>
    <row r="366" spans="1:68" ht="18" customHeight="1" x14ac:dyDescent="0.3">
      <c r="A366" s="52">
        <v>2017</v>
      </c>
      <c r="B366" s="52"/>
      <c r="C366" s="53" t="s">
        <v>5996</v>
      </c>
      <c r="D366" s="52" t="s">
        <v>12</v>
      </c>
      <c r="E366" s="54">
        <f>IFERROR(MIN(AT_Bidders),0)</f>
        <v>4.4800000000000004</v>
      </c>
      <c r="F366" s="54">
        <f>IFERROR(MAX(AT_Bidders),0)</f>
        <v>21</v>
      </c>
      <c r="G366" s="54">
        <f>IFERROR(AVERAGE(AT_Bidders),0)</f>
        <v>11.432857142857143</v>
      </c>
      <c r="H366" s="55" t="str">
        <f>tbl_AT[[#This Row],[Item '#]]&amp;"     "&amp;tbl_AT[[#This Row],[Description]]&amp;"     ("&amp;tbl_AT[[#This Row],[Unit]]&amp;")"</f>
        <v xml:space="preserve">     4” perforated PVC underdrain (at playground)     (LF)</v>
      </c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>
        <v>9.5500000000000007</v>
      </c>
      <c r="Y366" s="55">
        <v>7</v>
      </c>
      <c r="Z366" s="55">
        <v>12</v>
      </c>
      <c r="AA366" s="55">
        <v>12</v>
      </c>
      <c r="AB366" s="55">
        <v>14</v>
      </c>
      <c r="AC366" s="55">
        <v>21</v>
      </c>
      <c r="AD366" s="55">
        <v>4.4800000000000004</v>
      </c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6"/>
    </row>
    <row r="367" spans="1:68" ht="18" customHeight="1" x14ac:dyDescent="0.3">
      <c r="A367" s="52">
        <v>2017</v>
      </c>
      <c r="B367" s="52"/>
      <c r="C367" s="53" t="s">
        <v>5997</v>
      </c>
      <c r="D367" s="52" t="s">
        <v>59</v>
      </c>
      <c r="E367" s="54">
        <f>IFERROR(MIN(AT_Bidders),0)</f>
        <v>5700</v>
      </c>
      <c r="F367" s="54">
        <f>IFERROR(MAX(AT_Bidders),0)</f>
        <v>10369</v>
      </c>
      <c r="G367" s="54">
        <f>IFERROR(AVERAGE(AT_Bidders),0)</f>
        <v>7530.5528571428567</v>
      </c>
      <c r="H367" s="55" t="str">
        <f>tbl_AT[[#This Row],[Item '#]]&amp;"     "&amp;tbl_AT[[#This Row],[Description]]&amp;"     ("&amp;tbl_AT[[#This Row],[Unit]]&amp;")"</f>
        <v xml:space="preserve">     600 AMP, NEMA 3R, 120/240V, 1PH, 3W, DIST. PANEL     (EA)</v>
      </c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>
        <v>8680.7099999999991</v>
      </c>
      <c r="Y367" s="55">
        <v>9875</v>
      </c>
      <c r="Z367" s="55">
        <v>10369</v>
      </c>
      <c r="AA367" s="55">
        <v>5825</v>
      </c>
      <c r="AB367" s="55">
        <v>6000</v>
      </c>
      <c r="AC367" s="55">
        <v>5700</v>
      </c>
      <c r="AD367" s="55">
        <v>6264.16</v>
      </c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6"/>
    </row>
    <row r="368" spans="1:68" ht="18" customHeight="1" x14ac:dyDescent="0.3">
      <c r="A368" s="52">
        <v>2017</v>
      </c>
      <c r="B368" s="52"/>
      <c r="C368" s="53" t="s">
        <v>5998</v>
      </c>
      <c r="D368" s="52" t="s">
        <v>59</v>
      </c>
      <c r="E368" s="54">
        <f>IFERROR(MIN(AT_Bidders),0)</f>
        <v>1570.24</v>
      </c>
      <c r="F368" s="54">
        <f>IFERROR(MAX(AT_Bidders),0)</f>
        <v>2450.63</v>
      </c>
      <c r="G368" s="54">
        <f>IFERROR(AVERAGE(AT_Bidders),0)</f>
        <v>2065.8385714285714</v>
      </c>
      <c r="H368" s="55" t="str">
        <f>tbl_AT[[#This Row],[Item '#]]&amp;"     "&amp;tbl_AT[[#This Row],[Description]]&amp;"     ("&amp;tbl_AT[[#This Row],[Unit]]&amp;")"</f>
        <v xml:space="preserve">     PANELBOARD NEMA 3R ENCLOSURE     (EA)</v>
      </c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>
        <v>2450.63</v>
      </c>
      <c r="Y368" s="55">
        <v>2190</v>
      </c>
      <c r="Z368" s="55">
        <v>2300</v>
      </c>
      <c r="AA368" s="55">
        <v>1900</v>
      </c>
      <c r="AB368" s="55">
        <v>2050</v>
      </c>
      <c r="AC368" s="55">
        <v>2000</v>
      </c>
      <c r="AD368" s="55">
        <v>1570.24</v>
      </c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6"/>
    </row>
    <row r="369" spans="1:68" ht="18" customHeight="1" x14ac:dyDescent="0.3">
      <c r="A369" s="52">
        <v>2017</v>
      </c>
      <c r="B369" s="52"/>
      <c r="C369" s="53" t="s">
        <v>5999</v>
      </c>
      <c r="D369" s="52" t="s">
        <v>59</v>
      </c>
      <c r="E369" s="54">
        <f>IFERROR(MIN(AT_Bidders),0)</f>
        <v>58</v>
      </c>
      <c r="F369" s="54">
        <f>IFERROR(MAX(AT_Bidders),0)</f>
        <v>1920</v>
      </c>
      <c r="G369" s="54">
        <f>IFERROR(AVERAGE(AT_Bidders),0)</f>
        <v>618.83142857142866</v>
      </c>
      <c r="H369" s="55" t="str">
        <f>tbl_AT[[#This Row],[Item '#]]&amp;"     "&amp;tbl_AT[[#This Row],[Description]]&amp;"     ("&amp;tbl_AT[[#This Row],[Unit]]&amp;")"</f>
        <v xml:space="preserve">     HIGH VOLTAGE TRANSFORMER CONCRETE PAD     (EA)</v>
      </c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>
        <v>1640.22</v>
      </c>
      <c r="Y369" s="55">
        <v>285</v>
      </c>
      <c r="Z369" s="55">
        <v>300</v>
      </c>
      <c r="AA369" s="55">
        <v>1920</v>
      </c>
      <c r="AB369" s="55">
        <v>58</v>
      </c>
      <c r="AC369" s="55">
        <v>67</v>
      </c>
      <c r="AD369" s="55">
        <v>61.6</v>
      </c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6"/>
    </row>
    <row r="370" spans="1:68" ht="18" customHeight="1" x14ac:dyDescent="0.3">
      <c r="A370" s="52">
        <v>2017</v>
      </c>
      <c r="B370" s="52"/>
      <c r="C370" s="53" t="s">
        <v>6000</v>
      </c>
      <c r="D370" s="52" t="s">
        <v>59</v>
      </c>
      <c r="E370" s="54">
        <f>IFERROR(MIN(AT_Bidders),0)</f>
        <v>850</v>
      </c>
      <c r="F370" s="54">
        <f>IFERROR(MAX(AT_Bidders),0)</f>
        <v>3945</v>
      </c>
      <c r="G370" s="54">
        <f>IFERROR(AVERAGE(AT_Bidders),0)</f>
        <v>1894.0914285714284</v>
      </c>
      <c r="H370" s="55" t="str">
        <f>tbl_AT[[#This Row],[Item '#]]&amp;"     "&amp;tbl_AT[[#This Row],[Description]]&amp;"     ("&amp;tbl_AT[[#This Row],[Unit]]&amp;")"</f>
        <v xml:space="preserve">     CT CABINET     (EA)</v>
      </c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>
        <v>3945</v>
      </c>
      <c r="Y370" s="55">
        <v>2700</v>
      </c>
      <c r="Z370" s="55">
        <v>2835</v>
      </c>
      <c r="AA370" s="55">
        <v>1080</v>
      </c>
      <c r="AB370" s="55">
        <v>900</v>
      </c>
      <c r="AC370" s="55">
        <v>850</v>
      </c>
      <c r="AD370" s="55">
        <v>948.64</v>
      </c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6"/>
    </row>
    <row r="371" spans="1:68" ht="18" customHeight="1" x14ac:dyDescent="0.3">
      <c r="A371" s="52">
        <v>2017</v>
      </c>
      <c r="B371" s="52"/>
      <c r="C371" s="53" t="s">
        <v>6001</v>
      </c>
      <c r="D371" s="52" t="s">
        <v>59</v>
      </c>
      <c r="E371" s="54">
        <f>IFERROR(MIN(AT_Bidders),0)</f>
        <v>1840</v>
      </c>
      <c r="F371" s="54">
        <f>IFERROR(MAX(AT_Bidders),0)</f>
        <v>6300</v>
      </c>
      <c r="G371" s="54">
        <f>IFERROR(AVERAGE(AT_Bidders),0)</f>
        <v>2977.7342857142858</v>
      </c>
      <c r="H371" s="55" t="str">
        <f>tbl_AT[[#This Row],[Item '#]]&amp;"     "&amp;tbl_AT[[#This Row],[Description]]&amp;"     ("&amp;tbl_AT[[#This Row],[Unit]]&amp;")"</f>
        <v xml:space="preserve">     600 AMP, 2 POLE, NEMA 3R, SERVICE RATED DISC.     (EA)</v>
      </c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>
        <v>4700.34</v>
      </c>
      <c r="Y371" s="55">
        <v>6300</v>
      </c>
      <c r="Z371" s="55">
        <v>2205</v>
      </c>
      <c r="AA371" s="55">
        <v>1840</v>
      </c>
      <c r="AB371" s="55">
        <v>1950</v>
      </c>
      <c r="AC371" s="55">
        <v>1900</v>
      </c>
      <c r="AD371" s="55">
        <v>1948.8</v>
      </c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6"/>
    </row>
    <row r="372" spans="1:68" ht="18" customHeight="1" x14ac:dyDescent="0.3">
      <c r="A372" s="52">
        <v>2017</v>
      </c>
      <c r="B372" s="52"/>
      <c r="C372" s="53" t="s">
        <v>6002</v>
      </c>
      <c r="D372" s="52" t="s">
        <v>12</v>
      </c>
      <c r="E372" s="54">
        <f>IFERROR(MIN(AT_Bidders),0)</f>
        <v>8</v>
      </c>
      <c r="F372" s="54">
        <f>IFERROR(MAX(AT_Bidders),0)</f>
        <v>23.9</v>
      </c>
      <c r="G372" s="54">
        <f>IFERROR(AVERAGE(AT_Bidders),0)</f>
        <v>16.214285714285715</v>
      </c>
      <c r="H372" s="55" t="str">
        <f>tbl_AT[[#This Row],[Item '#]]&amp;"     "&amp;tbl_AT[[#This Row],[Description]]&amp;"     ("&amp;tbl_AT[[#This Row],[Unit]]&amp;")"</f>
        <v xml:space="preserve">     UNDERGROUND HIGH VOLTAGE (2) 3" CONDUITS     (LF)</v>
      </c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>
        <v>17.73</v>
      </c>
      <c r="Y372" s="55">
        <v>22.75</v>
      </c>
      <c r="Z372" s="55">
        <v>23.9</v>
      </c>
      <c r="AA372" s="55">
        <v>23.5</v>
      </c>
      <c r="AB372" s="55">
        <v>8</v>
      </c>
      <c r="AC372" s="55">
        <v>9</v>
      </c>
      <c r="AD372" s="55">
        <v>8.6199999999999992</v>
      </c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6"/>
    </row>
    <row r="373" spans="1:68" ht="18" customHeight="1" x14ac:dyDescent="0.3">
      <c r="A373" s="52">
        <v>2017</v>
      </c>
      <c r="B373" s="52"/>
      <c r="C373" s="53" t="s">
        <v>6003</v>
      </c>
      <c r="D373" s="52" t="s">
        <v>12</v>
      </c>
      <c r="E373" s="54">
        <f>IFERROR(MIN(AT_Bidders),0)</f>
        <v>74.099999999999994</v>
      </c>
      <c r="F373" s="54">
        <f>IFERROR(MAX(AT_Bidders),0)</f>
        <v>153</v>
      </c>
      <c r="G373" s="54">
        <f>IFERROR(AVERAGE(AT_Bidders),0)</f>
        <v>119.99714285714286</v>
      </c>
      <c r="H373" s="55" t="str">
        <f>tbl_AT[[#This Row],[Item '#]]&amp;"     "&amp;tbl_AT[[#This Row],[Description]]&amp;"     ("&amp;tbl_AT[[#This Row],[Unit]]&amp;")"</f>
        <v xml:space="preserve">     600 AMP U/G SECONDARY CABLE AND 4" CONDUITS     (LF)</v>
      </c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>
        <v>115.98</v>
      </c>
      <c r="Y373" s="55">
        <v>74.099999999999994</v>
      </c>
      <c r="Z373" s="55">
        <v>77.81</v>
      </c>
      <c r="AA373" s="55">
        <v>153</v>
      </c>
      <c r="AB373" s="55">
        <v>140</v>
      </c>
      <c r="AC373" s="55">
        <v>132</v>
      </c>
      <c r="AD373" s="55">
        <v>147.09</v>
      </c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6"/>
    </row>
    <row r="374" spans="1:68" ht="18" customHeight="1" x14ac:dyDescent="0.3">
      <c r="A374" s="52">
        <v>2017</v>
      </c>
      <c r="B374" s="52"/>
      <c r="C374" s="53" t="s">
        <v>6004</v>
      </c>
      <c r="D374" s="52" t="s">
        <v>59</v>
      </c>
      <c r="E374" s="54">
        <f>IFERROR(MIN(AT_Bidders),0)</f>
        <v>27.5</v>
      </c>
      <c r="F374" s="54">
        <f>IFERROR(MAX(AT_Bidders),0)</f>
        <v>196</v>
      </c>
      <c r="G374" s="54">
        <f>IFERROR(AVERAGE(AT_Bidders),0)</f>
        <v>136.07857142857142</v>
      </c>
      <c r="H374" s="55" t="str">
        <f>tbl_AT[[#This Row],[Item '#]]&amp;"     "&amp;tbl_AT[[#This Row],[Description]]&amp;"     ("&amp;tbl_AT[[#This Row],[Unit]]&amp;")"</f>
        <v xml:space="preserve">     PEDESTAL CONNECTIONS     (EA)</v>
      </c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>
        <v>160.05000000000001</v>
      </c>
      <c r="Y374" s="55">
        <v>27.5</v>
      </c>
      <c r="Z374" s="55">
        <v>29</v>
      </c>
      <c r="AA374" s="55">
        <v>175</v>
      </c>
      <c r="AB374" s="55">
        <v>185</v>
      </c>
      <c r="AC374" s="55">
        <v>180</v>
      </c>
      <c r="AD374" s="55">
        <v>196</v>
      </c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6"/>
    </row>
    <row r="375" spans="1:68" ht="18" customHeight="1" x14ac:dyDescent="0.3">
      <c r="A375" s="52">
        <v>2017</v>
      </c>
      <c r="B375" s="52"/>
      <c r="C375" s="53" t="s">
        <v>6005</v>
      </c>
      <c r="D375" s="52" t="s">
        <v>12</v>
      </c>
      <c r="E375" s="54">
        <f>IFERROR(MIN(AT_Bidders),0)</f>
        <v>28</v>
      </c>
      <c r="F375" s="54">
        <f>IFERROR(MAX(AT_Bidders),0)</f>
        <v>44</v>
      </c>
      <c r="G375" s="54">
        <f>IFERROR(AVERAGE(AT_Bidders),0)</f>
        <v>32.124285714285712</v>
      </c>
      <c r="H375" s="55" t="str">
        <f>tbl_AT[[#This Row],[Item '#]]&amp;"     "&amp;tbl_AT[[#This Row],[Description]]&amp;"     ("&amp;tbl_AT[[#This Row],[Unit]]&amp;")"</f>
        <v xml:space="preserve">     PEDESTAL  FEEDS - 250 A. SINGLE CONDUCTOR CABLE IN 2-1/2” SCHEDULE 40 PVC     (LF)</v>
      </c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>
        <v>28.75</v>
      </c>
      <c r="Y375" s="55">
        <v>29.97</v>
      </c>
      <c r="Z375" s="55">
        <v>31.47</v>
      </c>
      <c r="AA375" s="55">
        <v>44</v>
      </c>
      <c r="AB375" s="55">
        <v>31</v>
      </c>
      <c r="AC375" s="55">
        <v>28</v>
      </c>
      <c r="AD375" s="55">
        <v>31.68</v>
      </c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6"/>
    </row>
    <row r="376" spans="1:68" ht="18" customHeight="1" x14ac:dyDescent="0.3">
      <c r="A376" s="52">
        <v>2017</v>
      </c>
      <c r="B376" s="52"/>
      <c r="C376" s="53" t="s">
        <v>6006</v>
      </c>
      <c r="D376" s="52" t="s">
        <v>59</v>
      </c>
      <c r="E376" s="54">
        <f>IFERROR(MIN(AT_Bidders),0)</f>
        <v>5500</v>
      </c>
      <c r="F376" s="54">
        <f>IFERROR(MAX(AT_Bidders),0)</f>
        <v>7705</v>
      </c>
      <c r="G376" s="54">
        <f>IFERROR(AVERAGE(AT_Bidders),0)</f>
        <v>6485.7571428571437</v>
      </c>
      <c r="H376" s="55" t="str">
        <f>tbl_AT[[#This Row],[Item '#]]&amp;"     "&amp;tbl_AT[[#This Row],[Description]]&amp;"     ("&amp;tbl_AT[[#This Row],[Unit]]&amp;")"</f>
        <v xml:space="preserve">     SL1 SITE LIGHTING LUMINAIRE, POLE AND BASE     (EA)</v>
      </c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>
        <v>6918.5</v>
      </c>
      <c r="Y376" s="55">
        <v>7338</v>
      </c>
      <c r="Z376" s="55">
        <v>7705</v>
      </c>
      <c r="AA376" s="55">
        <v>6130</v>
      </c>
      <c r="AB376" s="55">
        <v>5800</v>
      </c>
      <c r="AC376" s="55">
        <v>5500</v>
      </c>
      <c r="AD376" s="55">
        <v>6008.8</v>
      </c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6"/>
    </row>
    <row r="377" spans="1:68" ht="18" customHeight="1" x14ac:dyDescent="0.3">
      <c r="A377" s="52">
        <v>2017</v>
      </c>
      <c r="B377" s="52"/>
      <c r="C377" s="53" t="s">
        <v>6007</v>
      </c>
      <c r="D377" s="52" t="s">
        <v>59</v>
      </c>
      <c r="E377" s="54">
        <f>IFERROR(MIN(AT_Bidders),0)</f>
        <v>3635</v>
      </c>
      <c r="F377" s="54">
        <f>IFERROR(MAX(AT_Bidders),0)</f>
        <v>5405.34</v>
      </c>
      <c r="G377" s="54">
        <f>IFERROR(AVERAGE(AT_Bidders),0)</f>
        <v>4444.8999999999996</v>
      </c>
      <c r="H377" s="55" t="str">
        <f>tbl_AT[[#This Row],[Item '#]]&amp;"     "&amp;tbl_AT[[#This Row],[Description]]&amp;"     ("&amp;tbl_AT[[#This Row],[Unit]]&amp;")"</f>
        <v xml:space="preserve">     SL2 SITE LIGHTING LUMINAIRE, POLE AND BASE     (EA)</v>
      </c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>
        <v>5405.34</v>
      </c>
      <c r="Y377" s="55">
        <v>5075</v>
      </c>
      <c r="Z377" s="55">
        <v>5330</v>
      </c>
      <c r="AA377" s="55">
        <v>3635</v>
      </c>
      <c r="AB377" s="55">
        <v>3900</v>
      </c>
      <c r="AC377" s="55">
        <v>3700</v>
      </c>
      <c r="AD377" s="55">
        <v>4068.96</v>
      </c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6"/>
    </row>
    <row r="378" spans="1:68" ht="18" customHeight="1" x14ac:dyDescent="0.3">
      <c r="A378" s="52">
        <v>2017</v>
      </c>
      <c r="B378" s="52"/>
      <c r="C378" s="53" t="s">
        <v>6008</v>
      </c>
      <c r="D378" s="52" t="s">
        <v>12</v>
      </c>
      <c r="E378" s="54">
        <f>IFERROR(MIN(AT_Bidders),0)</f>
        <v>5.98</v>
      </c>
      <c r="F378" s="54">
        <f>IFERROR(MAX(AT_Bidders),0)</f>
        <v>16</v>
      </c>
      <c r="G378" s="54">
        <f>IFERROR(AVERAGE(AT_Bidders),0)</f>
        <v>8.6800000000000015</v>
      </c>
      <c r="H378" s="55" t="str">
        <f>tbl_AT[[#This Row],[Item '#]]&amp;"     "&amp;tbl_AT[[#This Row],[Description]]&amp;"     ("&amp;tbl_AT[[#This Row],[Unit]]&amp;")"</f>
        <v xml:space="preserve">     SITE LIGHTING CIRCUITS     (LF)</v>
      </c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>
        <v>11.64</v>
      </c>
      <c r="Y378" s="55">
        <v>5.98</v>
      </c>
      <c r="Z378" s="55">
        <v>6.3</v>
      </c>
      <c r="AA378" s="55">
        <v>16</v>
      </c>
      <c r="AB378" s="55">
        <v>7</v>
      </c>
      <c r="AC378" s="55">
        <v>7</v>
      </c>
      <c r="AD378" s="55">
        <v>6.84</v>
      </c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6"/>
    </row>
    <row r="379" spans="1:68" ht="18" customHeight="1" x14ac:dyDescent="0.3">
      <c r="A379" s="52">
        <v>2017</v>
      </c>
      <c r="B379" s="52"/>
      <c r="C379" s="53" t="s">
        <v>6009</v>
      </c>
      <c r="D379" s="52" t="s">
        <v>12</v>
      </c>
      <c r="E379" s="54">
        <f>IFERROR(MIN(AT_Bidders),0)</f>
        <v>9</v>
      </c>
      <c r="F379" s="54">
        <f>IFERROR(MAX(AT_Bidders),0)</f>
        <v>15.55</v>
      </c>
      <c r="G379" s="54">
        <f>IFERROR(AVERAGE(AT_Bidders),0)</f>
        <v>11.647142857142857</v>
      </c>
      <c r="H379" s="55" t="str">
        <f>tbl_AT[[#This Row],[Item '#]]&amp;"     "&amp;tbl_AT[[#This Row],[Description]]&amp;"     ("&amp;tbl_AT[[#This Row],[Unit]]&amp;")"</f>
        <v xml:space="preserve">     20 AMP COMPRESSOR BRANCH CIRCUITS     (LF)</v>
      </c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>
        <v>13.2</v>
      </c>
      <c r="Y379" s="55">
        <v>14.8</v>
      </c>
      <c r="Z379" s="55">
        <v>15.55</v>
      </c>
      <c r="AA379" s="55">
        <v>9</v>
      </c>
      <c r="AB379" s="55">
        <v>10</v>
      </c>
      <c r="AC379" s="55">
        <v>9</v>
      </c>
      <c r="AD379" s="55">
        <v>9.98</v>
      </c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6"/>
    </row>
    <row r="380" spans="1:68" ht="18" customHeight="1" x14ac:dyDescent="0.3">
      <c r="A380" s="52">
        <v>2017</v>
      </c>
      <c r="B380" s="52"/>
      <c r="C380" s="53" t="s">
        <v>6010</v>
      </c>
      <c r="D380" s="52" t="s">
        <v>59</v>
      </c>
      <c r="E380" s="54">
        <f>IFERROR(MIN(AT_Bidders),0)</f>
        <v>397</v>
      </c>
      <c r="F380" s="54">
        <f>IFERROR(MAX(AT_Bidders),0)</f>
        <v>1400</v>
      </c>
      <c r="G380" s="54">
        <f>IFERROR(AVERAGE(AT_Bidders),0)</f>
        <v>628.44857142857143</v>
      </c>
      <c r="H380" s="55" t="str">
        <f>tbl_AT[[#This Row],[Item '#]]&amp;"     "&amp;tbl_AT[[#This Row],[Description]]&amp;"     ("&amp;tbl_AT[[#This Row],[Unit]]&amp;")"</f>
        <v xml:space="preserve">     17" x 30" HANDHOLE     (EA)</v>
      </c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>
        <v>1400</v>
      </c>
      <c r="Y380" s="55">
        <v>650</v>
      </c>
      <c r="Z380" s="55">
        <v>682.5</v>
      </c>
      <c r="AA380" s="55">
        <v>397</v>
      </c>
      <c r="AB380" s="55">
        <v>425</v>
      </c>
      <c r="AC380" s="55">
        <v>400</v>
      </c>
      <c r="AD380" s="55">
        <v>444.64</v>
      </c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6"/>
    </row>
    <row r="381" spans="1:68" ht="18" customHeight="1" x14ac:dyDescent="0.3">
      <c r="A381" s="52">
        <v>2017</v>
      </c>
      <c r="B381" s="52"/>
      <c r="C381" s="53" t="s">
        <v>6011</v>
      </c>
      <c r="D381" s="52" t="s">
        <v>12</v>
      </c>
      <c r="E381" s="54">
        <f>IFERROR(MIN(AT_Bidders),0)</f>
        <v>10</v>
      </c>
      <c r="F381" s="54">
        <f>IFERROR(MAX(AT_Bidders),0)</f>
        <v>22.53</v>
      </c>
      <c r="G381" s="54">
        <f>IFERROR(AVERAGE(AT_Bidders),0)</f>
        <v>14.13857142857143</v>
      </c>
      <c r="H381" s="55" t="str">
        <f>tbl_AT[[#This Row],[Item '#]]&amp;"     "&amp;tbl_AT[[#This Row],[Description]]&amp;"     ("&amp;tbl_AT[[#This Row],[Unit]]&amp;")"</f>
        <v xml:space="preserve">     UNDERGROUND COMMUNICATION  (2) 3” CONDUITS     (LF)</v>
      </c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>
        <v>12.98</v>
      </c>
      <c r="Y381" s="55">
        <v>15.7</v>
      </c>
      <c r="Z381" s="55">
        <v>16.5</v>
      </c>
      <c r="AA381" s="55">
        <v>22.53</v>
      </c>
      <c r="AB381" s="55">
        <v>10.5</v>
      </c>
      <c r="AC381" s="55">
        <v>10</v>
      </c>
      <c r="AD381" s="55">
        <v>10.76</v>
      </c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6"/>
    </row>
    <row r="382" spans="1:68" ht="18" customHeight="1" x14ac:dyDescent="0.3">
      <c r="A382" s="52">
        <v>2017</v>
      </c>
      <c r="B382" s="52"/>
      <c r="C382" s="53" t="s">
        <v>6012</v>
      </c>
      <c r="D382" s="52" t="s">
        <v>9</v>
      </c>
      <c r="E382" s="54">
        <f>IFERROR(MIN(AT_Bidders),0)</f>
        <v>2845</v>
      </c>
      <c r="F382" s="54">
        <f>IFERROR(MAX(AT_Bidders),0)</f>
        <v>6934</v>
      </c>
      <c r="G382" s="54">
        <f>IFERROR(AVERAGE(AT_Bidders),0)</f>
        <v>3627.2000000000003</v>
      </c>
      <c r="H382" s="55" t="str">
        <f>tbl_AT[[#This Row],[Item '#]]&amp;"     "&amp;tbl_AT[[#This Row],[Description]]&amp;"     ("&amp;tbl_AT[[#This Row],[Unit]]&amp;")"</f>
        <v xml:space="preserve">     SHORT CIRCUIT EVALUATION     (LS)</v>
      </c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>
        <v>6934</v>
      </c>
      <c r="Y382" s="55">
        <v>3025</v>
      </c>
      <c r="Z382" s="55">
        <v>3200</v>
      </c>
      <c r="AA382" s="55">
        <v>2845</v>
      </c>
      <c r="AB382" s="55">
        <v>3200</v>
      </c>
      <c r="AC382" s="55">
        <v>3000</v>
      </c>
      <c r="AD382" s="55">
        <v>3186.4</v>
      </c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6"/>
    </row>
    <row r="383" spans="1:68" ht="18" customHeight="1" x14ac:dyDescent="0.3">
      <c r="A383" s="52">
        <v>2017</v>
      </c>
      <c r="B383" s="52"/>
      <c r="C383" s="53" t="s">
        <v>4783</v>
      </c>
      <c r="D383" s="52" t="s">
        <v>9</v>
      </c>
      <c r="E383" s="54">
        <f>IFERROR(MIN(AT_Bidders),0)</f>
        <v>277000</v>
      </c>
      <c r="F383" s="54">
        <f>IFERROR(MAX(AT_Bidders),0)</f>
        <v>1040555.04</v>
      </c>
      <c r="G383" s="54">
        <f>IFERROR(AVERAGE(AT_Bidders),0)</f>
        <v>671434.86285714281</v>
      </c>
      <c r="H383" s="55" t="str">
        <f>tbl_AT[[#This Row],[Item '#]]&amp;"     "&amp;tbl_AT[[#This Row],[Description]]&amp;"     ("&amp;tbl_AT[[#This Row],[Unit]]&amp;")"</f>
        <v xml:space="preserve">     Restroom Building Structure and Finishes     (LS)</v>
      </c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>
        <v>655209</v>
      </c>
      <c r="Y383" s="55">
        <v>750000</v>
      </c>
      <c r="Z383" s="55">
        <v>584500</v>
      </c>
      <c r="AA383" s="55">
        <v>702780</v>
      </c>
      <c r="AB383" s="55">
        <v>690000</v>
      </c>
      <c r="AC383" s="55">
        <v>277000</v>
      </c>
      <c r="AD383" s="55">
        <v>1040555.04</v>
      </c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6"/>
    </row>
    <row r="384" spans="1:68" ht="18" customHeight="1" x14ac:dyDescent="0.3">
      <c r="A384" s="52">
        <v>2017</v>
      </c>
      <c r="B384" s="52"/>
      <c r="C384" s="53" t="s">
        <v>4784</v>
      </c>
      <c r="D384" s="52" t="s">
        <v>9</v>
      </c>
      <c r="E384" s="54">
        <f>IFERROR(MIN(AT_Bidders),0)</f>
        <v>28000</v>
      </c>
      <c r="F384" s="54">
        <f>IFERROR(MAX(AT_Bidders),0)</f>
        <v>51907.519999999997</v>
      </c>
      <c r="G384" s="54">
        <f>IFERROR(AVERAGE(AT_Bidders),0)</f>
        <v>45008.931428571428</v>
      </c>
      <c r="H384" s="55" t="str">
        <f>tbl_AT[[#This Row],[Item '#]]&amp;"     "&amp;tbl_AT[[#This Row],[Description]]&amp;"     ("&amp;tbl_AT[[#This Row],[Unit]]&amp;")"</f>
        <v xml:space="preserve">     Restroom Building Electrical and Communications     (LS)</v>
      </c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>
        <v>50980</v>
      </c>
      <c r="Y384" s="55">
        <v>47400</v>
      </c>
      <c r="Z384" s="55">
        <v>49775</v>
      </c>
      <c r="AA384" s="55">
        <v>51000</v>
      </c>
      <c r="AB384" s="55">
        <v>28000</v>
      </c>
      <c r="AC384" s="55">
        <v>36000</v>
      </c>
      <c r="AD384" s="55">
        <v>51907.519999999997</v>
      </c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6"/>
    </row>
    <row r="385" spans="1:68" ht="18" customHeight="1" x14ac:dyDescent="0.3">
      <c r="A385" s="52">
        <v>2017</v>
      </c>
      <c r="B385" s="52"/>
      <c r="C385" s="53" t="s">
        <v>4785</v>
      </c>
      <c r="D385" s="52" t="s">
        <v>9</v>
      </c>
      <c r="E385" s="54">
        <f>IFERROR(MIN(AT_Bidders),0)</f>
        <v>71000</v>
      </c>
      <c r="F385" s="54">
        <f>IFERROR(MAX(AT_Bidders),0)</f>
        <v>180000</v>
      </c>
      <c r="G385" s="54">
        <f>IFERROR(AVERAGE(AT_Bidders),0)</f>
        <v>115885.97142857143</v>
      </c>
      <c r="H385" s="55" t="str">
        <f>tbl_AT[[#This Row],[Item '#]]&amp;"     "&amp;tbl_AT[[#This Row],[Description]]&amp;"     ("&amp;tbl_AT[[#This Row],[Unit]]&amp;")"</f>
        <v xml:space="preserve">     Restroom Building Plumbing     (LS)</v>
      </c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>
        <v>133712</v>
      </c>
      <c r="Y385" s="55">
        <v>103380</v>
      </c>
      <c r="Z385" s="55">
        <v>104525</v>
      </c>
      <c r="AA385" s="55">
        <v>107100</v>
      </c>
      <c r="AB385" s="55">
        <v>180000</v>
      </c>
      <c r="AC385" s="55">
        <v>71000</v>
      </c>
      <c r="AD385" s="55">
        <v>111484.8</v>
      </c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6"/>
    </row>
    <row r="386" spans="1:68" ht="18" customHeight="1" x14ac:dyDescent="0.3">
      <c r="A386" s="52">
        <v>2017</v>
      </c>
      <c r="B386" s="52"/>
      <c r="C386" s="53" t="s">
        <v>4786</v>
      </c>
      <c r="D386" s="52" t="s">
        <v>9</v>
      </c>
      <c r="E386" s="54">
        <f>IFERROR(MIN(AT_Bidders),0)</f>
        <v>62000</v>
      </c>
      <c r="F386" s="54">
        <f>IFERROR(MAX(AT_Bidders),0)</f>
        <v>85433.600000000006</v>
      </c>
      <c r="G386" s="54">
        <f>IFERROR(AVERAGE(AT_Bidders),0)</f>
        <v>68327.657142857133</v>
      </c>
      <c r="H386" s="55" t="str">
        <f>tbl_AT[[#This Row],[Item '#]]&amp;"     "&amp;tbl_AT[[#This Row],[Description]]&amp;"     ("&amp;tbl_AT[[#This Row],[Unit]]&amp;")"</f>
        <v xml:space="preserve">     Restroom Building HVAC     (LS)</v>
      </c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>
        <v>64710</v>
      </c>
      <c r="Y386" s="55">
        <v>62000</v>
      </c>
      <c r="Z386" s="55">
        <v>62850</v>
      </c>
      <c r="AA386" s="55">
        <v>66300</v>
      </c>
      <c r="AB386" s="55">
        <v>70000</v>
      </c>
      <c r="AC386" s="55">
        <v>67000</v>
      </c>
      <c r="AD386" s="55">
        <v>85433.600000000006</v>
      </c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6"/>
    </row>
    <row r="387" spans="1:68" ht="18" customHeight="1" x14ac:dyDescent="0.3">
      <c r="A387" s="52">
        <v>2017</v>
      </c>
      <c r="B387" s="52"/>
      <c r="C387" s="53" t="s">
        <v>6013</v>
      </c>
      <c r="D387" s="52" t="s">
        <v>9</v>
      </c>
      <c r="E387" s="54">
        <f>IFERROR(MIN(AT_Bidders),0)</f>
        <v>48787.199999999997</v>
      </c>
      <c r="F387" s="54">
        <f>IFERROR(MAX(AT_Bidders),0)</f>
        <v>175000</v>
      </c>
      <c r="G387" s="54">
        <f>IFERROR(AVERAGE(AT_Bidders),0)</f>
        <v>133292.88571428572</v>
      </c>
      <c r="H387" s="55" t="str">
        <f>tbl_AT[[#This Row],[Item '#]]&amp;"     "&amp;tbl_AT[[#This Row],[Description]]&amp;"     ("&amp;tbl_AT[[#This Row],[Unit]]&amp;")"</f>
        <v xml:space="preserve">     Shelter Structure (30’ x 44’) Including Foundations and Electrical     (LS)</v>
      </c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>
        <v>145013</v>
      </c>
      <c r="Y387" s="55">
        <v>165000</v>
      </c>
      <c r="Z387" s="55">
        <v>151050</v>
      </c>
      <c r="AA387" s="55">
        <v>164200</v>
      </c>
      <c r="AB387" s="55">
        <v>175000</v>
      </c>
      <c r="AC387" s="55">
        <v>84000</v>
      </c>
      <c r="AD387" s="55">
        <v>48787.199999999997</v>
      </c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6"/>
    </row>
    <row r="388" spans="1:68" ht="18" customHeight="1" x14ac:dyDescent="0.3">
      <c r="A388" s="52">
        <v>2017</v>
      </c>
      <c r="B388" s="52"/>
      <c r="C388" s="53" t="s">
        <v>6014</v>
      </c>
      <c r="D388" s="52" t="s">
        <v>9</v>
      </c>
      <c r="E388" s="54">
        <f>IFERROR(MIN(AT_Bidders),0)</f>
        <v>27095.040000000001</v>
      </c>
      <c r="F388" s="54">
        <f>IFERROR(MAX(AT_Bidders),0)</f>
        <v>126500</v>
      </c>
      <c r="G388" s="54">
        <f>IFERROR(AVERAGE(AT_Bidders),0)</f>
        <v>91352.862857142856</v>
      </c>
      <c r="H388" s="55" t="str">
        <f>tbl_AT[[#This Row],[Item '#]]&amp;"     "&amp;tbl_AT[[#This Row],[Description]]&amp;"     ("&amp;tbl_AT[[#This Row],[Unit]]&amp;")"</f>
        <v xml:space="preserve">     Shelter Structure (24’ x 28’) Including Foundations and Electrical     (LS)</v>
      </c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>
        <v>100000</v>
      </c>
      <c r="Y388" s="55">
        <v>119500</v>
      </c>
      <c r="Z388" s="55">
        <v>91375</v>
      </c>
      <c r="AA388" s="55">
        <v>126500</v>
      </c>
      <c r="AB388" s="55">
        <v>115000</v>
      </c>
      <c r="AC388" s="55">
        <v>60000</v>
      </c>
      <c r="AD388" s="55">
        <v>27095.040000000001</v>
      </c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6"/>
    </row>
    <row r="389" spans="1:68" ht="18" customHeight="1" x14ac:dyDescent="0.3">
      <c r="A389" s="52">
        <v>2017</v>
      </c>
      <c r="B389" s="52">
        <v>623</v>
      </c>
      <c r="C389" s="53" t="s">
        <v>99</v>
      </c>
      <c r="D389" s="52" t="s">
        <v>59</v>
      </c>
      <c r="E389" s="54">
        <f>IFERROR(MIN(AT_Bidders),0)</f>
        <v>25000</v>
      </c>
      <c r="F389" s="54">
        <f>IFERROR(MAX(AT_Bidders),0)</f>
        <v>100000</v>
      </c>
      <c r="G389" s="54">
        <f>IFERROR(AVERAGE(AT_Bidders),0)</f>
        <v>52842.857142857145</v>
      </c>
      <c r="H389" s="55" t="str">
        <f>tbl_AT[[#This Row],[Item '#]]&amp;"     "&amp;tbl_AT[[#This Row],[Description]]&amp;"     ("&amp;tbl_AT[[#This Row],[Unit]]&amp;")"</f>
        <v>623     Construction Layout Stakes and Surveying     (EA)</v>
      </c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>
        <v>37180</v>
      </c>
      <c r="Y389" s="55">
        <v>25000</v>
      </c>
      <c r="Z389" s="55">
        <v>100000</v>
      </c>
      <c r="AA389" s="55">
        <v>50000</v>
      </c>
      <c r="AB389" s="55">
        <v>45000</v>
      </c>
      <c r="AC389" s="55">
        <v>57000</v>
      </c>
      <c r="AD389" s="55">
        <v>55720</v>
      </c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6"/>
    </row>
    <row r="390" spans="1:68" ht="18" customHeight="1" x14ac:dyDescent="0.3">
      <c r="A390" s="52">
        <v>2017</v>
      </c>
      <c r="B390" s="52">
        <v>624</v>
      </c>
      <c r="C390" s="53" t="s">
        <v>53</v>
      </c>
      <c r="D390" s="52" t="s">
        <v>9</v>
      </c>
      <c r="E390" s="54">
        <f>IFERROR(MIN(AT_Bidders),0)</f>
        <v>25000</v>
      </c>
      <c r="F390" s="54">
        <f>IFERROR(MAX(AT_Bidders),0)</f>
        <v>200000</v>
      </c>
      <c r="G390" s="54">
        <f>IFERROR(AVERAGE(AT_Bidders),0)</f>
        <v>95571.428571428565</v>
      </c>
      <c r="H390" s="55" t="str">
        <f>tbl_AT[[#This Row],[Item '#]]&amp;"     "&amp;tbl_AT[[#This Row],[Description]]&amp;"     ("&amp;tbl_AT[[#This Row],[Unit]]&amp;")"</f>
        <v>624     Mobilization     (LS)</v>
      </c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>
        <v>200000</v>
      </c>
      <c r="Y390" s="55">
        <v>130000</v>
      </c>
      <c r="Z390" s="55">
        <v>100000</v>
      </c>
      <c r="AA390" s="55">
        <v>25000</v>
      </c>
      <c r="AB390" s="55">
        <v>75000</v>
      </c>
      <c r="AC390" s="55">
        <v>97000</v>
      </c>
      <c r="AD390" s="55">
        <v>42000</v>
      </c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6"/>
    </row>
    <row r="391" spans="1:68" ht="18" customHeight="1" x14ac:dyDescent="0.3">
      <c r="A391" s="52">
        <v>2017</v>
      </c>
      <c r="B391" s="52"/>
      <c r="C391" s="53" t="s">
        <v>8</v>
      </c>
      <c r="D391" s="52" t="s">
        <v>9</v>
      </c>
      <c r="E391" s="54">
        <f>IFERROR(MIN(AT_Bidders),0)</f>
        <v>36000</v>
      </c>
      <c r="F391" s="54">
        <f>IFERROR(MAX(AT_Bidders),0)</f>
        <v>70000</v>
      </c>
      <c r="G391" s="54">
        <f>IFERROR(AVERAGE(AT_Bidders),0)</f>
        <v>49778.591428571432</v>
      </c>
      <c r="H391" s="55" t="str">
        <f>tbl_AT[[#This Row],[Item '#]]&amp;"     "&amp;tbl_AT[[#This Row],[Description]]&amp;"     ("&amp;tbl_AT[[#This Row],[Unit]]&amp;")"</f>
        <v xml:space="preserve">     Premium for Contract Performance Bond and For Payment     (LS)</v>
      </c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>
        <v>44044.58</v>
      </c>
      <c r="Y391" s="55">
        <v>36000</v>
      </c>
      <c r="Z391" s="55">
        <v>55215</v>
      </c>
      <c r="AA391" s="55">
        <v>43000</v>
      </c>
      <c r="AB391" s="55">
        <v>50000</v>
      </c>
      <c r="AC391" s="55">
        <v>70000</v>
      </c>
      <c r="AD391" s="55">
        <v>50190.559999999998</v>
      </c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6"/>
    </row>
    <row r="392" spans="1:68" ht="18" customHeight="1" x14ac:dyDescent="0.3">
      <c r="A392" s="52">
        <v>2017</v>
      </c>
      <c r="B392" s="52"/>
      <c r="C392" s="53" t="s">
        <v>6015</v>
      </c>
      <c r="D392" s="52" t="s">
        <v>59</v>
      </c>
      <c r="E392" s="54">
        <f>IFERROR(MIN(AT_Bidders),0)</f>
        <v>100</v>
      </c>
      <c r="F392" s="54">
        <f>IFERROR(MAX(AT_Bidders),0)</f>
        <v>842</v>
      </c>
      <c r="G392" s="54">
        <f>IFERROR(AVERAGE(AT_Bidders),0)</f>
        <v>481.4285714285715</v>
      </c>
      <c r="H392" s="55" t="str">
        <f>tbl_AT[[#This Row],[Item '#]]&amp;"     "&amp;tbl_AT[[#This Row],[Description]]&amp;"     ("&amp;tbl_AT[[#This Row],[Unit]]&amp;")"</f>
        <v xml:space="preserve">     Installation of owner provided camp site utility pedestals     (EA)</v>
      </c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>
        <v>840.72</v>
      </c>
      <c r="Y392" s="55">
        <v>802</v>
      </c>
      <c r="Z392" s="55">
        <v>842</v>
      </c>
      <c r="AA392" s="55">
        <v>420</v>
      </c>
      <c r="AB392" s="55">
        <v>260</v>
      </c>
      <c r="AC392" s="55">
        <v>100</v>
      </c>
      <c r="AD392" s="55">
        <v>105.28</v>
      </c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6"/>
    </row>
    <row r="393" spans="1:68" ht="18" customHeight="1" x14ac:dyDescent="0.3">
      <c r="A393" s="52">
        <v>2017</v>
      </c>
      <c r="B393" s="52"/>
      <c r="C393" s="53" t="s">
        <v>6016</v>
      </c>
      <c r="D393" s="52" t="s">
        <v>9</v>
      </c>
      <c r="E393" s="54">
        <f>IFERROR(MIN(AT_Bidders),0)</f>
        <v>50000</v>
      </c>
      <c r="F393" s="54">
        <f>IFERROR(MAX(AT_Bidders),0)</f>
        <v>50000</v>
      </c>
      <c r="G393" s="54">
        <f>IFERROR(AVERAGE(AT_Bidders),0)</f>
        <v>50000</v>
      </c>
      <c r="H393" s="55" t="str">
        <f>tbl_AT[[#This Row],[Item '#]]&amp;"     "&amp;tbl_AT[[#This Row],[Description]]&amp;"     ("&amp;tbl_AT[[#This Row],[Unit]]&amp;")"</f>
        <v xml:space="preserve">     Electrical Utility Service Allowance*     (LS)</v>
      </c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>
        <v>50000</v>
      </c>
      <c r="Y393" s="55">
        <v>50000</v>
      </c>
      <c r="Z393" s="55">
        <v>50000</v>
      </c>
      <c r="AA393" s="55">
        <v>50000</v>
      </c>
      <c r="AB393" s="55">
        <v>50000</v>
      </c>
      <c r="AC393" s="55">
        <v>50000</v>
      </c>
      <c r="AD393" s="55">
        <v>50000</v>
      </c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6"/>
    </row>
    <row r="394" spans="1:68" ht="18" customHeight="1" x14ac:dyDescent="0.3">
      <c r="A394" s="52">
        <v>2017</v>
      </c>
      <c r="B394" s="52"/>
      <c r="C394" s="53" t="s">
        <v>6017</v>
      </c>
      <c r="D394" s="52" t="s">
        <v>9</v>
      </c>
      <c r="E394" s="54">
        <f>IFERROR(MIN(AT_Bidders),0)</f>
        <v>50000</v>
      </c>
      <c r="F394" s="54">
        <f>IFERROR(MAX(AT_Bidders),0)</f>
        <v>50000</v>
      </c>
      <c r="G394" s="54">
        <f>IFERROR(AVERAGE(AT_Bidders),0)</f>
        <v>50000</v>
      </c>
      <c r="H394" s="55" t="str">
        <f>tbl_AT[[#This Row],[Item '#]]&amp;"     "&amp;tbl_AT[[#This Row],[Description]]&amp;"     ("&amp;tbl_AT[[#This Row],[Unit]]&amp;")"</f>
        <v xml:space="preserve">     Owner’s Contingency Allowance*     (LS)</v>
      </c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>
        <v>50000</v>
      </c>
      <c r="Y394" s="55">
        <v>50000</v>
      </c>
      <c r="Z394" s="55">
        <v>50000</v>
      </c>
      <c r="AA394" s="55">
        <v>50000</v>
      </c>
      <c r="AB394" s="55">
        <v>50000</v>
      </c>
      <c r="AC394" s="55">
        <v>50000</v>
      </c>
      <c r="AD394" s="55">
        <v>50000</v>
      </c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6"/>
    </row>
    <row r="395" spans="1:68" ht="18" customHeight="1" x14ac:dyDescent="0.3">
      <c r="A395" s="52">
        <v>2017</v>
      </c>
      <c r="B395" s="52" t="s">
        <v>6018</v>
      </c>
      <c r="C395" s="53" t="s">
        <v>6019</v>
      </c>
      <c r="D395" s="52" t="s">
        <v>9</v>
      </c>
      <c r="E395" s="54">
        <f>IFERROR(MIN(AT_Bidders),0)</f>
        <v>14000</v>
      </c>
      <c r="F395" s="54">
        <f>IFERROR(MAX(AT_Bidders),0)</f>
        <v>29700</v>
      </c>
      <c r="G395" s="54">
        <f>IFERROR(AVERAGE(AT_Bidders),0)</f>
        <v>22416.257142857143</v>
      </c>
      <c r="H395" s="55" t="str">
        <f>tbl_AT[[#This Row],[Item '#]]&amp;"     "&amp;tbl_AT[[#This Row],[Description]]&amp;"     ("&amp;tbl_AT[[#This Row],[Unit]]&amp;")"</f>
        <v>ALT #1     Pickleball Court     (LS)</v>
      </c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>
        <v>16513.8</v>
      </c>
      <c r="Y395" s="55">
        <v>14000</v>
      </c>
      <c r="Z395" s="55">
        <v>25000</v>
      </c>
      <c r="AA395" s="55">
        <v>23000</v>
      </c>
      <c r="AB395" s="55">
        <v>29200</v>
      </c>
      <c r="AC395" s="55">
        <v>19500</v>
      </c>
      <c r="AD395" s="55">
        <v>29700</v>
      </c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6"/>
    </row>
    <row r="396" spans="1:68" ht="18" customHeight="1" x14ac:dyDescent="0.3">
      <c r="A396" s="52">
        <v>2017</v>
      </c>
      <c r="B396" s="52" t="s">
        <v>6020</v>
      </c>
      <c r="C396" s="53" t="s">
        <v>6021</v>
      </c>
      <c r="D396" s="52" t="s">
        <v>9</v>
      </c>
      <c r="E396" s="54">
        <f>IFERROR(MIN(AT_Bidders),0)</f>
        <v>20000</v>
      </c>
      <c r="F396" s="54">
        <f>IFERROR(MAX(AT_Bidders),0)</f>
        <v>53900</v>
      </c>
      <c r="G396" s="54">
        <f>IFERROR(AVERAGE(AT_Bidders),0)</f>
        <v>38262.142857142855</v>
      </c>
      <c r="H396" s="55" t="str">
        <f>tbl_AT[[#This Row],[Item '#]]&amp;"     "&amp;tbl_AT[[#This Row],[Description]]&amp;"     ("&amp;tbl_AT[[#This Row],[Unit]]&amp;")"</f>
        <v>ALT #2     Basketball Court     (LS)</v>
      </c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>
        <v>28515</v>
      </c>
      <c r="Y396" s="55">
        <v>20000</v>
      </c>
      <c r="Z396" s="55">
        <v>38000</v>
      </c>
      <c r="AA396" s="55">
        <v>40000</v>
      </c>
      <c r="AB396" s="55">
        <v>52920</v>
      </c>
      <c r="AC396" s="55">
        <v>34500</v>
      </c>
      <c r="AD396" s="55">
        <v>53900</v>
      </c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6"/>
    </row>
    <row r="397" spans="1:68" ht="18" customHeight="1" x14ac:dyDescent="0.3">
      <c r="A397" s="52">
        <v>2017</v>
      </c>
      <c r="B397" s="52" t="s">
        <v>6022</v>
      </c>
      <c r="C397" s="53" t="s">
        <v>6023</v>
      </c>
      <c r="D397" s="52" t="s">
        <v>9</v>
      </c>
      <c r="E397" s="54">
        <f>IFERROR(MIN(AT_Bidders),0)</f>
        <v>5400</v>
      </c>
      <c r="F397" s="54">
        <f>IFERROR(MAX(AT_Bidders),0)</f>
        <v>20000</v>
      </c>
      <c r="G397" s="54">
        <f>IFERROR(AVERAGE(AT_Bidders),0)</f>
        <v>12230.285714285714</v>
      </c>
      <c r="H397" s="55" t="str">
        <f>tbl_AT[[#This Row],[Item '#]]&amp;"     "&amp;tbl_AT[[#This Row],[Description]]&amp;"     ("&amp;tbl_AT[[#This Row],[Unit]]&amp;")"</f>
        <v>ALT #3     Sand Volleyball Court     (LS)</v>
      </c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>
        <v>5400</v>
      </c>
      <c r="Y397" s="55">
        <v>12000</v>
      </c>
      <c r="Z397" s="55">
        <v>10000</v>
      </c>
      <c r="AA397" s="55">
        <v>20000</v>
      </c>
      <c r="AB397" s="55">
        <v>5500</v>
      </c>
      <c r="AC397" s="55">
        <v>13000</v>
      </c>
      <c r="AD397" s="55">
        <v>19712</v>
      </c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6"/>
    </row>
    <row r="398" spans="1:68" ht="18" customHeight="1" x14ac:dyDescent="0.3">
      <c r="A398" s="52">
        <v>2017</v>
      </c>
      <c r="B398" s="52" t="s">
        <v>6024</v>
      </c>
      <c r="C398" s="53" t="s">
        <v>6025</v>
      </c>
      <c r="D398" s="52" t="s">
        <v>48</v>
      </c>
      <c r="E398" s="54">
        <f>IFERROR(MIN(AT_Bidders),0)</f>
        <v>0.01</v>
      </c>
      <c r="F398" s="54">
        <f>IFERROR(MAX(AT_Bidders),0)</f>
        <v>1</v>
      </c>
      <c r="G398" s="54">
        <f>IFERROR(AVERAGE(AT_Bidders),0)</f>
        <v>0.67200000000000004</v>
      </c>
      <c r="H398" s="55" t="str">
        <f>tbl_AT[[#This Row],[Item '#]]&amp;"     "&amp;tbl_AT[[#This Row],[Description]]&amp;"     ("&amp;tbl_AT[[#This Row],[Unit]]&amp;")"</f>
        <v>ALT#4     6 x 6  W2.9 x W2.9 welded wire mesh reinforcement     (SF)</v>
      </c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 t="s">
        <v>6026</v>
      </c>
      <c r="Y398" s="55">
        <v>0.01</v>
      </c>
      <c r="Z398" s="55">
        <v>1</v>
      </c>
      <c r="AA398" s="55">
        <v>0.8</v>
      </c>
      <c r="AB398" s="55">
        <v>1</v>
      </c>
      <c r="AC398" s="55"/>
      <c r="AD398" s="55">
        <v>0.55000000000000004</v>
      </c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6"/>
    </row>
    <row r="399" spans="1:68" ht="18" customHeight="1" x14ac:dyDescent="0.3">
      <c r="A399" s="1">
        <v>2019</v>
      </c>
      <c r="C399" s="2" t="s">
        <v>8576</v>
      </c>
      <c r="D399" s="1" t="s">
        <v>9</v>
      </c>
      <c r="E399" s="3">
        <f>IFERROR(MIN(AT_Bidders),0)</f>
        <v>4500</v>
      </c>
      <c r="F399" s="3">
        <f>IFERROR(MAX(AT_Bidders),0)</f>
        <v>8500</v>
      </c>
      <c r="G399" s="3">
        <f>IFERROR(AVERAGE(AT_Bidders),0)</f>
        <v>6926</v>
      </c>
      <c r="H399" s="40" t="str">
        <f>tbl_AT[[#This Row],[Item '#]]&amp;"     "&amp;tbl_AT[[#This Row],[Description]]&amp;"     ("&amp;tbl_AT[[#This Row],[Unit]]&amp;")"</f>
        <v xml:space="preserve">     Construction Layout Stakes &amp; Survey Monuments     (LS)</v>
      </c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>
        <v>8500</v>
      </c>
      <c r="V399" s="40">
        <v>7778</v>
      </c>
      <c r="W399" s="40">
        <v>4500</v>
      </c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</row>
    <row r="400" spans="1:68" ht="18" customHeight="1" x14ac:dyDescent="0.3">
      <c r="A400" s="1">
        <v>2019</v>
      </c>
      <c r="C400" s="2" t="s">
        <v>2582</v>
      </c>
      <c r="D400" s="1" t="s">
        <v>9</v>
      </c>
      <c r="E400" s="3">
        <f>IFERROR(MIN(AT_Bidders),0)</f>
        <v>7500</v>
      </c>
      <c r="F400" s="3">
        <f>IFERROR(MAX(AT_Bidders),0)</f>
        <v>63313</v>
      </c>
      <c r="G400" s="3">
        <f>IFERROR(AVERAGE(AT_Bidders),0)</f>
        <v>35271</v>
      </c>
      <c r="H400" s="40" t="str">
        <f>tbl_AT[[#This Row],[Item '#]]&amp;"     "&amp;tbl_AT[[#This Row],[Description]]&amp;"     ("&amp;tbl_AT[[#This Row],[Unit]]&amp;")"</f>
        <v xml:space="preserve">     Mobilization, As Per Plan     (LS)</v>
      </c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>
        <v>7500</v>
      </c>
      <c r="V400" s="40">
        <v>63313</v>
      </c>
      <c r="W400" s="40">
        <v>35000</v>
      </c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</row>
    <row r="401" spans="1:53" ht="18" customHeight="1" x14ac:dyDescent="0.3">
      <c r="A401" s="1">
        <v>2019</v>
      </c>
      <c r="C401" s="2" t="s">
        <v>8543</v>
      </c>
      <c r="D401" s="1" t="s">
        <v>9</v>
      </c>
      <c r="E401" s="3">
        <f>IFERROR(MIN(AT_Bidders),0)</f>
        <v>5000</v>
      </c>
      <c r="F401" s="3">
        <f>IFERROR(MAX(AT_Bidders),0)</f>
        <v>6819.12</v>
      </c>
      <c r="G401" s="3">
        <f>IFERROR(AVERAGE(AT_Bidders),0)</f>
        <v>6139.706666666666</v>
      </c>
      <c r="H401" s="40" t="str">
        <f>tbl_AT[[#This Row],[Item '#]]&amp;"     "&amp;tbl_AT[[#This Row],[Description]]&amp;"     ("&amp;tbl_AT[[#This Row],[Unit]]&amp;")"</f>
        <v xml:space="preserve">     Bonding &amp; Insurance     (LS)</v>
      </c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>
        <v>5000</v>
      </c>
      <c r="V401" s="40">
        <v>6600</v>
      </c>
      <c r="W401" s="40">
        <v>6819.12</v>
      </c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</row>
    <row r="402" spans="1:53" ht="18" customHeight="1" x14ac:dyDescent="0.3">
      <c r="A402" s="1">
        <v>2019</v>
      </c>
      <c r="C402" s="2" t="s">
        <v>8577</v>
      </c>
      <c r="D402" s="1" t="s">
        <v>9</v>
      </c>
      <c r="E402" s="3">
        <f>IFERROR(MIN(AT_Bidders),0)</f>
        <v>1611</v>
      </c>
      <c r="F402" s="3">
        <f>IFERROR(MAX(AT_Bidders),0)</f>
        <v>7700</v>
      </c>
      <c r="G402" s="3">
        <f>IFERROR(AVERAGE(AT_Bidders),0)</f>
        <v>3870.3333333333335</v>
      </c>
      <c r="H402" s="40" t="str">
        <f>tbl_AT[[#This Row],[Item '#]]&amp;"     "&amp;tbl_AT[[#This Row],[Description]]&amp;"     ("&amp;tbl_AT[[#This Row],[Unit]]&amp;")"</f>
        <v xml:space="preserve">     Temporary Sediment &amp; Erosion Control     (LS)</v>
      </c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>
        <v>2300</v>
      </c>
      <c r="V402" s="40">
        <v>1611</v>
      </c>
      <c r="W402" s="40">
        <v>7700</v>
      </c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</row>
    <row r="403" spans="1:53" ht="18" customHeight="1" x14ac:dyDescent="0.3">
      <c r="A403" s="1">
        <v>2019</v>
      </c>
      <c r="C403" s="2" t="s">
        <v>5626</v>
      </c>
      <c r="D403" s="1" t="s">
        <v>9</v>
      </c>
      <c r="E403" s="3">
        <f>IFERROR(MIN(AT_Bidders),0)</f>
        <v>400</v>
      </c>
      <c r="F403" s="3">
        <f>IFERROR(MAX(AT_Bidders),0)</f>
        <v>1100</v>
      </c>
      <c r="G403" s="3">
        <f>IFERROR(AVERAGE(AT_Bidders),0)</f>
        <v>780</v>
      </c>
      <c r="H403" s="40" t="str">
        <f>tbl_AT[[#This Row],[Item '#]]&amp;"     "&amp;tbl_AT[[#This Row],[Description]]&amp;"     ("&amp;tbl_AT[[#This Row],[Unit]]&amp;")"</f>
        <v xml:space="preserve">     Concrete Washout Station     (LS)</v>
      </c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>
        <v>840</v>
      </c>
      <c r="V403" s="40">
        <v>1100</v>
      </c>
      <c r="W403" s="40">
        <v>400</v>
      </c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</row>
    <row r="404" spans="1:53" ht="18" customHeight="1" x14ac:dyDescent="0.3">
      <c r="A404" s="1">
        <v>2019</v>
      </c>
      <c r="C404" s="2" t="s">
        <v>8598</v>
      </c>
      <c r="D404" s="1" t="s">
        <v>9</v>
      </c>
      <c r="E404" s="3">
        <f>IFERROR(MIN(AT_Bidders),0)</f>
        <v>1800</v>
      </c>
      <c r="F404" s="3">
        <f>IFERROR(MAX(AT_Bidders),0)</f>
        <v>4300</v>
      </c>
      <c r="G404" s="3">
        <f>IFERROR(AVERAGE(AT_Bidders),0)</f>
        <v>3225.8333333333335</v>
      </c>
      <c r="H404" s="40" t="str">
        <f>tbl_AT[[#This Row],[Item '#]]&amp;"     "&amp;tbl_AT[[#This Row],[Description]]&amp;"     ("&amp;tbl_AT[[#This Row],[Unit]]&amp;")"</f>
        <v xml:space="preserve">     Demolition - Existing Privy, Complete      (LS)</v>
      </c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>
        <v>4300</v>
      </c>
      <c r="V404" s="40">
        <v>1800</v>
      </c>
      <c r="W404" s="40">
        <v>3577.5</v>
      </c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</row>
    <row r="405" spans="1:53" ht="18" customHeight="1" x14ac:dyDescent="0.3">
      <c r="A405" s="1">
        <v>2019</v>
      </c>
      <c r="C405" s="2" t="s">
        <v>8599</v>
      </c>
      <c r="D405" s="1" t="s">
        <v>9</v>
      </c>
      <c r="E405" s="3">
        <f>IFERROR(MIN(AT_Bidders),0)</f>
        <v>2160</v>
      </c>
      <c r="F405" s="3">
        <f>IFERROR(MAX(AT_Bidders),0)</f>
        <v>4220</v>
      </c>
      <c r="G405" s="3">
        <f>IFERROR(AVERAGE(AT_Bidders),0)</f>
        <v>2926.6666666666665</v>
      </c>
      <c r="H405" s="40" t="str">
        <f>tbl_AT[[#This Row],[Item '#]]&amp;"     "&amp;tbl_AT[[#This Row],[Description]]&amp;"     ("&amp;tbl_AT[[#This Row],[Unit]]&amp;")"</f>
        <v xml:space="preserve">     Select Electrical demolition, as per plan     (LS)</v>
      </c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>
        <v>2160</v>
      </c>
      <c r="V405" s="40">
        <v>4220</v>
      </c>
      <c r="W405" s="40">
        <v>2400</v>
      </c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</row>
    <row r="406" spans="1:53" ht="18" customHeight="1" x14ac:dyDescent="0.3">
      <c r="A406" s="1">
        <v>2019</v>
      </c>
      <c r="C406" s="2" t="s">
        <v>8600</v>
      </c>
      <c r="D406" s="1" t="s">
        <v>59</v>
      </c>
      <c r="E406" s="3">
        <f>IFERROR(MIN(AT_Bidders),0)</f>
        <v>320</v>
      </c>
      <c r="F406" s="3">
        <f>IFERROR(MAX(AT_Bidders),0)</f>
        <v>2200</v>
      </c>
      <c r="G406" s="3">
        <f>IFERROR(AVERAGE(AT_Bidders),0)</f>
        <v>1173.3333333333333</v>
      </c>
      <c r="H406" s="40" t="str">
        <f>tbl_AT[[#This Row],[Item '#]]&amp;"     "&amp;tbl_AT[[#This Row],[Description]]&amp;"     ("&amp;tbl_AT[[#This Row],[Unit]]&amp;")"</f>
        <v xml:space="preserve">     Remove Existing Gray Water Basin     (EA)</v>
      </c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>
        <v>320</v>
      </c>
      <c r="V406" s="40">
        <v>2200</v>
      </c>
      <c r="W406" s="40">
        <v>1000</v>
      </c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</row>
    <row r="407" spans="1:53" ht="18" customHeight="1" x14ac:dyDescent="0.3">
      <c r="A407" s="1">
        <v>2019</v>
      </c>
      <c r="C407" s="2" t="s">
        <v>8601</v>
      </c>
      <c r="D407" s="1" t="s">
        <v>9</v>
      </c>
      <c r="E407" s="3">
        <f>IFERROR(MIN(AT_Bidders),0)</f>
        <v>640</v>
      </c>
      <c r="F407" s="3">
        <f>IFERROR(MAX(AT_Bidders),0)</f>
        <v>3986</v>
      </c>
      <c r="G407" s="3">
        <f>IFERROR(AVERAGE(AT_Bidders),0)</f>
        <v>2058.6666666666665</v>
      </c>
      <c r="H407" s="40" t="str">
        <f>tbl_AT[[#This Row],[Item '#]]&amp;"     "&amp;tbl_AT[[#This Row],[Description]]&amp;"     ("&amp;tbl_AT[[#This Row],[Unit]]&amp;")"</f>
        <v xml:space="preserve">     Remove Existing Waterline &amp; appurtenances     (LS)</v>
      </c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>
        <v>640</v>
      </c>
      <c r="V407" s="40">
        <v>1550</v>
      </c>
      <c r="W407" s="40">
        <v>3986</v>
      </c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</row>
    <row r="408" spans="1:53" ht="18" customHeight="1" x14ac:dyDescent="0.3">
      <c r="A408" s="1">
        <v>2019</v>
      </c>
      <c r="C408" s="2" t="s">
        <v>8602</v>
      </c>
      <c r="D408" s="1" t="s">
        <v>10</v>
      </c>
      <c r="E408" s="3">
        <f>IFERROR(MIN(AT_Bidders),0)</f>
        <v>18000</v>
      </c>
      <c r="F408" s="3">
        <f>IFERROR(MAX(AT_Bidders),0)</f>
        <v>25000</v>
      </c>
      <c r="G408" s="3">
        <f>IFERROR(AVERAGE(AT_Bidders),0)</f>
        <v>21000</v>
      </c>
      <c r="H408" s="40" t="str">
        <f>tbl_AT[[#This Row],[Item '#]]&amp;"     "&amp;tbl_AT[[#This Row],[Description]]&amp;"     ("&amp;tbl_AT[[#This Row],[Unit]]&amp;")"</f>
        <v xml:space="preserve">     Clearing &amp;  Grubbing-Restroom Area     (AC)</v>
      </c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>
        <v>25000</v>
      </c>
      <c r="V408" s="40">
        <v>18000</v>
      </c>
      <c r="W408" s="40">
        <v>20000</v>
      </c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</row>
    <row r="409" spans="1:53" ht="18" customHeight="1" x14ac:dyDescent="0.3">
      <c r="A409" s="1">
        <v>2019</v>
      </c>
      <c r="C409" s="2" t="s">
        <v>8603</v>
      </c>
      <c r="D409" s="1" t="s">
        <v>10</v>
      </c>
      <c r="E409" s="3">
        <f>IFERROR(MIN(AT_Bidders),0)</f>
        <v>51000</v>
      </c>
      <c r="F409" s="3">
        <f>IFERROR(MAX(AT_Bidders),0)</f>
        <v>166666</v>
      </c>
      <c r="G409" s="3">
        <f>IFERROR(AVERAGE(AT_Bidders),0)</f>
        <v>121444.22333333334</v>
      </c>
      <c r="H409" s="40" t="str">
        <f>tbl_AT[[#This Row],[Item '#]]&amp;"     "&amp;tbl_AT[[#This Row],[Description]]&amp;"     ("&amp;tbl_AT[[#This Row],[Unit]]&amp;")"</f>
        <v xml:space="preserve">     Clearing &amp;  Grubbing- Force Main Corridor (STA 2+60 - 8+90)     (AC)</v>
      </c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>
        <v>51000</v>
      </c>
      <c r="V409" s="40">
        <v>146666.67000000001</v>
      </c>
      <c r="W409" s="40">
        <v>166666</v>
      </c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</row>
    <row r="410" spans="1:53" ht="18" customHeight="1" x14ac:dyDescent="0.3">
      <c r="A410" s="1">
        <v>2019</v>
      </c>
      <c r="C410" s="2" t="s">
        <v>5118</v>
      </c>
      <c r="D410" s="1" t="s">
        <v>12</v>
      </c>
      <c r="E410" s="3">
        <f>IFERROR(MIN(AT_Bidders),0)</f>
        <v>57</v>
      </c>
      <c r="F410" s="3">
        <f>IFERROR(MAX(AT_Bidders),0)</f>
        <v>179</v>
      </c>
      <c r="G410" s="3">
        <f>IFERROR(AVERAGE(AT_Bidders),0)</f>
        <v>103.66666666666667</v>
      </c>
      <c r="H410" s="40" t="str">
        <f>tbl_AT[[#This Row],[Item '#]]&amp;"     "&amp;tbl_AT[[#This Row],[Description]]&amp;"     ("&amp;tbl_AT[[#This Row],[Unit]]&amp;")"</f>
        <v xml:space="preserve">     Connection of Existing Drainage Conduits     (LF)</v>
      </c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>
        <v>57</v>
      </c>
      <c r="V410" s="40">
        <v>179</v>
      </c>
      <c r="W410" s="40">
        <v>75</v>
      </c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</row>
    <row r="411" spans="1:53" ht="18" customHeight="1" x14ac:dyDescent="0.3">
      <c r="A411" s="1">
        <v>2019</v>
      </c>
      <c r="C411" s="2" t="s">
        <v>8604</v>
      </c>
      <c r="D411" s="1" t="s">
        <v>59</v>
      </c>
      <c r="E411" s="3">
        <f>IFERROR(MIN(AT_Bidders),0)</f>
        <v>4123.1400000000003</v>
      </c>
      <c r="F411" s="3">
        <f>IFERROR(MAX(AT_Bidders),0)</f>
        <v>5700</v>
      </c>
      <c r="G411" s="3">
        <f>IFERROR(AVERAGE(AT_Bidders),0)</f>
        <v>5107.7133333333331</v>
      </c>
      <c r="H411" s="40" t="str">
        <f>tbl_AT[[#This Row],[Item '#]]&amp;"     "&amp;tbl_AT[[#This Row],[Description]]&amp;"     ("&amp;tbl_AT[[#This Row],[Unit]]&amp;")"</f>
        <v xml:space="preserve">     Gray water Basin, as per plan     (EA)</v>
      </c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>
        <v>5700</v>
      </c>
      <c r="V411" s="40">
        <v>5500</v>
      </c>
      <c r="W411" s="40">
        <v>4123.1400000000003</v>
      </c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</row>
    <row r="412" spans="1:53" ht="18" customHeight="1" x14ac:dyDescent="0.3">
      <c r="A412" s="1">
        <v>2019</v>
      </c>
      <c r="C412" s="2" t="s">
        <v>8579</v>
      </c>
      <c r="D412" s="1" t="s">
        <v>9</v>
      </c>
      <c r="E412" s="3">
        <f>IFERROR(MIN(AT_Bidders),0)</f>
        <v>94306.71</v>
      </c>
      <c r="F412" s="3">
        <f>IFERROR(MAX(AT_Bidders),0)</f>
        <v>100232</v>
      </c>
      <c r="G412" s="3">
        <f>IFERROR(AVERAGE(AT_Bidders),0)</f>
        <v>98179.57</v>
      </c>
      <c r="H412" s="40" t="str">
        <f>tbl_AT[[#This Row],[Item '#]]&amp;"     "&amp;tbl_AT[[#This Row],[Description]]&amp;"     ("&amp;tbl_AT[[#This Row],[Unit]]&amp;")"</f>
        <v xml:space="preserve">     Sanitary Pump Station with Wet Well and Valve Vault, Complete     (LS)</v>
      </c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>
        <v>100000</v>
      </c>
      <c r="V412" s="40">
        <v>100232</v>
      </c>
      <c r="W412" s="40">
        <v>94306.71</v>
      </c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</row>
    <row r="413" spans="1:53" ht="18" customHeight="1" x14ac:dyDescent="0.3">
      <c r="A413" s="1">
        <v>2019</v>
      </c>
      <c r="C413" s="2" t="s">
        <v>8580</v>
      </c>
      <c r="D413" s="1" t="s">
        <v>12</v>
      </c>
      <c r="E413" s="3">
        <f>IFERROR(MIN(AT_Bidders),0)</f>
        <v>23.5</v>
      </c>
      <c r="F413" s="3">
        <f>IFERROR(MAX(AT_Bidders),0)</f>
        <v>35.049999999999997</v>
      </c>
      <c r="G413" s="3">
        <f>IFERROR(AVERAGE(AT_Bidders),0)</f>
        <v>29.516666666666666</v>
      </c>
      <c r="H413" s="40" t="str">
        <f>tbl_AT[[#This Row],[Item '#]]&amp;"     "&amp;tbl_AT[[#This Row],[Description]]&amp;"     ("&amp;tbl_AT[[#This Row],[Unit]]&amp;")"</f>
        <v xml:space="preserve">     2-inch HDPE Sanitary Force Main, HDD installed     (LF)</v>
      </c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>
        <v>30</v>
      </c>
      <c r="V413" s="40">
        <v>23.5</v>
      </c>
      <c r="W413" s="40">
        <v>35.049999999999997</v>
      </c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</row>
    <row r="414" spans="1:53" ht="18" customHeight="1" x14ac:dyDescent="0.3">
      <c r="A414" s="1">
        <v>2019</v>
      </c>
      <c r="C414" s="2" t="s">
        <v>8582</v>
      </c>
      <c r="D414" s="1" t="s">
        <v>12</v>
      </c>
      <c r="E414" s="3">
        <f>IFERROR(MIN(AT_Bidders),0)</f>
        <v>30</v>
      </c>
      <c r="F414" s="3">
        <f>IFERROR(MAX(AT_Bidders),0)</f>
        <v>66.5</v>
      </c>
      <c r="G414" s="3">
        <f>IFERROR(AVERAGE(AT_Bidders),0)</f>
        <v>49.093333333333334</v>
      </c>
      <c r="H414" s="40" t="str">
        <f>tbl_AT[[#This Row],[Item '#]]&amp;"     "&amp;tbl_AT[[#This Row],[Description]]&amp;"     ("&amp;tbl_AT[[#This Row],[Unit]]&amp;")"</f>
        <v xml:space="preserve">     2-inch HDPE Sanitary Force Main, complete, open cut with native backfill     (LF)</v>
      </c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>
        <v>30</v>
      </c>
      <c r="V414" s="40">
        <v>66.5</v>
      </c>
      <c r="W414" s="40">
        <v>50.78</v>
      </c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</row>
    <row r="415" spans="1:53" ht="18" customHeight="1" x14ac:dyDescent="0.3">
      <c r="A415" s="1">
        <v>2019</v>
      </c>
      <c r="C415" s="2" t="s">
        <v>8605</v>
      </c>
      <c r="D415" s="1" t="s">
        <v>59</v>
      </c>
      <c r="E415" s="3">
        <f>IFERROR(MIN(AT_Bidders),0)</f>
        <v>7700</v>
      </c>
      <c r="F415" s="3">
        <f>IFERROR(MAX(AT_Bidders),0)</f>
        <v>9587.93</v>
      </c>
      <c r="G415" s="3">
        <f>IFERROR(AVERAGE(AT_Bidders),0)</f>
        <v>8582.6433333333334</v>
      </c>
      <c r="H415" s="40" t="str">
        <f>tbl_AT[[#This Row],[Item '#]]&amp;"     "&amp;tbl_AT[[#This Row],[Description]]&amp;"     ("&amp;tbl_AT[[#This Row],[Unit]]&amp;")"</f>
        <v xml:space="preserve">     2-inch Air/Vaccuum Releif Valve Assembly in Precast Manhole, Complete     (EA)</v>
      </c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>
        <v>7700</v>
      </c>
      <c r="V415" s="40">
        <v>8460</v>
      </c>
      <c r="W415" s="40">
        <v>9587.93</v>
      </c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</row>
    <row r="416" spans="1:53" ht="18" customHeight="1" x14ac:dyDescent="0.3">
      <c r="A416" s="1">
        <v>2019</v>
      </c>
      <c r="C416" s="2" t="s">
        <v>8606</v>
      </c>
      <c r="D416" s="1" t="s">
        <v>12</v>
      </c>
      <c r="E416" s="3">
        <f>IFERROR(MIN(AT_Bidders),0)</f>
        <v>45</v>
      </c>
      <c r="F416" s="3">
        <f>IFERROR(MAX(AT_Bidders),0)</f>
        <v>77.11</v>
      </c>
      <c r="G416" s="3">
        <f>IFERROR(AVERAGE(AT_Bidders),0)</f>
        <v>57.036666666666669</v>
      </c>
      <c r="H416" s="40" t="str">
        <f>tbl_AT[[#This Row],[Item '#]]&amp;"     "&amp;tbl_AT[[#This Row],[Description]]&amp;"     ("&amp;tbl_AT[[#This Row],[Unit]]&amp;")"</f>
        <v xml:space="preserve">     4-inch Sanitary Sewer, Complete, open cut with native backfill     (LF)</v>
      </c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>
        <v>45</v>
      </c>
      <c r="V416" s="40">
        <v>49</v>
      </c>
      <c r="W416" s="40">
        <v>77.11</v>
      </c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</row>
    <row r="417" spans="1:53" ht="18" customHeight="1" x14ac:dyDescent="0.3">
      <c r="A417" s="1">
        <v>2019</v>
      </c>
      <c r="C417" s="2" t="s">
        <v>8607</v>
      </c>
      <c r="D417" s="1" t="s">
        <v>9</v>
      </c>
      <c r="E417" s="3">
        <f>IFERROR(MIN(AT_Bidders),0)</f>
        <v>7600</v>
      </c>
      <c r="F417" s="3">
        <f>IFERROR(MAX(AT_Bidders),0)</f>
        <v>9500</v>
      </c>
      <c r="G417" s="3">
        <f>IFERROR(AVERAGE(AT_Bidders),0)</f>
        <v>8766.6666666666661</v>
      </c>
      <c r="H417" s="40" t="str">
        <f>tbl_AT[[#This Row],[Item '#]]&amp;"     "&amp;tbl_AT[[#This Row],[Description]]&amp;"     ("&amp;tbl_AT[[#This Row],[Unit]]&amp;")"</f>
        <v xml:space="preserve">     Restroom-Sanitary cleanouts, under-slab piping, floor drains &amp; stub ups     (LS)</v>
      </c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>
        <v>9200</v>
      </c>
      <c r="V417" s="40">
        <v>7600</v>
      </c>
      <c r="W417" s="40">
        <v>9500</v>
      </c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</row>
    <row r="418" spans="1:53" ht="18" customHeight="1" x14ac:dyDescent="0.3">
      <c r="A418" s="1">
        <v>2019</v>
      </c>
      <c r="C418" s="2" t="s">
        <v>8608</v>
      </c>
      <c r="D418" s="1" t="s">
        <v>59</v>
      </c>
      <c r="E418" s="3">
        <f>IFERROR(MIN(AT_Bidders),0)</f>
        <v>600</v>
      </c>
      <c r="F418" s="3">
        <f>IFERROR(MAX(AT_Bidders),0)</f>
        <v>6488.5</v>
      </c>
      <c r="G418" s="3">
        <f>IFERROR(AVERAGE(AT_Bidders),0)</f>
        <v>3919.5</v>
      </c>
      <c r="H418" s="40" t="str">
        <f>tbl_AT[[#This Row],[Item '#]]&amp;"     "&amp;tbl_AT[[#This Row],[Description]]&amp;"     ("&amp;tbl_AT[[#This Row],[Unit]]&amp;")"</f>
        <v xml:space="preserve">     Connection to Existing Pump Station Wet Well, As Per Plan     (EA)</v>
      </c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>
        <v>600</v>
      </c>
      <c r="V418" s="40">
        <v>4670</v>
      </c>
      <c r="W418" s="40">
        <v>6488.5</v>
      </c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</row>
    <row r="419" spans="1:53" ht="18" customHeight="1" x14ac:dyDescent="0.3">
      <c r="A419" s="1">
        <v>2019</v>
      </c>
      <c r="C419" s="2" t="s">
        <v>8609</v>
      </c>
      <c r="D419" s="1" t="s">
        <v>12</v>
      </c>
      <c r="E419" s="3">
        <f>IFERROR(MIN(AT_Bidders),0)</f>
        <v>65</v>
      </c>
      <c r="F419" s="3">
        <f>IFERROR(MAX(AT_Bidders),0)</f>
        <v>120.15</v>
      </c>
      <c r="G419" s="3">
        <f>IFERROR(AVERAGE(AT_Bidders),0)</f>
        <v>83.38333333333334</v>
      </c>
      <c r="H419" s="40" t="str">
        <f>tbl_AT[[#This Row],[Item '#]]&amp;"     "&amp;tbl_AT[[#This Row],[Description]]&amp;"     ("&amp;tbl_AT[[#This Row],[Unit]]&amp;")"</f>
        <v xml:space="preserve">     4-inch Waterline &amp; Fittings     (LF)</v>
      </c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>
        <v>65</v>
      </c>
      <c r="V419" s="40">
        <v>65</v>
      </c>
      <c r="W419" s="40">
        <v>120.15</v>
      </c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</row>
    <row r="420" spans="1:53" ht="18" customHeight="1" x14ac:dyDescent="0.3">
      <c r="A420" s="1">
        <v>2019</v>
      </c>
      <c r="C420" s="2" t="s">
        <v>8610</v>
      </c>
      <c r="D420" s="1" t="s">
        <v>12</v>
      </c>
      <c r="E420" s="3">
        <f>IFERROR(MIN(AT_Bidders),0)</f>
        <v>52</v>
      </c>
      <c r="F420" s="3">
        <f>IFERROR(MAX(AT_Bidders),0)</f>
        <v>150.55000000000001</v>
      </c>
      <c r="G420" s="3">
        <f>IFERROR(AVERAGE(AT_Bidders),0)</f>
        <v>85.850000000000009</v>
      </c>
      <c r="H420" s="40" t="str">
        <f>tbl_AT[[#This Row],[Item '#]]&amp;"     "&amp;tbl_AT[[#This Row],[Description]]&amp;"     ("&amp;tbl_AT[[#This Row],[Unit]]&amp;")"</f>
        <v xml:space="preserve">     2-inch HDPE waterline &amp; Fittings     (LF)</v>
      </c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>
        <v>55</v>
      </c>
      <c r="V420" s="40">
        <v>52</v>
      </c>
      <c r="W420" s="40">
        <v>150.55000000000001</v>
      </c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</row>
    <row r="421" spans="1:53" ht="18" customHeight="1" x14ac:dyDescent="0.3">
      <c r="A421" s="1">
        <v>2019</v>
      </c>
      <c r="C421" s="2" t="s">
        <v>8611</v>
      </c>
      <c r="D421" s="1" t="s">
        <v>12</v>
      </c>
      <c r="E421" s="3">
        <f>IFERROR(MIN(AT_Bidders),0)</f>
        <v>23</v>
      </c>
      <c r="F421" s="3">
        <f>IFERROR(MAX(AT_Bidders),0)</f>
        <v>61.28</v>
      </c>
      <c r="G421" s="3">
        <f>IFERROR(AVERAGE(AT_Bidders),0)</f>
        <v>36.426666666666669</v>
      </c>
      <c r="H421" s="40" t="str">
        <f>tbl_AT[[#This Row],[Item '#]]&amp;"     "&amp;tbl_AT[[#This Row],[Description]]&amp;"     ("&amp;tbl_AT[[#This Row],[Unit]]&amp;")"</f>
        <v xml:space="preserve">     1-inch HDPE Waterline &amp; Fittings     (LF)</v>
      </c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>
        <v>25</v>
      </c>
      <c r="V421" s="40">
        <v>23</v>
      </c>
      <c r="W421" s="40">
        <v>61.28</v>
      </c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</row>
    <row r="422" spans="1:53" ht="18" customHeight="1" x14ac:dyDescent="0.3">
      <c r="A422" s="1">
        <v>2019</v>
      </c>
      <c r="C422" s="2" t="s">
        <v>8612</v>
      </c>
      <c r="D422" s="1" t="s">
        <v>59</v>
      </c>
      <c r="E422" s="3">
        <f>IFERROR(MIN(AT_Bidders),0)</f>
        <v>800</v>
      </c>
      <c r="F422" s="3">
        <f>IFERROR(MAX(AT_Bidders),0)</f>
        <v>1141.25</v>
      </c>
      <c r="G422" s="3">
        <f>IFERROR(AVERAGE(AT_Bidders),0)</f>
        <v>1022.0833333333334</v>
      </c>
      <c r="H422" s="40" t="str">
        <f>tbl_AT[[#This Row],[Item '#]]&amp;"     "&amp;tbl_AT[[#This Row],[Description]]&amp;"     ("&amp;tbl_AT[[#This Row],[Unit]]&amp;")"</f>
        <v xml:space="preserve">     2-inch Curb Valve &amp; Valve Box     (EA)</v>
      </c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>
        <v>800</v>
      </c>
      <c r="V422" s="40">
        <v>1125</v>
      </c>
      <c r="W422" s="40">
        <v>1141.25</v>
      </c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</row>
    <row r="423" spans="1:53" ht="18" customHeight="1" x14ac:dyDescent="0.3">
      <c r="A423" s="1">
        <v>2019</v>
      </c>
      <c r="C423" s="2" t="s">
        <v>8613</v>
      </c>
      <c r="D423" s="1" t="s">
        <v>59</v>
      </c>
      <c r="E423" s="3">
        <f>IFERROR(MIN(AT_Bidders),0)</f>
        <v>400</v>
      </c>
      <c r="F423" s="3">
        <f>IFERROR(MAX(AT_Bidders),0)</f>
        <v>978</v>
      </c>
      <c r="G423" s="3">
        <f>IFERROR(AVERAGE(AT_Bidders),0)</f>
        <v>673.08333333333337</v>
      </c>
      <c r="H423" s="40" t="str">
        <f>tbl_AT[[#This Row],[Item '#]]&amp;"     "&amp;tbl_AT[[#This Row],[Description]]&amp;"     ("&amp;tbl_AT[[#This Row],[Unit]]&amp;")"</f>
        <v xml:space="preserve">     1-inch Curb Valve &amp; Valve Box     (EA)</v>
      </c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>
        <v>400</v>
      </c>
      <c r="V423" s="40">
        <v>978</v>
      </c>
      <c r="W423" s="40">
        <v>641.25</v>
      </c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</row>
    <row r="424" spans="1:53" ht="18" customHeight="1" x14ac:dyDescent="0.3">
      <c r="A424" s="1">
        <v>2019</v>
      </c>
      <c r="C424" s="2" t="s">
        <v>8614</v>
      </c>
      <c r="D424" s="1" t="s">
        <v>59</v>
      </c>
      <c r="E424" s="3">
        <f>IFERROR(MIN(AT_Bidders),0)</f>
        <v>500</v>
      </c>
      <c r="F424" s="3">
        <f>IFERROR(MAX(AT_Bidders),0)</f>
        <v>892</v>
      </c>
      <c r="G424" s="3">
        <f>IFERROR(AVERAGE(AT_Bidders),0)</f>
        <v>737.5</v>
      </c>
      <c r="H424" s="40" t="str">
        <f>tbl_AT[[#This Row],[Item '#]]&amp;"     "&amp;tbl_AT[[#This Row],[Description]]&amp;"     ("&amp;tbl_AT[[#This Row],[Unit]]&amp;")"</f>
        <v xml:space="preserve">     Standard Yard Hydrant Assembly with Curb Valve &amp; Box     (EA)</v>
      </c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>
        <v>500</v>
      </c>
      <c r="V424" s="40">
        <v>892</v>
      </c>
      <c r="W424" s="40">
        <v>820.5</v>
      </c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</row>
    <row r="425" spans="1:53" ht="18" customHeight="1" x14ac:dyDescent="0.3">
      <c r="A425" s="1">
        <v>2019</v>
      </c>
      <c r="C425" s="2" t="s">
        <v>8615</v>
      </c>
      <c r="D425" s="1" t="s">
        <v>9</v>
      </c>
      <c r="E425" s="3">
        <f>IFERROR(MIN(AT_Bidders),0)</f>
        <v>1820</v>
      </c>
      <c r="F425" s="3">
        <f>IFERROR(MAX(AT_Bidders),0)</f>
        <v>24500</v>
      </c>
      <c r="G425" s="3">
        <f>IFERROR(AVERAGE(AT_Bidders),0)</f>
        <v>9506.6666666666661</v>
      </c>
      <c r="H425" s="40" t="str">
        <f>tbl_AT[[#This Row],[Item '#]]&amp;"     "&amp;tbl_AT[[#This Row],[Description]]&amp;"     ("&amp;tbl_AT[[#This Row],[Unit]]&amp;")"</f>
        <v xml:space="preserve">     Restroom Water Service Under-slab Piping &amp; Stub Ups     (LS)</v>
      </c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>
        <v>2200</v>
      </c>
      <c r="V425" s="40">
        <v>24500</v>
      </c>
      <c r="W425" s="40">
        <v>1820</v>
      </c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</row>
    <row r="426" spans="1:53" ht="18" customHeight="1" x14ac:dyDescent="0.3">
      <c r="A426" s="1">
        <v>2019</v>
      </c>
      <c r="C426" s="2" t="s">
        <v>8616</v>
      </c>
      <c r="D426" s="1" t="s">
        <v>9</v>
      </c>
      <c r="E426" s="3">
        <f>IFERROR(MIN(AT_Bidders),0)</f>
        <v>2200</v>
      </c>
      <c r="F426" s="3">
        <f>IFERROR(MAX(AT_Bidders),0)</f>
        <v>3300</v>
      </c>
      <c r="G426" s="3">
        <f>IFERROR(AVERAGE(AT_Bidders),0)</f>
        <v>2809.4166666666665</v>
      </c>
      <c r="H426" s="40" t="str">
        <f>tbl_AT[[#This Row],[Item '#]]&amp;"     "&amp;tbl_AT[[#This Row],[Description]]&amp;"     ("&amp;tbl_AT[[#This Row],[Unit]]&amp;")"</f>
        <v xml:space="preserve">     2-inch Backflow Preventor, Complete with isolation valves &amp; couplings      (LS)</v>
      </c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>
        <v>3300</v>
      </c>
      <c r="V426" s="40">
        <v>2200</v>
      </c>
      <c r="W426" s="40">
        <v>2928.25</v>
      </c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</row>
    <row r="427" spans="1:53" ht="18" customHeight="1" x14ac:dyDescent="0.3">
      <c r="A427" s="1">
        <v>2019</v>
      </c>
      <c r="C427" s="2" t="s">
        <v>8617</v>
      </c>
      <c r="D427" s="1" t="s">
        <v>59</v>
      </c>
      <c r="E427" s="3">
        <f>IFERROR(MIN(AT_Bidders),0)</f>
        <v>500</v>
      </c>
      <c r="F427" s="3">
        <f>IFERROR(MAX(AT_Bidders),0)</f>
        <v>1130.75</v>
      </c>
      <c r="G427" s="3">
        <f>IFERROR(AVERAGE(AT_Bidders),0)</f>
        <v>876.91666666666663</v>
      </c>
      <c r="H427" s="40" t="str">
        <f>tbl_AT[[#This Row],[Item '#]]&amp;"     "&amp;tbl_AT[[#This Row],[Description]]&amp;"     ("&amp;tbl_AT[[#This Row],[Unit]]&amp;")"</f>
        <v xml:space="preserve">     Connect to Existing 4-inch PVC waterline     (EA)</v>
      </c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>
        <v>500</v>
      </c>
      <c r="V427" s="40">
        <v>1000</v>
      </c>
      <c r="W427" s="40">
        <v>1130.75</v>
      </c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</row>
    <row r="428" spans="1:53" ht="18" customHeight="1" x14ac:dyDescent="0.3">
      <c r="A428" s="1">
        <v>2019</v>
      </c>
      <c r="C428" s="2" t="s">
        <v>8618</v>
      </c>
      <c r="D428" s="1" t="s">
        <v>59</v>
      </c>
      <c r="E428" s="3">
        <f>IFERROR(MIN(AT_Bidders),0)</f>
        <v>790.25</v>
      </c>
      <c r="F428" s="3">
        <f>IFERROR(MAX(AT_Bidders),0)</f>
        <v>1200</v>
      </c>
      <c r="G428" s="3">
        <f>IFERROR(AVERAGE(AT_Bidders),0)</f>
        <v>963.41666666666663</v>
      </c>
      <c r="H428" s="40" t="str">
        <f>tbl_AT[[#This Row],[Item '#]]&amp;"     "&amp;tbl_AT[[#This Row],[Description]]&amp;"     ("&amp;tbl_AT[[#This Row],[Unit]]&amp;")"</f>
        <v xml:space="preserve">     Connect to Existing 2-inch waterline     (EA)</v>
      </c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>
        <v>900</v>
      </c>
      <c r="V428" s="40">
        <v>1200</v>
      </c>
      <c r="W428" s="40">
        <v>790.25</v>
      </c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</row>
    <row r="429" spans="1:53" ht="18" customHeight="1" x14ac:dyDescent="0.3">
      <c r="A429" s="1">
        <v>2019</v>
      </c>
      <c r="C429" s="2" t="s">
        <v>8619</v>
      </c>
      <c r="D429" s="1" t="s">
        <v>59</v>
      </c>
      <c r="E429" s="3">
        <f>IFERROR(MIN(AT_Bidders),0)</f>
        <v>300</v>
      </c>
      <c r="F429" s="3">
        <f>IFERROR(MAX(AT_Bidders),0)</f>
        <v>850</v>
      </c>
      <c r="G429" s="3">
        <f>IFERROR(AVERAGE(AT_Bidders),0)</f>
        <v>498.16666666666669</v>
      </c>
      <c r="H429" s="40" t="str">
        <f>tbl_AT[[#This Row],[Item '#]]&amp;"     "&amp;tbl_AT[[#This Row],[Description]]&amp;"     ("&amp;tbl_AT[[#This Row],[Unit]]&amp;")"</f>
        <v xml:space="preserve">     Connect to Existing 1-inch waterline     (EA)</v>
      </c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>
        <v>300</v>
      </c>
      <c r="V429" s="40">
        <v>850</v>
      </c>
      <c r="W429" s="40">
        <v>344.5</v>
      </c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</row>
    <row r="430" spans="1:53" ht="18" customHeight="1" x14ac:dyDescent="0.3">
      <c r="A430" s="1">
        <v>2019</v>
      </c>
      <c r="C430" s="2" t="s">
        <v>8620</v>
      </c>
      <c r="D430" s="1" t="s">
        <v>48</v>
      </c>
      <c r="E430" s="3">
        <f>IFERROR(MIN(AT_Bidders),0)</f>
        <v>12.15</v>
      </c>
      <c r="F430" s="3">
        <f>IFERROR(MAX(AT_Bidders),0)</f>
        <v>13.5</v>
      </c>
      <c r="G430" s="3">
        <f>IFERROR(AVERAGE(AT_Bidders),0)</f>
        <v>12.883333333333333</v>
      </c>
      <c r="H430" s="40" t="str">
        <f>tbl_AT[[#This Row],[Item '#]]&amp;"     "&amp;tbl_AT[[#This Row],[Description]]&amp;"     ("&amp;tbl_AT[[#This Row],[Unit]]&amp;")"</f>
        <v xml:space="preserve">     Concrete Walk, 4-inches thick     (SF)</v>
      </c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>
        <v>13</v>
      </c>
      <c r="V430" s="40">
        <v>12.15</v>
      </c>
      <c r="W430" s="40">
        <v>13.5</v>
      </c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</row>
    <row r="431" spans="1:53" ht="18" customHeight="1" x14ac:dyDescent="0.3">
      <c r="A431" s="1">
        <v>2019</v>
      </c>
      <c r="C431" s="2" t="s">
        <v>8621</v>
      </c>
      <c r="D431" s="1" t="s">
        <v>14</v>
      </c>
      <c r="E431" s="3">
        <f>IFERROR(MIN(AT_Bidders),0)</f>
        <v>30</v>
      </c>
      <c r="F431" s="3">
        <f>IFERROR(MAX(AT_Bidders),0)</f>
        <v>299.69</v>
      </c>
      <c r="G431" s="3">
        <f>IFERROR(AVERAGE(AT_Bidders),0)</f>
        <v>153.22999999999999</v>
      </c>
      <c r="H431" s="40" t="str">
        <f>tbl_AT[[#This Row],[Item '#]]&amp;"     "&amp;tbl_AT[[#This Row],[Description]]&amp;"     ("&amp;tbl_AT[[#This Row],[Unit]]&amp;")"</f>
        <v xml:space="preserve">     Aggregate Parking/Access Drive, 6" of 304     (CY)</v>
      </c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>
        <v>130</v>
      </c>
      <c r="V431" s="40">
        <v>30</v>
      </c>
      <c r="W431" s="40">
        <v>299.69</v>
      </c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</row>
    <row r="432" spans="1:53" ht="18" customHeight="1" x14ac:dyDescent="0.3">
      <c r="A432" s="1">
        <v>2019</v>
      </c>
      <c r="C432" s="2" t="s">
        <v>8622</v>
      </c>
      <c r="D432" s="1" t="s">
        <v>59</v>
      </c>
      <c r="E432" s="3">
        <f>IFERROR(MIN(AT_Bidders),0)</f>
        <v>125</v>
      </c>
      <c r="F432" s="3">
        <f>IFERROR(MAX(AT_Bidders),0)</f>
        <v>230</v>
      </c>
      <c r="G432" s="3">
        <f>IFERROR(AVERAGE(AT_Bidders),0)</f>
        <v>194.16666666666666</v>
      </c>
      <c r="H432" s="40" t="str">
        <f>tbl_AT[[#This Row],[Item '#]]&amp;"     "&amp;tbl_AT[[#This Row],[Description]]&amp;"     ("&amp;tbl_AT[[#This Row],[Unit]]&amp;")"</f>
        <v xml:space="preserve">     Parking Bumpers     (EA)</v>
      </c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>
        <v>230</v>
      </c>
      <c r="V432" s="40">
        <v>125</v>
      </c>
      <c r="W432" s="40">
        <v>227.5</v>
      </c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</row>
    <row r="433" spans="1:53" ht="18" customHeight="1" x14ac:dyDescent="0.3">
      <c r="A433" s="1">
        <v>2019</v>
      </c>
      <c r="C433" s="2" t="s">
        <v>8623</v>
      </c>
      <c r="D433" s="1" t="s">
        <v>14</v>
      </c>
      <c r="E433" s="3">
        <f>IFERROR(MIN(AT_Bidders),0)</f>
        <v>12</v>
      </c>
      <c r="F433" s="3">
        <f>IFERROR(MAX(AT_Bidders),0)</f>
        <v>88.84</v>
      </c>
      <c r="G433" s="3">
        <f>IFERROR(AVERAGE(AT_Bidders),0)</f>
        <v>40.28</v>
      </c>
      <c r="H433" s="40" t="str">
        <f>tbl_AT[[#This Row],[Item '#]]&amp;"     "&amp;tbl_AT[[#This Row],[Description]]&amp;"     ("&amp;tbl_AT[[#This Row],[Unit]]&amp;")"</f>
        <v xml:space="preserve">     Overexcavation     (CY)</v>
      </c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>
        <v>20</v>
      </c>
      <c r="V433" s="40">
        <v>12</v>
      </c>
      <c r="W433" s="40">
        <v>88.84</v>
      </c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</row>
    <row r="434" spans="1:53" ht="18" customHeight="1" x14ac:dyDescent="0.3">
      <c r="A434" s="1">
        <v>2019</v>
      </c>
      <c r="C434" s="2" t="s">
        <v>8624</v>
      </c>
      <c r="D434" s="1" t="s">
        <v>14</v>
      </c>
      <c r="E434" s="3">
        <f>IFERROR(MIN(AT_Bidders),0)</f>
        <v>100</v>
      </c>
      <c r="F434" s="3">
        <f>IFERROR(MAX(AT_Bidders),0)</f>
        <v>190.8</v>
      </c>
      <c r="G434" s="3">
        <f>IFERROR(AVERAGE(AT_Bidders),0)</f>
        <v>137.26666666666668</v>
      </c>
      <c r="H434" s="40" t="str">
        <f>tbl_AT[[#This Row],[Item '#]]&amp;"     "&amp;tbl_AT[[#This Row],[Description]]&amp;"     ("&amp;tbl_AT[[#This Row],[Unit]]&amp;")"</f>
        <v xml:space="preserve">     Low Strength Mortar backfill     (CY)</v>
      </c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>
        <v>121</v>
      </c>
      <c r="V434" s="40">
        <v>100</v>
      </c>
      <c r="W434" s="40">
        <v>190.8</v>
      </c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</row>
    <row r="435" spans="1:53" ht="18" customHeight="1" x14ac:dyDescent="0.3">
      <c r="A435" s="1">
        <v>2019</v>
      </c>
      <c r="C435" s="2" t="s">
        <v>8625</v>
      </c>
      <c r="D435" s="1" t="s">
        <v>21</v>
      </c>
      <c r="E435" s="3">
        <f>IFERROR(MIN(AT_Bidders),0)</f>
        <v>0.5</v>
      </c>
      <c r="F435" s="3">
        <f>IFERROR(MAX(AT_Bidders),0)</f>
        <v>8</v>
      </c>
      <c r="G435" s="3">
        <f>IFERROR(AVERAGE(AT_Bidders),0)</f>
        <v>3.9933333333333336</v>
      </c>
      <c r="H435" s="40" t="str">
        <f>tbl_AT[[#This Row],[Item '#]]&amp;"     "&amp;tbl_AT[[#This Row],[Description]]&amp;"     ("&amp;tbl_AT[[#This Row],[Unit]]&amp;")"</f>
        <v xml:space="preserve">     Geogrid, as directed by Engineer     (SY)</v>
      </c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>
        <v>8</v>
      </c>
      <c r="V435" s="40">
        <v>0.5</v>
      </c>
      <c r="W435" s="40">
        <v>3.48</v>
      </c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</row>
    <row r="436" spans="1:53" ht="18" customHeight="1" x14ac:dyDescent="0.3">
      <c r="A436" s="1">
        <v>2019</v>
      </c>
      <c r="C436" s="2" t="s">
        <v>8626</v>
      </c>
      <c r="D436" s="1" t="s">
        <v>14</v>
      </c>
      <c r="E436" s="3">
        <f>IFERROR(MIN(AT_Bidders),0)</f>
        <v>38</v>
      </c>
      <c r="F436" s="3">
        <f>IFERROR(MAX(AT_Bidders),0)</f>
        <v>175.95</v>
      </c>
      <c r="G436" s="3">
        <f>IFERROR(AVERAGE(AT_Bidders),0)</f>
        <v>94.649999999999991</v>
      </c>
      <c r="H436" s="40" t="str">
        <f>tbl_AT[[#This Row],[Item '#]]&amp;"     "&amp;tbl_AT[[#This Row],[Description]]&amp;"     ("&amp;tbl_AT[[#This Row],[Unit]]&amp;")"</f>
        <v xml:space="preserve">     Backfill- No 1 &amp; No 2 Stone, as directed by Engineer      (CY)</v>
      </c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>
        <v>70</v>
      </c>
      <c r="V436" s="40">
        <v>38</v>
      </c>
      <c r="W436" s="40">
        <v>175.95</v>
      </c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</row>
    <row r="437" spans="1:53" ht="18" customHeight="1" x14ac:dyDescent="0.3">
      <c r="A437" s="1">
        <v>2019</v>
      </c>
      <c r="C437" s="2" t="s">
        <v>8627</v>
      </c>
      <c r="D437" s="1" t="s">
        <v>14</v>
      </c>
      <c r="E437" s="3">
        <f>IFERROR(MIN(AT_Bidders),0)</f>
        <v>32</v>
      </c>
      <c r="F437" s="3">
        <f>IFERROR(MAX(AT_Bidders),0)</f>
        <v>78</v>
      </c>
      <c r="G437" s="3">
        <f>IFERROR(AVERAGE(AT_Bidders),0)</f>
        <v>61.976666666666667</v>
      </c>
      <c r="H437" s="40" t="str">
        <f>tbl_AT[[#This Row],[Item '#]]&amp;"     "&amp;tbl_AT[[#This Row],[Description]]&amp;"     ("&amp;tbl_AT[[#This Row],[Unit]]&amp;")"</f>
        <v xml:space="preserve">     Backfill- No 57 Stone, as directed by Engineer     (CY)</v>
      </c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>
        <v>78</v>
      </c>
      <c r="V437" s="40">
        <v>32</v>
      </c>
      <c r="W437" s="40">
        <v>75.930000000000007</v>
      </c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</row>
    <row r="438" spans="1:53" ht="18" customHeight="1" x14ac:dyDescent="0.3">
      <c r="A438" s="1">
        <v>2019</v>
      </c>
      <c r="C438" s="2" t="s">
        <v>8628</v>
      </c>
      <c r="D438" s="1" t="s">
        <v>9</v>
      </c>
      <c r="E438" s="3">
        <f>IFERROR(MIN(AT_Bidders),0)</f>
        <v>20000</v>
      </c>
      <c r="F438" s="3">
        <f>IFERROR(MAX(AT_Bidders),0)</f>
        <v>62000</v>
      </c>
      <c r="G438" s="3">
        <f>IFERROR(AVERAGE(AT_Bidders),0)</f>
        <v>38536.643333333333</v>
      </c>
      <c r="H438" s="40" t="str">
        <f>tbl_AT[[#This Row],[Item '#]]&amp;"     "&amp;tbl_AT[[#This Row],[Description]]&amp;"     ("&amp;tbl_AT[[#This Row],[Unit]]&amp;")"</f>
        <v xml:space="preserve">     Restroom Foundation, including frost pits, Complete     (LS)</v>
      </c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>
        <v>62000</v>
      </c>
      <c r="V438" s="40">
        <v>20000</v>
      </c>
      <c r="W438" s="40">
        <v>33609.93</v>
      </c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</row>
    <row r="439" spans="1:53" ht="18" customHeight="1" x14ac:dyDescent="0.3">
      <c r="A439" s="1">
        <v>2019</v>
      </c>
      <c r="C439" s="2" t="s">
        <v>8629</v>
      </c>
      <c r="D439" s="1" t="s">
        <v>59</v>
      </c>
      <c r="E439" s="3">
        <f>IFERROR(MIN(AT_Bidders),0)</f>
        <v>500</v>
      </c>
      <c r="F439" s="3">
        <f>IFERROR(MAX(AT_Bidders),0)</f>
        <v>1787.5</v>
      </c>
      <c r="G439" s="3">
        <f>IFERROR(AVERAGE(AT_Bidders),0)</f>
        <v>945.83333333333337</v>
      </c>
      <c r="H439" s="40" t="str">
        <f>tbl_AT[[#This Row],[Item '#]]&amp;"     "&amp;tbl_AT[[#This Row],[Description]]&amp;"     ("&amp;tbl_AT[[#This Row],[Unit]]&amp;")"</f>
        <v xml:space="preserve">     Powder Coated Steel Bollards with Embedment Sleeve &amp; Padlocks     (EA)</v>
      </c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>
        <v>500</v>
      </c>
      <c r="V439" s="40">
        <v>550</v>
      </c>
      <c r="W439" s="40">
        <v>1787.5</v>
      </c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</row>
    <row r="440" spans="1:53" ht="18" customHeight="1" x14ac:dyDescent="0.3">
      <c r="A440" s="1">
        <v>2019</v>
      </c>
      <c r="C440" s="2" t="s">
        <v>8630</v>
      </c>
      <c r="D440" s="1" t="s">
        <v>21</v>
      </c>
      <c r="E440" s="3">
        <f>IFERROR(MIN(AT_Bidders),0)</f>
        <v>110</v>
      </c>
      <c r="F440" s="3">
        <f>IFERROR(MAX(AT_Bidders),0)</f>
        <v>225</v>
      </c>
      <c r="G440" s="3">
        <f>IFERROR(AVERAGE(AT_Bidders),0)</f>
        <v>163.81333333333333</v>
      </c>
      <c r="H440" s="40" t="str">
        <f>tbl_AT[[#This Row],[Item '#]]&amp;"     "&amp;tbl_AT[[#This Row],[Description]]&amp;"     ("&amp;tbl_AT[[#This Row],[Unit]]&amp;")"</f>
        <v xml:space="preserve">     Trench Pavement Replacement, Match Ex thickness up to 12-inches     (SY)</v>
      </c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>
        <v>225</v>
      </c>
      <c r="V440" s="40">
        <v>110</v>
      </c>
      <c r="W440" s="40">
        <v>156.44</v>
      </c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</row>
    <row r="441" spans="1:53" ht="18" customHeight="1" x14ac:dyDescent="0.3">
      <c r="A441" s="1">
        <v>2019</v>
      </c>
      <c r="C441" s="2" t="s">
        <v>8592</v>
      </c>
      <c r="D441" s="1" t="s">
        <v>21</v>
      </c>
      <c r="E441" s="3">
        <f>IFERROR(MIN(AT_Bidders),0)</f>
        <v>1.42</v>
      </c>
      <c r="F441" s="3">
        <f>IFERROR(MAX(AT_Bidders),0)</f>
        <v>7.41</v>
      </c>
      <c r="G441" s="3">
        <f>IFERROR(AVERAGE(AT_Bidders),0)</f>
        <v>4.4433333333333334</v>
      </c>
      <c r="H441" s="40" t="str">
        <f>tbl_AT[[#This Row],[Item '#]]&amp;"     "&amp;tbl_AT[[#This Row],[Description]]&amp;"     ("&amp;tbl_AT[[#This Row],[Unit]]&amp;")"</f>
        <v xml:space="preserve">     Seeding &amp; Mulching     (SY)</v>
      </c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>
        <v>4.5</v>
      </c>
      <c r="V441" s="40">
        <v>1.42</v>
      </c>
      <c r="W441" s="40">
        <v>7.41</v>
      </c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</row>
    <row r="442" spans="1:53" ht="18" customHeight="1" x14ac:dyDescent="0.3">
      <c r="A442" s="1">
        <v>2019</v>
      </c>
      <c r="C442" s="2" t="s">
        <v>8594</v>
      </c>
      <c r="D442" s="1" t="s">
        <v>9</v>
      </c>
      <c r="E442" s="3">
        <f>IFERROR(MIN(AT_Bidders),0)</f>
        <v>13644</v>
      </c>
      <c r="F442" s="3">
        <f>IFERROR(MAX(AT_Bidders),0)</f>
        <v>15513</v>
      </c>
      <c r="G442" s="3">
        <f>IFERROR(AVERAGE(AT_Bidders),0)</f>
        <v>14768.6</v>
      </c>
      <c r="H442" s="40" t="str">
        <f>tbl_AT[[#This Row],[Item '#]]&amp;"     "&amp;tbl_AT[[#This Row],[Description]]&amp;"     ("&amp;tbl_AT[[#This Row],[Unit]]&amp;")"</f>
        <v xml:space="preserve">     Pump Station Electrical, Complete, including Control Panel, SS Pedestal, Power conductors/terminations and level floats     (LS)</v>
      </c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>
        <v>13644</v>
      </c>
      <c r="V442" s="40">
        <v>15513</v>
      </c>
      <c r="W442" s="40">
        <v>15148.8</v>
      </c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</row>
    <row r="443" spans="1:53" ht="18" customHeight="1" x14ac:dyDescent="0.3">
      <c r="A443" s="1">
        <v>2019</v>
      </c>
      <c r="C443" s="2" t="s">
        <v>8631</v>
      </c>
      <c r="D443" s="1" t="s">
        <v>9</v>
      </c>
      <c r="E443" s="3">
        <f>IFERROR(MIN(AT_Bidders),0)</f>
        <v>32182</v>
      </c>
      <c r="F443" s="3">
        <f>IFERROR(MAX(AT_Bidders),0)</f>
        <v>59083</v>
      </c>
      <c r="G443" s="3">
        <f>IFERROR(AVERAGE(AT_Bidders),0)</f>
        <v>42340.866666666669</v>
      </c>
      <c r="H443" s="40" t="str">
        <f>tbl_AT[[#This Row],[Item '#]]&amp;"     "&amp;tbl_AT[[#This Row],[Description]]&amp;"     ("&amp;tbl_AT[[#This Row],[Unit]]&amp;")"</f>
        <v xml:space="preserve">     Pump Station SCADA, complete, including mounting of RTU, conduit/conductors/cabling and terminations     (LS)</v>
      </c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>
        <v>32182</v>
      </c>
      <c r="V443" s="40">
        <v>59083</v>
      </c>
      <c r="W443" s="40">
        <v>35757.599999999999</v>
      </c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</row>
    <row r="444" spans="1:53" ht="18" customHeight="1" x14ac:dyDescent="0.3">
      <c r="A444" s="1">
        <v>2019</v>
      </c>
      <c r="C444" s="2" t="s">
        <v>8632</v>
      </c>
      <c r="D444" s="1" t="s">
        <v>59</v>
      </c>
      <c r="E444" s="3">
        <f>IFERROR(MIN(AT_Bidders),0)</f>
        <v>497</v>
      </c>
      <c r="F444" s="3">
        <f>IFERROR(MAX(AT_Bidders),0)</f>
        <v>1500</v>
      </c>
      <c r="G444" s="3">
        <f>IFERROR(AVERAGE(AT_Bidders),0)</f>
        <v>849.66666666666663</v>
      </c>
      <c r="H444" s="40" t="str">
        <f>tbl_AT[[#This Row],[Item '#]]&amp;"     "&amp;tbl_AT[[#This Row],[Description]]&amp;"     ("&amp;tbl_AT[[#This Row],[Unit]]&amp;")"</f>
        <v xml:space="preserve">     Handhole, 2'x2'x3'D     (EA)</v>
      </c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>
        <v>497</v>
      </c>
      <c r="V444" s="40">
        <v>1500</v>
      </c>
      <c r="W444" s="40">
        <v>552</v>
      </c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</row>
    <row r="445" spans="1:53" ht="18" customHeight="1" x14ac:dyDescent="0.3">
      <c r="A445" s="1">
        <v>2019</v>
      </c>
      <c r="C445" s="2" t="s">
        <v>8633</v>
      </c>
      <c r="D445" s="1" t="s">
        <v>12</v>
      </c>
      <c r="E445" s="3">
        <f>IFERROR(MIN(AT_Bidders),0)</f>
        <v>10</v>
      </c>
      <c r="F445" s="3">
        <f>IFERROR(MAX(AT_Bidders),0)</f>
        <v>27.05</v>
      </c>
      <c r="G445" s="3">
        <f>IFERROR(AVERAGE(AT_Bidders),0)</f>
        <v>20.466666666666669</v>
      </c>
      <c r="H445" s="40" t="str">
        <f>tbl_AT[[#This Row],[Item '#]]&amp;"     "&amp;tbl_AT[[#This Row],[Description]]&amp;"     ("&amp;tbl_AT[[#This Row],[Unit]]&amp;")"</f>
        <v xml:space="preserve">     2-inch D/C Conduit with pull chord, route thru knock out inside restroom     (LF)</v>
      </c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>
        <v>24.35</v>
      </c>
      <c r="V445" s="40">
        <v>10</v>
      </c>
      <c r="W445" s="40">
        <v>27.05</v>
      </c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</row>
    <row r="446" spans="1:53" ht="18" customHeight="1" x14ac:dyDescent="0.3">
      <c r="A446" s="1">
        <v>2019</v>
      </c>
      <c r="C446" s="2" t="s">
        <v>8634</v>
      </c>
      <c r="D446" s="1" t="s">
        <v>9</v>
      </c>
      <c r="E446" s="3">
        <f>IFERROR(MIN(AT_Bidders),0)</f>
        <v>900</v>
      </c>
      <c r="F446" s="3">
        <f>IFERROR(MAX(AT_Bidders),0)</f>
        <v>12000</v>
      </c>
      <c r="G446" s="3">
        <f>IFERROR(AVERAGE(AT_Bidders),0)</f>
        <v>7900</v>
      </c>
      <c r="H446" s="40" t="str">
        <f>tbl_AT[[#This Row],[Item '#]]&amp;"     "&amp;tbl_AT[[#This Row],[Description]]&amp;"     ("&amp;tbl_AT[[#This Row],[Unit]]&amp;")"</f>
        <v xml:space="preserve">     New secondary wire from service drop (if directed by engineer)     (LS)</v>
      </c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>
        <v>10800</v>
      </c>
      <c r="V446" s="40">
        <v>900</v>
      </c>
      <c r="W446" s="40">
        <v>12000</v>
      </c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</row>
    <row r="447" spans="1:53" ht="18" customHeight="1" x14ac:dyDescent="0.3">
      <c r="A447" s="1">
        <v>2019</v>
      </c>
      <c r="C447" s="2" t="s">
        <v>8635</v>
      </c>
      <c r="D447" s="1" t="s">
        <v>9</v>
      </c>
      <c r="E447" s="3">
        <f>IFERROR(MIN(AT_Bidders),0)</f>
        <v>30000</v>
      </c>
      <c r="F447" s="3">
        <f>IFERROR(MAX(AT_Bidders),0)</f>
        <v>30000</v>
      </c>
      <c r="G447" s="3">
        <f>IFERROR(AVERAGE(AT_Bidders),0)</f>
        <v>30000</v>
      </c>
      <c r="H447" s="40" t="str">
        <f>tbl_AT[[#This Row],[Item '#]]&amp;"     "&amp;tbl_AT[[#This Row],[Description]]&amp;"     ("&amp;tbl_AT[[#This Row],[Unit]]&amp;")"</f>
        <v xml:space="preserve">     Electric Utility Service &amp; Coordination Allowance (Carroll Electric Cooperative)     (LS)</v>
      </c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>
        <v>30000</v>
      </c>
      <c r="V447" s="40">
        <v>30000</v>
      </c>
      <c r="W447" s="40">
        <v>30000</v>
      </c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</row>
    <row r="448" spans="1:53" ht="18" customHeight="1" x14ac:dyDescent="0.3">
      <c r="A448" s="1">
        <v>2019</v>
      </c>
      <c r="C448" s="2" t="s">
        <v>8636</v>
      </c>
      <c r="D448" s="1" t="s">
        <v>9</v>
      </c>
      <c r="E448" s="3">
        <f>IFERROR(MIN(AT_Bidders),0)</f>
        <v>7987</v>
      </c>
      <c r="F448" s="3">
        <f>IFERROR(MAX(AT_Bidders),0)</f>
        <v>27600</v>
      </c>
      <c r="G448" s="3">
        <f>IFERROR(AVERAGE(AT_Bidders),0)</f>
        <v>20142.333333333332</v>
      </c>
      <c r="H448" s="40" t="str">
        <f>tbl_AT[[#This Row],[Item '#]]&amp;"     "&amp;tbl_AT[[#This Row],[Description]]&amp;"     ("&amp;tbl_AT[[#This Row],[Unit]]&amp;")"</f>
        <v xml:space="preserve">     Proposed Electric Service Equipment &amp; Support Structure, Complete     (LS)</v>
      </c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>
        <v>24840</v>
      </c>
      <c r="V448" s="40">
        <v>7987</v>
      </c>
      <c r="W448" s="40">
        <v>27600</v>
      </c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</row>
    <row r="449" spans="1:68" ht="18" customHeight="1" x14ac:dyDescent="0.3">
      <c r="A449" s="1">
        <v>2019</v>
      </c>
      <c r="C449" s="2" t="s">
        <v>8637</v>
      </c>
      <c r="D449" s="1" t="s">
        <v>9</v>
      </c>
      <c r="E449" s="3">
        <f>IFERROR(MIN(AT_Bidders),0)</f>
        <v>20889</v>
      </c>
      <c r="F449" s="3">
        <f>IFERROR(MAX(AT_Bidders),0)</f>
        <v>38400</v>
      </c>
      <c r="G449" s="3">
        <f>IFERROR(AVERAGE(AT_Bidders),0)</f>
        <v>31283</v>
      </c>
      <c r="H449" s="40" t="str">
        <f>tbl_AT[[#This Row],[Item '#]]&amp;"     "&amp;tbl_AT[[#This Row],[Description]]&amp;"     ("&amp;tbl_AT[[#This Row],[Unit]]&amp;")"</f>
        <v xml:space="preserve">     Proposed Electrical Distribution Equipment &amp; Support Structure, Complete     (LS)</v>
      </c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>
        <v>34560</v>
      </c>
      <c r="V449" s="40">
        <v>20889</v>
      </c>
      <c r="W449" s="40">
        <v>38400</v>
      </c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</row>
    <row r="450" spans="1:68" ht="18" customHeight="1" x14ac:dyDescent="0.3">
      <c r="A450" s="1">
        <v>2019</v>
      </c>
      <c r="C450" s="2" t="s">
        <v>8638</v>
      </c>
      <c r="D450" s="1" t="s">
        <v>9</v>
      </c>
      <c r="E450" s="3">
        <f>IFERROR(MIN(AT_Bidders),0)</f>
        <v>19656</v>
      </c>
      <c r="F450" s="3">
        <f>IFERROR(MAX(AT_Bidders),0)</f>
        <v>21840</v>
      </c>
      <c r="G450" s="3">
        <f>IFERROR(AVERAGE(AT_Bidders),0)</f>
        <v>20424.666666666668</v>
      </c>
      <c r="H450" s="40" t="str">
        <f>tbl_AT[[#This Row],[Item '#]]&amp;"     "&amp;tbl_AT[[#This Row],[Description]]&amp;"     ("&amp;tbl_AT[[#This Row],[Unit]]&amp;")"</f>
        <v xml:space="preserve">     Proposed Restroom Electrical Equipment, Surface Mounted to Building     (LS)</v>
      </c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>
        <v>19656</v>
      </c>
      <c r="V450" s="40">
        <v>19778</v>
      </c>
      <c r="W450" s="40">
        <v>21840</v>
      </c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</row>
    <row r="451" spans="1:68" ht="18" customHeight="1" x14ac:dyDescent="0.3">
      <c r="A451" s="1">
        <v>2019</v>
      </c>
      <c r="B451" s="65">
        <v>201</v>
      </c>
      <c r="C451" s="66" t="s">
        <v>5930</v>
      </c>
      <c r="D451" s="65" t="s">
        <v>9</v>
      </c>
      <c r="E451" s="67">
        <f>IFERROR(MIN(AT_Bidders),0)</f>
        <v>18000</v>
      </c>
      <c r="F451" s="67">
        <f>IFERROR(MAX(AT_Bidders),0)</f>
        <v>79000</v>
      </c>
      <c r="G451" s="67">
        <f>IFERROR(AVERAGE(AT_Bidders),0)</f>
        <v>35134.78833333333</v>
      </c>
      <c r="H451" s="68" t="str">
        <f>tbl_AT[[#This Row],[Item '#]]&amp;"     "&amp;tbl_AT[[#This Row],[Description]]&amp;"     ("&amp;tbl_AT[[#This Row],[Unit]]&amp;")"</f>
        <v>201     Clearing and Grubbing w/Tree &amp; Stump Removal     (LS)</v>
      </c>
      <c r="I451" s="68">
        <v>36000</v>
      </c>
      <c r="J451" s="68">
        <v>27692</v>
      </c>
      <c r="K451" s="68">
        <v>18500</v>
      </c>
      <c r="L451" s="68">
        <v>79000</v>
      </c>
      <c r="M451" s="68">
        <v>27528</v>
      </c>
      <c r="N451" s="68">
        <v>50000</v>
      </c>
      <c r="O451" s="68">
        <v>20397.46</v>
      </c>
      <c r="P451" s="68">
        <v>36000</v>
      </c>
      <c r="Q451" s="68">
        <v>45000</v>
      </c>
      <c r="R451" s="68">
        <v>27500</v>
      </c>
      <c r="S451" s="68">
        <v>18000</v>
      </c>
      <c r="T451" s="68">
        <v>36000</v>
      </c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9"/>
    </row>
    <row r="452" spans="1:68" ht="18" customHeight="1" x14ac:dyDescent="0.3">
      <c r="A452" s="1">
        <v>2019</v>
      </c>
      <c r="B452" s="65">
        <v>202</v>
      </c>
      <c r="C452" s="66" t="s">
        <v>8651</v>
      </c>
      <c r="D452" s="65" t="s">
        <v>59</v>
      </c>
      <c r="E452" s="67">
        <f>IFERROR(MIN(AT_Bidders),0)</f>
        <v>100</v>
      </c>
      <c r="F452" s="67">
        <f>IFERROR(MAX(AT_Bidders),0)</f>
        <v>612</v>
      </c>
      <c r="G452" s="67">
        <f>IFERROR(AVERAGE(AT_Bidders),0)</f>
        <v>347.75</v>
      </c>
      <c r="H452" s="68" t="str">
        <f>tbl_AT[[#This Row],[Item '#]]&amp;"     "&amp;tbl_AT[[#This Row],[Description]]&amp;"     ("&amp;tbl_AT[[#This Row],[Unit]]&amp;")"</f>
        <v>202     Catch Basin/Inlet Removed     (EA)</v>
      </c>
      <c r="I452" s="68">
        <v>200</v>
      </c>
      <c r="J452" s="68">
        <v>612</v>
      </c>
      <c r="K452" s="68">
        <v>200</v>
      </c>
      <c r="L452" s="68">
        <v>100</v>
      </c>
      <c r="M452" s="68">
        <v>251.9</v>
      </c>
      <c r="N452" s="68">
        <v>400</v>
      </c>
      <c r="O452" s="68">
        <v>311.60000000000002</v>
      </c>
      <c r="P452" s="68">
        <v>410</v>
      </c>
      <c r="Q452" s="68">
        <v>400</v>
      </c>
      <c r="R452" s="68">
        <v>587.5</v>
      </c>
      <c r="S452" s="68">
        <v>500</v>
      </c>
      <c r="T452" s="68">
        <v>200</v>
      </c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9"/>
    </row>
    <row r="453" spans="1:68" ht="18" customHeight="1" x14ac:dyDescent="0.3">
      <c r="A453" s="1">
        <v>2019</v>
      </c>
      <c r="B453" s="65">
        <v>202</v>
      </c>
      <c r="C453" s="66" t="s">
        <v>8652</v>
      </c>
      <c r="D453" s="65" t="s">
        <v>59</v>
      </c>
      <c r="E453" s="67">
        <f>IFERROR(MIN(AT_Bidders),0)</f>
        <v>48.85</v>
      </c>
      <c r="F453" s="67">
        <f>IFERROR(MAX(AT_Bidders),0)</f>
        <v>600</v>
      </c>
      <c r="G453" s="67">
        <f>IFERROR(AVERAGE(AT_Bidders),0)</f>
        <v>210.34</v>
      </c>
      <c r="H453" s="68" t="str">
        <f>tbl_AT[[#This Row],[Item '#]]&amp;"     "&amp;tbl_AT[[#This Row],[Description]]&amp;"     ("&amp;tbl_AT[[#This Row],[Unit]]&amp;")"</f>
        <v>202     Misc. valves, hydrants, and appurtenances, pedestals, vaults, meters, utility poles, light poles, utility hookups     (EA)</v>
      </c>
      <c r="I453" s="68">
        <v>110</v>
      </c>
      <c r="J453" s="68">
        <v>227</v>
      </c>
      <c r="K453" s="68">
        <v>70</v>
      </c>
      <c r="L453" s="68">
        <v>75</v>
      </c>
      <c r="M453" s="68">
        <v>165.15</v>
      </c>
      <c r="N453" s="68">
        <v>300</v>
      </c>
      <c r="O453" s="68">
        <v>183.08</v>
      </c>
      <c r="P453" s="68">
        <v>130</v>
      </c>
      <c r="Q453" s="68">
        <v>340</v>
      </c>
      <c r="R453" s="68">
        <v>48.85</v>
      </c>
      <c r="S453" s="68">
        <v>600</v>
      </c>
      <c r="T453" s="68">
        <v>275</v>
      </c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9"/>
    </row>
    <row r="454" spans="1:68" ht="18" customHeight="1" x14ac:dyDescent="0.3">
      <c r="A454" s="1">
        <v>2019</v>
      </c>
      <c r="B454" s="65">
        <v>202</v>
      </c>
      <c r="C454" s="66" t="s">
        <v>8653</v>
      </c>
      <c r="D454" s="65" t="s">
        <v>21</v>
      </c>
      <c r="E454" s="67">
        <f>IFERROR(MIN(AT_Bidders),0)</f>
        <v>2.71</v>
      </c>
      <c r="F454" s="67">
        <f>IFERROR(MAX(AT_Bidders),0)</f>
        <v>10.8</v>
      </c>
      <c r="G454" s="67">
        <f>IFERROR(AVERAGE(AT_Bidders),0)</f>
        <v>5.915</v>
      </c>
      <c r="H454" s="68" t="str">
        <f>tbl_AT[[#This Row],[Item '#]]&amp;"     "&amp;tbl_AT[[#This Row],[Description]]&amp;"     ("&amp;tbl_AT[[#This Row],[Unit]]&amp;")"</f>
        <v>202     Pavement/Structure Removed     (SY)</v>
      </c>
      <c r="I454" s="68">
        <v>2.8</v>
      </c>
      <c r="J454" s="68">
        <v>10.8</v>
      </c>
      <c r="K454" s="68">
        <v>6</v>
      </c>
      <c r="L454" s="68">
        <v>5</v>
      </c>
      <c r="M454" s="68">
        <v>2.71</v>
      </c>
      <c r="N454" s="68">
        <v>8</v>
      </c>
      <c r="O454" s="68">
        <v>9.19</v>
      </c>
      <c r="P454" s="68">
        <v>5</v>
      </c>
      <c r="Q454" s="68">
        <v>7</v>
      </c>
      <c r="R454" s="68">
        <v>4.4800000000000004</v>
      </c>
      <c r="S454" s="68">
        <v>3</v>
      </c>
      <c r="T454" s="68">
        <v>7</v>
      </c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9"/>
    </row>
    <row r="455" spans="1:68" ht="18" customHeight="1" x14ac:dyDescent="0.3">
      <c r="A455" s="1">
        <v>2019</v>
      </c>
      <c r="B455" s="65">
        <v>202</v>
      </c>
      <c r="C455" s="66" t="s">
        <v>8654</v>
      </c>
      <c r="D455" s="65" t="s">
        <v>12</v>
      </c>
      <c r="E455" s="67">
        <f>IFERROR(MIN(AT_Bidders),0)</f>
        <v>0.5</v>
      </c>
      <c r="F455" s="67">
        <f>IFERROR(MAX(AT_Bidders),0)</f>
        <v>15</v>
      </c>
      <c r="G455" s="67">
        <f>IFERROR(AVERAGE(AT_Bidders),0)</f>
        <v>7.3116666666666665</v>
      </c>
      <c r="H455" s="68" t="str">
        <f>tbl_AT[[#This Row],[Item '#]]&amp;"     "&amp;tbl_AT[[#This Row],[Description]]&amp;"     ("&amp;tbl_AT[[#This Row],[Unit]]&amp;")"</f>
        <v>202     Pipe Removed, 24" &amp; under (waterlines, storm sewers and sanitary sewers)     (LF)</v>
      </c>
      <c r="I455" s="68">
        <v>0.5</v>
      </c>
      <c r="J455" s="68">
        <v>9.75</v>
      </c>
      <c r="K455" s="68">
        <v>7</v>
      </c>
      <c r="L455" s="68">
        <v>3</v>
      </c>
      <c r="M455" s="68">
        <v>3.94</v>
      </c>
      <c r="N455" s="68">
        <v>8</v>
      </c>
      <c r="O455" s="68">
        <v>4.55</v>
      </c>
      <c r="P455" s="68">
        <v>9</v>
      </c>
      <c r="Q455" s="68">
        <v>15</v>
      </c>
      <c r="R455" s="68">
        <v>7</v>
      </c>
      <c r="S455" s="68">
        <v>8</v>
      </c>
      <c r="T455" s="68">
        <v>12</v>
      </c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9"/>
    </row>
    <row r="456" spans="1:68" ht="18" customHeight="1" x14ac:dyDescent="0.3">
      <c r="A456" s="1">
        <v>2019</v>
      </c>
      <c r="B456" s="65">
        <v>203</v>
      </c>
      <c r="C456" s="66" t="s">
        <v>15</v>
      </c>
      <c r="D456" s="65" t="s">
        <v>9</v>
      </c>
      <c r="E456" s="67">
        <f>IFERROR(MIN(AT_Bidders),0)</f>
        <v>94969.600000000006</v>
      </c>
      <c r="F456" s="67">
        <f>IFERROR(MAX(AT_Bidders),0)</f>
        <v>360500</v>
      </c>
      <c r="G456" s="67">
        <f>IFERROR(AVERAGE(AT_Bidders),0)</f>
        <v>182171.83083333334</v>
      </c>
      <c r="H456" s="68" t="str">
        <f>tbl_AT[[#This Row],[Item '#]]&amp;"     "&amp;tbl_AT[[#This Row],[Description]]&amp;"     ("&amp;tbl_AT[[#This Row],[Unit]]&amp;")"</f>
        <v>203     Excavation     (LS)</v>
      </c>
      <c r="I456" s="68">
        <v>147555</v>
      </c>
      <c r="J456" s="68">
        <v>157204</v>
      </c>
      <c r="K456" s="68">
        <v>189000</v>
      </c>
      <c r="L456" s="68">
        <v>210000</v>
      </c>
      <c r="M456" s="68">
        <v>94969.600000000006</v>
      </c>
      <c r="N456" s="68">
        <v>275000</v>
      </c>
      <c r="O456" s="68">
        <v>120833.37</v>
      </c>
      <c r="P456" s="68">
        <v>360500</v>
      </c>
      <c r="Q456" s="68">
        <v>210000</v>
      </c>
      <c r="R456" s="68">
        <v>100000</v>
      </c>
      <c r="S456" s="68">
        <v>116000</v>
      </c>
      <c r="T456" s="68">
        <v>205000</v>
      </c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9"/>
    </row>
    <row r="457" spans="1:68" ht="18" customHeight="1" x14ac:dyDescent="0.3">
      <c r="A457" s="1">
        <v>2019</v>
      </c>
      <c r="B457" s="65">
        <v>203</v>
      </c>
      <c r="C457" s="66" t="s">
        <v>13</v>
      </c>
      <c r="D457" s="65" t="s">
        <v>9</v>
      </c>
      <c r="E457" s="67">
        <f>IFERROR(MIN(AT_Bidders),0)</f>
        <v>7500</v>
      </c>
      <c r="F457" s="67">
        <f>IFERROR(MAX(AT_Bidders),0)</f>
        <v>212769.95</v>
      </c>
      <c r="G457" s="67">
        <f>IFERROR(AVERAGE(AT_Bidders),0)</f>
        <v>53570.129166666673</v>
      </c>
      <c r="H457" s="68" t="str">
        <f>tbl_AT[[#This Row],[Item '#]]&amp;"     "&amp;tbl_AT[[#This Row],[Description]]&amp;"     ("&amp;tbl_AT[[#This Row],[Unit]]&amp;")"</f>
        <v>203     Embankment     (LS)</v>
      </c>
      <c r="I457" s="68">
        <v>9350</v>
      </c>
      <c r="J457" s="68">
        <v>138932</v>
      </c>
      <c r="K457" s="68">
        <v>17000</v>
      </c>
      <c r="L457" s="68">
        <v>100000</v>
      </c>
      <c r="M457" s="68">
        <v>8289.6</v>
      </c>
      <c r="N457" s="68">
        <v>25000</v>
      </c>
      <c r="O457" s="68">
        <v>212769.95</v>
      </c>
      <c r="P457" s="68">
        <v>19000</v>
      </c>
      <c r="Q457" s="68">
        <v>25000</v>
      </c>
      <c r="R457" s="68">
        <v>40000</v>
      </c>
      <c r="S457" s="68">
        <v>7500</v>
      </c>
      <c r="T457" s="68">
        <v>40000</v>
      </c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9"/>
    </row>
    <row r="458" spans="1:68" ht="18" customHeight="1" x14ac:dyDescent="0.3">
      <c r="A458" s="1">
        <v>2019</v>
      </c>
      <c r="B458" s="65">
        <v>202</v>
      </c>
      <c r="C458" s="66" t="s">
        <v>8655</v>
      </c>
      <c r="D458" s="65" t="s">
        <v>59</v>
      </c>
      <c r="E458" s="67">
        <f>IFERROR(MIN(AT_Bidders),0)</f>
        <v>2250</v>
      </c>
      <c r="F458" s="67">
        <f>IFERROR(MAX(AT_Bidders),0)</f>
        <v>10000</v>
      </c>
      <c r="G458" s="67">
        <f>IFERROR(AVERAGE(AT_Bidders),0)</f>
        <v>4727.541666666667</v>
      </c>
      <c r="H458" s="68" t="str">
        <f>tbl_AT[[#This Row],[Item '#]]&amp;"     "&amp;tbl_AT[[#This Row],[Description]]&amp;"     ("&amp;tbl_AT[[#This Row],[Unit]]&amp;")"</f>
        <v>202     Demolition of picnic pavilion and concrete slab     (EA)</v>
      </c>
      <c r="I458" s="68">
        <v>2250</v>
      </c>
      <c r="J458" s="68">
        <v>7055</v>
      </c>
      <c r="K458" s="68">
        <v>4750</v>
      </c>
      <c r="L458" s="68">
        <v>3500</v>
      </c>
      <c r="M458" s="68">
        <v>3040.4</v>
      </c>
      <c r="N458" s="68">
        <v>5000</v>
      </c>
      <c r="O458" s="68">
        <v>5335.1</v>
      </c>
      <c r="P458" s="68">
        <v>3500</v>
      </c>
      <c r="Q458" s="68">
        <v>10000</v>
      </c>
      <c r="R458" s="68">
        <v>2500</v>
      </c>
      <c r="S458" s="68">
        <v>3300</v>
      </c>
      <c r="T458" s="68">
        <v>6500</v>
      </c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9"/>
    </row>
    <row r="459" spans="1:68" ht="18" customHeight="1" x14ac:dyDescent="0.3">
      <c r="A459" s="1">
        <v>2019</v>
      </c>
      <c r="B459" s="65" t="s">
        <v>75</v>
      </c>
      <c r="C459" s="66" t="s">
        <v>8656</v>
      </c>
      <c r="D459" s="65" t="s">
        <v>12</v>
      </c>
      <c r="E459" s="67">
        <f>IFERROR(MIN(AT_Bidders),0)</f>
        <v>35</v>
      </c>
      <c r="F459" s="67">
        <f>IFERROR(MAX(AT_Bidders),0)</f>
        <v>77.47</v>
      </c>
      <c r="G459" s="67">
        <f>IFERROR(AVERAGE(AT_Bidders),0)</f>
        <v>49.923333333333339</v>
      </c>
      <c r="H459" s="68" t="str">
        <f>tbl_AT[[#This Row],[Item '#]]&amp;"     "&amp;tbl_AT[[#This Row],[Description]]&amp;"     ("&amp;tbl_AT[[#This Row],[Unit]]&amp;")"</f>
        <v>SPEC     6" Sanitary Sewer lateral w/Native Backfill     (LF)</v>
      </c>
      <c r="I459" s="68">
        <v>42</v>
      </c>
      <c r="J459" s="68">
        <v>40.6</v>
      </c>
      <c r="K459" s="68">
        <v>58</v>
      </c>
      <c r="L459" s="68">
        <v>53</v>
      </c>
      <c r="M459" s="68">
        <v>77.47</v>
      </c>
      <c r="N459" s="68">
        <v>35</v>
      </c>
      <c r="O459" s="68">
        <v>40.869999999999997</v>
      </c>
      <c r="P459" s="68">
        <v>46</v>
      </c>
      <c r="Q459" s="68">
        <v>70</v>
      </c>
      <c r="R459" s="68">
        <v>55.14</v>
      </c>
      <c r="S459" s="68">
        <v>42</v>
      </c>
      <c r="T459" s="68">
        <v>39</v>
      </c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9"/>
    </row>
    <row r="460" spans="1:68" ht="18" customHeight="1" x14ac:dyDescent="0.3">
      <c r="A460" s="1">
        <v>2019</v>
      </c>
      <c r="B460" s="65" t="s">
        <v>75</v>
      </c>
      <c r="C460" s="66" t="s">
        <v>8657</v>
      </c>
      <c r="D460" s="65" t="s">
        <v>12</v>
      </c>
      <c r="E460" s="67">
        <f>IFERROR(MIN(AT_Bidders),0)</f>
        <v>41</v>
      </c>
      <c r="F460" s="67">
        <f>IFERROR(MAX(AT_Bidders),0)</f>
        <v>187</v>
      </c>
      <c r="G460" s="67">
        <f>IFERROR(AVERAGE(AT_Bidders),0)</f>
        <v>92.46833333333332</v>
      </c>
      <c r="H460" s="68" t="str">
        <f>tbl_AT[[#This Row],[Item '#]]&amp;"     "&amp;tbl_AT[[#This Row],[Description]]&amp;"     ("&amp;tbl_AT[[#This Row],[Unit]]&amp;")"</f>
        <v>SPEC     6" Sanitary Sewer lateral w/Premium Backfill     (LF)</v>
      </c>
      <c r="I460" s="68">
        <v>68</v>
      </c>
      <c r="J460" s="68">
        <v>43.2</v>
      </c>
      <c r="K460" s="68">
        <v>96</v>
      </c>
      <c r="L460" s="68">
        <v>75</v>
      </c>
      <c r="M460" s="68">
        <v>120.85</v>
      </c>
      <c r="N460" s="68">
        <v>96</v>
      </c>
      <c r="O460" s="68">
        <v>95.42</v>
      </c>
      <c r="P460" s="68">
        <v>187</v>
      </c>
      <c r="Q460" s="68">
        <v>130</v>
      </c>
      <c r="R460" s="68">
        <v>76.150000000000006</v>
      </c>
      <c r="S460" s="68">
        <v>81</v>
      </c>
      <c r="T460" s="68">
        <v>41</v>
      </c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9"/>
    </row>
    <row r="461" spans="1:68" ht="18" customHeight="1" x14ac:dyDescent="0.3">
      <c r="A461" s="1">
        <v>2019</v>
      </c>
      <c r="B461" s="65" t="s">
        <v>75</v>
      </c>
      <c r="C461" s="66" t="s">
        <v>5210</v>
      </c>
      <c r="D461" s="65" t="s">
        <v>12</v>
      </c>
      <c r="E461" s="67">
        <f>IFERROR(MIN(AT_Bidders),0)</f>
        <v>37</v>
      </c>
      <c r="F461" s="67">
        <f>IFERROR(MAX(AT_Bidders),0)</f>
        <v>75.510000000000005</v>
      </c>
      <c r="G461" s="67">
        <f>IFERROR(AVERAGE(AT_Bidders),0)</f>
        <v>50.738333333333323</v>
      </c>
      <c r="H461" s="68" t="str">
        <f>tbl_AT[[#This Row],[Item '#]]&amp;"     "&amp;tbl_AT[[#This Row],[Description]]&amp;"     ("&amp;tbl_AT[[#This Row],[Unit]]&amp;")"</f>
        <v>SPEC     8" Sanitary Sewer Main w/Native Backfill     (LF)</v>
      </c>
      <c r="I461" s="68">
        <v>37.5</v>
      </c>
      <c r="J461" s="68">
        <v>47.7</v>
      </c>
      <c r="K461" s="68">
        <v>42</v>
      </c>
      <c r="L461" s="68">
        <v>75</v>
      </c>
      <c r="M461" s="68">
        <v>75.510000000000005</v>
      </c>
      <c r="N461" s="68">
        <v>44</v>
      </c>
      <c r="O461" s="68">
        <v>40.15</v>
      </c>
      <c r="P461" s="68">
        <v>37</v>
      </c>
      <c r="Q461" s="68">
        <v>73</v>
      </c>
      <c r="R461" s="68">
        <v>45</v>
      </c>
      <c r="S461" s="68">
        <v>40</v>
      </c>
      <c r="T461" s="68">
        <v>52</v>
      </c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9"/>
    </row>
    <row r="462" spans="1:68" ht="18" customHeight="1" x14ac:dyDescent="0.3">
      <c r="A462" s="1">
        <v>2019</v>
      </c>
      <c r="B462" s="65" t="s">
        <v>75</v>
      </c>
      <c r="C462" s="66" t="s">
        <v>5935</v>
      </c>
      <c r="D462" s="65" t="s">
        <v>12</v>
      </c>
      <c r="E462" s="67">
        <f>IFERROR(MIN(AT_Bidders),0)</f>
        <v>55.8</v>
      </c>
      <c r="F462" s="67">
        <f>IFERROR(MAX(AT_Bidders),0)</f>
        <v>150.91</v>
      </c>
      <c r="G462" s="67">
        <f>IFERROR(AVERAGE(AT_Bidders),0)</f>
        <v>102.58</v>
      </c>
      <c r="H462" s="68" t="str">
        <f>tbl_AT[[#This Row],[Item '#]]&amp;"     "&amp;tbl_AT[[#This Row],[Description]]&amp;"     ("&amp;tbl_AT[[#This Row],[Unit]]&amp;")"</f>
        <v>SPEC     8" Sanitary Sewer Main w/Premium Backfill     (LF)</v>
      </c>
      <c r="I462" s="68">
        <v>72</v>
      </c>
      <c r="J462" s="68">
        <v>55.8</v>
      </c>
      <c r="K462" s="68">
        <v>80</v>
      </c>
      <c r="L462" s="68">
        <v>100</v>
      </c>
      <c r="M462" s="68">
        <v>150.91</v>
      </c>
      <c r="N462" s="68">
        <v>98</v>
      </c>
      <c r="O462" s="68">
        <v>107.25</v>
      </c>
      <c r="P462" s="68">
        <v>123</v>
      </c>
      <c r="Q462" s="68">
        <v>135</v>
      </c>
      <c r="R462" s="68">
        <v>118</v>
      </c>
      <c r="S462" s="68">
        <v>121</v>
      </c>
      <c r="T462" s="68">
        <v>70</v>
      </c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9"/>
    </row>
    <row r="463" spans="1:68" ht="18" customHeight="1" x14ac:dyDescent="0.3">
      <c r="A463" s="1">
        <v>2019</v>
      </c>
      <c r="B463" s="65" t="s">
        <v>75</v>
      </c>
      <c r="C463" s="66" t="s">
        <v>8658</v>
      </c>
      <c r="D463" s="65" t="s">
        <v>12</v>
      </c>
      <c r="E463" s="67">
        <f>IFERROR(MIN(AT_Bidders),0)</f>
        <v>21.27</v>
      </c>
      <c r="F463" s="67">
        <f>IFERROR(MAX(AT_Bidders),0)</f>
        <v>75.59</v>
      </c>
      <c r="G463" s="67">
        <f>IFERROR(AVERAGE(AT_Bidders),0)</f>
        <v>46.306666666666665</v>
      </c>
      <c r="H463" s="68" t="str">
        <f>tbl_AT[[#This Row],[Item '#]]&amp;"     "&amp;tbl_AT[[#This Row],[Description]]&amp;"     ("&amp;tbl_AT[[#This Row],[Unit]]&amp;")"</f>
        <v>SPEC     2” PVC Force Main     (LF)</v>
      </c>
      <c r="I463" s="68">
        <v>30</v>
      </c>
      <c r="J463" s="68">
        <v>24</v>
      </c>
      <c r="K463" s="68">
        <v>24</v>
      </c>
      <c r="L463" s="68">
        <v>40</v>
      </c>
      <c r="M463" s="68">
        <v>65.819999999999993</v>
      </c>
      <c r="N463" s="68">
        <v>60</v>
      </c>
      <c r="O463" s="68">
        <v>75.59</v>
      </c>
      <c r="P463" s="68">
        <v>73</v>
      </c>
      <c r="Q463" s="68">
        <v>75</v>
      </c>
      <c r="R463" s="68">
        <v>21.27</v>
      </c>
      <c r="S463" s="68">
        <v>27</v>
      </c>
      <c r="T463" s="68">
        <v>40</v>
      </c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9"/>
    </row>
    <row r="464" spans="1:68" ht="18" customHeight="1" x14ac:dyDescent="0.3">
      <c r="A464" s="1">
        <v>2019</v>
      </c>
      <c r="B464" s="65" t="s">
        <v>75</v>
      </c>
      <c r="C464" s="66" t="s">
        <v>4678</v>
      </c>
      <c r="D464" s="65" t="s">
        <v>59</v>
      </c>
      <c r="E464" s="67">
        <f>IFERROR(MIN(AT_Bidders),0)</f>
        <v>2000</v>
      </c>
      <c r="F464" s="67">
        <f>IFERROR(MAX(AT_Bidders),0)</f>
        <v>4453.7</v>
      </c>
      <c r="G464" s="67">
        <f>IFERROR(AVERAGE(AT_Bidders),0)</f>
        <v>3563.6516666666666</v>
      </c>
      <c r="H464" s="68" t="str">
        <f>tbl_AT[[#This Row],[Item '#]]&amp;"     "&amp;tbl_AT[[#This Row],[Description]]&amp;"     ("&amp;tbl_AT[[#This Row],[Unit]]&amp;")"</f>
        <v>SPEC     Sanitary Sewer Manholes     (EA)</v>
      </c>
      <c r="I464" s="68">
        <v>3220</v>
      </c>
      <c r="J464" s="68">
        <v>3394</v>
      </c>
      <c r="K464" s="68">
        <v>3225</v>
      </c>
      <c r="L464" s="68">
        <v>2000</v>
      </c>
      <c r="M464" s="68">
        <v>4453.7</v>
      </c>
      <c r="N464" s="68">
        <v>3955</v>
      </c>
      <c r="O464" s="68">
        <v>3291.12</v>
      </c>
      <c r="P464" s="68">
        <v>3800</v>
      </c>
      <c r="Q464" s="68">
        <v>4000</v>
      </c>
      <c r="R464" s="68">
        <v>3500</v>
      </c>
      <c r="S464" s="68">
        <v>4025</v>
      </c>
      <c r="T464" s="68">
        <v>3900</v>
      </c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9"/>
    </row>
    <row r="465" spans="1:68" ht="18" customHeight="1" x14ac:dyDescent="0.3">
      <c r="A465" s="1">
        <v>2019</v>
      </c>
      <c r="B465" s="65" t="s">
        <v>75</v>
      </c>
      <c r="C465" s="66" t="s">
        <v>8659</v>
      </c>
      <c r="D465" s="65" t="s">
        <v>59</v>
      </c>
      <c r="E465" s="67">
        <f>IFERROR(MIN(AT_Bidders),0)</f>
        <v>3885</v>
      </c>
      <c r="F465" s="67">
        <f>IFERROR(MAX(AT_Bidders),0)</f>
        <v>14623.4</v>
      </c>
      <c r="G465" s="67">
        <f>IFERROR(AVERAGE(AT_Bidders),0)</f>
        <v>9195.0949999999993</v>
      </c>
      <c r="H465" s="68" t="str">
        <f>tbl_AT[[#This Row],[Item '#]]&amp;"     "&amp;tbl_AT[[#This Row],[Description]]&amp;"     ("&amp;tbl_AT[[#This Row],[Unit]]&amp;")"</f>
        <v>SPEC     Sanitary Sewer Manhole w/ Corrosion Coating     (EA)</v>
      </c>
      <c r="I465" s="68">
        <v>9800</v>
      </c>
      <c r="J465" s="68">
        <v>11022</v>
      </c>
      <c r="K465" s="68">
        <v>3885</v>
      </c>
      <c r="L465" s="68">
        <v>9000</v>
      </c>
      <c r="M465" s="68">
        <v>14623.4</v>
      </c>
      <c r="N465" s="68">
        <v>5600</v>
      </c>
      <c r="O465" s="68">
        <v>5660.74</v>
      </c>
      <c r="P465" s="68">
        <v>12100</v>
      </c>
      <c r="Q465" s="68">
        <v>9000</v>
      </c>
      <c r="R465" s="68">
        <v>5500</v>
      </c>
      <c r="S465" s="68">
        <v>11400</v>
      </c>
      <c r="T465" s="68">
        <v>12750</v>
      </c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9"/>
    </row>
    <row r="466" spans="1:68" ht="18" customHeight="1" x14ac:dyDescent="0.3">
      <c r="A466" s="1">
        <v>2019</v>
      </c>
      <c r="B466" s="65" t="s">
        <v>75</v>
      </c>
      <c r="C466" s="66" t="s">
        <v>4682</v>
      </c>
      <c r="D466" s="65" t="s">
        <v>59</v>
      </c>
      <c r="E466" s="67">
        <f>IFERROR(MIN(AT_Bidders),0)</f>
        <v>350</v>
      </c>
      <c r="F466" s="67">
        <f>IFERROR(MAX(AT_Bidders),0)</f>
        <v>4300</v>
      </c>
      <c r="G466" s="67">
        <f>IFERROR(AVERAGE(AT_Bidders),0)</f>
        <v>1684.0125</v>
      </c>
      <c r="H466" s="68" t="str">
        <f>tbl_AT[[#This Row],[Item '#]]&amp;"     "&amp;tbl_AT[[#This Row],[Description]]&amp;"     ("&amp;tbl_AT[[#This Row],[Unit]]&amp;")"</f>
        <v>SPEC     Connect to Existing Sewer     (EA)</v>
      </c>
      <c r="I466" s="68">
        <v>1000</v>
      </c>
      <c r="J466" s="68">
        <v>1427</v>
      </c>
      <c r="K466" s="68">
        <v>1650</v>
      </c>
      <c r="L466" s="68">
        <v>2000</v>
      </c>
      <c r="M466" s="68">
        <v>1432.94</v>
      </c>
      <c r="N466" s="68">
        <v>650</v>
      </c>
      <c r="O466" s="68">
        <v>2518.21</v>
      </c>
      <c r="P466" s="68">
        <v>4300</v>
      </c>
      <c r="Q466" s="68">
        <v>350</v>
      </c>
      <c r="R466" s="68">
        <v>1200</v>
      </c>
      <c r="S466" s="68">
        <v>780</v>
      </c>
      <c r="T466" s="68">
        <v>2900</v>
      </c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9"/>
    </row>
    <row r="467" spans="1:68" ht="18" customHeight="1" x14ac:dyDescent="0.3">
      <c r="A467" s="1">
        <v>2019</v>
      </c>
      <c r="B467" s="65" t="s">
        <v>75</v>
      </c>
      <c r="C467" s="66" t="s">
        <v>8660</v>
      </c>
      <c r="D467" s="65" t="s">
        <v>12</v>
      </c>
      <c r="E467" s="67">
        <f>IFERROR(MIN(AT_Bidders),0)</f>
        <v>29.5</v>
      </c>
      <c r="F467" s="67">
        <f>IFERROR(MAX(AT_Bidders),0)</f>
        <v>66</v>
      </c>
      <c r="G467" s="67">
        <f>IFERROR(AVERAGE(AT_Bidders),0)</f>
        <v>46.979166666666664</v>
      </c>
      <c r="H467" s="68" t="str">
        <f>tbl_AT[[#This Row],[Item '#]]&amp;"     "&amp;tbl_AT[[#This Row],[Description]]&amp;"     ("&amp;tbl_AT[[#This Row],[Unit]]&amp;")"</f>
        <v>SPEC     4" Sanitary Sewer Lateral w/Native Backfill     (LF)</v>
      </c>
      <c r="I467" s="68">
        <v>29.5</v>
      </c>
      <c r="J467" s="68">
        <v>33.200000000000003</v>
      </c>
      <c r="K467" s="68">
        <v>54</v>
      </c>
      <c r="L467" s="68">
        <v>40</v>
      </c>
      <c r="M467" s="68">
        <v>54.13</v>
      </c>
      <c r="N467" s="68">
        <v>35</v>
      </c>
      <c r="O467" s="68">
        <v>44.86</v>
      </c>
      <c r="P467" s="68">
        <v>66</v>
      </c>
      <c r="Q467" s="68">
        <v>65</v>
      </c>
      <c r="R467" s="68">
        <v>45.06</v>
      </c>
      <c r="S467" s="68">
        <v>35</v>
      </c>
      <c r="T467" s="68">
        <v>62</v>
      </c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9"/>
    </row>
    <row r="468" spans="1:68" ht="18" customHeight="1" x14ac:dyDescent="0.3">
      <c r="A468" s="1">
        <v>2019</v>
      </c>
      <c r="B468" s="65" t="s">
        <v>75</v>
      </c>
      <c r="C468" s="66" t="s">
        <v>8661</v>
      </c>
      <c r="D468" s="65" t="s">
        <v>12</v>
      </c>
      <c r="E468" s="67">
        <f>IFERROR(MIN(AT_Bidders),0)</f>
        <v>37.6</v>
      </c>
      <c r="F468" s="67">
        <f>IFERROR(MAX(AT_Bidders),0)</f>
        <v>143</v>
      </c>
      <c r="G468" s="67">
        <f>IFERROR(AVERAGE(AT_Bidders),0)</f>
        <v>76.785000000000011</v>
      </c>
      <c r="H468" s="68" t="str">
        <f>tbl_AT[[#This Row],[Item '#]]&amp;"     "&amp;tbl_AT[[#This Row],[Description]]&amp;"     ("&amp;tbl_AT[[#This Row],[Unit]]&amp;")"</f>
        <v>SPEC     4" Sanitary Sewer Lateral w/Premium Backfill     (LF)</v>
      </c>
      <c r="I468" s="68">
        <v>47</v>
      </c>
      <c r="J468" s="68">
        <v>37.6</v>
      </c>
      <c r="K468" s="68">
        <v>89</v>
      </c>
      <c r="L468" s="68">
        <v>50</v>
      </c>
      <c r="M468" s="68">
        <v>114.5</v>
      </c>
      <c r="N468" s="68">
        <v>45</v>
      </c>
      <c r="O468" s="68">
        <v>94.48</v>
      </c>
      <c r="P468" s="68">
        <v>143</v>
      </c>
      <c r="Q468" s="68">
        <v>75</v>
      </c>
      <c r="R468" s="68">
        <v>80.84</v>
      </c>
      <c r="S468" s="68">
        <v>85</v>
      </c>
      <c r="T468" s="68">
        <v>60</v>
      </c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9"/>
    </row>
    <row r="469" spans="1:68" ht="18" customHeight="1" x14ac:dyDescent="0.3">
      <c r="A469" s="1">
        <v>2019</v>
      </c>
      <c r="B469" s="65" t="s">
        <v>75</v>
      </c>
      <c r="C469" s="66" t="s">
        <v>8662</v>
      </c>
      <c r="D469" s="65" t="s">
        <v>59</v>
      </c>
      <c r="E469" s="67">
        <f>IFERROR(MIN(AT_Bidders),0)</f>
        <v>227.5</v>
      </c>
      <c r="F469" s="67">
        <f>IFERROR(MAX(AT_Bidders),0)</f>
        <v>2000</v>
      </c>
      <c r="G469" s="67">
        <f>IFERROR(AVERAGE(AT_Bidders),0)</f>
        <v>673.99083333333328</v>
      </c>
      <c r="H469" s="68" t="str">
        <f>tbl_AT[[#This Row],[Item '#]]&amp;"     "&amp;tbl_AT[[#This Row],[Description]]&amp;"     ("&amp;tbl_AT[[#This Row],[Unit]]&amp;")"</f>
        <v>SPEC     Adjust Ex. Sanitary Manhole to Grade     (EA)</v>
      </c>
      <c r="I469" s="68">
        <v>275</v>
      </c>
      <c r="J469" s="68">
        <v>402</v>
      </c>
      <c r="K469" s="68">
        <v>400</v>
      </c>
      <c r="L469" s="68">
        <v>500</v>
      </c>
      <c r="M469" s="68">
        <v>819.5</v>
      </c>
      <c r="N469" s="68">
        <v>900</v>
      </c>
      <c r="O469" s="68">
        <v>438.89</v>
      </c>
      <c r="P469" s="68">
        <v>2000</v>
      </c>
      <c r="Q469" s="68">
        <v>600</v>
      </c>
      <c r="R469" s="68">
        <v>227.5</v>
      </c>
      <c r="S469" s="68">
        <v>1050</v>
      </c>
      <c r="T469" s="68">
        <v>475</v>
      </c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9"/>
    </row>
    <row r="470" spans="1:68" ht="18" customHeight="1" x14ac:dyDescent="0.3">
      <c r="A470" s="1">
        <v>2019</v>
      </c>
      <c r="B470" s="65" t="s">
        <v>75</v>
      </c>
      <c r="C470" s="66" t="s">
        <v>8663</v>
      </c>
      <c r="D470" s="65" t="s">
        <v>59</v>
      </c>
      <c r="E470" s="67">
        <f>IFERROR(MIN(AT_Bidders),0)</f>
        <v>420</v>
      </c>
      <c r="F470" s="67">
        <f>IFERROR(MAX(AT_Bidders),0)</f>
        <v>3850</v>
      </c>
      <c r="G470" s="67">
        <f>IFERROR(AVERAGE(AT_Bidders),0)</f>
        <v>1511.3208333333332</v>
      </c>
      <c r="H470" s="68" t="str">
        <f>tbl_AT[[#This Row],[Item '#]]&amp;"     "&amp;tbl_AT[[#This Row],[Description]]&amp;"     ("&amp;tbl_AT[[#This Row],[Unit]]&amp;")"</f>
        <v>SPEC     Connections to Existing Water      (EA)</v>
      </c>
      <c r="I470" s="68">
        <v>420</v>
      </c>
      <c r="J470" s="68">
        <v>1104</v>
      </c>
      <c r="K470" s="68">
        <v>940</v>
      </c>
      <c r="L470" s="68">
        <v>1500</v>
      </c>
      <c r="M470" s="68">
        <v>1610.4</v>
      </c>
      <c r="N470" s="68">
        <v>3850</v>
      </c>
      <c r="O470" s="68">
        <v>1111.45</v>
      </c>
      <c r="P470" s="68">
        <v>1200</v>
      </c>
      <c r="Q470" s="68">
        <v>1200</v>
      </c>
      <c r="R470" s="68">
        <v>1000</v>
      </c>
      <c r="S470" s="68">
        <v>1100</v>
      </c>
      <c r="T470" s="68">
        <v>3100</v>
      </c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9"/>
    </row>
    <row r="471" spans="1:68" ht="18" customHeight="1" x14ac:dyDescent="0.3">
      <c r="A471" s="1">
        <v>2019</v>
      </c>
      <c r="B471" s="65" t="s">
        <v>75</v>
      </c>
      <c r="C471" s="66" t="s">
        <v>8664</v>
      </c>
      <c r="D471" s="65" t="s">
        <v>12</v>
      </c>
      <c r="E471" s="67">
        <f>IFERROR(MIN(AT_Bidders),0)</f>
        <v>43.58</v>
      </c>
      <c r="F471" s="67">
        <f>IFERROR(MAX(AT_Bidders),0)</f>
        <v>69</v>
      </c>
      <c r="G471" s="67">
        <f>IFERROR(AVERAGE(AT_Bidders),0)</f>
        <v>52.511666666666663</v>
      </c>
      <c r="H471" s="68" t="str">
        <f>tbl_AT[[#This Row],[Item '#]]&amp;"     "&amp;tbl_AT[[#This Row],[Description]]&amp;"     ("&amp;tbl_AT[[#This Row],[Unit]]&amp;")"</f>
        <v>SPEC     8" Water Main w/Native Backfill incl. Fittings     (LF)</v>
      </c>
      <c r="I471" s="68">
        <v>44</v>
      </c>
      <c r="J471" s="68">
        <v>47.8</v>
      </c>
      <c r="K471" s="68">
        <v>69</v>
      </c>
      <c r="L471" s="68">
        <v>45</v>
      </c>
      <c r="M471" s="68">
        <v>66.33</v>
      </c>
      <c r="N471" s="68">
        <v>49</v>
      </c>
      <c r="O471" s="68">
        <v>44.43</v>
      </c>
      <c r="P471" s="68">
        <v>52</v>
      </c>
      <c r="Q471" s="68">
        <v>56</v>
      </c>
      <c r="R471" s="68">
        <v>43.58</v>
      </c>
      <c r="S471" s="68">
        <v>60</v>
      </c>
      <c r="T471" s="68">
        <v>53</v>
      </c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9"/>
    </row>
    <row r="472" spans="1:68" ht="18" customHeight="1" x14ac:dyDescent="0.3">
      <c r="A472" s="1">
        <v>2019</v>
      </c>
      <c r="B472" s="65" t="s">
        <v>75</v>
      </c>
      <c r="C472" s="66" t="s">
        <v>8665</v>
      </c>
      <c r="D472" s="65" t="s">
        <v>12</v>
      </c>
      <c r="E472" s="67">
        <f>IFERROR(MIN(AT_Bidders),0)</f>
        <v>53.28</v>
      </c>
      <c r="F472" s="67">
        <f>IFERROR(MAX(AT_Bidders),0)</f>
        <v>121</v>
      </c>
      <c r="G472" s="67">
        <f>IFERROR(AVERAGE(AT_Bidders),0)</f>
        <v>80.225833333333341</v>
      </c>
      <c r="H472" s="68" t="str">
        <f>tbl_AT[[#This Row],[Item '#]]&amp;"     "&amp;tbl_AT[[#This Row],[Description]]&amp;"     ("&amp;tbl_AT[[#This Row],[Unit]]&amp;")"</f>
        <v>SPEC     8" Water Main w/ Premium Backfill incl. Fittings     (LF)</v>
      </c>
      <c r="I472" s="68">
        <v>58</v>
      </c>
      <c r="J472" s="68">
        <v>53.6</v>
      </c>
      <c r="K472" s="68">
        <v>91</v>
      </c>
      <c r="L472" s="68">
        <v>66</v>
      </c>
      <c r="M472" s="68">
        <v>89.31</v>
      </c>
      <c r="N472" s="68">
        <v>121</v>
      </c>
      <c r="O472" s="68">
        <v>100.52</v>
      </c>
      <c r="P472" s="68">
        <v>76</v>
      </c>
      <c r="Q472" s="68">
        <v>75</v>
      </c>
      <c r="R472" s="68">
        <v>53.28</v>
      </c>
      <c r="S472" s="68">
        <v>120</v>
      </c>
      <c r="T472" s="68">
        <v>59</v>
      </c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9"/>
    </row>
    <row r="473" spans="1:68" ht="18" customHeight="1" x14ac:dyDescent="0.3">
      <c r="A473" s="1">
        <v>2019</v>
      </c>
      <c r="B473" s="65" t="s">
        <v>75</v>
      </c>
      <c r="C473" s="66" t="s">
        <v>8666</v>
      </c>
      <c r="D473" s="65" t="s">
        <v>12</v>
      </c>
      <c r="E473" s="67">
        <f>IFERROR(MIN(AT_Bidders),0)</f>
        <v>26.18</v>
      </c>
      <c r="F473" s="67">
        <f>IFERROR(MAX(AT_Bidders),0)</f>
        <v>55.36</v>
      </c>
      <c r="G473" s="67">
        <f>IFERROR(AVERAGE(AT_Bidders),0)</f>
        <v>41.796666666666667</v>
      </c>
      <c r="H473" s="68" t="str">
        <f>tbl_AT[[#This Row],[Item '#]]&amp;"     "&amp;tbl_AT[[#This Row],[Description]]&amp;"     ("&amp;tbl_AT[[#This Row],[Unit]]&amp;")"</f>
        <v>SPEC     6" Water Main w/Native Backfill incl. Fittings     (LF)</v>
      </c>
      <c r="I473" s="68">
        <v>29</v>
      </c>
      <c r="J473" s="68">
        <v>44.7</v>
      </c>
      <c r="K473" s="68">
        <v>46</v>
      </c>
      <c r="L473" s="68">
        <v>45</v>
      </c>
      <c r="M473" s="68">
        <v>55.36</v>
      </c>
      <c r="N473" s="68">
        <v>44</v>
      </c>
      <c r="O473" s="68">
        <v>45.32</v>
      </c>
      <c r="P473" s="68">
        <v>37</v>
      </c>
      <c r="Q473" s="68">
        <v>40</v>
      </c>
      <c r="R473" s="68">
        <v>26.18</v>
      </c>
      <c r="S473" s="68">
        <v>46</v>
      </c>
      <c r="T473" s="68">
        <v>43</v>
      </c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9"/>
    </row>
    <row r="474" spans="1:68" ht="18" customHeight="1" x14ac:dyDescent="0.3">
      <c r="A474" s="1">
        <v>2019</v>
      </c>
      <c r="B474" s="65" t="s">
        <v>75</v>
      </c>
      <c r="C474" s="66" t="s">
        <v>8667</v>
      </c>
      <c r="D474" s="65" t="s">
        <v>12</v>
      </c>
      <c r="E474" s="67">
        <f>IFERROR(MIN(AT_Bidders),0)</f>
        <v>40.590000000000003</v>
      </c>
      <c r="F474" s="67">
        <f>IFERROR(MAX(AT_Bidders),0)</f>
        <v>89.9</v>
      </c>
      <c r="G474" s="67">
        <f>IFERROR(AVERAGE(AT_Bidders),0)</f>
        <v>63.585833333333341</v>
      </c>
      <c r="H474" s="68" t="str">
        <f>tbl_AT[[#This Row],[Item '#]]&amp;"     "&amp;tbl_AT[[#This Row],[Description]]&amp;"     ("&amp;tbl_AT[[#This Row],[Unit]]&amp;")"</f>
        <v>SPEC     6" Water Main w/Premium Backfill incl. Fittings     (LF)</v>
      </c>
      <c r="I474" s="68">
        <v>45</v>
      </c>
      <c r="J474" s="68">
        <v>50.9</v>
      </c>
      <c r="K474" s="68">
        <v>63</v>
      </c>
      <c r="L474" s="68">
        <v>60</v>
      </c>
      <c r="M474" s="68">
        <v>89.9</v>
      </c>
      <c r="N474" s="68">
        <v>88</v>
      </c>
      <c r="O474" s="68">
        <v>71.64</v>
      </c>
      <c r="P474" s="68">
        <v>72</v>
      </c>
      <c r="Q474" s="68">
        <v>68</v>
      </c>
      <c r="R474" s="68">
        <v>40.590000000000003</v>
      </c>
      <c r="S474" s="68">
        <v>60</v>
      </c>
      <c r="T474" s="68">
        <v>54</v>
      </c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9"/>
    </row>
    <row r="475" spans="1:68" ht="18" customHeight="1" x14ac:dyDescent="0.3">
      <c r="A475" s="1">
        <v>2019</v>
      </c>
      <c r="B475" s="65" t="s">
        <v>75</v>
      </c>
      <c r="C475" s="66" t="s">
        <v>8668</v>
      </c>
      <c r="D475" s="65" t="s">
        <v>12</v>
      </c>
      <c r="E475" s="67">
        <f>IFERROR(MIN(AT_Bidders),0)</f>
        <v>20</v>
      </c>
      <c r="F475" s="67">
        <f>IFERROR(MAX(AT_Bidders),0)</f>
        <v>60</v>
      </c>
      <c r="G475" s="67">
        <f>IFERROR(AVERAGE(AT_Bidders),0)</f>
        <v>40.984166666666674</v>
      </c>
      <c r="H475" s="68" t="str">
        <f>tbl_AT[[#This Row],[Item '#]]&amp;"     "&amp;tbl_AT[[#This Row],[Description]]&amp;"     ("&amp;tbl_AT[[#This Row],[Unit]]&amp;")"</f>
        <v>SPEC     4" Water Main w/Native Backfill incl. Fittings     (LF)</v>
      </c>
      <c r="I475" s="68">
        <v>20</v>
      </c>
      <c r="J475" s="68">
        <v>43.3</v>
      </c>
      <c r="K475" s="68">
        <v>50</v>
      </c>
      <c r="L475" s="68">
        <v>40</v>
      </c>
      <c r="M475" s="68">
        <v>56.12</v>
      </c>
      <c r="N475" s="68">
        <v>40</v>
      </c>
      <c r="O475" s="68">
        <v>41.29</v>
      </c>
      <c r="P475" s="68">
        <v>32</v>
      </c>
      <c r="Q475" s="68">
        <v>38</v>
      </c>
      <c r="R475" s="68">
        <v>31.1</v>
      </c>
      <c r="S475" s="68">
        <v>60</v>
      </c>
      <c r="T475" s="68">
        <v>40</v>
      </c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9"/>
    </row>
    <row r="476" spans="1:68" ht="18" customHeight="1" x14ac:dyDescent="0.3">
      <c r="A476" s="1">
        <v>2019</v>
      </c>
      <c r="B476" s="65" t="s">
        <v>75</v>
      </c>
      <c r="C476" s="66" t="s">
        <v>5943</v>
      </c>
      <c r="D476" s="65" t="s">
        <v>12</v>
      </c>
      <c r="E476" s="67">
        <f>IFERROR(MIN(AT_Bidders),0)</f>
        <v>38.93</v>
      </c>
      <c r="F476" s="67">
        <f>IFERROR(MAX(AT_Bidders),0)</f>
        <v>100.54</v>
      </c>
      <c r="G476" s="67">
        <f>IFERROR(AVERAGE(AT_Bidders),0)</f>
        <v>64.317499999999995</v>
      </c>
      <c r="H476" s="68" t="str">
        <f>tbl_AT[[#This Row],[Item '#]]&amp;"     "&amp;tbl_AT[[#This Row],[Description]]&amp;"     ("&amp;tbl_AT[[#This Row],[Unit]]&amp;")"</f>
        <v>SPEC     4" Water Main w/Premium Backfill incl. Fittings     (LF)</v>
      </c>
      <c r="I476" s="68">
        <v>43</v>
      </c>
      <c r="J476" s="68">
        <v>46.6</v>
      </c>
      <c r="K476" s="68">
        <v>59</v>
      </c>
      <c r="L476" s="68">
        <v>60</v>
      </c>
      <c r="M476" s="68">
        <v>75.739999999999995</v>
      </c>
      <c r="N476" s="68">
        <v>86</v>
      </c>
      <c r="O476" s="68">
        <v>100.54</v>
      </c>
      <c r="P476" s="68">
        <v>69</v>
      </c>
      <c r="Q476" s="68">
        <v>68</v>
      </c>
      <c r="R476" s="68">
        <v>38.93</v>
      </c>
      <c r="S476" s="68">
        <v>70</v>
      </c>
      <c r="T476" s="68">
        <v>55</v>
      </c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9"/>
    </row>
    <row r="477" spans="1:68" ht="18" customHeight="1" x14ac:dyDescent="0.3">
      <c r="A477" s="1">
        <v>2019</v>
      </c>
      <c r="B477" s="65" t="s">
        <v>75</v>
      </c>
      <c r="C477" s="66" t="s">
        <v>8669</v>
      </c>
      <c r="D477" s="65" t="s">
        <v>12</v>
      </c>
      <c r="E477" s="67">
        <f>IFERROR(MIN(AT_Bidders),0)</f>
        <v>19</v>
      </c>
      <c r="F477" s="67">
        <f>IFERROR(MAX(AT_Bidders),0)</f>
        <v>65</v>
      </c>
      <c r="G477" s="67">
        <f>IFERROR(AVERAGE(AT_Bidders),0)</f>
        <v>41.142499999999998</v>
      </c>
      <c r="H477" s="68" t="str">
        <f>tbl_AT[[#This Row],[Item '#]]&amp;"     "&amp;tbl_AT[[#This Row],[Description]]&amp;"     ("&amp;tbl_AT[[#This Row],[Unit]]&amp;")"</f>
        <v>SPEC     3" Water Main w/Native Backfill incl. Fittings     (LF)</v>
      </c>
      <c r="I477" s="68">
        <v>19</v>
      </c>
      <c r="J477" s="68">
        <v>43.2</v>
      </c>
      <c r="K477" s="68">
        <v>48</v>
      </c>
      <c r="L477" s="68">
        <v>40</v>
      </c>
      <c r="M477" s="68">
        <v>51.99</v>
      </c>
      <c r="N477" s="68">
        <v>40</v>
      </c>
      <c r="O477" s="68">
        <v>46.31</v>
      </c>
      <c r="P477" s="68">
        <v>23</v>
      </c>
      <c r="Q477" s="68">
        <v>35</v>
      </c>
      <c r="R477" s="68">
        <v>28.21</v>
      </c>
      <c r="S477" s="68">
        <v>65</v>
      </c>
      <c r="T477" s="68">
        <v>54</v>
      </c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9"/>
    </row>
    <row r="478" spans="1:68" ht="18" customHeight="1" x14ac:dyDescent="0.3">
      <c r="A478" s="1">
        <v>2019</v>
      </c>
      <c r="B478" s="65" t="s">
        <v>75</v>
      </c>
      <c r="C478" s="66" t="s">
        <v>8670</v>
      </c>
      <c r="D478" s="65" t="s">
        <v>12</v>
      </c>
      <c r="E478" s="67">
        <f>IFERROR(MIN(AT_Bidders),0)</f>
        <v>25</v>
      </c>
      <c r="F478" s="67">
        <f>IFERROR(MAX(AT_Bidders),0)</f>
        <v>80</v>
      </c>
      <c r="G478" s="67">
        <f>IFERROR(AVERAGE(AT_Bidders),0)</f>
        <v>57.564166666666665</v>
      </c>
      <c r="H478" s="68" t="str">
        <f>tbl_AT[[#This Row],[Item '#]]&amp;"     "&amp;tbl_AT[[#This Row],[Description]]&amp;"     ("&amp;tbl_AT[[#This Row],[Unit]]&amp;")"</f>
        <v>SPEC     3" Water Main w/Premium Backfill incl. Fittings     (LF)</v>
      </c>
      <c r="I478" s="68">
        <v>25</v>
      </c>
      <c r="J478" s="68">
        <v>45.8</v>
      </c>
      <c r="K478" s="68">
        <v>65</v>
      </c>
      <c r="L478" s="68">
        <v>55</v>
      </c>
      <c r="M478" s="68">
        <v>71.91</v>
      </c>
      <c r="N478" s="68">
        <v>80</v>
      </c>
      <c r="O478" s="68">
        <v>46.31</v>
      </c>
      <c r="P478" s="68">
        <v>51</v>
      </c>
      <c r="Q478" s="68">
        <v>78</v>
      </c>
      <c r="R478" s="68">
        <v>43.75</v>
      </c>
      <c r="S478" s="68">
        <v>80</v>
      </c>
      <c r="T478" s="68">
        <v>49</v>
      </c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9"/>
    </row>
    <row r="479" spans="1:68" ht="18" customHeight="1" x14ac:dyDescent="0.3">
      <c r="A479" s="1">
        <v>2019</v>
      </c>
      <c r="B479" s="65" t="s">
        <v>75</v>
      </c>
      <c r="C479" s="66" t="s">
        <v>8671</v>
      </c>
      <c r="D479" s="65" t="s">
        <v>12</v>
      </c>
      <c r="E479" s="67">
        <f>IFERROR(MIN(AT_Bidders),0)</f>
        <v>15</v>
      </c>
      <c r="F479" s="67">
        <f>IFERROR(MAX(AT_Bidders),0)</f>
        <v>40</v>
      </c>
      <c r="G479" s="67">
        <f>IFERROR(AVERAGE(AT_Bidders),0)</f>
        <v>28.882500000000004</v>
      </c>
      <c r="H479" s="68" t="str">
        <f>tbl_AT[[#This Row],[Item '#]]&amp;"     "&amp;tbl_AT[[#This Row],[Description]]&amp;"     ("&amp;tbl_AT[[#This Row],[Unit]]&amp;")"</f>
        <v>SPEC     2" Water Main w/Native Backfill incl. Fittings     (LF)</v>
      </c>
      <c r="I479" s="68">
        <v>15</v>
      </c>
      <c r="J479" s="68">
        <v>37.6</v>
      </c>
      <c r="K479" s="68">
        <v>33</v>
      </c>
      <c r="L479" s="68">
        <v>40</v>
      </c>
      <c r="M479" s="68">
        <v>33.24</v>
      </c>
      <c r="N479" s="68">
        <v>18</v>
      </c>
      <c r="O479" s="68">
        <v>22.49</v>
      </c>
      <c r="P479" s="68">
        <v>33</v>
      </c>
      <c r="Q479" s="68">
        <v>30</v>
      </c>
      <c r="R479" s="68">
        <v>17.260000000000002</v>
      </c>
      <c r="S479" s="68">
        <v>40</v>
      </c>
      <c r="T479" s="68">
        <v>27</v>
      </c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9"/>
    </row>
    <row r="480" spans="1:68" ht="18" customHeight="1" x14ac:dyDescent="0.3">
      <c r="A480" s="1">
        <v>2019</v>
      </c>
      <c r="B480" s="65" t="s">
        <v>75</v>
      </c>
      <c r="C480" s="66" t="s">
        <v>5944</v>
      </c>
      <c r="D480" s="65" t="s">
        <v>12</v>
      </c>
      <c r="E480" s="67">
        <f>IFERROR(MIN(AT_Bidders),0)</f>
        <v>23</v>
      </c>
      <c r="F480" s="67">
        <f>IFERROR(MAX(AT_Bidders),0)</f>
        <v>65</v>
      </c>
      <c r="G480" s="67">
        <f>IFERROR(AVERAGE(AT_Bidders),0)</f>
        <v>46.399166666666666</v>
      </c>
      <c r="H480" s="68" t="str">
        <f>tbl_AT[[#This Row],[Item '#]]&amp;"     "&amp;tbl_AT[[#This Row],[Description]]&amp;"     ("&amp;tbl_AT[[#This Row],[Unit]]&amp;")"</f>
        <v>SPEC     2" Water Main w/Premium Backfill incl. Fittings     (LF)</v>
      </c>
      <c r="I480" s="68">
        <v>23</v>
      </c>
      <c r="J480" s="68">
        <v>41.4</v>
      </c>
      <c r="K480" s="68">
        <v>50</v>
      </c>
      <c r="L480" s="68">
        <v>55</v>
      </c>
      <c r="M480" s="68">
        <v>52.87</v>
      </c>
      <c r="N480" s="68">
        <v>40</v>
      </c>
      <c r="O480" s="68">
        <v>38.549999999999997</v>
      </c>
      <c r="P480" s="68">
        <v>60</v>
      </c>
      <c r="Q480" s="68">
        <v>56</v>
      </c>
      <c r="R480" s="68">
        <v>35.97</v>
      </c>
      <c r="S480" s="68">
        <v>65</v>
      </c>
      <c r="T480" s="68">
        <v>39</v>
      </c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9"/>
    </row>
    <row r="481" spans="1:68" ht="18" customHeight="1" x14ac:dyDescent="0.3">
      <c r="A481" s="1">
        <v>2019</v>
      </c>
      <c r="B481" s="65" t="s">
        <v>75</v>
      </c>
      <c r="C481" s="66" t="s">
        <v>3754</v>
      </c>
      <c r="D481" s="65" t="s">
        <v>59</v>
      </c>
      <c r="E481" s="67">
        <f>IFERROR(MIN(AT_Bidders),0)</f>
        <v>1298</v>
      </c>
      <c r="F481" s="67">
        <f>IFERROR(MAX(AT_Bidders),0)</f>
        <v>3500</v>
      </c>
      <c r="G481" s="67">
        <f>IFERROR(AVERAGE(AT_Bidders),0)</f>
        <v>2274.0258333333331</v>
      </c>
      <c r="H481" s="68" t="str">
        <f>tbl_AT[[#This Row],[Item '#]]&amp;"     "&amp;tbl_AT[[#This Row],[Description]]&amp;"     ("&amp;tbl_AT[[#This Row],[Unit]]&amp;")"</f>
        <v>SPEC     8" Gate Valve     (EA)</v>
      </c>
      <c r="I481" s="68">
        <v>1730</v>
      </c>
      <c r="J481" s="68">
        <v>1298</v>
      </c>
      <c r="K481" s="68">
        <v>1975</v>
      </c>
      <c r="L481" s="68">
        <v>2000</v>
      </c>
      <c r="M481" s="68">
        <v>2403.5</v>
      </c>
      <c r="N481" s="68">
        <v>2000</v>
      </c>
      <c r="O481" s="68">
        <v>2660.81</v>
      </c>
      <c r="P481" s="68">
        <v>2175</v>
      </c>
      <c r="Q481" s="68">
        <v>2900</v>
      </c>
      <c r="R481" s="68">
        <v>2046</v>
      </c>
      <c r="S481" s="68">
        <v>3500</v>
      </c>
      <c r="T481" s="68">
        <v>2600</v>
      </c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9"/>
    </row>
    <row r="482" spans="1:68" ht="18" customHeight="1" x14ac:dyDescent="0.3">
      <c r="A482" s="1">
        <v>2019</v>
      </c>
      <c r="B482" s="65" t="s">
        <v>75</v>
      </c>
      <c r="C482" s="66" t="s">
        <v>3752</v>
      </c>
      <c r="D482" s="65" t="s">
        <v>59</v>
      </c>
      <c r="E482" s="67">
        <f>IFERROR(MIN(AT_Bidders),0)</f>
        <v>1000</v>
      </c>
      <c r="F482" s="67">
        <f>IFERROR(MAX(AT_Bidders),0)</f>
        <v>2800</v>
      </c>
      <c r="G482" s="67">
        <f>IFERROR(AVERAGE(AT_Bidders),0)</f>
        <v>1710.4875</v>
      </c>
      <c r="H482" s="68" t="str">
        <f>tbl_AT[[#This Row],[Item '#]]&amp;"     "&amp;tbl_AT[[#This Row],[Description]]&amp;"     ("&amp;tbl_AT[[#This Row],[Unit]]&amp;")"</f>
        <v>SPEC     6" Gate Valve     (EA)</v>
      </c>
      <c r="I482" s="68">
        <v>1220</v>
      </c>
      <c r="J482" s="68">
        <v>1162</v>
      </c>
      <c r="K482" s="68">
        <v>1460</v>
      </c>
      <c r="L482" s="68">
        <v>1000</v>
      </c>
      <c r="M482" s="68">
        <v>1744.6</v>
      </c>
      <c r="N482" s="68">
        <v>1400</v>
      </c>
      <c r="O482" s="68">
        <v>2175.75</v>
      </c>
      <c r="P482" s="68">
        <v>1637</v>
      </c>
      <c r="Q482" s="68">
        <v>2500</v>
      </c>
      <c r="R482" s="68">
        <v>1626.5</v>
      </c>
      <c r="S482" s="68">
        <v>2800</v>
      </c>
      <c r="T482" s="68">
        <v>1800</v>
      </c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9"/>
    </row>
    <row r="483" spans="1:68" ht="18" customHeight="1" x14ac:dyDescent="0.3">
      <c r="A483" s="1">
        <v>2019</v>
      </c>
      <c r="B483" s="65" t="s">
        <v>75</v>
      </c>
      <c r="C483" s="66" t="s">
        <v>4688</v>
      </c>
      <c r="D483" s="65" t="s">
        <v>59</v>
      </c>
      <c r="E483" s="67">
        <f>IFERROR(MIN(AT_Bidders),0)</f>
        <v>876</v>
      </c>
      <c r="F483" s="67">
        <f>IFERROR(MAX(AT_Bidders),0)</f>
        <v>2800</v>
      </c>
      <c r="G483" s="67">
        <f>IFERROR(AVERAGE(AT_Bidders),0)</f>
        <v>1474.7458333333332</v>
      </c>
      <c r="H483" s="68" t="str">
        <f>tbl_AT[[#This Row],[Item '#]]&amp;"     "&amp;tbl_AT[[#This Row],[Description]]&amp;"     ("&amp;tbl_AT[[#This Row],[Unit]]&amp;")"</f>
        <v>SPEC     4" Gate Valve     (EA)</v>
      </c>
      <c r="I483" s="68">
        <v>1100</v>
      </c>
      <c r="J483" s="68">
        <v>876</v>
      </c>
      <c r="K483" s="68">
        <v>1240</v>
      </c>
      <c r="L483" s="68">
        <v>900</v>
      </c>
      <c r="M483" s="68">
        <v>1393.7</v>
      </c>
      <c r="N483" s="68">
        <v>1200</v>
      </c>
      <c r="O483" s="68">
        <v>1690.7</v>
      </c>
      <c r="P483" s="68">
        <v>1300</v>
      </c>
      <c r="Q483" s="68">
        <v>2200</v>
      </c>
      <c r="R483" s="68">
        <v>1496.55</v>
      </c>
      <c r="S483" s="68">
        <v>2800</v>
      </c>
      <c r="T483" s="68">
        <v>1500</v>
      </c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9"/>
    </row>
    <row r="484" spans="1:68" ht="18" customHeight="1" x14ac:dyDescent="0.3">
      <c r="A484" s="1">
        <v>2019</v>
      </c>
      <c r="B484" s="65" t="s">
        <v>75</v>
      </c>
      <c r="C484" s="66" t="s">
        <v>4689</v>
      </c>
      <c r="D484" s="65" t="s">
        <v>59</v>
      </c>
      <c r="E484" s="67">
        <f>IFERROR(MIN(AT_Bidders),0)</f>
        <v>692</v>
      </c>
      <c r="F484" s="67">
        <f>IFERROR(MAX(AT_Bidders),0)</f>
        <v>1600</v>
      </c>
      <c r="G484" s="67">
        <f>IFERROR(AVERAGE(AT_Bidders),0)</f>
        <v>1018.7408333333333</v>
      </c>
      <c r="H484" s="68" t="str">
        <f>tbl_AT[[#This Row],[Item '#]]&amp;"     "&amp;tbl_AT[[#This Row],[Description]]&amp;"     ("&amp;tbl_AT[[#This Row],[Unit]]&amp;")"</f>
        <v>SPEC     2" Gate Valve     (EA)</v>
      </c>
      <c r="I484" s="68">
        <v>920</v>
      </c>
      <c r="J484" s="68">
        <v>692</v>
      </c>
      <c r="K484" s="68">
        <v>930</v>
      </c>
      <c r="L484" s="68">
        <v>700</v>
      </c>
      <c r="M484" s="68">
        <v>957.77</v>
      </c>
      <c r="N484" s="68">
        <v>750</v>
      </c>
      <c r="O484" s="68">
        <v>1151.07</v>
      </c>
      <c r="P484" s="68">
        <v>800</v>
      </c>
      <c r="Q484" s="68">
        <v>1200</v>
      </c>
      <c r="R484" s="68">
        <v>1324.05</v>
      </c>
      <c r="S484" s="68">
        <v>1600</v>
      </c>
      <c r="T484" s="68">
        <v>1200</v>
      </c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9"/>
    </row>
    <row r="485" spans="1:68" ht="18" customHeight="1" x14ac:dyDescent="0.3">
      <c r="A485" s="1">
        <v>2019</v>
      </c>
      <c r="B485" s="65" t="s">
        <v>75</v>
      </c>
      <c r="C485" s="66" t="s">
        <v>8672</v>
      </c>
      <c r="D485" s="65" t="s">
        <v>59</v>
      </c>
      <c r="E485" s="67">
        <f>IFERROR(MIN(AT_Bidders),0)</f>
        <v>780</v>
      </c>
      <c r="F485" s="67">
        <f>IFERROR(MAX(AT_Bidders),0)</f>
        <v>2797</v>
      </c>
      <c r="G485" s="67">
        <f>IFERROR(AVERAGE(AT_Bidders),0)</f>
        <v>1599.5325</v>
      </c>
      <c r="H485" s="68" t="str">
        <f>tbl_AT[[#This Row],[Item '#]]&amp;"     "&amp;tbl_AT[[#This Row],[Description]]&amp;"     ("&amp;tbl_AT[[#This Row],[Unit]]&amp;")"</f>
        <v>SPEC     Air Relief Valve Assembly     (EA)</v>
      </c>
      <c r="I485" s="68">
        <v>875</v>
      </c>
      <c r="J485" s="68">
        <v>2797</v>
      </c>
      <c r="K485" s="68">
        <v>780</v>
      </c>
      <c r="L485" s="68">
        <v>1500</v>
      </c>
      <c r="M485" s="68">
        <v>1232.3699999999999</v>
      </c>
      <c r="N485" s="68">
        <v>950</v>
      </c>
      <c r="O485" s="68">
        <v>2326.39</v>
      </c>
      <c r="P485" s="68">
        <v>1100</v>
      </c>
      <c r="Q485" s="68">
        <v>1800</v>
      </c>
      <c r="R485" s="68">
        <v>1733.63</v>
      </c>
      <c r="S485" s="68">
        <v>1600</v>
      </c>
      <c r="T485" s="68">
        <v>2500</v>
      </c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9"/>
    </row>
    <row r="486" spans="1:68" ht="18" customHeight="1" x14ac:dyDescent="0.3">
      <c r="A486" s="1">
        <v>2019</v>
      </c>
      <c r="B486" s="65" t="s">
        <v>75</v>
      </c>
      <c r="C486" s="66" t="s">
        <v>8673</v>
      </c>
      <c r="D486" s="65" t="s">
        <v>59</v>
      </c>
      <c r="E486" s="67">
        <f>IFERROR(MIN(AT_Bidders),0)</f>
        <v>2244</v>
      </c>
      <c r="F486" s="67">
        <f>IFERROR(MAX(AT_Bidders),0)</f>
        <v>4742.37</v>
      </c>
      <c r="G486" s="67">
        <f>IFERROR(AVERAGE(AT_Bidders),0)</f>
        <v>3629.0441666666666</v>
      </c>
      <c r="H486" s="68" t="str">
        <f>tbl_AT[[#This Row],[Item '#]]&amp;"     "&amp;tbl_AT[[#This Row],[Description]]&amp;"     ("&amp;tbl_AT[[#This Row],[Unit]]&amp;")"</f>
        <v>SPEC     2" Flush Hydrant incl. Curb Box     (EA)</v>
      </c>
      <c r="I486" s="68">
        <v>3900</v>
      </c>
      <c r="J486" s="68">
        <v>2244</v>
      </c>
      <c r="K486" s="68">
        <v>3720</v>
      </c>
      <c r="L486" s="68">
        <v>4000</v>
      </c>
      <c r="M486" s="68">
        <v>3770.14</v>
      </c>
      <c r="N486" s="68">
        <v>3200</v>
      </c>
      <c r="O486" s="68">
        <v>3172.02</v>
      </c>
      <c r="P486" s="68">
        <v>4100</v>
      </c>
      <c r="Q486" s="68">
        <v>4200</v>
      </c>
      <c r="R486" s="68">
        <v>4742.37</v>
      </c>
      <c r="S486" s="68">
        <v>3200</v>
      </c>
      <c r="T486" s="68">
        <v>3300</v>
      </c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9"/>
    </row>
    <row r="487" spans="1:68" ht="18" customHeight="1" x14ac:dyDescent="0.3">
      <c r="A487" s="1">
        <v>2019</v>
      </c>
      <c r="B487" s="65" t="s">
        <v>75</v>
      </c>
      <c r="C487" s="66" t="s">
        <v>8674</v>
      </c>
      <c r="D487" s="65" t="s">
        <v>59</v>
      </c>
      <c r="E487" s="67">
        <f>IFERROR(MIN(AT_Bidders),0)</f>
        <v>3340</v>
      </c>
      <c r="F487" s="67">
        <f>IFERROR(MAX(AT_Bidders),0)</f>
        <v>5200</v>
      </c>
      <c r="G487" s="67">
        <f>IFERROR(AVERAGE(AT_Bidders),0)</f>
        <v>4516.9608333333335</v>
      </c>
      <c r="H487" s="68" t="str">
        <f>tbl_AT[[#This Row],[Item '#]]&amp;"     "&amp;tbl_AT[[#This Row],[Description]]&amp;"     ("&amp;tbl_AT[[#This Row],[Unit]]&amp;")"</f>
        <v>SPEC     Fire Hydrant     (EA)</v>
      </c>
      <c r="I487" s="68">
        <v>4100</v>
      </c>
      <c r="J487" s="68">
        <v>4322</v>
      </c>
      <c r="K487" s="68">
        <v>3340</v>
      </c>
      <c r="L487" s="68">
        <v>4000</v>
      </c>
      <c r="M487" s="68">
        <v>4195.3999999999996</v>
      </c>
      <c r="N487" s="68">
        <v>5200</v>
      </c>
      <c r="O487" s="68">
        <v>5198.0200000000004</v>
      </c>
      <c r="P487" s="68">
        <v>5100</v>
      </c>
      <c r="Q487" s="68">
        <v>5200</v>
      </c>
      <c r="R487" s="68">
        <v>4448.1099999999997</v>
      </c>
      <c r="S487" s="68">
        <v>4200</v>
      </c>
      <c r="T487" s="68">
        <v>4900</v>
      </c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9"/>
    </row>
    <row r="488" spans="1:68" ht="18" customHeight="1" x14ac:dyDescent="0.3">
      <c r="A488" s="1">
        <v>2019</v>
      </c>
      <c r="B488" s="65" t="s">
        <v>75</v>
      </c>
      <c r="C488" s="66" t="s">
        <v>4692</v>
      </c>
      <c r="D488" s="65" t="s">
        <v>59</v>
      </c>
      <c r="E488" s="67">
        <f>IFERROR(MIN(AT_Bidders),0)</f>
        <v>485</v>
      </c>
      <c r="F488" s="67">
        <f>IFERROR(MAX(AT_Bidders),0)</f>
        <v>1638.89</v>
      </c>
      <c r="G488" s="67">
        <f>IFERROR(AVERAGE(AT_Bidders),0)</f>
        <v>891.53916666666657</v>
      </c>
      <c r="H488" s="68" t="str">
        <f>tbl_AT[[#This Row],[Item '#]]&amp;"     "&amp;tbl_AT[[#This Row],[Description]]&amp;"     ("&amp;tbl_AT[[#This Row],[Unit]]&amp;")"</f>
        <v>SPEC     RV Yard Hydrants     (EA)</v>
      </c>
      <c r="I488" s="68">
        <v>485</v>
      </c>
      <c r="J488" s="68">
        <v>886</v>
      </c>
      <c r="K488" s="68">
        <v>680</v>
      </c>
      <c r="L488" s="68">
        <v>1000</v>
      </c>
      <c r="M488" s="68">
        <v>717.37</v>
      </c>
      <c r="N488" s="68">
        <v>715</v>
      </c>
      <c r="O488" s="68">
        <v>781.21</v>
      </c>
      <c r="P488" s="68">
        <v>1100</v>
      </c>
      <c r="Q488" s="68">
        <v>900</v>
      </c>
      <c r="R488" s="68">
        <v>1638.89</v>
      </c>
      <c r="S488" s="68">
        <v>920</v>
      </c>
      <c r="T488" s="68">
        <v>875</v>
      </c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9"/>
    </row>
    <row r="489" spans="1:68" ht="18" customHeight="1" x14ac:dyDescent="0.3">
      <c r="A489" s="1">
        <v>2019</v>
      </c>
      <c r="B489" s="65" t="s">
        <v>75</v>
      </c>
      <c r="C489" s="66" t="s">
        <v>8675</v>
      </c>
      <c r="D489" s="65" t="s">
        <v>59</v>
      </c>
      <c r="E489" s="67">
        <f>IFERROR(MIN(AT_Bidders),0)</f>
        <v>555</v>
      </c>
      <c r="F489" s="67">
        <f>IFERROR(MAX(AT_Bidders),0)</f>
        <v>2700</v>
      </c>
      <c r="G489" s="67">
        <f>IFERROR(AVERAGE(AT_Bidders),0)</f>
        <v>1623.665</v>
      </c>
      <c r="H489" s="68" t="str">
        <f>tbl_AT[[#This Row],[Item '#]]&amp;"     "&amp;tbl_AT[[#This Row],[Description]]&amp;"     ("&amp;tbl_AT[[#This Row],[Unit]]&amp;")"</f>
        <v>SPEC     Freezless Sanitary Yard Hydrant     (EA)</v>
      </c>
      <c r="I489" s="68">
        <v>1100</v>
      </c>
      <c r="J489" s="68">
        <v>982</v>
      </c>
      <c r="K489" s="68">
        <v>1380</v>
      </c>
      <c r="L489" s="68">
        <v>1750</v>
      </c>
      <c r="M489" s="68">
        <v>1452.55</v>
      </c>
      <c r="N489" s="68">
        <v>1750</v>
      </c>
      <c r="O489" s="68">
        <v>1569.43</v>
      </c>
      <c r="P489" s="68">
        <v>2200</v>
      </c>
      <c r="Q489" s="68">
        <v>555</v>
      </c>
      <c r="R489" s="68">
        <v>2245</v>
      </c>
      <c r="S489" s="68">
        <v>1800</v>
      </c>
      <c r="T489" s="68">
        <v>2700</v>
      </c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9"/>
    </row>
    <row r="490" spans="1:68" ht="18" customHeight="1" x14ac:dyDescent="0.3">
      <c r="A490" s="1">
        <v>2019</v>
      </c>
      <c r="B490" s="65" t="s">
        <v>75</v>
      </c>
      <c r="C490" s="66" t="s">
        <v>8676</v>
      </c>
      <c r="D490" s="65" t="s">
        <v>12</v>
      </c>
      <c r="E490" s="67">
        <f>IFERROR(MIN(AT_Bidders),0)</f>
        <v>13</v>
      </c>
      <c r="F490" s="67">
        <f>IFERROR(MAX(AT_Bidders),0)</f>
        <v>65</v>
      </c>
      <c r="G490" s="67">
        <f>IFERROR(AVERAGE(AT_Bidders),0)</f>
        <v>28.314999999999998</v>
      </c>
      <c r="H490" s="68" t="str">
        <f>tbl_AT[[#This Row],[Item '#]]&amp;"     "&amp;tbl_AT[[#This Row],[Description]]&amp;"     ("&amp;tbl_AT[[#This Row],[Unit]]&amp;")"</f>
        <v>SPEC     1" Water Laterals – Complete Incl. Trench Restore.     (LF)</v>
      </c>
      <c r="I490" s="68">
        <v>29</v>
      </c>
      <c r="J490" s="68">
        <v>26.5</v>
      </c>
      <c r="K490" s="68">
        <v>28</v>
      </c>
      <c r="L490" s="68">
        <v>29</v>
      </c>
      <c r="M490" s="68">
        <v>30.76</v>
      </c>
      <c r="N490" s="68">
        <v>27</v>
      </c>
      <c r="O490" s="68">
        <v>16.75</v>
      </c>
      <c r="P490" s="68">
        <v>29</v>
      </c>
      <c r="Q490" s="68">
        <v>65</v>
      </c>
      <c r="R490" s="68">
        <v>15.77</v>
      </c>
      <c r="S490" s="68">
        <v>30</v>
      </c>
      <c r="T490" s="68">
        <v>13</v>
      </c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9"/>
    </row>
    <row r="491" spans="1:68" ht="18" customHeight="1" x14ac:dyDescent="0.3">
      <c r="A491" s="1">
        <v>2019</v>
      </c>
      <c r="B491" s="65" t="s">
        <v>75</v>
      </c>
      <c r="C491" s="66" t="s">
        <v>4700</v>
      </c>
      <c r="D491" s="65" t="s">
        <v>12</v>
      </c>
      <c r="E491" s="67">
        <f>IFERROR(MIN(AT_Bidders),0)</f>
        <v>67</v>
      </c>
      <c r="F491" s="67">
        <f>IFERROR(MAX(AT_Bidders),0)</f>
        <v>130</v>
      </c>
      <c r="G491" s="67">
        <f>IFERROR(AVERAGE(AT_Bidders),0)</f>
        <v>90.661666666666676</v>
      </c>
      <c r="H491" s="68" t="str">
        <f>tbl_AT[[#This Row],[Item '#]]&amp;"     "&amp;tbl_AT[[#This Row],[Description]]&amp;"     ("&amp;tbl_AT[[#This Row],[Unit]]&amp;")"</f>
        <v>SPEC     Storm Drain (24")     (LF)</v>
      </c>
      <c r="I491" s="68">
        <v>71</v>
      </c>
      <c r="J491" s="68">
        <v>76.400000000000006</v>
      </c>
      <c r="K491" s="68">
        <v>67</v>
      </c>
      <c r="L491" s="68">
        <v>120</v>
      </c>
      <c r="M491" s="68">
        <v>97</v>
      </c>
      <c r="N491" s="68">
        <v>130</v>
      </c>
      <c r="O491" s="68">
        <v>68.47</v>
      </c>
      <c r="P491" s="68">
        <v>103</v>
      </c>
      <c r="Q491" s="68">
        <v>90</v>
      </c>
      <c r="R491" s="68">
        <v>75.069999999999993</v>
      </c>
      <c r="S491" s="68">
        <v>110</v>
      </c>
      <c r="T491" s="68">
        <v>80</v>
      </c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9"/>
    </row>
    <row r="492" spans="1:68" ht="18" customHeight="1" x14ac:dyDescent="0.3">
      <c r="A492" s="1">
        <v>2019</v>
      </c>
      <c r="B492" s="65" t="s">
        <v>75</v>
      </c>
      <c r="C492" s="66" t="s">
        <v>4701</v>
      </c>
      <c r="D492" s="65" t="s">
        <v>12</v>
      </c>
      <c r="E492" s="67">
        <f>IFERROR(MIN(AT_Bidders),0)</f>
        <v>43</v>
      </c>
      <c r="F492" s="67">
        <f>IFERROR(MAX(AT_Bidders),0)</f>
        <v>100</v>
      </c>
      <c r="G492" s="67">
        <f>IFERROR(AVERAGE(AT_Bidders),0)</f>
        <v>74.725833333333341</v>
      </c>
      <c r="H492" s="68" t="str">
        <f>tbl_AT[[#This Row],[Item '#]]&amp;"     "&amp;tbl_AT[[#This Row],[Description]]&amp;"     ("&amp;tbl_AT[[#This Row],[Unit]]&amp;")"</f>
        <v>SPEC     Storm Drain (18")     (LF)</v>
      </c>
      <c r="I492" s="68">
        <v>51</v>
      </c>
      <c r="J492" s="68">
        <v>68.599999999999994</v>
      </c>
      <c r="K492" s="68">
        <v>65</v>
      </c>
      <c r="L492" s="68">
        <v>100</v>
      </c>
      <c r="M492" s="68">
        <v>88.06</v>
      </c>
      <c r="N492" s="68">
        <v>100</v>
      </c>
      <c r="O492" s="68">
        <v>51.93</v>
      </c>
      <c r="P492" s="68">
        <v>87</v>
      </c>
      <c r="Q492" s="68">
        <v>87</v>
      </c>
      <c r="R492" s="68">
        <v>90.12</v>
      </c>
      <c r="S492" s="68">
        <v>43</v>
      </c>
      <c r="T492" s="68">
        <v>65</v>
      </c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9"/>
    </row>
    <row r="493" spans="1:68" ht="18" customHeight="1" x14ac:dyDescent="0.3">
      <c r="A493" s="1">
        <v>2019</v>
      </c>
      <c r="B493" s="65" t="s">
        <v>75</v>
      </c>
      <c r="C493" s="66" t="s">
        <v>4702</v>
      </c>
      <c r="D493" s="65" t="s">
        <v>12</v>
      </c>
      <c r="E493" s="67">
        <f>IFERROR(MIN(AT_Bidders),0)</f>
        <v>38</v>
      </c>
      <c r="F493" s="67">
        <f>IFERROR(MAX(AT_Bidders),0)</f>
        <v>99</v>
      </c>
      <c r="G493" s="67">
        <f>IFERROR(AVERAGE(AT_Bidders),0)</f>
        <v>65.223333333333329</v>
      </c>
      <c r="H493" s="68" t="str">
        <f>tbl_AT[[#This Row],[Item '#]]&amp;"     "&amp;tbl_AT[[#This Row],[Description]]&amp;"     ("&amp;tbl_AT[[#This Row],[Unit]]&amp;")"</f>
        <v>SPEC     Storm Drain (15")     (LF)</v>
      </c>
      <c r="I493" s="68">
        <v>38</v>
      </c>
      <c r="J493" s="68">
        <v>64.400000000000006</v>
      </c>
      <c r="K493" s="68">
        <v>40</v>
      </c>
      <c r="L493" s="68">
        <v>90</v>
      </c>
      <c r="M493" s="68">
        <v>91.63</v>
      </c>
      <c r="N493" s="68">
        <v>99</v>
      </c>
      <c r="O493" s="68">
        <v>63.87</v>
      </c>
      <c r="P493" s="68">
        <v>66</v>
      </c>
      <c r="Q493" s="68">
        <v>70</v>
      </c>
      <c r="R493" s="68">
        <v>59.78</v>
      </c>
      <c r="S493" s="68">
        <v>43</v>
      </c>
      <c r="T493" s="68">
        <v>57</v>
      </c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9"/>
    </row>
    <row r="494" spans="1:68" ht="18" customHeight="1" x14ac:dyDescent="0.3">
      <c r="A494" s="1">
        <v>2019</v>
      </c>
      <c r="B494" s="65" t="s">
        <v>75</v>
      </c>
      <c r="C494" s="66" t="s">
        <v>8677</v>
      </c>
      <c r="D494" s="65" t="s">
        <v>12</v>
      </c>
      <c r="E494" s="67">
        <f>IFERROR(MIN(AT_Bidders),0)</f>
        <v>28.5</v>
      </c>
      <c r="F494" s="67">
        <f>IFERROR(MAX(AT_Bidders),0)</f>
        <v>55</v>
      </c>
      <c r="G494" s="67">
        <f>IFERROR(AVERAGE(AT_Bidders),0)</f>
        <v>42.37833333333333</v>
      </c>
      <c r="H494" s="68" t="str">
        <f>tbl_AT[[#This Row],[Item '#]]&amp;"     "&amp;tbl_AT[[#This Row],[Description]]&amp;"     ("&amp;tbl_AT[[#This Row],[Unit]]&amp;")"</f>
        <v>SPEC     Storm Drain (8")     (LF)</v>
      </c>
      <c r="I494" s="68">
        <v>28.5</v>
      </c>
      <c r="J494" s="68">
        <v>42.2</v>
      </c>
      <c r="K494" s="68">
        <v>35</v>
      </c>
      <c r="L494" s="68">
        <v>55</v>
      </c>
      <c r="M494" s="68">
        <v>29.22</v>
      </c>
      <c r="N494" s="68">
        <v>45</v>
      </c>
      <c r="O494" s="68">
        <v>33.75</v>
      </c>
      <c r="P494" s="68">
        <v>54</v>
      </c>
      <c r="Q494" s="68">
        <v>48</v>
      </c>
      <c r="R494" s="68">
        <v>43.87</v>
      </c>
      <c r="S494" s="68">
        <v>44</v>
      </c>
      <c r="T494" s="68">
        <v>50</v>
      </c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9"/>
    </row>
    <row r="495" spans="1:68" ht="18" customHeight="1" x14ac:dyDescent="0.3">
      <c r="A495" s="1">
        <v>2019</v>
      </c>
      <c r="B495" s="65" t="s">
        <v>75</v>
      </c>
      <c r="C495" s="66" t="s">
        <v>4704</v>
      </c>
      <c r="D495" s="65" t="s">
        <v>12</v>
      </c>
      <c r="E495" s="67">
        <f>IFERROR(MIN(AT_Bidders),0)</f>
        <v>16.940000000000001</v>
      </c>
      <c r="F495" s="67">
        <f>IFERROR(MAX(AT_Bidders),0)</f>
        <v>50</v>
      </c>
      <c r="G495" s="67">
        <f>IFERROR(AVERAGE(AT_Bidders),0)</f>
        <v>35.276666666666664</v>
      </c>
      <c r="H495" s="68" t="str">
        <f>tbl_AT[[#This Row],[Item '#]]&amp;"     "&amp;tbl_AT[[#This Row],[Description]]&amp;"     ("&amp;tbl_AT[[#This Row],[Unit]]&amp;")"</f>
        <v>SPEC     Storm Drain (4")     (LF)</v>
      </c>
      <c r="I495" s="68">
        <v>36</v>
      </c>
      <c r="J495" s="68">
        <v>28.7</v>
      </c>
      <c r="K495" s="68">
        <v>28</v>
      </c>
      <c r="L495" s="68">
        <v>45</v>
      </c>
      <c r="M495" s="68">
        <v>18.100000000000001</v>
      </c>
      <c r="N495" s="68">
        <v>27</v>
      </c>
      <c r="O495" s="68">
        <v>39.58</v>
      </c>
      <c r="P495" s="68">
        <v>50</v>
      </c>
      <c r="Q495" s="68">
        <v>44</v>
      </c>
      <c r="R495" s="68">
        <v>16.940000000000001</v>
      </c>
      <c r="S495" s="68">
        <v>40</v>
      </c>
      <c r="T495" s="68">
        <v>50</v>
      </c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9"/>
    </row>
    <row r="496" spans="1:68" ht="18" customHeight="1" x14ac:dyDescent="0.3">
      <c r="A496" s="1">
        <v>2019</v>
      </c>
      <c r="B496" s="65" t="s">
        <v>75</v>
      </c>
      <c r="C496" s="66" t="s">
        <v>8678</v>
      </c>
      <c r="D496" s="65" t="s">
        <v>12</v>
      </c>
      <c r="E496" s="67">
        <f>IFERROR(MIN(AT_Bidders),0)</f>
        <v>19.899999999999999</v>
      </c>
      <c r="F496" s="67">
        <f>IFERROR(MAX(AT_Bidders),0)</f>
        <v>75</v>
      </c>
      <c r="G496" s="67">
        <f>IFERROR(AVERAGE(AT_Bidders),0)</f>
        <v>42.85916666666666</v>
      </c>
      <c r="H496" s="68" t="str">
        <f>tbl_AT[[#This Row],[Item '#]]&amp;"     "&amp;tbl_AT[[#This Row],[Description]]&amp;"     ("&amp;tbl_AT[[#This Row],[Unit]]&amp;")"</f>
        <v>SPEC     Infiltration drain (8")     (LF)</v>
      </c>
      <c r="I496" s="68">
        <v>38</v>
      </c>
      <c r="J496" s="68">
        <v>19.899999999999999</v>
      </c>
      <c r="K496" s="68">
        <v>30</v>
      </c>
      <c r="L496" s="68">
        <v>75</v>
      </c>
      <c r="M496" s="68">
        <v>54.57</v>
      </c>
      <c r="N496" s="68">
        <v>25</v>
      </c>
      <c r="O496" s="68">
        <v>39.64</v>
      </c>
      <c r="P496" s="68">
        <v>40</v>
      </c>
      <c r="Q496" s="68">
        <v>42</v>
      </c>
      <c r="R496" s="68">
        <v>45.2</v>
      </c>
      <c r="S496" s="68">
        <v>45</v>
      </c>
      <c r="T496" s="68">
        <v>60</v>
      </c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9"/>
    </row>
    <row r="497" spans="1:68" ht="18" customHeight="1" x14ac:dyDescent="0.3">
      <c r="A497" s="1">
        <v>2019</v>
      </c>
      <c r="B497" s="65" t="s">
        <v>75</v>
      </c>
      <c r="C497" s="66" t="s">
        <v>8679</v>
      </c>
      <c r="D497" s="65" t="s">
        <v>12</v>
      </c>
      <c r="E497" s="67">
        <f>IFERROR(MIN(AT_Bidders),0)</f>
        <v>17.600000000000001</v>
      </c>
      <c r="F497" s="67">
        <f>IFERROR(MAX(AT_Bidders),0)</f>
        <v>82</v>
      </c>
      <c r="G497" s="67">
        <f>IFERROR(AVERAGE(AT_Bidders),0)</f>
        <v>35.797499999999999</v>
      </c>
      <c r="H497" s="68" t="str">
        <f>tbl_AT[[#This Row],[Item '#]]&amp;"     "&amp;tbl_AT[[#This Row],[Description]]&amp;"     ("&amp;tbl_AT[[#This Row],[Unit]]&amp;")"</f>
        <v>SPEC     Foundation Drain (6")     (LF)</v>
      </c>
      <c r="I497" s="68">
        <v>26</v>
      </c>
      <c r="J497" s="68">
        <v>17.600000000000001</v>
      </c>
      <c r="K497" s="68">
        <v>32</v>
      </c>
      <c r="L497" s="68">
        <v>40</v>
      </c>
      <c r="M497" s="68">
        <v>20.84</v>
      </c>
      <c r="N497" s="68">
        <v>30</v>
      </c>
      <c r="O497" s="68">
        <v>51.69</v>
      </c>
      <c r="P497" s="68">
        <v>82</v>
      </c>
      <c r="Q497" s="68">
        <v>24</v>
      </c>
      <c r="R497" s="68">
        <v>33.44</v>
      </c>
      <c r="S497" s="68">
        <v>32</v>
      </c>
      <c r="T497" s="68">
        <v>40</v>
      </c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9"/>
    </row>
    <row r="498" spans="1:68" ht="18" customHeight="1" x14ac:dyDescent="0.3">
      <c r="A498" s="1">
        <v>2019</v>
      </c>
      <c r="B498" s="65">
        <v>611</v>
      </c>
      <c r="C498" s="66" t="s">
        <v>8680</v>
      </c>
      <c r="D498" s="65" t="s">
        <v>59</v>
      </c>
      <c r="E498" s="67">
        <f>IFERROR(MIN(AT_Bidders),0)</f>
        <v>1000</v>
      </c>
      <c r="F498" s="67">
        <f>IFERROR(MAX(AT_Bidders),0)</f>
        <v>2700</v>
      </c>
      <c r="G498" s="67">
        <f>IFERROR(AVERAGE(AT_Bidders),0)</f>
        <v>1869.9783333333332</v>
      </c>
      <c r="H498" s="68" t="str">
        <f>tbl_AT[[#This Row],[Item '#]]&amp;"     "&amp;tbl_AT[[#This Row],[Description]]&amp;"     ("&amp;tbl_AT[[#This Row],[Unit]]&amp;")"</f>
        <v>611     Catch Basin, 2-2B     (EA)</v>
      </c>
      <c r="I498" s="68">
        <v>1700</v>
      </c>
      <c r="J498" s="68">
        <v>1779</v>
      </c>
      <c r="K498" s="68">
        <v>1600</v>
      </c>
      <c r="L498" s="68">
        <v>1000</v>
      </c>
      <c r="M498" s="68">
        <v>2492.6</v>
      </c>
      <c r="N498" s="68">
        <v>1900</v>
      </c>
      <c r="O498" s="68">
        <v>1813.57</v>
      </c>
      <c r="P498" s="68">
        <v>2400</v>
      </c>
      <c r="Q498" s="68">
        <v>1800</v>
      </c>
      <c r="R498" s="68">
        <v>1754.57</v>
      </c>
      <c r="S498" s="68">
        <v>2700</v>
      </c>
      <c r="T498" s="68">
        <v>1500</v>
      </c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9"/>
    </row>
    <row r="499" spans="1:68" ht="18" customHeight="1" x14ac:dyDescent="0.3">
      <c r="A499" s="1">
        <v>2019</v>
      </c>
      <c r="B499" s="65">
        <v>611</v>
      </c>
      <c r="C499" s="66" t="s">
        <v>8681</v>
      </c>
      <c r="D499" s="65" t="s">
        <v>59</v>
      </c>
      <c r="E499" s="67">
        <f>IFERROR(MIN(AT_Bidders),0)</f>
        <v>1907.47</v>
      </c>
      <c r="F499" s="67">
        <f>IFERROR(MAX(AT_Bidders),0)</f>
        <v>3300</v>
      </c>
      <c r="G499" s="67">
        <f>IFERROR(AVERAGE(AT_Bidders),0)</f>
        <v>2493.1616666666664</v>
      </c>
      <c r="H499" s="68" t="str">
        <f>tbl_AT[[#This Row],[Item '#]]&amp;"     "&amp;tbl_AT[[#This Row],[Description]]&amp;"     ("&amp;tbl_AT[[#This Row],[Unit]]&amp;")"</f>
        <v>611     Catch Basin, 2-3     (EA)</v>
      </c>
      <c r="I499" s="68">
        <v>1950</v>
      </c>
      <c r="J499" s="68">
        <v>1988</v>
      </c>
      <c r="K499" s="68">
        <v>2600</v>
      </c>
      <c r="L499" s="68">
        <v>2000</v>
      </c>
      <c r="M499" s="68">
        <v>2941.4</v>
      </c>
      <c r="N499" s="68">
        <v>3000</v>
      </c>
      <c r="O499" s="68">
        <v>1907.47</v>
      </c>
      <c r="P499" s="68">
        <v>3300</v>
      </c>
      <c r="Q499" s="68">
        <v>2600</v>
      </c>
      <c r="R499" s="68">
        <v>1931.07</v>
      </c>
      <c r="S499" s="68">
        <v>3000</v>
      </c>
      <c r="T499" s="68">
        <v>2700</v>
      </c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9"/>
    </row>
    <row r="500" spans="1:68" ht="18" customHeight="1" x14ac:dyDescent="0.3">
      <c r="A500" s="1">
        <v>2019</v>
      </c>
      <c r="B500" s="65">
        <v>602</v>
      </c>
      <c r="C500" s="66" t="s">
        <v>8682</v>
      </c>
      <c r="D500" s="65" t="s">
        <v>14</v>
      </c>
      <c r="E500" s="67">
        <f>IFERROR(MIN(AT_Bidders),0)</f>
        <v>1000</v>
      </c>
      <c r="F500" s="67">
        <f>IFERROR(MAX(AT_Bidders),0)</f>
        <v>5894.47</v>
      </c>
      <c r="G500" s="67">
        <f>IFERROR(AVERAGE(AT_Bidders),0)</f>
        <v>2694.3308333333334</v>
      </c>
      <c r="H500" s="68" t="str">
        <f>tbl_AT[[#This Row],[Item '#]]&amp;"     "&amp;tbl_AT[[#This Row],[Description]]&amp;"     ("&amp;tbl_AT[[#This Row],[Unit]]&amp;")"</f>
        <v>602     Concrete Masonry (Headwalls)     (CY)</v>
      </c>
      <c r="I500" s="68">
        <v>2300</v>
      </c>
      <c r="J500" s="68">
        <v>1766</v>
      </c>
      <c r="K500" s="68">
        <v>2400</v>
      </c>
      <c r="L500" s="68">
        <v>1000</v>
      </c>
      <c r="M500" s="68">
        <v>4323.29</v>
      </c>
      <c r="N500" s="68">
        <v>2250</v>
      </c>
      <c r="O500" s="68">
        <v>5894.47</v>
      </c>
      <c r="P500" s="68">
        <v>3400</v>
      </c>
      <c r="Q500" s="68">
        <v>1900</v>
      </c>
      <c r="R500" s="68">
        <v>1398.21</v>
      </c>
      <c r="S500" s="68">
        <v>2400</v>
      </c>
      <c r="T500" s="68">
        <v>3300</v>
      </c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9"/>
    </row>
    <row r="501" spans="1:68" ht="18" customHeight="1" x14ac:dyDescent="0.3">
      <c r="A501" s="1">
        <v>2019</v>
      </c>
      <c r="B501" s="65">
        <v>601</v>
      </c>
      <c r="C501" s="66" t="s">
        <v>8683</v>
      </c>
      <c r="D501" s="65" t="s">
        <v>14</v>
      </c>
      <c r="E501" s="67">
        <f>IFERROR(MIN(AT_Bidders),0)</f>
        <v>125</v>
      </c>
      <c r="F501" s="67">
        <f>IFERROR(MAX(AT_Bidders),0)</f>
        <v>700</v>
      </c>
      <c r="G501" s="67">
        <f>IFERROR(AVERAGE(AT_Bidders),0)</f>
        <v>283.36333333333334</v>
      </c>
      <c r="H501" s="68" t="str">
        <f>tbl_AT[[#This Row],[Item '#]]&amp;"     "&amp;tbl_AT[[#This Row],[Description]]&amp;"     ("&amp;tbl_AT[[#This Row],[Unit]]&amp;")"</f>
        <v>601     Rock Channel Protection ODOT, Type C with geotextile fabric     (CY)</v>
      </c>
      <c r="I501" s="68">
        <v>315</v>
      </c>
      <c r="J501" s="68">
        <v>159</v>
      </c>
      <c r="K501" s="68">
        <v>155</v>
      </c>
      <c r="L501" s="68">
        <v>125</v>
      </c>
      <c r="M501" s="68">
        <v>409.75</v>
      </c>
      <c r="N501" s="68">
        <v>365</v>
      </c>
      <c r="O501" s="68">
        <v>185.24</v>
      </c>
      <c r="P501" s="68">
        <v>135</v>
      </c>
      <c r="Q501" s="68">
        <v>170</v>
      </c>
      <c r="R501" s="68">
        <v>538.37</v>
      </c>
      <c r="S501" s="68">
        <v>143</v>
      </c>
      <c r="T501" s="68">
        <v>700</v>
      </c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9"/>
    </row>
    <row r="502" spans="1:68" ht="18" customHeight="1" x14ac:dyDescent="0.3">
      <c r="A502" s="1">
        <v>2019</v>
      </c>
      <c r="B502" s="65" t="s">
        <v>75</v>
      </c>
      <c r="C502" s="66" t="s">
        <v>8684</v>
      </c>
      <c r="D502" s="65" t="s">
        <v>12</v>
      </c>
      <c r="E502" s="67">
        <f>IFERROR(MIN(AT_Bidders),0)</f>
        <v>13</v>
      </c>
      <c r="F502" s="67">
        <f>IFERROR(MAX(AT_Bidders),0)</f>
        <v>200</v>
      </c>
      <c r="G502" s="67">
        <f>IFERROR(AVERAGE(AT_Bidders),0)</f>
        <v>42.966666666666661</v>
      </c>
      <c r="H502" s="68" t="str">
        <f>tbl_AT[[#This Row],[Item '#]]&amp;"     "&amp;tbl_AT[[#This Row],[Description]]&amp;"     ("&amp;tbl_AT[[#This Row],[Unit]]&amp;")"</f>
        <v>SPEC     Special Supplementary Specification: Gas Line - 2"     (LF)</v>
      </c>
      <c r="I502" s="68">
        <v>13</v>
      </c>
      <c r="J502" s="68">
        <v>32.4</v>
      </c>
      <c r="K502" s="68">
        <v>50</v>
      </c>
      <c r="L502" s="68">
        <v>200</v>
      </c>
      <c r="M502" s="68">
        <v>16.93</v>
      </c>
      <c r="N502" s="68">
        <v>20</v>
      </c>
      <c r="O502" s="68">
        <v>49.69</v>
      </c>
      <c r="P502" s="68">
        <v>38</v>
      </c>
      <c r="Q502" s="68">
        <v>27</v>
      </c>
      <c r="R502" s="68">
        <v>19.579999999999998</v>
      </c>
      <c r="S502" s="68">
        <v>19</v>
      </c>
      <c r="T502" s="68">
        <v>30</v>
      </c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9"/>
    </row>
    <row r="503" spans="1:68" ht="18" customHeight="1" x14ac:dyDescent="0.3">
      <c r="A503" s="1">
        <v>2019</v>
      </c>
      <c r="B503" s="65">
        <v>452</v>
      </c>
      <c r="C503" s="66" t="s">
        <v>5964</v>
      </c>
      <c r="D503" s="65" t="s">
        <v>21</v>
      </c>
      <c r="E503" s="67">
        <f>IFERROR(MIN(AT_Bidders),0)</f>
        <v>34</v>
      </c>
      <c r="F503" s="67">
        <f>IFERROR(MAX(AT_Bidders),0)</f>
        <v>60</v>
      </c>
      <c r="G503" s="67">
        <f>IFERROR(AVERAGE(AT_Bidders),0)</f>
        <v>44.272500000000008</v>
      </c>
      <c r="H503" s="68" t="str">
        <f>tbl_AT[[#This Row],[Item '#]]&amp;"     "&amp;tbl_AT[[#This Row],[Description]]&amp;"     ("&amp;tbl_AT[[#This Row],[Unit]]&amp;")"</f>
        <v>452     5” Concrete Pavement - Campsites     (SY)</v>
      </c>
      <c r="I503" s="68">
        <v>37</v>
      </c>
      <c r="J503" s="68">
        <v>55.8</v>
      </c>
      <c r="K503" s="68">
        <v>41</v>
      </c>
      <c r="L503" s="68">
        <v>60</v>
      </c>
      <c r="M503" s="68">
        <v>42.9</v>
      </c>
      <c r="N503" s="68">
        <v>42</v>
      </c>
      <c r="O503" s="68">
        <v>34.729999999999997</v>
      </c>
      <c r="P503" s="68">
        <v>34</v>
      </c>
      <c r="Q503" s="68">
        <v>45</v>
      </c>
      <c r="R503" s="68">
        <v>39.840000000000003</v>
      </c>
      <c r="S503" s="68">
        <v>39</v>
      </c>
      <c r="T503" s="68">
        <v>60</v>
      </c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9"/>
    </row>
    <row r="504" spans="1:68" ht="18" customHeight="1" x14ac:dyDescent="0.3">
      <c r="A504" s="1">
        <v>2019</v>
      </c>
      <c r="B504" s="65">
        <v>452</v>
      </c>
      <c r="C504" s="66" t="s">
        <v>8685</v>
      </c>
      <c r="D504" s="65" t="s">
        <v>21</v>
      </c>
      <c r="E504" s="67">
        <f>IFERROR(MIN(AT_Bidders),0)</f>
        <v>47.13</v>
      </c>
      <c r="F504" s="67">
        <f>IFERROR(MAX(AT_Bidders),0)</f>
        <v>211</v>
      </c>
      <c r="G504" s="67">
        <f>IFERROR(AVERAGE(AT_Bidders),0)</f>
        <v>113.13583333333334</v>
      </c>
      <c r="H504" s="68" t="str">
        <f>tbl_AT[[#This Row],[Item '#]]&amp;"     "&amp;tbl_AT[[#This Row],[Description]]&amp;"     ("&amp;tbl_AT[[#This Row],[Unit]]&amp;")"</f>
        <v>452     8” Concrete Pavement – Dumpster Enclosure     (SY)</v>
      </c>
      <c r="I504" s="68">
        <v>143</v>
      </c>
      <c r="J504" s="68">
        <v>211</v>
      </c>
      <c r="K504" s="68">
        <v>124</v>
      </c>
      <c r="L504" s="68">
        <v>90</v>
      </c>
      <c r="M504" s="68">
        <v>66</v>
      </c>
      <c r="N504" s="68">
        <v>100</v>
      </c>
      <c r="O504" s="68">
        <v>47.13</v>
      </c>
      <c r="P504" s="68">
        <v>141</v>
      </c>
      <c r="Q504" s="68">
        <v>138</v>
      </c>
      <c r="R504" s="68">
        <v>152.5</v>
      </c>
      <c r="S504" s="68">
        <v>53</v>
      </c>
      <c r="T504" s="68">
        <v>92</v>
      </c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9"/>
    </row>
    <row r="505" spans="1:68" ht="18" customHeight="1" x14ac:dyDescent="0.3">
      <c r="A505" s="1">
        <v>2019</v>
      </c>
      <c r="B505" s="65">
        <v>304</v>
      </c>
      <c r="C505" s="66" t="s">
        <v>8686</v>
      </c>
      <c r="D505" s="65" t="s">
        <v>14</v>
      </c>
      <c r="E505" s="67">
        <f>IFERROR(MIN(AT_Bidders),0)</f>
        <v>50</v>
      </c>
      <c r="F505" s="67">
        <f>IFERROR(MAX(AT_Bidders),0)</f>
        <v>237.19</v>
      </c>
      <c r="G505" s="67">
        <f>IFERROR(AVERAGE(AT_Bidders),0)</f>
        <v>98.08</v>
      </c>
      <c r="H505" s="68" t="str">
        <f>tbl_AT[[#This Row],[Item '#]]&amp;"     "&amp;tbl_AT[[#This Row],[Description]]&amp;"     ("&amp;tbl_AT[[#This Row],[Unit]]&amp;")"</f>
        <v>304     Aggregate Base - Dumpster Enclosure     (CY)</v>
      </c>
      <c r="I505" s="68">
        <v>97</v>
      </c>
      <c r="J505" s="68">
        <v>78</v>
      </c>
      <c r="K505" s="68">
        <v>81</v>
      </c>
      <c r="L505" s="68">
        <v>50</v>
      </c>
      <c r="M505" s="68">
        <v>237.19</v>
      </c>
      <c r="N505" s="68">
        <v>80</v>
      </c>
      <c r="O505" s="68">
        <v>74.819999999999993</v>
      </c>
      <c r="P505" s="68">
        <v>109</v>
      </c>
      <c r="Q505" s="68">
        <v>80</v>
      </c>
      <c r="R505" s="68">
        <v>75.95</v>
      </c>
      <c r="S505" s="68">
        <v>84</v>
      </c>
      <c r="T505" s="68">
        <v>130</v>
      </c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9"/>
    </row>
    <row r="506" spans="1:68" ht="18" customHeight="1" x14ac:dyDescent="0.3">
      <c r="A506" s="1">
        <v>2019</v>
      </c>
      <c r="B506" s="65">
        <v>304</v>
      </c>
      <c r="C506" s="66" t="s">
        <v>5966</v>
      </c>
      <c r="D506" s="65" t="s">
        <v>14</v>
      </c>
      <c r="E506" s="67">
        <f>IFERROR(MIN(AT_Bidders),0)</f>
        <v>50</v>
      </c>
      <c r="F506" s="67">
        <f>IFERROR(MAX(AT_Bidders),0)</f>
        <v>88</v>
      </c>
      <c r="G506" s="67">
        <f>IFERROR(AVERAGE(AT_Bidders),0)</f>
        <v>75.101666666666674</v>
      </c>
      <c r="H506" s="68" t="str">
        <f>tbl_AT[[#This Row],[Item '#]]&amp;"     "&amp;tbl_AT[[#This Row],[Description]]&amp;"     ("&amp;tbl_AT[[#This Row],[Unit]]&amp;")"</f>
        <v>304     Aggregate Base  - Campsites     (CY)</v>
      </c>
      <c r="I506" s="68">
        <v>77</v>
      </c>
      <c r="J506" s="68">
        <v>78</v>
      </c>
      <c r="K506" s="68">
        <v>87</v>
      </c>
      <c r="L506" s="68">
        <v>50</v>
      </c>
      <c r="M506" s="68">
        <v>65.45</v>
      </c>
      <c r="N506" s="68">
        <v>80</v>
      </c>
      <c r="O506" s="68">
        <v>74.819999999999993</v>
      </c>
      <c r="P506" s="68">
        <v>85</v>
      </c>
      <c r="Q506" s="68">
        <v>66</v>
      </c>
      <c r="R506" s="68">
        <v>75.95</v>
      </c>
      <c r="S506" s="68">
        <v>88</v>
      </c>
      <c r="T506" s="68">
        <v>74</v>
      </c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9"/>
    </row>
    <row r="507" spans="1:68" ht="18" customHeight="1" x14ac:dyDescent="0.3">
      <c r="A507" s="1">
        <v>2019</v>
      </c>
      <c r="B507" s="65">
        <v>204</v>
      </c>
      <c r="C507" s="66" t="s">
        <v>8687</v>
      </c>
      <c r="D507" s="65" t="s">
        <v>21</v>
      </c>
      <c r="E507" s="67">
        <f>IFERROR(MIN(AT_Bidders),0)</f>
        <v>0.42</v>
      </c>
      <c r="F507" s="67">
        <f>IFERROR(MAX(AT_Bidders),0)</f>
        <v>3.9</v>
      </c>
      <c r="G507" s="67">
        <f>IFERROR(AVERAGE(AT_Bidders),0)</f>
        <v>1.8749999999999998</v>
      </c>
      <c r="H507" s="68" t="str">
        <f>tbl_AT[[#This Row],[Item '#]]&amp;"     "&amp;tbl_AT[[#This Row],[Description]]&amp;"     ("&amp;tbl_AT[[#This Row],[Unit]]&amp;")"</f>
        <v>204     Subgrade Compaction - Campsites/Dumpster Enclosures     (SY)</v>
      </c>
      <c r="I507" s="68">
        <v>1.3</v>
      </c>
      <c r="J507" s="68">
        <v>3.8</v>
      </c>
      <c r="K507" s="68">
        <v>3.3</v>
      </c>
      <c r="L507" s="68">
        <v>1</v>
      </c>
      <c r="M507" s="68">
        <v>0.42</v>
      </c>
      <c r="N507" s="68">
        <v>0.75</v>
      </c>
      <c r="O507" s="68">
        <v>0.63</v>
      </c>
      <c r="P507" s="68">
        <v>1.5</v>
      </c>
      <c r="Q507" s="68">
        <v>2.5</v>
      </c>
      <c r="R507" s="68">
        <v>3.9</v>
      </c>
      <c r="S507" s="68">
        <v>1</v>
      </c>
      <c r="T507" s="68">
        <v>2.4</v>
      </c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9"/>
    </row>
    <row r="508" spans="1:68" ht="18" customHeight="1" x14ac:dyDescent="0.3">
      <c r="A508" s="1">
        <v>2019</v>
      </c>
      <c r="B508" s="65">
        <v>441</v>
      </c>
      <c r="C508" s="66" t="s">
        <v>8688</v>
      </c>
      <c r="D508" s="65" t="s">
        <v>14</v>
      </c>
      <c r="E508" s="67">
        <f>IFERROR(MIN(AT_Bidders),0)</f>
        <v>150</v>
      </c>
      <c r="F508" s="67">
        <f>IFERROR(MAX(AT_Bidders),0)</f>
        <v>230</v>
      </c>
      <c r="G508" s="67">
        <f>IFERROR(AVERAGE(AT_Bidders),0)</f>
        <v>177.04999999999998</v>
      </c>
      <c r="H508" s="68" t="str">
        <f>tbl_AT[[#This Row],[Item '#]]&amp;"     "&amp;tbl_AT[[#This Row],[Description]]&amp;"     ("&amp;tbl_AT[[#This Row],[Unit]]&amp;")"</f>
        <v>441     Asphalt Concrete Surface Course, Type 1(448) - Roads &amp; Parking     (CY)</v>
      </c>
      <c r="I508" s="68">
        <v>162</v>
      </c>
      <c r="J508" s="68">
        <v>180</v>
      </c>
      <c r="K508" s="68">
        <v>150</v>
      </c>
      <c r="L508" s="68">
        <v>150</v>
      </c>
      <c r="M508" s="68">
        <v>214.5</v>
      </c>
      <c r="N508" s="68">
        <v>230</v>
      </c>
      <c r="O508" s="68">
        <v>165.3</v>
      </c>
      <c r="P508" s="68">
        <v>150</v>
      </c>
      <c r="Q508" s="68">
        <v>150</v>
      </c>
      <c r="R508" s="68">
        <v>197.8</v>
      </c>
      <c r="S508" s="68">
        <v>185</v>
      </c>
      <c r="T508" s="68">
        <v>190</v>
      </c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9"/>
    </row>
    <row r="509" spans="1:68" ht="18" customHeight="1" x14ac:dyDescent="0.3">
      <c r="A509" s="1">
        <v>2019</v>
      </c>
      <c r="B509" s="65">
        <v>441</v>
      </c>
      <c r="C509" s="66" t="s">
        <v>8689</v>
      </c>
      <c r="D509" s="65" t="s">
        <v>14</v>
      </c>
      <c r="E509" s="67">
        <f>IFERROR(MIN(AT_Bidders),0)</f>
        <v>161.75</v>
      </c>
      <c r="F509" s="67">
        <f>IFERROR(MAX(AT_Bidders),0)</f>
        <v>239</v>
      </c>
      <c r="G509" s="67">
        <f>IFERROR(AVERAGE(AT_Bidders),0)</f>
        <v>198.32000000000002</v>
      </c>
      <c r="H509" s="68" t="str">
        <f>tbl_AT[[#This Row],[Item '#]]&amp;"     "&amp;tbl_AT[[#This Row],[Description]]&amp;"     ("&amp;tbl_AT[[#This Row],[Unit]]&amp;")"</f>
        <v>441     Asphalt Concrete Intermediate Course, Type 2(448) (Asphalt Overlay)     (CY)</v>
      </c>
      <c r="I509" s="68">
        <v>205</v>
      </c>
      <c r="J509" s="68">
        <v>180</v>
      </c>
      <c r="K509" s="68">
        <v>190</v>
      </c>
      <c r="L509" s="68">
        <v>190</v>
      </c>
      <c r="M509" s="68">
        <v>204.6</v>
      </c>
      <c r="N509" s="68">
        <v>200</v>
      </c>
      <c r="O509" s="68">
        <v>209.49</v>
      </c>
      <c r="P509" s="68">
        <v>190</v>
      </c>
      <c r="Q509" s="68">
        <v>190</v>
      </c>
      <c r="R509" s="68">
        <v>161.75</v>
      </c>
      <c r="S509" s="68">
        <v>220</v>
      </c>
      <c r="T509" s="68">
        <v>239</v>
      </c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9"/>
    </row>
    <row r="510" spans="1:68" ht="18" customHeight="1" x14ac:dyDescent="0.3">
      <c r="A510" s="1">
        <v>2019</v>
      </c>
      <c r="B510" s="65">
        <v>407</v>
      </c>
      <c r="C510" s="66" t="s">
        <v>28</v>
      </c>
      <c r="D510" s="65" t="s">
        <v>29</v>
      </c>
      <c r="E510" s="67">
        <f>IFERROR(MIN(AT_Bidders),0)</f>
        <v>3</v>
      </c>
      <c r="F510" s="67">
        <f>IFERROR(MAX(AT_Bidders),0)</f>
        <v>5</v>
      </c>
      <c r="G510" s="67">
        <f>IFERROR(AVERAGE(AT_Bidders),0)</f>
        <v>4.1491666666666669</v>
      </c>
      <c r="H510" s="68" t="str">
        <f>tbl_AT[[#This Row],[Item '#]]&amp;"     "&amp;tbl_AT[[#This Row],[Description]]&amp;"     ("&amp;tbl_AT[[#This Row],[Unit]]&amp;")"</f>
        <v>407     Tack Coat     (GAL)</v>
      </c>
      <c r="I510" s="68">
        <v>4.3499999999999996</v>
      </c>
      <c r="J510" s="68">
        <v>5</v>
      </c>
      <c r="K510" s="68">
        <v>4</v>
      </c>
      <c r="L510" s="68">
        <v>4</v>
      </c>
      <c r="M510" s="68">
        <v>3.58</v>
      </c>
      <c r="N510" s="68">
        <v>3</v>
      </c>
      <c r="O510" s="68">
        <v>4.41</v>
      </c>
      <c r="P510" s="68">
        <v>4</v>
      </c>
      <c r="Q510" s="68">
        <v>4</v>
      </c>
      <c r="R510" s="68">
        <v>3.45</v>
      </c>
      <c r="S510" s="68">
        <v>5</v>
      </c>
      <c r="T510" s="68">
        <v>5</v>
      </c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9"/>
    </row>
    <row r="511" spans="1:68" ht="18" customHeight="1" x14ac:dyDescent="0.3">
      <c r="A511" s="1">
        <v>2019</v>
      </c>
      <c r="B511" s="65">
        <v>301</v>
      </c>
      <c r="C511" s="66" t="s">
        <v>8690</v>
      </c>
      <c r="D511" s="65" t="s">
        <v>14</v>
      </c>
      <c r="E511" s="67">
        <f>IFERROR(MIN(AT_Bidders),0)</f>
        <v>123</v>
      </c>
      <c r="F511" s="67">
        <f>IFERROR(MAX(AT_Bidders),0)</f>
        <v>180</v>
      </c>
      <c r="G511" s="67">
        <f>IFERROR(AVERAGE(AT_Bidders),0)</f>
        <v>146.51916666666668</v>
      </c>
      <c r="H511" s="68" t="str">
        <f>tbl_AT[[#This Row],[Item '#]]&amp;"     "&amp;tbl_AT[[#This Row],[Description]]&amp;"     ("&amp;tbl_AT[[#This Row],[Unit]]&amp;")"</f>
        <v>301     Asphalt Concrete Base - Roads  &amp; Parking     (CY)</v>
      </c>
      <c r="I511" s="68">
        <v>138</v>
      </c>
      <c r="J511" s="68">
        <v>138.69999999999999</v>
      </c>
      <c r="K511" s="68">
        <v>180</v>
      </c>
      <c r="L511" s="68">
        <v>128</v>
      </c>
      <c r="M511" s="68">
        <v>172.7</v>
      </c>
      <c r="N511" s="68">
        <v>135</v>
      </c>
      <c r="O511" s="68">
        <v>141.13</v>
      </c>
      <c r="P511" s="68">
        <v>128</v>
      </c>
      <c r="Q511" s="68">
        <v>123</v>
      </c>
      <c r="R511" s="68">
        <v>158.69999999999999</v>
      </c>
      <c r="S511" s="68">
        <v>155</v>
      </c>
      <c r="T511" s="68">
        <v>160</v>
      </c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9"/>
    </row>
    <row r="512" spans="1:68" ht="18" customHeight="1" x14ac:dyDescent="0.3">
      <c r="A512" s="1">
        <v>2019</v>
      </c>
      <c r="B512" s="65">
        <v>304</v>
      </c>
      <c r="C512" s="66" t="s">
        <v>8691</v>
      </c>
      <c r="D512" s="65" t="s">
        <v>14</v>
      </c>
      <c r="E512" s="67">
        <f>IFERROR(MIN(AT_Bidders),0)</f>
        <v>50</v>
      </c>
      <c r="F512" s="67">
        <f>IFERROR(MAX(AT_Bidders),0)</f>
        <v>85</v>
      </c>
      <c r="G512" s="67">
        <f>IFERROR(AVERAGE(AT_Bidders),0)</f>
        <v>67.924999999999997</v>
      </c>
      <c r="H512" s="68" t="str">
        <f>tbl_AT[[#This Row],[Item '#]]&amp;"     "&amp;tbl_AT[[#This Row],[Description]]&amp;"     ("&amp;tbl_AT[[#This Row],[Unit]]&amp;")"</f>
        <v>304     Aggregate Base - Roads  &amp; Parking     (CY)</v>
      </c>
      <c r="I512" s="68">
        <v>72</v>
      </c>
      <c r="J512" s="68">
        <v>78</v>
      </c>
      <c r="K512" s="68">
        <v>60</v>
      </c>
      <c r="L512" s="68">
        <v>50</v>
      </c>
      <c r="M512" s="68">
        <v>52.82</v>
      </c>
      <c r="N512" s="68">
        <v>75</v>
      </c>
      <c r="O512" s="68">
        <v>61.92</v>
      </c>
      <c r="P512" s="68">
        <v>67</v>
      </c>
      <c r="Q512" s="68">
        <v>66</v>
      </c>
      <c r="R512" s="68">
        <v>77.36</v>
      </c>
      <c r="S512" s="68">
        <v>85</v>
      </c>
      <c r="T512" s="68">
        <v>70</v>
      </c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9"/>
    </row>
    <row r="513" spans="1:68" ht="18" customHeight="1" x14ac:dyDescent="0.3">
      <c r="A513" s="1">
        <v>2019</v>
      </c>
      <c r="B513" s="65">
        <v>204</v>
      </c>
      <c r="C513" s="66" t="s">
        <v>8692</v>
      </c>
      <c r="D513" s="65" t="s">
        <v>21</v>
      </c>
      <c r="E513" s="67">
        <f>IFERROR(MIN(AT_Bidders),0)</f>
        <v>0.87</v>
      </c>
      <c r="F513" s="67">
        <f>IFERROR(MAX(AT_Bidders),0)</f>
        <v>3.8</v>
      </c>
      <c r="G513" s="67">
        <f>IFERROR(AVERAGE(AT_Bidders),0)</f>
        <v>1.86</v>
      </c>
      <c r="H513" s="68" t="str">
        <f>tbl_AT[[#This Row],[Item '#]]&amp;"     "&amp;tbl_AT[[#This Row],[Description]]&amp;"     ("&amp;tbl_AT[[#This Row],[Unit]]&amp;")"</f>
        <v>204     Subgrade Compaction – Roads  &amp; Parking     (SY)</v>
      </c>
      <c r="I513" s="68">
        <v>2</v>
      </c>
      <c r="J513" s="68">
        <v>3.8</v>
      </c>
      <c r="K513" s="68">
        <v>2</v>
      </c>
      <c r="L513" s="68">
        <v>1</v>
      </c>
      <c r="M513" s="68">
        <v>0.87</v>
      </c>
      <c r="N513" s="68">
        <v>1</v>
      </c>
      <c r="O513" s="68">
        <v>1.68</v>
      </c>
      <c r="P513" s="68">
        <v>1.25</v>
      </c>
      <c r="Q513" s="68">
        <v>2.5</v>
      </c>
      <c r="R513" s="68">
        <v>3.52</v>
      </c>
      <c r="S513" s="68">
        <v>1</v>
      </c>
      <c r="T513" s="68">
        <v>1.7</v>
      </c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9"/>
    </row>
    <row r="514" spans="1:68" ht="18" customHeight="1" x14ac:dyDescent="0.3">
      <c r="A514" s="1">
        <v>2019</v>
      </c>
      <c r="B514" s="65">
        <v>205</v>
      </c>
      <c r="C514" s="66" t="s">
        <v>8693</v>
      </c>
      <c r="D514" s="65" t="s">
        <v>199</v>
      </c>
      <c r="E514" s="67">
        <f>IFERROR(MIN(AT_Bidders),0)</f>
        <v>170</v>
      </c>
      <c r="F514" s="67">
        <f>IFERROR(MAX(AT_Bidders),0)</f>
        <v>360</v>
      </c>
      <c r="G514" s="67">
        <f>IFERROR(AVERAGE(AT_Bidders),0)</f>
        <v>229.95833333333334</v>
      </c>
      <c r="H514" s="68" t="str">
        <f>tbl_AT[[#This Row],[Item '#]]&amp;"     "&amp;tbl_AT[[#This Row],[Description]]&amp;"     ("&amp;tbl_AT[[#This Row],[Unit]]&amp;")"</f>
        <v>205     Chemically Stabilized Embankment: Lime Kiln Dust     (TON)</v>
      </c>
      <c r="I514" s="68">
        <v>240</v>
      </c>
      <c r="J514" s="68">
        <v>242</v>
      </c>
      <c r="K514" s="68">
        <v>220</v>
      </c>
      <c r="L514" s="68">
        <v>205</v>
      </c>
      <c r="M514" s="68">
        <v>270.60000000000002</v>
      </c>
      <c r="N514" s="68">
        <v>175</v>
      </c>
      <c r="O514" s="68">
        <v>226.03</v>
      </c>
      <c r="P514" s="68">
        <v>205</v>
      </c>
      <c r="Q514" s="68">
        <v>175</v>
      </c>
      <c r="R514" s="68">
        <v>270.87</v>
      </c>
      <c r="S514" s="68">
        <v>360</v>
      </c>
      <c r="T514" s="68">
        <v>170</v>
      </c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9"/>
    </row>
    <row r="515" spans="1:68" ht="18" customHeight="1" x14ac:dyDescent="0.3">
      <c r="A515" s="1">
        <v>2019</v>
      </c>
      <c r="B515" s="65">
        <v>441</v>
      </c>
      <c r="C515" s="66" t="s">
        <v>8694</v>
      </c>
      <c r="D515" s="65" t="s">
        <v>14</v>
      </c>
      <c r="E515" s="67">
        <f>IFERROR(MIN(AT_Bidders),0)</f>
        <v>214.5</v>
      </c>
      <c r="F515" s="67">
        <f>IFERROR(MAX(AT_Bidders),0)</f>
        <v>575</v>
      </c>
      <c r="G515" s="67">
        <f>IFERROR(AVERAGE(AT_Bidders),0)</f>
        <v>336.41333333333336</v>
      </c>
      <c r="H515" s="68" t="str">
        <f>tbl_AT[[#This Row],[Item '#]]&amp;"     "&amp;tbl_AT[[#This Row],[Description]]&amp;"     ("&amp;tbl_AT[[#This Row],[Unit]]&amp;")"</f>
        <v>441     Asphalt Concrete Surface Course, Type 1(448) - Sidewalks/Paths     (CY)</v>
      </c>
      <c r="I515" s="68">
        <v>324</v>
      </c>
      <c r="J515" s="68">
        <v>260</v>
      </c>
      <c r="K515" s="68">
        <v>300</v>
      </c>
      <c r="L515" s="68">
        <v>300</v>
      </c>
      <c r="M515" s="68">
        <v>214.5</v>
      </c>
      <c r="N515" s="68">
        <v>320</v>
      </c>
      <c r="O515" s="68">
        <v>413.46</v>
      </c>
      <c r="P515" s="68">
        <v>300</v>
      </c>
      <c r="Q515" s="68">
        <v>300</v>
      </c>
      <c r="R515" s="68">
        <v>575</v>
      </c>
      <c r="S515" s="68">
        <v>360</v>
      </c>
      <c r="T515" s="68">
        <v>370</v>
      </c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9"/>
    </row>
    <row r="516" spans="1:68" ht="18" customHeight="1" x14ac:dyDescent="0.3">
      <c r="A516" s="1">
        <v>2019</v>
      </c>
      <c r="B516" s="65">
        <v>304</v>
      </c>
      <c r="C516" s="66" t="s">
        <v>5973</v>
      </c>
      <c r="D516" s="65" t="s">
        <v>14</v>
      </c>
      <c r="E516" s="67">
        <f>IFERROR(MIN(AT_Bidders),0)</f>
        <v>50</v>
      </c>
      <c r="F516" s="67">
        <f>IFERROR(MAX(AT_Bidders),0)</f>
        <v>130</v>
      </c>
      <c r="G516" s="67">
        <f>IFERROR(AVERAGE(AT_Bidders),0)</f>
        <v>88.21833333333332</v>
      </c>
      <c r="H516" s="68" t="str">
        <f>tbl_AT[[#This Row],[Item '#]]&amp;"     "&amp;tbl_AT[[#This Row],[Description]]&amp;"     ("&amp;tbl_AT[[#This Row],[Unit]]&amp;")"</f>
        <v>304     Aggregate Base  - Sidewalks/Paths     (CY)</v>
      </c>
      <c r="I516" s="68">
        <v>100</v>
      </c>
      <c r="J516" s="68">
        <v>78</v>
      </c>
      <c r="K516" s="68">
        <v>78</v>
      </c>
      <c r="L516" s="68">
        <v>50</v>
      </c>
      <c r="M516" s="68">
        <v>111.36</v>
      </c>
      <c r="N516" s="68">
        <v>80</v>
      </c>
      <c r="O516" s="68">
        <v>110.26</v>
      </c>
      <c r="P516" s="68">
        <v>73</v>
      </c>
      <c r="Q516" s="68">
        <v>84</v>
      </c>
      <c r="R516" s="68">
        <v>130</v>
      </c>
      <c r="S516" s="68">
        <v>80</v>
      </c>
      <c r="T516" s="68">
        <v>84</v>
      </c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9"/>
    </row>
    <row r="517" spans="1:68" ht="18" customHeight="1" x14ac:dyDescent="0.3">
      <c r="A517" s="1">
        <v>2019</v>
      </c>
      <c r="B517" s="65">
        <v>204</v>
      </c>
      <c r="C517" s="66" t="s">
        <v>4728</v>
      </c>
      <c r="D517" s="65" t="s">
        <v>21</v>
      </c>
      <c r="E517" s="67">
        <f>IFERROR(MIN(AT_Bidders),0)</f>
        <v>0.75</v>
      </c>
      <c r="F517" s="67">
        <f>IFERROR(MAX(AT_Bidders),0)</f>
        <v>5.4</v>
      </c>
      <c r="G517" s="67">
        <f>IFERROR(AVERAGE(AT_Bidders),0)</f>
        <v>2.6583333333333332</v>
      </c>
      <c r="H517" s="68" t="str">
        <f>tbl_AT[[#This Row],[Item '#]]&amp;"     "&amp;tbl_AT[[#This Row],[Description]]&amp;"     ("&amp;tbl_AT[[#This Row],[Unit]]&amp;")"</f>
        <v>204     Subgrade Compaction - Sidewalks/Paths     (SY)</v>
      </c>
      <c r="I517" s="68">
        <v>1.5</v>
      </c>
      <c r="J517" s="68">
        <v>3.8</v>
      </c>
      <c r="K517" s="68">
        <v>4</v>
      </c>
      <c r="L517" s="68">
        <v>1</v>
      </c>
      <c r="M517" s="68">
        <v>2.39</v>
      </c>
      <c r="N517" s="68">
        <v>0.75</v>
      </c>
      <c r="O517" s="68">
        <v>0.81</v>
      </c>
      <c r="P517" s="68">
        <v>5</v>
      </c>
      <c r="Q517" s="68">
        <v>4.5</v>
      </c>
      <c r="R517" s="68">
        <v>5.4</v>
      </c>
      <c r="S517" s="68">
        <v>1</v>
      </c>
      <c r="T517" s="68">
        <v>1.75</v>
      </c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9"/>
    </row>
    <row r="518" spans="1:68" ht="18" customHeight="1" x14ac:dyDescent="0.3">
      <c r="A518" s="1">
        <v>2019</v>
      </c>
      <c r="B518" s="65">
        <v>206</v>
      </c>
      <c r="C518" s="66" t="s">
        <v>8695</v>
      </c>
      <c r="D518" s="65" t="s">
        <v>21</v>
      </c>
      <c r="E518" s="67">
        <f>IFERROR(MIN(AT_Bidders),0)</f>
        <v>3.5</v>
      </c>
      <c r="F518" s="67">
        <f>IFERROR(MAX(AT_Bidders),0)</f>
        <v>14.75</v>
      </c>
      <c r="G518" s="67">
        <f>IFERROR(AVERAGE(AT_Bidders),0)</f>
        <v>7.088333333333332</v>
      </c>
      <c r="H518" s="68" t="str">
        <f>tbl_AT[[#This Row],[Item '#]]&amp;"     "&amp;tbl_AT[[#This Row],[Description]]&amp;"     ("&amp;tbl_AT[[#This Row],[Unit]]&amp;")"</f>
        <v>206     12" Cement Stabilized Subgrade     (SY)</v>
      </c>
      <c r="I518" s="68">
        <v>4</v>
      </c>
      <c r="J518" s="68">
        <v>14.75</v>
      </c>
      <c r="K518" s="68">
        <v>4.75</v>
      </c>
      <c r="L518" s="68">
        <v>5</v>
      </c>
      <c r="M518" s="68">
        <v>9.39</v>
      </c>
      <c r="N518" s="68">
        <v>6</v>
      </c>
      <c r="O518" s="68">
        <v>6.12</v>
      </c>
      <c r="P518" s="68">
        <v>7</v>
      </c>
      <c r="Q518" s="68">
        <v>8</v>
      </c>
      <c r="R518" s="68">
        <v>5.55</v>
      </c>
      <c r="S518" s="68">
        <v>11</v>
      </c>
      <c r="T518" s="68">
        <v>3.5</v>
      </c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9"/>
    </row>
    <row r="519" spans="1:68" ht="18" customHeight="1" x14ac:dyDescent="0.3">
      <c r="A519" s="1">
        <v>2019</v>
      </c>
      <c r="B519" s="65">
        <v>206</v>
      </c>
      <c r="C519" s="66" t="s">
        <v>600</v>
      </c>
      <c r="D519" s="65" t="s">
        <v>199</v>
      </c>
      <c r="E519" s="67">
        <f>IFERROR(MIN(AT_Bidders),0)</f>
        <v>134</v>
      </c>
      <c r="F519" s="67">
        <f>IFERROR(MAX(AT_Bidders),0)</f>
        <v>201</v>
      </c>
      <c r="G519" s="67">
        <f>IFERROR(AVERAGE(AT_Bidders),0)</f>
        <v>166.79916666666665</v>
      </c>
      <c r="H519" s="68" t="str">
        <f>tbl_AT[[#This Row],[Item '#]]&amp;"     "&amp;tbl_AT[[#This Row],[Description]]&amp;"     ("&amp;tbl_AT[[#This Row],[Unit]]&amp;")"</f>
        <v>206     Cement     (TON)</v>
      </c>
      <c r="I519" s="68">
        <v>178</v>
      </c>
      <c r="J519" s="68">
        <v>134</v>
      </c>
      <c r="K519" s="68">
        <v>160</v>
      </c>
      <c r="L519" s="68">
        <v>174</v>
      </c>
      <c r="M519" s="68">
        <v>151.80000000000001</v>
      </c>
      <c r="N519" s="68">
        <v>150</v>
      </c>
      <c r="O519" s="68">
        <v>191.85</v>
      </c>
      <c r="P519" s="68">
        <v>174</v>
      </c>
      <c r="Q519" s="68">
        <v>138</v>
      </c>
      <c r="R519" s="68">
        <v>178.94</v>
      </c>
      <c r="S519" s="68">
        <v>170</v>
      </c>
      <c r="T519" s="68">
        <v>201</v>
      </c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9"/>
    </row>
    <row r="520" spans="1:68" ht="18" customHeight="1" x14ac:dyDescent="0.3">
      <c r="A520" s="1">
        <v>2019</v>
      </c>
      <c r="B520" s="65">
        <v>206</v>
      </c>
      <c r="C520" s="66" t="s">
        <v>606</v>
      </c>
      <c r="D520" s="65" t="s">
        <v>21</v>
      </c>
      <c r="E520" s="67">
        <f>IFERROR(MIN(AT_Bidders),0)</f>
        <v>0.4</v>
      </c>
      <c r="F520" s="67">
        <f>IFERROR(MAX(AT_Bidders),0)</f>
        <v>12</v>
      </c>
      <c r="G520" s="67">
        <f>IFERROR(AVERAGE(AT_Bidders),0)</f>
        <v>2.1691666666666669</v>
      </c>
      <c r="H520" s="68" t="str">
        <f>tbl_AT[[#This Row],[Item '#]]&amp;"     "&amp;tbl_AT[[#This Row],[Description]]&amp;"     ("&amp;tbl_AT[[#This Row],[Unit]]&amp;")"</f>
        <v>206     Curing Coat     (SY)</v>
      </c>
      <c r="I520" s="68">
        <v>0.4</v>
      </c>
      <c r="J520" s="68">
        <v>12</v>
      </c>
      <c r="K520" s="68">
        <v>2</v>
      </c>
      <c r="L520" s="68">
        <v>1.75</v>
      </c>
      <c r="M520" s="68">
        <v>0.55000000000000004</v>
      </c>
      <c r="N520" s="68">
        <v>0.75</v>
      </c>
      <c r="O520" s="68">
        <v>3.83</v>
      </c>
      <c r="P520" s="68">
        <v>0.5</v>
      </c>
      <c r="Q520" s="68">
        <v>0.5</v>
      </c>
      <c r="R520" s="68">
        <v>0.75</v>
      </c>
      <c r="S520" s="68">
        <v>1</v>
      </c>
      <c r="T520" s="68">
        <v>2</v>
      </c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9"/>
    </row>
    <row r="521" spans="1:68" ht="18" customHeight="1" x14ac:dyDescent="0.3">
      <c r="A521" s="1">
        <v>2019</v>
      </c>
      <c r="B521" s="65">
        <v>206</v>
      </c>
      <c r="C521" s="66" t="s">
        <v>5972</v>
      </c>
      <c r="D521" s="65" t="s">
        <v>9</v>
      </c>
      <c r="E521" s="67">
        <f>IFERROR(MIN(AT_Bidders),0)</f>
        <v>3240</v>
      </c>
      <c r="F521" s="67">
        <f>IFERROR(MAX(AT_Bidders),0)</f>
        <v>9542</v>
      </c>
      <c r="G521" s="67">
        <f>IFERROR(AVERAGE(AT_Bidders),0)</f>
        <v>6654.5</v>
      </c>
      <c r="H521" s="68" t="str">
        <f>tbl_AT[[#This Row],[Item '#]]&amp;"     "&amp;tbl_AT[[#This Row],[Description]]&amp;"     ("&amp;tbl_AT[[#This Row],[Unit]]&amp;")"</f>
        <v>206     Mixture Design for Chemically Stabilized Soils     (LS)</v>
      </c>
      <c r="I521" s="68">
        <v>3240</v>
      </c>
      <c r="J521" s="68">
        <v>5982</v>
      </c>
      <c r="K521" s="68">
        <v>4800</v>
      </c>
      <c r="L521" s="68">
        <v>8655</v>
      </c>
      <c r="M521" s="68">
        <v>7480</v>
      </c>
      <c r="N521" s="68">
        <v>7500</v>
      </c>
      <c r="O521" s="68">
        <v>9542</v>
      </c>
      <c r="P521" s="68">
        <v>8655</v>
      </c>
      <c r="Q521" s="68">
        <v>6800</v>
      </c>
      <c r="R521" s="68">
        <v>5000</v>
      </c>
      <c r="S521" s="68">
        <v>8400</v>
      </c>
      <c r="T521" s="68">
        <v>3800</v>
      </c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9"/>
    </row>
    <row r="522" spans="1:68" ht="18" customHeight="1" x14ac:dyDescent="0.3">
      <c r="A522" s="1">
        <v>2019</v>
      </c>
      <c r="B522" s="65">
        <v>608</v>
      </c>
      <c r="C522" s="66" t="s">
        <v>140</v>
      </c>
      <c r="D522" s="65" t="s">
        <v>48</v>
      </c>
      <c r="E522" s="67">
        <f>IFERROR(MIN(AT_Bidders),0)</f>
        <v>4.25</v>
      </c>
      <c r="F522" s="67">
        <f>IFERROR(MAX(AT_Bidders),0)</f>
        <v>18</v>
      </c>
      <c r="G522" s="67">
        <f>IFERROR(AVERAGE(AT_Bidders),0)</f>
        <v>6.7650000000000006</v>
      </c>
      <c r="H522" s="68" t="str">
        <f>tbl_AT[[#This Row],[Item '#]]&amp;"     "&amp;tbl_AT[[#This Row],[Description]]&amp;"     ("&amp;tbl_AT[[#This Row],[Unit]]&amp;")"</f>
        <v>608     4" Concrete Walk     (SF)</v>
      </c>
      <c r="I522" s="68">
        <v>4.3499999999999996</v>
      </c>
      <c r="J522" s="68">
        <v>18</v>
      </c>
      <c r="K522" s="68">
        <v>4.25</v>
      </c>
      <c r="L522" s="68">
        <v>5</v>
      </c>
      <c r="M522" s="68">
        <v>4.95</v>
      </c>
      <c r="N522" s="68">
        <v>7</v>
      </c>
      <c r="O522" s="68">
        <v>4.4000000000000004</v>
      </c>
      <c r="P522" s="68">
        <v>6</v>
      </c>
      <c r="Q522" s="68">
        <v>8</v>
      </c>
      <c r="R522" s="68">
        <v>6.23</v>
      </c>
      <c r="S522" s="68">
        <v>5</v>
      </c>
      <c r="T522" s="68">
        <v>8</v>
      </c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9"/>
    </row>
    <row r="523" spans="1:68" ht="18" customHeight="1" x14ac:dyDescent="0.3">
      <c r="A523" s="1">
        <v>2019</v>
      </c>
      <c r="B523" s="65">
        <v>304</v>
      </c>
      <c r="C523" s="66" t="s">
        <v>8696</v>
      </c>
      <c r="D523" s="65" t="s">
        <v>14</v>
      </c>
      <c r="E523" s="67">
        <f>IFERROR(MIN(AT_Bidders),0)</f>
        <v>50</v>
      </c>
      <c r="F523" s="67">
        <f>IFERROR(MAX(AT_Bidders),0)</f>
        <v>125</v>
      </c>
      <c r="G523" s="67">
        <f>IFERROR(AVERAGE(AT_Bidders),0)</f>
        <v>88.251666666666665</v>
      </c>
      <c r="H523" s="68" t="str">
        <f>tbl_AT[[#This Row],[Item '#]]&amp;"     "&amp;tbl_AT[[#This Row],[Description]]&amp;"     ("&amp;tbl_AT[[#This Row],[Unit]]&amp;")"</f>
        <v>304     Aggregate Base - Concrete Walk     (CY)</v>
      </c>
      <c r="I523" s="68">
        <v>100</v>
      </c>
      <c r="J523" s="68">
        <v>78</v>
      </c>
      <c r="K523" s="68">
        <v>93</v>
      </c>
      <c r="L523" s="68">
        <v>50</v>
      </c>
      <c r="M523" s="68">
        <v>72.040000000000006</v>
      </c>
      <c r="N523" s="68">
        <v>72</v>
      </c>
      <c r="O523" s="68">
        <v>111.36</v>
      </c>
      <c r="P523" s="68">
        <v>98</v>
      </c>
      <c r="Q523" s="68">
        <v>84</v>
      </c>
      <c r="R523" s="68">
        <v>69.62</v>
      </c>
      <c r="S523" s="68">
        <v>125</v>
      </c>
      <c r="T523" s="68">
        <v>106</v>
      </c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9"/>
    </row>
    <row r="524" spans="1:68" ht="18" customHeight="1" x14ac:dyDescent="0.3">
      <c r="A524" s="1">
        <v>2019</v>
      </c>
      <c r="B524" s="65">
        <v>204</v>
      </c>
      <c r="C524" s="66" t="s">
        <v>8697</v>
      </c>
      <c r="D524" s="65" t="s">
        <v>21</v>
      </c>
      <c r="E524" s="67">
        <f>IFERROR(MIN(AT_Bidders),0)</f>
        <v>0.9</v>
      </c>
      <c r="F524" s="67">
        <f>IFERROR(MAX(AT_Bidders),0)</f>
        <v>7.12</v>
      </c>
      <c r="G524" s="67">
        <f>IFERROR(AVERAGE(AT_Bidders),0)</f>
        <v>2.7766666666666673</v>
      </c>
      <c r="H524" s="68" t="str">
        <f>tbl_AT[[#This Row],[Item '#]]&amp;"     "&amp;tbl_AT[[#This Row],[Description]]&amp;"     ("&amp;tbl_AT[[#This Row],[Unit]]&amp;")"</f>
        <v>204     Subgrade Compaction - Concrete Walk     (SY)</v>
      </c>
      <c r="I524" s="68">
        <v>1.5</v>
      </c>
      <c r="J524" s="68">
        <v>3.8</v>
      </c>
      <c r="K524" s="68">
        <v>4</v>
      </c>
      <c r="L524" s="68">
        <v>1</v>
      </c>
      <c r="M524" s="68">
        <v>0.9</v>
      </c>
      <c r="N524" s="68">
        <v>1</v>
      </c>
      <c r="O524" s="68">
        <v>1.5</v>
      </c>
      <c r="P524" s="68">
        <v>5</v>
      </c>
      <c r="Q524" s="68">
        <v>4.5</v>
      </c>
      <c r="R524" s="68">
        <v>7.12</v>
      </c>
      <c r="S524" s="68">
        <v>1</v>
      </c>
      <c r="T524" s="68">
        <v>2</v>
      </c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9"/>
    </row>
    <row r="525" spans="1:68" ht="18" customHeight="1" x14ac:dyDescent="0.3">
      <c r="A525" s="1">
        <v>2019</v>
      </c>
      <c r="B525" s="65">
        <v>204</v>
      </c>
      <c r="C525" s="66" t="s">
        <v>22</v>
      </c>
      <c r="D525" s="65" t="s">
        <v>23</v>
      </c>
      <c r="E525" s="67">
        <f>IFERROR(MIN(AT_Bidders),0)</f>
        <v>85</v>
      </c>
      <c r="F525" s="67">
        <f>IFERROR(MAX(AT_Bidders),0)</f>
        <v>400</v>
      </c>
      <c r="G525" s="67">
        <f>IFERROR(AVERAGE(AT_Bidders),0)</f>
        <v>178.28333333333333</v>
      </c>
      <c r="H525" s="68" t="str">
        <f>tbl_AT[[#This Row],[Item '#]]&amp;"     "&amp;tbl_AT[[#This Row],[Description]]&amp;"     ("&amp;tbl_AT[[#This Row],[Unit]]&amp;")"</f>
        <v>204     Proof Rolling     (HR)</v>
      </c>
      <c r="I525" s="68">
        <v>126</v>
      </c>
      <c r="J525" s="68">
        <v>152</v>
      </c>
      <c r="K525" s="68">
        <v>250</v>
      </c>
      <c r="L525" s="68">
        <v>100</v>
      </c>
      <c r="M525" s="68">
        <v>178.2</v>
      </c>
      <c r="N525" s="68">
        <v>100</v>
      </c>
      <c r="O525" s="68">
        <v>218.2</v>
      </c>
      <c r="P525" s="68">
        <v>240</v>
      </c>
      <c r="Q525" s="68">
        <v>400</v>
      </c>
      <c r="R525" s="68">
        <v>85</v>
      </c>
      <c r="S525" s="68">
        <v>140</v>
      </c>
      <c r="T525" s="68">
        <v>150</v>
      </c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9"/>
    </row>
    <row r="526" spans="1:68" ht="18" customHeight="1" x14ac:dyDescent="0.3">
      <c r="A526" s="1">
        <v>2019</v>
      </c>
      <c r="B526" s="65">
        <v>253</v>
      </c>
      <c r="C526" s="66" t="s">
        <v>8698</v>
      </c>
      <c r="D526" s="65" t="s">
        <v>21</v>
      </c>
      <c r="E526" s="67">
        <f>IFERROR(MIN(AT_Bidders),0)</f>
        <v>30</v>
      </c>
      <c r="F526" s="67">
        <f>IFERROR(MAX(AT_Bidders),0)</f>
        <v>150</v>
      </c>
      <c r="G526" s="67">
        <f>IFERROR(AVERAGE(AT_Bidders),0)</f>
        <v>70.174999999999997</v>
      </c>
      <c r="H526" s="68" t="str">
        <f>tbl_AT[[#This Row],[Item '#]]&amp;"     "&amp;tbl_AT[[#This Row],[Description]]&amp;"     ("&amp;tbl_AT[[#This Row],[Unit]]&amp;")"</f>
        <v>253     Pavement Repair (Trench Restoration)     (SY)</v>
      </c>
      <c r="I526" s="68">
        <v>30</v>
      </c>
      <c r="J526" s="68">
        <v>66.400000000000006</v>
      </c>
      <c r="K526" s="68">
        <v>53</v>
      </c>
      <c r="L526" s="68">
        <v>53</v>
      </c>
      <c r="M526" s="68">
        <v>82.5</v>
      </c>
      <c r="N526" s="68">
        <v>150</v>
      </c>
      <c r="O526" s="68">
        <v>100.35</v>
      </c>
      <c r="P526" s="68">
        <v>53</v>
      </c>
      <c r="Q526" s="68">
        <v>53</v>
      </c>
      <c r="R526" s="68">
        <v>67.849999999999994</v>
      </c>
      <c r="S526" s="68">
        <v>65</v>
      </c>
      <c r="T526" s="68">
        <v>68</v>
      </c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9"/>
    </row>
    <row r="527" spans="1:68" ht="18" customHeight="1" x14ac:dyDescent="0.3">
      <c r="A527" s="1">
        <v>2019</v>
      </c>
      <c r="B527" s="65" t="s">
        <v>75</v>
      </c>
      <c r="C527" s="66" t="s">
        <v>5982</v>
      </c>
      <c r="D527" s="65" t="s">
        <v>59</v>
      </c>
      <c r="E527" s="67">
        <f>IFERROR(MIN(AT_Bidders),0)</f>
        <v>3200</v>
      </c>
      <c r="F527" s="67">
        <f>IFERROR(MAX(AT_Bidders),0)</f>
        <v>11500</v>
      </c>
      <c r="G527" s="67">
        <f>IFERROR(AVERAGE(AT_Bidders),0)</f>
        <v>4819.4808333333331</v>
      </c>
      <c r="H527" s="68" t="str">
        <f>tbl_AT[[#This Row],[Item '#]]&amp;"     "&amp;tbl_AT[[#This Row],[Description]]&amp;"     ("&amp;tbl_AT[[#This Row],[Unit]]&amp;")"</f>
        <v>SPEC     Cluster Dock Abutments - Complete     (EA)</v>
      </c>
      <c r="I527" s="68">
        <v>6600</v>
      </c>
      <c r="J527" s="68">
        <v>3962</v>
      </c>
      <c r="K527" s="68">
        <v>4500</v>
      </c>
      <c r="L527" s="68">
        <v>4000</v>
      </c>
      <c r="M527" s="68">
        <v>4093.1</v>
      </c>
      <c r="N527" s="68">
        <v>3800</v>
      </c>
      <c r="O527" s="68">
        <v>4378.67</v>
      </c>
      <c r="P527" s="68">
        <v>3450</v>
      </c>
      <c r="Q527" s="68">
        <v>4600</v>
      </c>
      <c r="R527" s="68">
        <v>3750</v>
      </c>
      <c r="S527" s="68">
        <v>11500</v>
      </c>
      <c r="T527" s="68">
        <v>3200</v>
      </c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9"/>
    </row>
    <row r="528" spans="1:68" ht="18" customHeight="1" x14ac:dyDescent="0.3">
      <c r="A528" s="1">
        <v>2019</v>
      </c>
      <c r="B528" s="65" t="s">
        <v>75</v>
      </c>
      <c r="C528" s="66" t="s">
        <v>4735</v>
      </c>
      <c r="D528" s="65" t="s">
        <v>59</v>
      </c>
      <c r="E528" s="67">
        <f>IFERROR(MIN(AT_Bidders),0)</f>
        <v>10824</v>
      </c>
      <c r="F528" s="67">
        <f>IFERROR(MAX(AT_Bidders),0)</f>
        <v>27500</v>
      </c>
      <c r="G528" s="67">
        <f>IFERROR(AVERAGE(AT_Bidders),0)</f>
        <v>15824.940833333334</v>
      </c>
      <c r="H528" s="68" t="str">
        <f>tbl_AT[[#This Row],[Item '#]]&amp;"     "&amp;tbl_AT[[#This Row],[Description]]&amp;"     ("&amp;tbl_AT[[#This Row],[Unit]]&amp;")"</f>
        <v>SPEC     Trash Enclosure - Complete in Place     (EA)</v>
      </c>
      <c r="I528" s="68">
        <v>16000</v>
      </c>
      <c r="J528" s="68">
        <v>10824</v>
      </c>
      <c r="K528" s="68">
        <v>12400</v>
      </c>
      <c r="L528" s="68">
        <v>14750</v>
      </c>
      <c r="M528" s="68">
        <v>12890.9</v>
      </c>
      <c r="N528" s="68">
        <v>13000</v>
      </c>
      <c r="O528" s="68">
        <v>24807.72</v>
      </c>
      <c r="P528" s="68">
        <v>12000</v>
      </c>
      <c r="Q528" s="68">
        <v>18300</v>
      </c>
      <c r="R528" s="68">
        <v>12226.67</v>
      </c>
      <c r="S528" s="68">
        <v>15200</v>
      </c>
      <c r="T528" s="68">
        <v>27500</v>
      </c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9"/>
    </row>
    <row r="529" spans="1:68" ht="18" customHeight="1" x14ac:dyDescent="0.3">
      <c r="A529" s="1">
        <v>2019</v>
      </c>
      <c r="B529" s="65" t="s">
        <v>75</v>
      </c>
      <c r="C529" s="66" t="s">
        <v>8699</v>
      </c>
      <c r="D529" s="65" t="s">
        <v>59</v>
      </c>
      <c r="E529" s="67">
        <f>IFERROR(MIN(AT_Bidders),0)</f>
        <v>74</v>
      </c>
      <c r="F529" s="67">
        <f>IFERROR(MAX(AT_Bidders),0)</f>
        <v>215</v>
      </c>
      <c r="G529" s="67">
        <f>IFERROR(AVERAGE(AT_Bidders),0)</f>
        <v>149.39916666666667</v>
      </c>
      <c r="H529" s="68" t="str">
        <f>tbl_AT[[#This Row],[Item '#]]&amp;"     "&amp;tbl_AT[[#This Row],[Description]]&amp;"     ("&amp;tbl_AT[[#This Row],[Unit]]&amp;")"</f>
        <v>SPEC     Concrete Parking Block     (EA)</v>
      </c>
      <c r="I529" s="68">
        <v>175</v>
      </c>
      <c r="J529" s="68">
        <v>196</v>
      </c>
      <c r="K529" s="68">
        <v>150</v>
      </c>
      <c r="L529" s="68">
        <v>195</v>
      </c>
      <c r="M529" s="68">
        <v>132.79</v>
      </c>
      <c r="N529" s="68">
        <v>125</v>
      </c>
      <c r="O529" s="68">
        <v>215</v>
      </c>
      <c r="P529" s="68">
        <v>150</v>
      </c>
      <c r="Q529" s="68">
        <v>95</v>
      </c>
      <c r="R529" s="68">
        <v>110</v>
      </c>
      <c r="S529" s="68">
        <v>175</v>
      </c>
      <c r="T529" s="68">
        <v>74</v>
      </c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9"/>
    </row>
    <row r="530" spans="1:68" ht="18" customHeight="1" x14ac:dyDescent="0.3">
      <c r="A530" s="1">
        <v>2019</v>
      </c>
      <c r="B530" s="65">
        <v>642</v>
      </c>
      <c r="C530" s="66" t="s">
        <v>4737</v>
      </c>
      <c r="D530" s="65" t="s">
        <v>26</v>
      </c>
      <c r="E530" s="67">
        <f>IFERROR(MIN(AT_Bidders),0)</f>
        <v>2.7</v>
      </c>
      <c r="F530" s="67">
        <f>IFERROR(MAX(AT_Bidders),0)</f>
        <v>413</v>
      </c>
      <c r="G530" s="67">
        <f>IFERROR(AVERAGE(AT_Bidders),0)</f>
        <v>41.842500000000001</v>
      </c>
      <c r="H530" s="68" t="str">
        <f>tbl_AT[[#This Row],[Item '#]]&amp;"     "&amp;tbl_AT[[#This Row],[Description]]&amp;"     ("&amp;tbl_AT[[#This Row],[Unit]]&amp;")"</f>
        <v>642     Stop Bar     (FT)</v>
      </c>
      <c r="I530" s="68">
        <v>2.7</v>
      </c>
      <c r="J530" s="68">
        <v>9</v>
      </c>
      <c r="K530" s="68">
        <v>5.5</v>
      </c>
      <c r="L530" s="68">
        <v>3.75</v>
      </c>
      <c r="M530" s="68">
        <v>3.17</v>
      </c>
      <c r="N530" s="68">
        <v>20</v>
      </c>
      <c r="O530" s="68">
        <v>413</v>
      </c>
      <c r="P530" s="68">
        <v>3.75</v>
      </c>
      <c r="Q530" s="68">
        <v>2.75</v>
      </c>
      <c r="R530" s="68">
        <v>29.24</v>
      </c>
      <c r="S530" s="68">
        <v>6</v>
      </c>
      <c r="T530" s="68">
        <v>3.25</v>
      </c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9"/>
    </row>
    <row r="531" spans="1:68" ht="18" customHeight="1" x14ac:dyDescent="0.3">
      <c r="A531" s="1">
        <v>2019</v>
      </c>
      <c r="B531" s="65">
        <v>642</v>
      </c>
      <c r="C531" s="66" t="s">
        <v>4738</v>
      </c>
      <c r="D531" s="65" t="s">
        <v>26</v>
      </c>
      <c r="E531" s="67">
        <f>IFERROR(MIN(AT_Bidders),0)</f>
        <v>0.55000000000000004</v>
      </c>
      <c r="F531" s="67">
        <f>IFERROR(MAX(AT_Bidders),0)</f>
        <v>3.6</v>
      </c>
      <c r="G531" s="67">
        <f>IFERROR(AVERAGE(AT_Bidders),0)</f>
        <v>1.2958333333333332</v>
      </c>
      <c r="H531" s="68" t="str">
        <f>tbl_AT[[#This Row],[Item '#]]&amp;"     "&amp;tbl_AT[[#This Row],[Description]]&amp;"     ("&amp;tbl_AT[[#This Row],[Unit]]&amp;")"</f>
        <v>642     Painted Stripe - 4"     (FT)</v>
      </c>
      <c r="I531" s="68">
        <v>0.55000000000000004</v>
      </c>
      <c r="J531" s="68">
        <v>3.6</v>
      </c>
      <c r="K531" s="68">
        <v>1</v>
      </c>
      <c r="L531" s="68">
        <v>0.55000000000000004</v>
      </c>
      <c r="M531" s="68">
        <v>0.72</v>
      </c>
      <c r="N531" s="68">
        <v>1.5</v>
      </c>
      <c r="O531" s="68">
        <v>0.6</v>
      </c>
      <c r="P531" s="68">
        <v>0.75</v>
      </c>
      <c r="Q531" s="68">
        <v>2</v>
      </c>
      <c r="R531" s="68">
        <v>0.57999999999999996</v>
      </c>
      <c r="S531" s="68">
        <v>3</v>
      </c>
      <c r="T531" s="68">
        <v>0.7</v>
      </c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9"/>
    </row>
    <row r="532" spans="1:68" ht="18" customHeight="1" x14ac:dyDescent="0.3">
      <c r="A532" s="1">
        <v>2019</v>
      </c>
      <c r="B532" s="65">
        <v>642</v>
      </c>
      <c r="C532" s="66" t="s">
        <v>5984</v>
      </c>
      <c r="D532" s="65" t="s">
        <v>48</v>
      </c>
      <c r="E532" s="67">
        <f>IFERROR(MIN(AT_Bidders),0)</f>
        <v>0.55000000000000004</v>
      </c>
      <c r="F532" s="67">
        <f>IFERROR(MAX(AT_Bidders),0)</f>
        <v>200</v>
      </c>
      <c r="G532" s="67">
        <f>IFERROR(AVERAGE(AT_Bidders),0)</f>
        <v>18.302499999999998</v>
      </c>
      <c r="H532" s="68" t="str">
        <f>tbl_AT[[#This Row],[Item '#]]&amp;"     "&amp;tbl_AT[[#This Row],[Description]]&amp;"     ("&amp;tbl_AT[[#This Row],[Unit]]&amp;")"</f>
        <v>642     Crosswalk Marking     (SF)</v>
      </c>
      <c r="I532" s="68">
        <v>1.6</v>
      </c>
      <c r="J532" s="68">
        <v>3.6</v>
      </c>
      <c r="K532" s="68">
        <v>1.35</v>
      </c>
      <c r="L532" s="68">
        <v>0.55000000000000004</v>
      </c>
      <c r="M532" s="68">
        <v>2.12</v>
      </c>
      <c r="N532" s="68">
        <v>2</v>
      </c>
      <c r="O532" s="68">
        <v>0.61</v>
      </c>
      <c r="P532" s="68">
        <v>1.65</v>
      </c>
      <c r="Q532" s="68">
        <v>1.4</v>
      </c>
      <c r="R532" s="68">
        <v>1.75</v>
      </c>
      <c r="S532" s="68">
        <v>3</v>
      </c>
      <c r="T532" s="68">
        <v>200</v>
      </c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9"/>
    </row>
    <row r="533" spans="1:68" ht="18" customHeight="1" x14ac:dyDescent="0.3">
      <c r="A533" s="1">
        <v>2019</v>
      </c>
      <c r="B533" s="65">
        <v>642</v>
      </c>
      <c r="C533" s="66" t="s">
        <v>4096</v>
      </c>
      <c r="D533" s="65" t="s">
        <v>59</v>
      </c>
      <c r="E533" s="67">
        <f>IFERROR(MIN(AT_Bidders),0)</f>
        <v>54</v>
      </c>
      <c r="F533" s="67">
        <f>IFERROR(MAX(AT_Bidders),0)</f>
        <v>250</v>
      </c>
      <c r="G533" s="67">
        <f>IFERROR(AVERAGE(AT_Bidders),0)</f>
        <v>136.9075</v>
      </c>
      <c r="H533" s="68" t="str">
        <f>tbl_AT[[#This Row],[Item '#]]&amp;"     "&amp;tbl_AT[[#This Row],[Description]]&amp;"     ("&amp;tbl_AT[[#This Row],[Unit]]&amp;")"</f>
        <v>642     Handicap Symbol Marking     (EA)</v>
      </c>
      <c r="I533" s="68">
        <v>54</v>
      </c>
      <c r="J533" s="68">
        <v>200</v>
      </c>
      <c r="K533" s="68">
        <v>250</v>
      </c>
      <c r="L533" s="68">
        <v>55</v>
      </c>
      <c r="M533" s="68">
        <v>63.25</v>
      </c>
      <c r="N533" s="68">
        <v>250</v>
      </c>
      <c r="O533" s="68">
        <v>60.64</v>
      </c>
      <c r="P533" s="68">
        <v>95</v>
      </c>
      <c r="Q533" s="68">
        <v>200</v>
      </c>
      <c r="R533" s="68">
        <v>234</v>
      </c>
      <c r="S533" s="68">
        <v>120</v>
      </c>
      <c r="T533" s="68">
        <v>61</v>
      </c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9"/>
    </row>
    <row r="534" spans="1:68" ht="18" customHeight="1" x14ac:dyDescent="0.3">
      <c r="A534" s="1">
        <v>2019</v>
      </c>
      <c r="B534" s="65">
        <v>642</v>
      </c>
      <c r="C534" s="66" t="s">
        <v>8700</v>
      </c>
      <c r="D534" s="65" t="s">
        <v>48</v>
      </c>
      <c r="E534" s="67">
        <f>IFERROR(MIN(AT_Bidders),0)</f>
        <v>0.55000000000000004</v>
      </c>
      <c r="F534" s="67">
        <f>IFERROR(MAX(AT_Bidders),0)</f>
        <v>8</v>
      </c>
      <c r="G534" s="67">
        <f>IFERROR(AVERAGE(AT_Bidders),0)</f>
        <v>2.7841666666666662</v>
      </c>
      <c r="H534" s="68" t="str">
        <f>tbl_AT[[#This Row],[Item '#]]&amp;"     "&amp;tbl_AT[[#This Row],[Description]]&amp;"     ("&amp;tbl_AT[[#This Row],[Unit]]&amp;")"</f>
        <v>642     Parking Lot Striping (Accessible Parking)     (SF)</v>
      </c>
      <c r="I534" s="68">
        <v>1.6</v>
      </c>
      <c r="J534" s="68">
        <v>8</v>
      </c>
      <c r="K534" s="68">
        <v>5</v>
      </c>
      <c r="L534" s="68">
        <v>0.55000000000000004</v>
      </c>
      <c r="M534" s="68">
        <v>1.9</v>
      </c>
      <c r="N534" s="68">
        <v>5</v>
      </c>
      <c r="O534" s="68">
        <v>0.61</v>
      </c>
      <c r="P534" s="68">
        <v>1</v>
      </c>
      <c r="Q534" s="68">
        <v>3</v>
      </c>
      <c r="R534" s="68">
        <v>1.75</v>
      </c>
      <c r="S534" s="68">
        <v>3</v>
      </c>
      <c r="T534" s="68">
        <v>2</v>
      </c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9"/>
    </row>
    <row r="535" spans="1:68" ht="18" customHeight="1" x14ac:dyDescent="0.3">
      <c r="A535" s="1">
        <v>2019</v>
      </c>
      <c r="B535" s="65">
        <v>642</v>
      </c>
      <c r="C535" s="66" t="s">
        <v>8701</v>
      </c>
      <c r="D535" s="65" t="s">
        <v>26</v>
      </c>
      <c r="E535" s="67">
        <f>IFERROR(MIN(AT_Bidders),0)</f>
        <v>0.55000000000000004</v>
      </c>
      <c r="F535" s="67">
        <f>IFERROR(MAX(AT_Bidders),0)</f>
        <v>4</v>
      </c>
      <c r="G535" s="67">
        <f>IFERROR(AVERAGE(AT_Bidders),0)</f>
        <v>1.3924999999999998</v>
      </c>
      <c r="H535" s="68" t="str">
        <f>tbl_AT[[#This Row],[Item '#]]&amp;"     "&amp;tbl_AT[[#This Row],[Description]]&amp;"     ("&amp;tbl_AT[[#This Row],[Unit]]&amp;")"</f>
        <v>642     Parking Lot Striping (Parking Stall)     (FT)</v>
      </c>
      <c r="I535" s="68">
        <v>0.55000000000000004</v>
      </c>
      <c r="J535" s="68">
        <v>4</v>
      </c>
      <c r="K535" s="68">
        <v>2</v>
      </c>
      <c r="L535" s="68">
        <v>0.55000000000000004</v>
      </c>
      <c r="M535" s="68">
        <v>0.72</v>
      </c>
      <c r="N535" s="68">
        <v>2</v>
      </c>
      <c r="O535" s="68">
        <v>0.61</v>
      </c>
      <c r="P535" s="68">
        <v>1</v>
      </c>
      <c r="Q535" s="68">
        <v>1</v>
      </c>
      <c r="R535" s="68">
        <v>0.57999999999999996</v>
      </c>
      <c r="S535" s="68">
        <v>3</v>
      </c>
      <c r="T535" s="68">
        <v>0.7</v>
      </c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9"/>
    </row>
    <row r="536" spans="1:68" ht="18" customHeight="1" x14ac:dyDescent="0.3">
      <c r="A536" s="1">
        <v>2019</v>
      </c>
      <c r="B536" s="65">
        <v>642</v>
      </c>
      <c r="C536" s="66" t="s">
        <v>8702</v>
      </c>
      <c r="D536" s="65" t="s">
        <v>59</v>
      </c>
      <c r="E536" s="67">
        <f>IFERROR(MIN(AT_Bidders),0)</f>
        <v>54</v>
      </c>
      <c r="F536" s="67">
        <f>IFERROR(MAX(AT_Bidders),0)</f>
        <v>210</v>
      </c>
      <c r="G536" s="67">
        <f>IFERROR(AVERAGE(AT_Bidders),0)</f>
        <v>115.4575</v>
      </c>
      <c r="H536" s="68" t="str">
        <f>tbl_AT[[#This Row],[Item '#]]&amp;"     "&amp;tbl_AT[[#This Row],[Description]]&amp;"     ("&amp;tbl_AT[[#This Row],[Unit]]&amp;")"</f>
        <v>642     Bicycle Lane Symbol Marking     (EA)</v>
      </c>
      <c r="I536" s="68">
        <v>54</v>
      </c>
      <c r="J536" s="68">
        <v>188</v>
      </c>
      <c r="K536" s="68">
        <v>125</v>
      </c>
      <c r="L536" s="68">
        <v>95</v>
      </c>
      <c r="M536" s="68">
        <v>63.25</v>
      </c>
      <c r="N536" s="68">
        <v>150</v>
      </c>
      <c r="O536" s="68">
        <v>104.74</v>
      </c>
      <c r="P536" s="68">
        <v>210</v>
      </c>
      <c r="Q536" s="68">
        <v>150</v>
      </c>
      <c r="R536" s="68">
        <v>58.5</v>
      </c>
      <c r="S536" s="68">
        <v>125</v>
      </c>
      <c r="T536" s="68">
        <v>62</v>
      </c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9"/>
    </row>
    <row r="537" spans="1:68" ht="18" customHeight="1" x14ac:dyDescent="0.3">
      <c r="A537" s="1">
        <v>2019</v>
      </c>
      <c r="B537" s="65">
        <v>630</v>
      </c>
      <c r="C537" s="66" t="s">
        <v>55</v>
      </c>
      <c r="D537" s="65" t="s">
        <v>48</v>
      </c>
      <c r="E537" s="67">
        <f>IFERROR(MIN(AT_Bidders),0)</f>
        <v>15</v>
      </c>
      <c r="F537" s="67">
        <f>IFERROR(MAX(AT_Bidders),0)</f>
        <v>95</v>
      </c>
      <c r="G537" s="67">
        <f>IFERROR(AVERAGE(AT_Bidders),0)</f>
        <v>39.137499999999996</v>
      </c>
      <c r="H537" s="68" t="str">
        <f>tbl_AT[[#This Row],[Item '#]]&amp;"     "&amp;tbl_AT[[#This Row],[Description]]&amp;"     ("&amp;tbl_AT[[#This Row],[Unit]]&amp;")"</f>
        <v>630     Sign, Flat Sheet     (SF)</v>
      </c>
      <c r="I537" s="68">
        <v>22</v>
      </c>
      <c r="J537" s="68">
        <v>26</v>
      </c>
      <c r="K537" s="68">
        <v>15</v>
      </c>
      <c r="L537" s="68">
        <v>20</v>
      </c>
      <c r="M537" s="68">
        <v>91.33</v>
      </c>
      <c r="N537" s="68">
        <v>20</v>
      </c>
      <c r="O537" s="68">
        <v>30.87</v>
      </c>
      <c r="P537" s="68">
        <v>20</v>
      </c>
      <c r="Q537" s="68">
        <v>20</v>
      </c>
      <c r="R537" s="68">
        <v>84.45</v>
      </c>
      <c r="S537" s="68">
        <v>25</v>
      </c>
      <c r="T537" s="68">
        <v>95</v>
      </c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9"/>
    </row>
    <row r="538" spans="1:68" ht="18" customHeight="1" x14ac:dyDescent="0.3">
      <c r="A538" s="1">
        <v>2019</v>
      </c>
      <c r="B538" s="65">
        <v>630</v>
      </c>
      <c r="C538" s="66" t="s">
        <v>8703</v>
      </c>
      <c r="D538" s="65" t="s">
        <v>26</v>
      </c>
      <c r="E538" s="67">
        <f>IFERROR(MIN(AT_Bidders),0)</f>
        <v>8</v>
      </c>
      <c r="F538" s="67">
        <f>IFERROR(MAX(AT_Bidders),0)</f>
        <v>33</v>
      </c>
      <c r="G538" s="67">
        <f>IFERROR(AVERAGE(AT_Bidders),0)</f>
        <v>15.365833333333333</v>
      </c>
      <c r="H538" s="68" t="str">
        <f>tbl_AT[[#This Row],[Item '#]]&amp;"     "&amp;tbl_AT[[#This Row],[Description]]&amp;"     ("&amp;tbl_AT[[#This Row],[Unit]]&amp;")"</f>
        <v>630     Ground Mounted Support     (FT)</v>
      </c>
      <c r="I538" s="68">
        <v>13.5</v>
      </c>
      <c r="J538" s="68">
        <v>14.6</v>
      </c>
      <c r="K538" s="68">
        <v>8</v>
      </c>
      <c r="L538" s="68">
        <v>12.5</v>
      </c>
      <c r="M538" s="68">
        <v>9.0299999999999994</v>
      </c>
      <c r="N538" s="68">
        <v>10</v>
      </c>
      <c r="O538" s="68">
        <v>22.65</v>
      </c>
      <c r="P538" s="68">
        <v>12.5</v>
      </c>
      <c r="Q538" s="68">
        <v>12.5</v>
      </c>
      <c r="R538" s="68">
        <v>21.11</v>
      </c>
      <c r="S538" s="68">
        <v>15</v>
      </c>
      <c r="T538" s="68">
        <v>33</v>
      </c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9"/>
    </row>
    <row r="539" spans="1:68" ht="18" customHeight="1" x14ac:dyDescent="0.3">
      <c r="A539" s="1">
        <v>2019</v>
      </c>
      <c r="B539" s="65" t="s">
        <v>75</v>
      </c>
      <c r="C539" s="66" t="s">
        <v>8704</v>
      </c>
      <c r="D539" s="65" t="s">
        <v>59</v>
      </c>
      <c r="E539" s="67">
        <f>IFERROR(MIN(AT_Bidders),0)</f>
        <v>228</v>
      </c>
      <c r="F539" s="67">
        <f>IFERROR(MAX(AT_Bidders),0)</f>
        <v>1500</v>
      </c>
      <c r="G539" s="67">
        <f>IFERROR(AVERAGE(AT_Bidders),0)</f>
        <v>578.2791666666667</v>
      </c>
      <c r="H539" s="68" t="str">
        <f>tbl_AT[[#This Row],[Item '#]]&amp;"     "&amp;tbl_AT[[#This Row],[Description]]&amp;"     ("&amp;tbl_AT[[#This Row],[Unit]]&amp;")"</f>
        <v>SPEC     Handicap Parking Sign with Post and Base - Complete     (EA)</v>
      </c>
      <c r="I539" s="68">
        <v>865</v>
      </c>
      <c r="J539" s="68">
        <v>228</v>
      </c>
      <c r="K539" s="68">
        <v>280</v>
      </c>
      <c r="L539" s="68">
        <v>475</v>
      </c>
      <c r="M539" s="68">
        <v>1012</v>
      </c>
      <c r="N539" s="68">
        <v>500</v>
      </c>
      <c r="O539" s="68">
        <v>468.59</v>
      </c>
      <c r="P539" s="68">
        <v>250</v>
      </c>
      <c r="Q539" s="68">
        <v>450</v>
      </c>
      <c r="R539" s="68">
        <v>460.76</v>
      </c>
      <c r="S539" s="68">
        <v>450</v>
      </c>
      <c r="T539" s="68">
        <v>1500</v>
      </c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9"/>
    </row>
    <row r="540" spans="1:68" ht="18" customHeight="1" x14ac:dyDescent="0.3">
      <c r="A540" s="1">
        <v>2019</v>
      </c>
      <c r="B540" s="65" t="s">
        <v>75</v>
      </c>
      <c r="C540" s="66" t="s">
        <v>8705</v>
      </c>
      <c r="D540" s="65" t="s">
        <v>26</v>
      </c>
      <c r="E540" s="67">
        <f>IFERROR(MIN(AT_Bidders),0)</f>
        <v>27.16</v>
      </c>
      <c r="F540" s="67">
        <f>IFERROR(MAX(AT_Bidders),0)</f>
        <v>63</v>
      </c>
      <c r="G540" s="67">
        <f>IFERROR(AVERAGE(AT_Bidders),0)</f>
        <v>41.62166666666667</v>
      </c>
      <c r="H540" s="68" t="str">
        <f>tbl_AT[[#This Row],[Item '#]]&amp;"     "&amp;tbl_AT[[#This Row],[Description]]&amp;"     ("&amp;tbl_AT[[#This Row],[Unit]]&amp;")"</f>
        <v>SPEC     Wood Guard Rail     (FT)</v>
      </c>
      <c r="I540" s="68">
        <v>38</v>
      </c>
      <c r="J540" s="68">
        <v>43</v>
      </c>
      <c r="K540" s="68">
        <v>37.5</v>
      </c>
      <c r="L540" s="68">
        <v>36.67</v>
      </c>
      <c r="M540" s="68">
        <v>47.52</v>
      </c>
      <c r="N540" s="68">
        <v>40</v>
      </c>
      <c r="O540" s="68">
        <v>55.03</v>
      </c>
      <c r="P540" s="68">
        <v>35</v>
      </c>
      <c r="Q540" s="68">
        <v>27.16</v>
      </c>
      <c r="R540" s="68">
        <v>33.58</v>
      </c>
      <c r="S540" s="68">
        <v>43</v>
      </c>
      <c r="T540" s="68">
        <v>63</v>
      </c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9"/>
    </row>
    <row r="541" spans="1:68" ht="18" customHeight="1" x14ac:dyDescent="0.3">
      <c r="A541" s="1">
        <v>2019</v>
      </c>
      <c r="B541" s="65" t="s">
        <v>75</v>
      </c>
      <c r="C541" s="66" t="s">
        <v>78</v>
      </c>
      <c r="D541" s="65" t="s">
        <v>59</v>
      </c>
      <c r="E541" s="67">
        <f>IFERROR(MIN(AT_Bidders),0)</f>
        <v>323</v>
      </c>
      <c r="F541" s="67">
        <f>IFERROR(MAX(AT_Bidders),0)</f>
        <v>2100</v>
      </c>
      <c r="G541" s="67">
        <f>IFERROR(AVERAGE(AT_Bidders),0)</f>
        <v>1081.6908333333333</v>
      </c>
      <c r="H541" s="68" t="str">
        <f>tbl_AT[[#This Row],[Item '#]]&amp;"     "&amp;tbl_AT[[#This Row],[Description]]&amp;"     ("&amp;tbl_AT[[#This Row],[Unit]]&amp;")"</f>
        <v>SPEC     Collapsible Bollard     (EA)</v>
      </c>
      <c r="I541" s="68">
        <v>2100</v>
      </c>
      <c r="J541" s="68">
        <v>323</v>
      </c>
      <c r="K541" s="68">
        <v>1025</v>
      </c>
      <c r="L541" s="68">
        <v>600</v>
      </c>
      <c r="M541" s="68">
        <v>855.07</v>
      </c>
      <c r="N541" s="68">
        <v>1100</v>
      </c>
      <c r="O541" s="68">
        <v>1598.72</v>
      </c>
      <c r="P541" s="68">
        <v>1000</v>
      </c>
      <c r="Q541" s="68">
        <v>936</v>
      </c>
      <c r="R541" s="68">
        <v>1312.5</v>
      </c>
      <c r="S541" s="68">
        <v>830</v>
      </c>
      <c r="T541" s="68">
        <v>1300</v>
      </c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9"/>
    </row>
    <row r="542" spans="1:68" ht="18" customHeight="1" x14ac:dyDescent="0.3">
      <c r="A542" s="1">
        <v>2019</v>
      </c>
      <c r="B542" s="65" t="s">
        <v>75</v>
      </c>
      <c r="C542" s="66" t="s">
        <v>8706</v>
      </c>
      <c r="D542" s="65" t="s">
        <v>59</v>
      </c>
      <c r="E542" s="67">
        <f>IFERROR(MIN(AT_Bidders),0)</f>
        <v>250</v>
      </c>
      <c r="F542" s="67">
        <f>IFERROR(MAX(AT_Bidders),0)</f>
        <v>879</v>
      </c>
      <c r="G542" s="67">
        <f>IFERROR(AVERAGE(AT_Bidders),0)</f>
        <v>561.83000000000004</v>
      </c>
      <c r="H542" s="68" t="str">
        <f>tbl_AT[[#This Row],[Item '#]]&amp;"     "&amp;tbl_AT[[#This Row],[Description]]&amp;"     ("&amp;tbl_AT[[#This Row],[Unit]]&amp;")"</f>
        <v>SPEC     Steel Bollards at transformers and dumpsters     (EA)</v>
      </c>
      <c r="I542" s="68">
        <v>475</v>
      </c>
      <c r="J542" s="68">
        <v>879</v>
      </c>
      <c r="K542" s="68">
        <v>475</v>
      </c>
      <c r="L542" s="68">
        <v>250</v>
      </c>
      <c r="M542" s="68">
        <v>701.55</v>
      </c>
      <c r="N542" s="68">
        <v>500</v>
      </c>
      <c r="O542" s="68">
        <v>606.41</v>
      </c>
      <c r="P542" s="68">
        <v>815</v>
      </c>
      <c r="Q542" s="68">
        <v>450</v>
      </c>
      <c r="R542" s="68">
        <v>470</v>
      </c>
      <c r="S542" s="68">
        <v>470</v>
      </c>
      <c r="T542" s="68">
        <v>650</v>
      </c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9"/>
    </row>
    <row r="543" spans="1:68" ht="18" customHeight="1" x14ac:dyDescent="0.3">
      <c r="A543" s="1">
        <v>2019</v>
      </c>
      <c r="B543" s="65">
        <v>607</v>
      </c>
      <c r="C543" s="66" t="s">
        <v>4795</v>
      </c>
      <c r="D543" s="65" t="s">
        <v>26</v>
      </c>
      <c r="E543" s="67">
        <f>IFERROR(MIN(AT_Bidders),0)</f>
        <v>2.5</v>
      </c>
      <c r="F543" s="67">
        <f>IFERROR(MAX(AT_Bidders),0)</f>
        <v>7.39</v>
      </c>
      <c r="G543" s="67">
        <f>IFERROR(AVERAGE(AT_Bidders),0)</f>
        <v>4.0308333333333328</v>
      </c>
      <c r="H543" s="68" t="str">
        <f>tbl_AT[[#This Row],[Item '#]]&amp;"     "&amp;tbl_AT[[#This Row],[Description]]&amp;"     ("&amp;tbl_AT[[#This Row],[Unit]]&amp;")"</f>
        <v>607     Construction Fence     (FT)</v>
      </c>
      <c r="I543" s="68">
        <v>2.5</v>
      </c>
      <c r="J543" s="68">
        <v>4.8</v>
      </c>
      <c r="K543" s="68">
        <v>3</v>
      </c>
      <c r="L543" s="68">
        <v>4</v>
      </c>
      <c r="M543" s="68">
        <v>5.63</v>
      </c>
      <c r="N543" s="68">
        <v>2.5</v>
      </c>
      <c r="O543" s="68">
        <v>7.39</v>
      </c>
      <c r="P543" s="68">
        <v>4.5</v>
      </c>
      <c r="Q543" s="68">
        <v>4</v>
      </c>
      <c r="R543" s="68">
        <v>3.15</v>
      </c>
      <c r="S543" s="68">
        <v>4</v>
      </c>
      <c r="T543" s="68">
        <v>2.9</v>
      </c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9"/>
    </row>
    <row r="544" spans="1:68" ht="18" customHeight="1" x14ac:dyDescent="0.3">
      <c r="A544" s="1">
        <v>2019</v>
      </c>
      <c r="B544" s="65">
        <v>832</v>
      </c>
      <c r="C544" s="66" t="s">
        <v>4741</v>
      </c>
      <c r="D544" s="65" t="s">
        <v>59</v>
      </c>
      <c r="E544" s="67">
        <f>IFERROR(MIN(AT_Bidders),0)</f>
        <v>100</v>
      </c>
      <c r="F544" s="67">
        <f>IFERROR(MAX(AT_Bidders),0)</f>
        <v>1500</v>
      </c>
      <c r="G544" s="67">
        <f>IFERROR(AVERAGE(AT_Bidders),0)</f>
        <v>304.5408333333333</v>
      </c>
      <c r="H544" s="68" t="str">
        <f>tbl_AT[[#This Row],[Item '#]]&amp;"     "&amp;tbl_AT[[#This Row],[Description]]&amp;"     ("&amp;tbl_AT[[#This Row],[Unit]]&amp;")"</f>
        <v>832     Inlet Protection     (EA)</v>
      </c>
      <c r="I544" s="68">
        <v>120</v>
      </c>
      <c r="J544" s="68">
        <v>179</v>
      </c>
      <c r="K544" s="68">
        <v>165</v>
      </c>
      <c r="L544" s="68">
        <v>100</v>
      </c>
      <c r="M544" s="68">
        <v>438.9</v>
      </c>
      <c r="N544" s="68">
        <v>150</v>
      </c>
      <c r="O544" s="68">
        <v>121.59</v>
      </c>
      <c r="P544" s="68">
        <v>250</v>
      </c>
      <c r="Q544" s="68">
        <v>1500</v>
      </c>
      <c r="R544" s="68">
        <v>250</v>
      </c>
      <c r="S544" s="68">
        <v>260</v>
      </c>
      <c r="T544" s="68">
        <v>120</v>
      </c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9"/>
    </row>
    <row r="545" spans="1:68" ht="18" customHeight="1" x14ac:dyDescent="0.3">
      <c r="A545" s="1">
        <v>2019</v>
      </c>
      <c r="B545" s="65">
        <v>832</v>
      </c>
      <c r="C545" s="66" t="s">
        <v>81</v>
      </c>
      <c r="D545" s="65" t="s">
        <v>26</v>
      </c>
      <c r="E545" s="67">
        <f>IFERROR(MIN(AT_Bidders),0)</f>
        <v>1</v>
      </c>
      <c r="F545" s="67">
        <f>IFERROR(MAX(AT_Bidders),0)</f>
        <v>5</v>
      </c>
      <c r="G545" s="67">
        <f>IFERROR(AVERAGE(AT_Bidders),0)</f>
        <v>2.8883333333333332</v>
      </c>
      <c r="H545" s="68" t="str">
        <f>tbl_AT[[#This Row],[Item '#]]&amp;"     "&amp;tbl_AT[[#This Row],[Description]]&amp;"     ("&amp;tbl_AT[[#This Row],[Unit]]&amp;")"</f>
        <v>832     Silt Fence     (FT)</v>
      </c>
      <c r="I545" s="68">
        <v>3</v>
      </c>
      <c r="J545" s="68">
        <v>4.2</v>
      </c>
      <c r="K545" s="68">
        <v>2.5</v>
      </c>
      <c r="L545" s="68">
        <v>1</v>
      </c>
      <c r="M545" s="68">
        <v>2.87</v>
      </c>
      <c r="N545" s="68">
        <v>2</v>
      </c>
      <c r="O545" s="68">
        <v>3.19</v>
      </c>
      <c r="P545" s="68">
        <v>3</v>
      </c>
      <c r="Q545" s="68">
        <v>2.5</v>
      </c>
      <c r="R545" s="68">
        <v>3.15</v>
      </c>
      <c r="S545" s="68">
        <v>5</v>
      </c>
      <c r="T545" s="68">
        <v>2.25</v>
      </c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9"/>
    </row>
    <row r="546" spans="1:68" ht="18" customHeight="1" x14ac:dyDescent="0.3">
      <c r="A546" s="1">
        <v>2019</v>
      </c>
      <c r="B546" s="65">
        <v>832</v>
      </c>
      <c r="C546" s="66" t="s">
        <v>4742</v>
      </c>
      <c r="D546" s="65" t="s">
        <v>59</v>
      </c>
      <c r="E546" s="67">
        <f>IFERROR(MIN(AT_Bidders),0)</f>
        <v>2127</v>
      </c>
      <c r="F546" s="67">
        <f>IFERROR(MAX(AT_Bidders),0)</f>
        <v>5249.2</v>
      </c>
      <c r="G546" s="67">
        <f>IFERROR(AVERAGE(AT_Bidders),0)</f>
        <v>3565.3683333333333</v>
      </c>
      <c r="H546" s="68" t="str">
        <f>tbl_AT[[#This Row],[Item '#]]&amp;"     "&amp;tbl_AT[[#This Row],[Description]]&amp;"     ("&amp;tbl_AT[[#This Row],[Unit]]&amp;")"</f>
        <v>832     Stabilized Construction Entrance     (EA)</v>
      </c>
      <c r="I546" s="68">
        <v>3700</v>
      </c>
      <c r="J546" s="68">
        <v>2127</v>
      </c>
      <c r="K546" s="68">
        <v>2300</v>
      </c>
      <c r="L546" s="68">
        <v>5000</v>
      </c>
      <c r="M546" s="68">
        <v>5249.2</v>
      </c>
      <c r="N546" s="68">
        <v>3000</v>
      </c>
      <c r="O546" s="68">
        <v>3308.22</v>
      </c>
      <c r="P546" s="68">
        <v>4300</v>
      </c>
      <c r="Q546" s="68">
        <v>4400</v>
      </c>
      <c r="R546" s="68">
        <v>3500</v>
      </c>
      <c r="S546" s="68">
        <v>2400</v>
      </c>
      <c r="T546" s="68">
        <v>3500</v>
      </c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9"/>
    </row>
    <row r="547" spans="1:68" ht="18" customHeight="1" x14ac:dyDescent="0.3">
      <c r="A547" s="1">
        <v>2019</v>
      </c>
      <c r="B547" s="65">
        <v>671</v>
      </c>
      <c r="C547" s="66" t="s">
        <v>5990</v>
      </c>
      <c r="D547" s="65" t="s">
        <v>21</v>
      </c>
      <c r="E547" s="67">
        <f>IFERROR(MIN(AT_Bidders),0)</f>
        <v>1.85</v>
      </c>
      <c r="F547" s="67">
        <f>IFERROR(MAX(AT_Bidders),0)</f>
        <v>22.23</v>
      </c>
      <c r="G547" s="67">
        <f>IFERROR(AVERAGE(AT_Bidders),0)</f>
        <v>4.0958333333333341</v>
      </c>
      <c r="H547" s="68" t="str">
        <f>tbl_AT[[#This Row],[Item '#]]&amp;"     "&amp;tbl_AT[[#This Row],[Description]]&amp;"     ("&amp;tbl_AT[[#This Row],[Unit]]&amp;")"</f>
        <v>671     Erosion Control Blanket (Slope/Swale Stabilization)     (SY)</v>
      </c>
      <c r="I547" s="68">
        <v>2</v>
      </c>
      <c r="J547" s="68">
        <v>3.4</v>
      </c>
      <c r="K547" s="68">
        <v>1.85</v>
      </c>
      <c r="L547" s="68">
        <v>2</v>
      </c>
      <c r="M547" s="68">
        <v>2.21</v>
      </c>
      <c r="N547" s="68">
        <v>4</v>
      </c>
      <c r="O547" s="68">
        <v>2.21</v>
      </c>
      <c r="P547" s="68">
        <v>2</v>
      </c>
      <c r="Q547" s="68">
        <v>2</v>
      </c>
      <c r="R547" s="68">
        <v>22.23</v>
      </c>
      <c r="S547" s="68">
        <v>3</v>
      </c>
      <c r="T547" s="68">
        <v>2.25</v>
      </c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9"/>
    </row>
    <row r="548" spans="1:68" ht="18" customHeight="1" x14ac:dyDescent="0.3">
      <c r="A548" s="1">
        <v>2019</v>
      </c>
      <c r="B548" s="65">
        <v>832</v>
      </c>
      <c r="C548" s="66" t="s">
        <v>8707</v>
      </c>
      <c r="D548" s="65" t="s">
        <v>59</v>
      </c>
      <c r="E548" s="67">
        <f>IFERROR(MIN(AT_Bidders),0)</f>
        <v>224</v>
      </c>
      <c r="F548" s="67">
        <f>IFERROR(MAX(AT_Bidders),0)</f>
        <v>2858.2</v>
      </c>
      <c r="G548" s="67">
        <f>IFERROR(AVERAGE(AT_Bidders),0)</f>
        <v>882.09</v>
      </c>
      <c r="H548" s="68" t="str">
        <f>tbl_AT[[#This Row],[Item '#]]&amp;"     "&amp;tbl_AT[[#This Row],[Description]]&amp;"     ("&amp;tbl_AT[[#This Row],[Unit]]&amp;")"</f>
        <v>832     Check Dam &amp; Standpipe for sedimentation basin     (EA)</v>
      </c>
      <c r="I548" s="68">
        <v>750</v>
      </c>
      <c r="J548" s="68">
        <v>224</v>
      </c>
      <c r="K548" s="68">
        <v>1500</v>
      </c>
      <c r="L548" s="68">
        <v>700</v>
      </c>
      <c r="M548" s="68">
        <v>1012.88</v>
      </c>
      <c r="N548" s="68">
        <v>900</v>
      </c>
      <c r="O548" s="68">
        <v>2858.2</v>
      </c>
      <c r="P548" s="68">
        <v>400</v>
      </c>
      <c r="Q548" s="68">
        <v>900</v>
      </c>
      <c r="R548" s="68">
        <v>350</v>
      </c>
      <c r="S548" s="68">
        <v>640</v>
      </c>
      <c r="T548" s="68">
        <v>350</v>
      </c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9"/>
    </row>
    <row r="549" spans="1:68" ht="18" customHeight="1" x14ac:dyDescent="0.3">
      <c r="A549" s="1">
        <v>2019</v>
      </c>
      <c r="B549" s="65">
        <v>623</v>
      </c>
      <c r="C549" s="66" t="s">
        <v>4746</v>
      </c>
      <c r="D549" s="65" t="s">
        <v>59</v>
      </c>
      <c r="E549" s="67">
        <f>IFERROR(MIN(AT_Bidders),0)</f>
        <v>585</v>
      </c>
      <c r="F549" s="67">
        <f>IFERROR(MAX(AT_Bidders),0)</f>
        <v>3858.93</v>
      </c>
      <c r="G549" s="67">
        <f>IFERROR(AVERAGE(AT_Bidders),0)</f>
        <v>1223.7691666666667</v>
      </c>
      <c r="H549" s="68" t="str">
        <f>tbl_AT[[#This Row],[Item '#]]&amp;"     "&amp;tbl_AT[[#This Row],[Description]]&amp;"     ("&amp;tbl_AT[[#This Row],[Unit]]&amp;")"</f>
        <v>623     Survey Control Monument     (EA)</v>
      </c>
      <c r="I549" s="68">
        <v>850</v>
      </c>
      <c r="J549" s="68">
        <v>979</v>
      </c>
      <c r="K549" s="68">
        <v>585</v>
      </c>
      <c r="L549" s="68">
        <v>1000</v>
      </c>
      <c r="M549" s="68">
        <v>822.8</v>
      </c>
      <c r="N549" s="68">
        <v>800</v>
      </c>
      <c r="O549" s="68">
        <v>3858.93</v>
      </c>
      <c r="P549" s="68">
        <v>750</v>
      </c>
      <c r="Q549" s="68">
        <v>650</v>
      </c>
      <c r="R549" s="68">
        <v>989.5</v>
      </c>
      <c r="S549" s="68">
        <v>1300</v>
      </c>
      <c r="T549" s="68">
        <v>2100</v>
      </c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9"/>
    </row>
    <row r="550" spans="1:68" ht="18" customHeight="1" x14ac:dyDescent="0.3">
      <c r="A550" s="1">
        <v>2019</v>
      </c>
      <c r="B550" s="65">
        <v>661</v>
      </c>
      <c r="C550" s="66" t="s">
        <v>4747</v>
      </c>
      <c r="D550" s="65" t="s">
        <v>59</v>
      </c>
      <c r="E550" s="67">
        <f>IFERROR(MIN(AT_Bidders),0)</f>
        <v>340</v>
      </c>
      <c r="F550" s="67">
        <f>IFERROR(MAX(AT_Bidders),0)</f>
        <v>771.8</v>
      </c>
      <c r="G550" s="67">
        <f>IFERROR(AVERAGE(AT_Bidders),0)</f>
        <v>533.99583333333328</v>
      </c>
      <c r="H550" s="68" t="str">
        <f>tbl_AT[[#This Row],[Item '#]]&amp;"     "&amp;tbl_AT[[#This Row],[Description]]&amp;"     ("&amp;tbl_AT[[#This Row],[Unit]]&amp;")"</f>
        <v>661     Canopy Trees (2.5" caliper)     (EA)</v>
      </c>
      <c r="I550" s="68">
        <v>457</v>
      </c>
      <c r="J550" s="68">
        <v>340</v>
      </c>
      <c r="K550" s="68">
        <v>425</v>
      </c>
      <c r="L550" s="68">
        <v>497</v>
      </c>
      <c r="M550" s="68">
        <v>546.70000000000005</v>
      </c>
      <c r="N550" s="68">
        <v>450</v>
      </c>
      <c r="O550" s="68">
        <v>771.8</v>
      </c>
      <c r="P550" s="68">
        <v>700</v>
      </c>
      <c r="Q550" s="68">
        <v>700</v>
      </c>
      <c r="R550" s="68">
        <v>450.45</v>
      </c>
      <c r="S550" s="68">
        <v>620</v>
      </c>
      <c r="T550" s="68">
        <v>450</v>
      </c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9"/>
    </row>
    <row r="551" spans="1:68" ht="18" customHeight="1" x14ac:dyDescent="0.3">
      <c r="A551" s="1">
        <v>2019</v>
      </c>
      <c r="B551" s="65">
        <v>661</v>
      </c>
      <c r="C551" s="66" t="s">
        <v>4748</v>
      </c>
      <c r="D551" s="65" t="s">
        <v>59</v>
      </c>
      <c r="E551" s="67">
        <f>IFERROR(MIN(AT_Bidders),0)</f>
        <v>315.89999999999998</v>
      </c>
      <c r="F551" s="67">
        <f>IFERROR(MAX(AT_Bidders),0)</f>
        <v>551.28</v>
      </c>
      <c r="G551" s="67">
        <f>IFERROR(AVERAGE(AT_Bidders),0)</f>
        <v>400.44000000000005</v>
      </c>
      <c r="H551" s="68" t="str">
        <f>tbl_AT[[#This Row],[Item '#]]&amp;"     "&amp;tbl_AT[[#This Row],[Description]]&amp;"     ("&amp;tbl_AT[[#This Row],[Unit]]&amp;")"</f>
        <v>661     Evergreen Trees (6' height)     (EA)</v>
      </c>
      <c r="I551" s="68">
        <v>347</v>
      </c>
      <c r="J551" s="68">
        <v>430</v>
      </c>
      <c r="K551" s="68">
        <v>325</v>
      </c>
      <c r="L551" s="68">
        <v>341</v>
      </c>
      <c r="M551" s="68">
        <v>375.1</v>
      </c>
      <c r="N551" s="68">
        <v>350</v>
      </c>
      <c r="O551" s="68">
        <v>551.28</v>
      </c>
      <c r="P551" s="68">
        <v>500</v>
      </c>
      <c r="Q551" s="68">
        <v>500</v>
      </c>
      <c r="R551" s="68">
        <v>315.89999999999998</v>
      </c>
      <c r="S551" s="68">
        <v>420</v>
      </c>
      <c r="T551" s="68">
        <v>350</v>
      </c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9"/>
    </row>
    <row r="552" spans="1:68" ht="18" customHeight="1" x14ac:dyDescent="0.3">
      <c r="A552" s="1">
        <v>2019</v>
      </c>
      <c r="B552" s="65">
        <v>661</v>
      </c>
      <c r="C552" s="66" t="s">
        <v>4749</v>
      </c>
      <c r="D552" s="65" t="s">
        <v>59</v>
      </c>
      <c r="E552" s="67">
        <f>IFERROR(MIN(AT_Bidders),0)</f>
        <v>229</v>
      </c>
      <c r="F552" s="67">
        <f>IFERROR(MAX(AT_Bidders),0)</f>
        <v>551.28</v>
      </c>
      <c r="G552" s="67">
        <f>IFERROR(AVERAGE(AT_Bidders),0)</f>
        <v>390.98583333333335</v>
      </c>
      <c r="H552" s="68" t="str">
        <f>tbl_AT[[#This Row],[Item '#]]&amp;"     "&amp;tbl_AT[[#This Row],[Description]]&amp;"     ("&amp;tbl_AT[[#This Row],[Unit]]&amp;")"</f>
        <v>661     Ornamental Trees (1.5" caliper)     (EA)</v>
      </c>
      <c r="I552" s="68">
        <v>374</v>
      </c>
      <c r="J552" s="68">
        <v>229</v>
      </c>
      <c r="K552" s="68">
        <v>350</v>
      </c>
      <c r="L552" s="68">
        <v>352</v>
      </c>
      <c r="M552" s="68">
        <v>387.2</v>
      </c>
      <c r="N552" s="68">
        <v>370</v>
      </c>
      <c r="O552" s="68">
        <v>551.28</v>
      </c>
      <c r="P552" s="68">
        <v>500</v>
      </c>
      <c r="Q552" s="68">
        <v>500</v>
      </c>
      <c r="R552" s="68">
        <v>298.35000000000002</v>
      </c>
      <c r="S552" s="68">
        <v>430</v>
      </c>
      <c r="T552" s="68">
        <v>350</v>
      </c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9"/>
    </row>
    <row r="553" spans="1:68" ht="18" customHeight="1" x14ac:dyDescent="0.3">
      <c r="A553" s="1">
        <v>2019</v>
      </c>
      <c r="B553" s="65">
        <v>661</v>
      </c>
      <c r="C553" s="66" t="s">
        <v>4750</v>
      </c>
      <c r="D553" s="65" t="s">
        <v>59</v>
      </c>
      <c r="E553" s="67">
        <f>IFERROR(MIN(AT_Bidders),0)</f>
        <v>40</v>
      </c>
      <c r="F553" s="67">
        <f>IFERROR(MAX(AT_Bidders),0)</f>
        <v>134.66999999999999</v>
      </c>
      <c r="G553" s="67">
        <f>IFERROR(AVERAGE(AT_Bidders),0)</f>
        <v>75.958333333333329</v>
      </c>
      <c r="H553" s="68" t="str">
        <f>tbl_AT[[#This Row],[Item '#]]&amp;"     "&amp;tbl_AT[[#This Row],[Description]]&amp;"     ("&amp;tbl_AT[[#This Row],[Unit]]&amp;")"</f>
        <v>661     Shrubs (#3 container)     (EA)</v>
      </c>
      <c r="I553" s="68">
        <v>60</v>
      </c>
      <c r="J553" s="68">
        <v>40</v>
      </c>
      <c r="K553" s="68">
        <v>60</v>
      </c>
      <c r="L553" s="68">
        <v>46</v>
      </c>
      <c r="M553" s="68">
        <v>50.6</v>
      </c>
      <c r="N553" s="68">
        <v>60</v>
      </c>
      <c r="O553" s="68">
        <v>99.23</v>
      </c>
      <c r="P553" s="68">
        <v>90</v>
      </c>
      <c r="Q553" s="68">
        <v>90</v>
      </c>
      <c r="R553" s="68">
        <v>134.66999999999999</v>
      </c>
      <c r="S553" s="68">
        <v>56</v>
      </c>
      <c r="T553" s="68">
        <v>125</v>
      </c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9"/>
    </row>
    <row r="554" spans="1:68" ht="18" customHeight="1" x14ac:dyDescent="0.3">
      <c r="A554" s="1">
        <v>2019</v>
      </c>
      <c r="B554" s="65" t="s">
        <v>75</v>
      </c>
      <c r="C554" s="66" t="s">
        <v>4752</v>
      </c>
      <c r="D554" s="65" t="s">
        <v>21</v>
      </c>
      <c r="E554" s="67">
        <f>IFERROR(MIN(AT_Bidders),0)</f>
        <v>1.2</v>
      </c>
      <c r="F554" s="67">
        <f>IFERROR(MAX(AT_Bidders),0)</f>
        <v>4</v>
      </c>
      <c r="G554" s="67">
        <f>IFERROR(AVERAGE(AT_Bidders),0)</f>
        <v>1.8616666666666666</v>
      </c>
      <c r="H554" s="68" t="str">
        <f>tbl_AT[[#This Row],[Item '#]]&amp;"     "&amp;tbl_AT[[#This Row],[Description]]&amp;"     ("&amp;tbl_AT[[#This Row],[Unit]]&amp;")"</f>
        <v>SPEC     Seeding and Mulching - MWCD Native Grass Seed Mix     (SY)</v>
      </c>
      <c r="I554" s="68">
        <v>1.85</v>
      </c>
      <c r="J554" s="68">
        <v>3.2</v>
      </c>
      <c r="K554" s="68">
        <v>1.7</v>
      </c>
      <c r="L554" s="68">
        <v>1.2</v>
      </c>
      <c r="M554" s="68">
        <v>1.32</v>
      </c>
      <c r="N554" s="68">
        <v>2</v>
      </c>
      <c r="O554" s="68">
        <v>1.32</v>
      </c>
      <c r="P554" s="68">
        <v>1.2</v>
      </c>
      <c r="Q554" s="68">
        <v>1.2</v>
      </c>
      <c r="R554" s="68">
        <v>1.35</v>
      </c>
      <c r="S554" s="68">
        <v>2</v>
      </c>
      <c r="T554" s="68">
        <v>4</v>
      </c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9"/>
    </row>
    <row r="555" spans="1:68" ht="18" customHeight="1" x14ac:dyDescent="0.3">
      <c r="A555" s="1">
        <v>2019</v>
      </c>
      <c r="B555" s="65" t="s">
        <v>75</v>
      </c>
      <c r="C555" s="66" t="s">
        <v>8708</v>
      </c>
      <c r="D555" s="65" t="s">
        <v>21</v>
      </c>
      <c r="E555" s="67">
        <f>IFERROR(MIN(AT_Bidders),0)</f>
        <v>10</v>
      </c>
      <c r="F555" s="67">
        <f>IFERROR(MAX(AT_Bidders),0)</f>
        <v>27.2</v>
      </c>
      <c r="G555" s="67">
        <f>IFERROR(AVERAGE(AT_Bidders),0)</f>
        <v>16.133333333333333</v>
      </c>
      <c r="H555" s="68" t="str">
        <f>tbl_AT[[#This Row],[Item '#]]&amp;"     "&amp;tbl_AT[[#This Row],[Description]]&amp;"     ("&amp;tbl_AT[[#This Row],[Unit]]&amp;")"</f>
        <v>SPEC     RV Campsite Mulch - Washed River Rock Cobbles with Pre-Emergent Herbicide and Fabric     (SY)</v>
      </c>
      <c r="I555" s="68">
        <v>13.25</v>
      </c>
      <c r="J555" s="68">
        <v>27.2</v>
      </c>
      <c r="K555" s="68">
        <v>12.3</v>
      </c>
      <c r="L555" s="68">
        <v>15.3</v>
      </c>
      <c r="M555" s="68">
        <v>16.829999999999998</v>
      </c>
      <c r="N555" s="68">
        <v>13</v>
      </c>
      <c r="O555" s="68">
        <v>15.44</v>
      </c>
      <c r="P555" s="68">
        <v>14</v>
      </c>
      <c r="Q555" s="68">
        <v>14</v>
      </c>
      <c r="R555" s="68">
        <v>24.28</v>
      </c>
      <c r="S555" s="68">
        <v>18</v>
      </c>
      <c r="T555" s="68">
        <v>10</v>
      </c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9"/>
    </row>
    <row r="556" spans="1:68" ht="18" customHeight="1" x14ac:dyDescent="0.3">
      <c r="A556" s="1">
        <v>2019</v>
      </c>
      <c r="B556" s="65" t="s">
        <v>75</v>
      </c>
      <c r="C556" s="66" t="s">
        <v>8709</v>
      </c>
      <c r="D556" s="65" t="s">
        <v>21</v>
      </c>
      <c r="E556" s="67">
        <f>IFERROR(MIN(AT_Bidders),0)</f>
        <v>1</v>
      </c>
      <c r="F556" s="67">
        <f>IFERROR(MAX(AT_Bidders),0)</f>
        <v>2.5</v>
      </c>
      <c r="G556" s="67">
        <f>IFERROR(AVERAGE(AT_Bidders),0)</f>
        <v>1.3666666666666665</v>
      </c>
      <c r="H556" s="68" t="str">
        <f>tbl_AT[[#This Row],[Item '#]]&amp;"     "&amp;tbl_AT[[#This Row],[Description]]&amp;"     ("&amp;tbl_AT[[#This Row],[Unit]]&amp;")"</f>
        <v>SPEC     Seeding and Mulching - MWCD Fescue Plus Mixture (Turf Areas)     (SY)</v>
      </c>
      <c r="I556" s="68">
        <v>1.5</v>
      </c>
      <c r="J556" s="68">
        <v>1.2</v>
      </c>
      <c r="K556" s="68">
        <v>1.4</v>
      </c>
      <c r="L556" s="68">
        <v>1</v>
      </c>
      <c r="M556" s="68">
        <v>1.1000000000000001</v>
      </c>
      <c r="N556" s="68">
        <v>1.25</v>
      </c>
      <c r="O556" s="68">
        <v>1.32</v>
      </c>
      <c r="P556" s="68">
        <v>1.2</v>
      </c>
      <c r="Q556" s="68">
        <v>1.2</v>
      </c>
      <c r="R556" s="68">
        <v>1.23</v>
      </c>
      <c r="S556" s="68">
        <v>1.5</v>
      </c>
      <c r="T556" s="68">
        <v>2.5</v>
      </c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9"/>
    </row>
    <row r="557" spans="1:68" ht="18" customHeight="1" x14ac:dyDescent="0.3">
      <c r="A557" s="1">
        <v>2019</v>
      </c>
      <c r="B557" s="65">
        <v>659</v>
      </c>
      <c r="C557" s="66" t="s">
        <v>198</v>
      </c>
      <c r="D557" s="65" t="s">
        <v>199</v>
      </c>
      <c r="E557" s="67">
        <f>IFERROR(MIN(AT_Bidders),0)</f>
        <v>520</v>
      </c>
      <c r="F557" s="67">
        <f>IFERROR(MAX(AT_Bidders),0)</f>
        <v>1500</v>
      </c>
      <c r="G557" s="67">
        <f>IFERROR(AVERAGE(AT_Bidders),0)</f>
        <v>953.52750000000003</v>
      </c>
      <c r="H557" s="68" t="str">
        <f>tbl_AT[[#This Row],[Item '#]]&amp;"     "&amp;tbl_AT[[#This Row],[Description]]&amp;"     ("&amp;tbl_AT[[#This Row],[Unit]]&amp;")"</f>
        <v>659     Commercial Fertilizer     (TON)</v>
      </c>
      <c r="I557" s="68">
        <v>1400</v>
      </c>
      <c r="J557" s="68">
        <v>659</v>
      </c>
      <c r="K557" s="68">
        <v>1260</v>
      </c>
      <c r="L557" s="68">
        <v>600</v>
      </c>
      <c r="M557" s="68">
        <v>1375</v>
      </c>
      <c r="N557" s="68">
        <v>1500</v>
      </c>
      <c r="O557" s="68">
        <v>573.33000000000004</v>
      </c>
      <c r="P557" s="68">
        <v>520</v>
      </c>
      <c r="Q557" s="68">
        <v>520</v>
      </c>
      <c r="R557" s="68">
        <v>585</v>
      </c>
      <c r="S557" s="68">
        <v>1500</v>
      </c>
      <c r="T557" s="68">
        <v>950</v>
      </c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9"/>
    </row>
    <row r="558" spans="1:68" ht="18" customHeight="1" x14ac:dyDescent="0.3">
      <c r="A558" s="1">
        <v>2019</v>
      </c>
      <c r="B558" s="65">
        <v>659</v>
      </c>
      <c r="C558" s="66" t="s">
        <v>157</v>
      </c>
      <c r="D558" s="65" t="s">
        <v>158</v>
      </c>
      <c r="E558" s="67">
        <f>IFERROR(MIN(AT_Bidders),0)</f>
        <v>3</v>
      </c>
      <c r="F558" s="67">
        <f>IFERROR(MAX(AT_Bidders),0)</f>
        <v>76.05</v>
      </c>
      <c r="G558" s="67">
        <f>IFERROR(AVERAGE(AT_Bidders),0)</f>
        <v>42.304166666666667</v>
      </c>
      <c r="H558" s="68" t="str">
        <f>tbl_AT[[#This Row],[Item '#]]&amp;"     "&amp;tbl_AT[[#This Row],[Description]]&amp;"     ("&amp;tbl_AT[[#This Row],[Unit]]&amp;")"</f>
        <v>659     Water     (MGAL)</v>
      </c>
      <c r="I558" s="68">
        <v>43</v>
      </c>
      <c r="J558" s="68">
        <v>3</v>
      </c>
      <c r="K558" s="68">
        <v>40</v>
      </c>
      <c r="L558" s="68">
        <v>50</v>
      </c>
      <c r="M558" s="68">
        <v>38.5</v>
      </c>
      <c r="N558" s="68">
        <v>40</v>
      </c>
      <c r="O558" s="68">
        <v>44.1</v>
      </c>
      <c r="P558" s="68">
        <v>40</v>
      </c>
      <c r="Q558" s="68">
        <v>40</v>
      </c>
      <c r="R558" s="68">
        <v>76.05</v>
      </c>
      <c r="S558" s="68">
        <v>43</v>
      </c>
      <c r="T558" s="68">
        <v>50</v>
      </c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9"/>
    </row>
    <row r="559" spans="1:68" ht="18" customHeight="1" x14ac:dyDescent="0.3">
      <c r="A559" s="1">
        <v>2019</v>
      </c>
      <c r="B559" s="65">
        <v>651</v>
      </c>
      <c r="C559" s="66" t="s">
        <v>60</v>
      </c>
      <c r="D559" s="65" t="s">
        <v>9</v>
      </c>
      <c r="E559" s="67">
        <f>IFERROR(MIN(AT_Bidders),0)</f>
        <v>7.07</v>
      </c>
      <c r="F559" s="67">
        <f>IFERROR(MAX(AT_Bidders),0)</f>
        <v>75000</v>
      </c>
      <c r="G559" s="67">
        <f>IFERROR(AVERAGE(AT_Bidders),0)</f>
        <v>37856.439166666671</v>
      </c>
      <c r="H559" s="68" t="str">
        <f>tbl_AT[[#This Row],[Item '#]]&amp;"     "&amp;tbl_AT[[#This Row],[Description]]&amp;"     ("&amp;tbl_AT[[#This Row],[Unit]]&amp;")"</f>
        <v>651     Topsoil Stockpiled     (LS)</v>
      </c>
      <c r="I559" s="68">
        <v>37541</v>
      </c>
      <c r="J559" s="68">
        <v>14224</v>
      </c>
      <c r="K559" s="68">
        <v>18000</v>
      </c>
      <c r="L559" s="68">
        <v>27000</v>
      </c>
      <c r="M559" s="68">
        <v>44805.2</v>
      </c>
      <c r="N559" s="68">
        <v>25000</v>
      </c>
      <c r="O559" s="68">
        <v>7.07</v>
      </c>
      <c r="P559" s="68">
        <v>75000</v>
      </c>
      <c r="Q559" s="68">
        <v>57000</v>
      </c>
      <c r="R559" s="68">
        <v>66700</v>
      </c>
      <c r="S559" s="68">
        <v>64000</v>
      </c>
      <c r="T559" s="68">
        <v>25000</v>
      </c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9"/>
    </row>
    <row r="560" spans="1:68" ht="18" customHeight="1" x14ac:dyDescent="0.3">
      <c r="A560" s="1">
        <v>2019</v>
      </c>
      <c r="B560" s="65">
        <v>652</v>
      </c>
      <c r="C560" s="66" t="s">
        <v>61</v>
      </c>
      <c r="D560" s="65" t="s">
        <v>9</v>
      </c>
      <c r="E560" s="67">
        <f>IFERROR(MIN(AT_Bidders),0)</f>
        <v>10000</v>
      </c>
      <c r="F560" s="67">
        <f>IFERROR(MAX(AT_Bidders),0)</f>
        <v>173384</v>
      </c>
      <c r="G560" s="67">
        <f>IFERROR(AVERAGE(AT_Bidders),0)</f>
        <v>62549.945833333331</v>
      </c>
      <c r="H560" s="68" t="str">
        <f>tbl_AT[[#This Row],[Item '#]]&amp;"     "&amp;tbl_AT[[#This Row],[Description]]&amp;"     ("&amp;tbl_AT[[#This Row],[Unit]]&amp;")"</f>
        <v>652     Placing Stockpiled Topsoil     (LS)</v>
      </c>
      <c r="I560" s="68">
        <v>86592</v>
      </c>
      <c r="J560" s="68">
        <v>17668</v>
      </c>
      <c r="K560" s="68">
        <v>24000</v>
      </c>
      <c r="L560" s="68">
        <v>27000</v>
      </c>
      <c r="M560" s="68">
        <v>96712</v>
      </c>
      <c r="N560" s="68">
        <v>10000</v>
      </c>
      <c r="O560" s="68">
        <v>89243.35</v>
      </c>
      <c r="P560" s="68">
        <v>45000</v>
      </c>
      <c r="Q560" s="68">
        <v>59000</v>
      </c>
      <c r="R560" s="68">
        <v>173384</v>
      </c>
      <c r="S560" s="68">
        <v>72000</v>
      </c>
      <c r="T560" s="68">
        <v>50000</v>
      </c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9"/>
    </row>
    <row r="561" spans="1:68" ht="18" customHeight="1" x14ac:dyDescent="0.3">
      <c r="A561" s="1">
        <v>2019</v>
      </c>
      <c r="B561" s="65">
        <v>609</v>
      </c>
      <c r="C561" s="66" t="s">
        <v>5993</v>
      </c>
      <c r="D561" s="65" t="s">
        <v>12</v>
      </c>
      <c r="E561" s="67">
        <f>IFERROR(MIN(AT_Bidders),0)</f>
        <v>10</v>
      </c>
      <c r="F561" s="67">
        <f>IFERROR(MAX(AT_Bidders),0)</f>
        <v>120</v>
      </c>
      <c r="G561" s="67">
        <f>IFERROR(AVERAGE(AT_Bidders),0)</f>
        <v>44.625833333333333</v>
      </c>
      <c r="H561" s="68" t="str">
        <f>tbl_AT[[#This Row],[Item '#]]&amp;"     "&amp;tbl_AT[[#This Row],[Description]]&amp;"     ("&amp;tbl_AT[[#This Row],[Unit]]&amp;")"</f>
        <v>609     6” ODOT Type 2A Curb (at playgrounds)     (LF)</v>
      </c>
      <c r="I561" s="68">
        <v>30</v>
      </c>
      <c r="J561" s="68">
        <v>52.6</v>
      </c>
      <c r="K561" s="68">
        <v>14.75</v>
      </c>
      <c r="L561" s="68">
        <v>10</v>
      </c>
      <c r="M561" s="68">
        <v>51.7</v>
      </c>
      <c r="N561" s="68">
        <v>30</v>
      </c>
      <c r="O561" s="68">
        <v>26.46</v>
      </c>
      <c r="P561" s="68">
        <v>33</v>
      </c>
      <c r="Q561" s="68">
        <v>17</v>
      </c>
      <c r="R561" s="68">
        <v>55</v>
      </c>
      <c r="S561" s="68">
        <v>95</v>
      </c>
      <c r="T561" s="68">
        <v>120</v>
      </c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9"/>
    </row>
    <row r="562" spans="1:68" ht="18" customHeight="1" x14ac:dyDescent="0.3">
      <c r="A562" s="1">
        <v>2019</v>
      </c>
      <c r="B562" s="65" t="s">
        <v>75</v>
      </c>
      <c r="C562" s="66" t="s">
        <v>8710</v>
      </c>
      <c r="D562" s="65" t="s">
        <v>59</v>
      </c>
      <c r="E562" s="67">
        <f>IFERROR(MIN(AT_Bidders),0)</f>
        <v>7765</v>
      </c>
      <c r="F562" s="67">
        <f>IFERROR(MAX(AT_Bidders),0)</f>
        <v>13000</v>
      </c>
      <c r="G562" s="67">
        <f>IFERROR(AVERAGE(AT_Bidders),0)</f>
        <v>10612.275833333333</v>
      </c>
      <c r="H562" s="68" t="str">
        <f>tbl_AT[[#This Row],[Item '#]]&amp;"     "&amp;tbl_AT[[#This Row],[Description]]&amp;"     ("&amp;tbl_AT[[#This Row],[Unit]]&amp;")"</f>
        <v>SPEC     600 Amp, Nema 3R, 120/240V, 1Ph, 3W, Dist. Panel with Breakers (4) 250 Cb Avg.     (EA)</v>
      </c>
      <c r="I562" s="68">
        <v>9700</v>
      </c>
      <c r="J562" s="68">
        <v>11242</v>
      </c>
      <c r="K562" s="68">
        <v>8990</v>
      </c>
      <c r="L562" s="68">
        <v>7765</v>
      </c>
      <c r="M562" s="68">
        <v>9889</v>
      </c>
      <c r="N562" s="68">
        <v>12000</v>
      </c>
      <c r="O562" s="68">
        <v>11962.81</v>
      </c>
      <c r="P562" s="68">
        <v>8831</v>
      </c>
      <c r="Q562" s="68">
        <v>8990</v>
      </c>
      <c r="R562" s="68">
        <v>12477.5</v>
      </c>
      <c r="S562" s="68">
        <v>13000</v>
      </c>
      <c r="T562" s="68">
        <v>12500</v>
      </c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9"/>
    </row>
    <row r="563" spans="1:68" ht="18" customHeight="1" x14ac:dyDescent="0.3">
      <c r="A563" s="1">
        <v>2019</v>
      </c>
      <c r="B563" s="65" t="s">
        <v>75</v>
      </c>
      <c r="C563" s="66" t="s">
        <v>8711</v>
      </c>
      <c r="D563" s="65" t="s">
        <v>59</v>
      </c>
      <c r="E563" s="67">
        <f>IFERROR(MIN(AT_Bidders),0)</f>
        <v>1526</v>
      </c>
      <c r="F563" s="67">
        <f>IFERROR(MAX(AT_Bidders),0)</f>
        <v>3000</v>
      </c>
      <c r="G563" s="67">
        <f>IFERROR(AVERAGE(AT_Bidders),0)</f>
        <v>2147.834166666667</v>
      </c>
      <c r="H563" s="68" t="str">
        <f>tbl_AT[[#This Row],[Item '#]]&amp;"     "&amp;tbl_AT[[#This Row],[Description]]&amp;"     ("&amp;tbl_AT[[#This Row],[Unit]]&amp;")"</f>
        <v>SPEC     Panel Mounting Concrete Pad     (EA)</v>
      </c>
      <c r="I563" s="68">
        <v>1650</v>
      </c>
      <c r="J563" s="68">
        <v>2323</v>
      </c>
      <c r="K563" s="68">
        <v>1526</v>
      </c>
      <c r="L563" s="68">
        <v>1800</v>
      </c>
      <c r="M563" s="68">
        <v>1678.6</v>
      </c>
      <c r="N563" s="68">
        <v>2625</v>
      </c>
      <c r="O563" s="68">
        <v>2756.41</v>
      </c>
      <c r="P563" s="68">
        <v>1714</v>
      </c>
      <c r="Q563" s="68">
        <v>1526</v>
      </c>
      <c r="R563" s="68">
        <v>2875</v>
      </c>
      <c r="S563" s="68">
        <v>3000</v>
      </c>
      <c r="T563" s="68">
        <v>2300</v>
      </c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9"/>
    </row>
    <row r="564" spans="1:68" ht="18" customHeight="1" x14ac:dyDescent="0.3">
      <c r="A564" s="1">
        <v>2019</v>
      </c>
      <c r="B564" s="65" t="s">
        <v>75</v>
      </c>
      <c r="C564" s="66" t="s">
        <v>8712</v>
      </c>
      <c r="D564" s="65" t="s">
        <v>59</v>
      </c>
      <c r="E564" s="67">
        <f>IFERROR(MIN(AT_Bidders),0)</f>
        <v>400</v>
      </c>
      <c r="F564" s="67">
        <f>IFERROR(MAX(AT_Bidders),0)</f>
        <v>2400</v>
      </c>
      <c r="G564" s="67">
        <f>IFERROR(AVERAGE(AT_Bidders),0)</f>
        <v>1439.0525</v>
      </c>
      <c r="H564" s="68" t="str">
        <f>tbl_AT[[#This Row],[Item '#]]&amp;"     "&amp;tbl_AT[[#This Row],[Description]]&amp;"     ("&amp;tbl_AT[[#This Row],[Unit]]&amp;")"</f>
        <v>SPEC     Installation of High Voltage Transformer Concrete Box Pad (Furnished by AEP)     (EA)</v>
      </c>
      <c r="I564" s="68">
        <v>1410</v>
      </c>
      <c r="J564" s="68">
        <v>607</v>
      </c>
      <c r="K564" s="68">
        <v>1305</v>
      </c>
      <c r="L564" s="68">
        <v>400</v>
      </c>
      <c r="M564" s="68">
        <v>1435.5</v>
      </c>
      <c r="N564" s="68">
        <v>2100</v>
      </c>
      <c r="O564" s="68">
        <v>2305.13</v>
      </c>
      <c r="P564" s="68">
        <v>501</v>
      </c>
      <c r="Q564" s="68">
        <v>1305</v>
      </c>
      <c r="R564" s="68">
        <v>2300</v>
      </c>
      <c r="S564" s="68">
        <v>2400</v>
      </c>
      <c r="T564" s="68">
        <v>1200</v>
      </c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9"/>
    </row>
    <row r="565" spans="1:68" ht="18" customHeight="1" x14ac:dyDescent="0.3">
      <c r="A565" s="1">
        <v>2019</v>
      </c>
      <c r="B565" s="65" t="s">
        <v>75</v>
      </c>
      <c r="C565" s="66" t="s">
        <v>8713</v>
      </c>
      <c r="D565" s="65" t="s">
        <v>59</v>
      </c>
      <c r="E565" s="67">
        <f>IFERROR(MIN(AT_Bidders),0)</f>
        <v>1070</v>
      </c>
      <c r="F565" s="67">
        <f>IFERROR(MAX(AT_Bidders),0)</f>
        <v>2344</v>
      </c>
      <c r="G565" s="67">
        <f>IFERROR(AVERAGE(AT_Bidders),0)</f>
        <v>1789.4433333333334</v>
      </c>
      <c r="H565" s="68" t="str">
        <f>tbl_AT[[#This Row],[Item '#]]&amp;"     "&amp;tbl_AT[[#This Row],[Description]]&amp;"     ("&amp;tbl_AT[[#This Row],[Unit]]&amp;")"</f>
        <v>SPEC     CT Cabinet (48" x 48" x 12")     (EA)</v>
      </c>
      <c r="I565" s="68">
        <v>1700</v>
      </c>
      <c r="J565" s="68">
        <v>2344</v>
      </c>
      <c r="K565" s="68">
        <v>1587</v>
      </c>
      <c r="L565" s="68">
        <v>1070</v>
      </c>
      <c r="M565" s="68">
        <v>1745.7</v>
      </c>
      <c r="N565" s="68">
        <v>1900</v>
      </c>
      <c r="O565" s="68">
        <v>1984.62</v>
      </c>
      <c r="P565" s="68">
        <v>1785</v>
      </c>
      <c r="Q565" s="68">
        <v>1587</v>
      </c>
      <c r="R565" s="68">
        <v>2070</v>
      </c>
      <c r="S565" s="68">
        <v>2200</v>
      </c>
      <c r="T565" s="68">
        <v>1500</v>
      </c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9"/>
    </row>
    <row r="566" spans="1:68" ht="18" customHeight="1" x14ac:dyDescent="0.3">
      <c r="A566" s="1">
        <v>2019</v>
      </c>
      <c r="B566" s="65" t="s">
        <v>75</v>
      </c>
      <c r="C566" s="66" t="s">
        <v>8714</v>
      </c>
      <c r="D566" s="65" t="s">
        <v>12</v>
      </c>
      <c r="E566" s="67">
        <f>IFERROR(MIN(AT_Bidders),0)</f>
        <v>14</v>
      </c>
      <c r="F566" s="67">
        <f>IFERROR(MAX(AT_Bidders),0)</f>
        <v>37.6</v>
      </c>
      <c r="G566" s="67">
        <f>IFERROR(AVERAGE(AT_Bidders),0)</f>
        <v>22.554999999999996</v>
      </c>
      <c r="H566" s="68" t="str">
        <f>tbl_AT[[#This Row],[Item '#]]&amp;"     "&amp;tbl_AT[[#This Row],[Description]]&amp;"     ("&amp;tbl_AT[[#This Row],[Unit]]&amp;")"</f>
        <v>SPEC     Utility Conduits For High Voltage Feed, (2) 4" Conduits including Trench     (LF)</v>
      </c>
      <c r="I566" s="68">
        <v>20</v>
      </c>
      <c r="J566" s="68">
        <v>37.6</v>
      </c>
      <c r="K566" s="68">
        <v>19</v>
      </c>
      <c r="L566" s="68">
        <v>31</v>
      </c>
      <c r="M566" s="68">
        <v>20.149999999999999</v>
      </c>
      <c r="N566" s="68">
        <v>14</v>
      </c>
      <c r="O566" s="68">
        <v>14.33</v>
      </c>
      <c r="P566" s="68">
        <v>33.32</v>
      </c>
      <c r="Q566" s="68">
        <v>18.309999999999999</v>
      </c>
      <c r="R566" s="68">
        <v>14.95</v>
      </c>
      <c r="S566" s="68">
        <v>16</v>
      </c>
      <c r="T566" s="68">
        <v>32</v>
      </c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9"/>
    </row>
    <row r="567" spans="1:68" ht="18" customHeight="1" x14ac:dyDescent="0.3">
      <c r="A567" s="1">
        <v>2019</v>
      </c>
      <c r="B567" s="65" t="s">
        <v>75</v>
      </c>
      <c r="C567" s="66" t="s">
        <v>8715</v>
      </c>
      <c r="D567" s="65" t="s">
        <v>12</v>
      </c>
      <c r="E567" s="67">
        <f>IFERROR(MIN(AT_Bidders),0)</f>
        <v>13</v>
      </c>
      <c r="F567" s="67">
        <f>IFERROR(MAX(AT_Bidders),0)</f>
        <v>33.6</v>
      </c>
      <c r="G567" s="67">
        <f>IFERROR(AVERAGE(AT_Bidders),0)</f>
        <v>22.544166666666666</v>
      </c>
      <c r="H567" s="68" t="str">
        <f>tbl_AT[[#This Row],[Item '#]]&amp;"     "&amp;tbl_AT[[#This Row],[Description]]&amp;"     ("&amp;tbl_AT[[#This Row],[Unit]]&amp;")"</f>
        <v>SPEC     Utility Conduits For High Voltage Feed, (2) 3" Conduits including Trench     (LF)</v>
      </c>
      <c r="I567" s="68">
        <v>24</v>
      </c>
      <c r="J567" s="68">
        <v>33.6</v>
      </c>
      <c r="K567" s="68">
        <v>23</v>
      </c>
      <c r="L567" s="68">
        <v>27.81</v>
      </c>
      <c r="M567" s="68">
        <v>24.61</v>
      </c>
      <c r="N567" s="68">
        <v>13</v>
      </c>
      <c r="O567" s="68">
        <v>13.23</v>
      </c>
      <c r="P567" s="68">
        <v>30.11</v>
      </c>
      <c r="Q567" s="68">
        <v>22.37</v>
      </c>
      <c r="R567" s="68">
        <v>13.8</v>
      </c>
      <c r="S567" s="68">
        <v>15</v>
      </c>
      <c r="T567" s="68">
        <v>30</v>
      </c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9"/>
    </row>
    <row r="568" spans="1:68" ht="18" customHeight="1" x14ac:dyDescent="0.3">
      <c r="A568" s="1">
        <v>2019</v>
      </c>
      <c r="B568" s="65" t="s">
        <v>75</v>
      </c>
      <c r="C568" s="66" t="s">
        <v>8716</v>
      </c>
      <c r="D568" s="65" t="s">
        <v>12</v>
      </c>
      <c r="E568" s="67">
        <f>IFERROR(MIN(AT_Bidders),0)</f>
        <v>27.18</v>
      </c>
      <c r="F568" s="67">
        <f>IFERROR(MAX(AT_Bidders),0)</f>
        <v>298</v>
      </c>
      <c r="G568" s="67">
        <f>IFERROR(AVERAGE(AT_Bidders),0)</f>
        <v>113.47583333333334</v>
      </c>
      <c r="H568" s="68" t="str">
        <f>tbl_AT[[#This Row],[Item '#]]&amp;"     "&amp;tbl_AT[[#This Row],[Description]]&amp;"     ("&amp;tbl_AT[[#This Row],[Unit]]&amp;")"</f>
        <v>SPEC     600 Amp Underground Panel Feed (2) Sets Of (4) #350Kcmil, #2G, In 4" Conduit with Trench     (LF)</v>
      </c>
      <c r="I568" s="68">
        <v>77</v>
      </c>
      <c r="J568" s="68">
        <v>298</v>
      </c>
      <c r="K568" s="68">
        <v>72</v>
      </c>
      <c r="L568" s="68">
        <v>138</v>
      </c>
      <c r="M568" s="68">
        <v>78.84</v>
      </c>
      <c r="N568" s="68">
        <v>75</v>
      </c>
      <c r="O568" s="68">
        <v>27.18</v>
      </c>
      <c r="P568" s="68">
        <v>255.53</v>
      </c>
      <c r="Q568" s="68">
        <v>71.66</v>
      </c>
      <c r="R568" s="68">
        <v>80.5</v>
      </c>
      <c r="S568" s="68">
        <v>85</v>
      </c>
      <c r="T568" s="68">
        <v>103</v>
      </c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9"/>
    </row>
    <row r="569" spans="1:68" ht="18" customHeight="1" x14ac:dyDescent="0.3">
      <c r="A569" s="1">
        <v>2019</v>
      </c>
      <c r="B569" s="65" t="s">
        <v>75</v>
      </c>
      <c r="C569" s="66" t="s">
        <v>8717</v>
      </c>
      <c r="D569" s="65" t="s">
        <v>12</v>
      </c>
      <c r="E569" s="67">
        <f>IFERROR(MIN(AT_Bidders),0)</f>
        <v>131</v>
      </c>
      <c r="F569" s="67">
        <f>IFERROR(MAX(AT_Bidders),0)</f>
        <v>443</v>
      </c>
      <c r="G569" s="67">
        <f>IFERROR(AVERAGE(AT_Bidders),0)</f>
        <v>257.7475</v>
      </c>
      <c r="H569" s="68" t="str">
        <f>tbl_AT[[#This Row],[Item '#]]&amp;"     "&amp;tbl_AT[[#This Row],[Description]]&amp;"     ("&amp;tbl_AT[[#This Row],[Unit]]&amp;")"</f>
        <v>SPEC     Pedestal Connections     (LF)</v>
      </c>
      <c r="I569" s="68">
        <v>443</v>
      </c>
      <c r="J569" s="68">
        <v>211</v>
      </c>
      <c r="K569" s="68">
        <v>410</v>
      </c>
      <c r="L569" s="68">
        <v>131</v>
      </c>
      <c r="M569" s="68">
        <v>225.5</v>
      </c>
      <c r="N569" s="68">
        <v>185</v>
      </c>
      <c r="O569" s="68">
        <v>192.97</v>
      </c>
      <c r="P569" s="68">
        <v>158.25</v>
      </c>
      <c r="Q569" s="68">
        <v>410</v>
      </c>
      <c r="R569" s="68">
        <v>201.25</v>
      </c>
      <c r="S569" s="68">
        <v>220</v>
      </c>
      <c r="T569" s="68">
        <v>305</v>
      </c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9"/>
    </row>
    <row r="570" spans="1:68" ht="18" customHeight="1" x14ac:dyDescent="0.3">
      <c r="A570" s="1">
        <v>2019</v>
      </c>
      <c r="B570" s="65" t="s">
        <v>75</v>
      </c>
      <c r="C570" s="66" t="s">
        <v>8718</v>
      </c>
      <c r="D570" s="65" t="s">
        <v>12</v>
      </c>
      <c r="E570" s="67">
        <f>IFERROR(MIN(AT_Bidders),0)</f>
        <v>26.52</v>
      </c>
      <c r="F570" s="67">
        <f>IFERROR(MAX(AT_Bidders),0)</f>
        <v>100</v>
      </c>
      <c r="G570" s="67">
        <f>IFERROR(AVERAGE(AT_Bidders),0)</f>
        <v>37.137499999999996</v>
      </c>
      <c r="H570" s="68" t="str">
        <f>tbl_AT[[#This Row],[Item '#]]&amp;"     "&amp;tbl_AT[[#This Row],[Description]]&amp;"     ("&amp;tbl_AT[[#This Row],[Unit]]&amp;")"</f>
        <v>SPEC     Campsite Feed (3) #250, #2G, In 2-1/2"C  with Trench     (LF)</v>
      </c>
      <c r="I570" s="68">
        <v>29</v>
      </c>
      <c r="J570" s="68">
        <v>31</v>
      </c>
      <c r="K570" s="68">
        <v>27</v>
      </c>
      <c r="L570" s="68">
        <v>34.82</v>
      </c>
      <c r="M570" s="68">
        <v>29.18</v>
      </c>
      <c r="N570" s="68">
        <v>33</v>
      </c>
      <c r="O570" s="68">
        <v>34.18</v>
      </c>
      <c r="P570" s="68">
        <v>28.3</v>
      </c>
      <c r="Q570" s="68">
        <v>26.52</v>
      </c>
      <c r="R570" s="68">
        <v>35.65</v>
      </c>
      <c r="S570" s="68">
        <v>37</v>
      </c>
      <c r="T570" s="68">
        <v>100</v>
      </c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9"/>
    </row>
    <row r="571" spans="1:68" ht="18" customHeight="1" x14ac:dyDescent="0.3">
      <c r="A571" s="1">
        <v>2019</v>
      </c>
      <c r="B571" s="65" t="s">
        <v>75</v>
      </c>
      <c r="C571" s="66" t="s">
        <v>8719</v>
      </c>
      <c r="D571" s="65" t="s">
        <v>59</v>
      </c>
      <c r="E571" s="67">
        <f>IFERROR(MIN(AT_Bidders),0)</f>
        <v>7757</v>
      </c>
      <c r="F571" s="67">
        <f>IFERROR(MAX(AT_Bidders),0)</f>
        <v>15000</v>
      </c>
      <c r="G571" s="67">
        <f>IFERROR(AVERAGE(AT_Bidders),0)</f>
        <v>11048.039999999999</v>
      </c>
      <c r="H571" s="68" t="str">
        <f>tbl_AT[[#This Row],[Item '#]]&amp;"     "&amp;tbl_AT[[#This Row],[Description]]&amp;"     ("&amp;tbl_AT[[#This Row],[Unit]]&amp;")"</f>
        <v>SPEC     SL1 Site Lighting Luminaire, Pole And Base     (EA)</v>
      </c>
      <c r="I571" s="68">
        <v>8375</v>
      </c>
      <c r="J571" s="68">
        <v>10872</v>
      </c>
      <c r="K571" s="68">
        <v>7800</v>
      </c>
      <c r="L571" s="68">
        <v>10000</v>
      </c>
      <c r="M571" s="68">
        <v>8532.7000000000007</v>
      </c>
      <c r="N571" s="68">
        <v>12500</v>
      </c>
      <c r="O571" s="68">
        <v>13230.78</v>
      </c>
      <c r="P571" s="68">
        <v>10209</v>
      </c>
      <c r="Q571" s="68">
        <v>7757</v>
      </c>
      <c r="R571" s="68">
        <v>13800</v>
      </c>
      <c r="S571" s="68">
        <v>14500</v>
      </c>
      <c r="T571" s="68">
        <v>15000</v>
      </c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9"/>
    </row>
    <row r="572" spans="1:68" ht="18" customHeight="1" x14ac:dyDescent="0.3">
      <c r="A572" s="1">
        <v>2019</v>
      </c>
      <c r="B572" s="65" t="s">
        <v>75</v>
      </c>
      <c r="C572" s="66" t="s">
        <v>8720</v>
      </c>
      <c r="D572" s="65" t="s">
        <v>12</v>
      </c>
      <c r="E572" s="67">
        <f>IFERROR(MIN(AT_Bidders),0)</f>
        <v>10.9</v>
      </c>
      <c r="F572" s="67">
        <f>IFERROR(MAX(AT_Bidders),0)</f>
        <v>23</v>
      </c>
      <c r="G572" s="67">
        <f>IFERROR(AVERAGE(AT_Bidders),0)</f>
        <v>16.040833333333332</v>
      </c>
      <c r="H572" s="68" t="str">
        <f>tbl_AT[[#This Row],[Item '#]]&amp;"     "&amp;tbl_AT[[#This Row],[Description]]&amp;"     ("&amp;tbl_AT[[#This Row],[Unit]]&amp;")"</f>
        <v>SPEC     Branch Circuits (3) #8, #10G, In 1-1/2" Conduit with Trench     (LF)</v>
      </c>
      <c r="I572" s="68">
        <v>14</v>
      </c>
      <c r="J572" s="68">
        <v>19.75</v>
      </c>
      <c r="K572" s="68">
        <v>13</v>
      </c>
      <c r="L572" s="68">
        <v>10.9</v>
      </c>
      <c r="M572" s="68">
        <v>14.17</v>
      </c>
      <c r="N572" s="68">
        <v>16</v>
      </c>
      <c r="O572" s="68">
        <v>16.54</v>
      </c>
      <c r="P572" s="68">
        <v>17</v>
      </c>
      <c r="Q572" s="68">
        <v>12.88</v>
      </c>
      <c r="R572" s="68">
        <v>17.25</v>
      </c>
      <c r="S572" s="68">
        <v>18</v>
      </c>
      <c r="T572" s="68">
        <v>23</v>
      </c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9"/>
    </row>
    <row r="573" spans="1:68" ht="18" customHeight="1" x14ac:dyDescent="0.3">
      <c r="A573" s="1">
        <v>2019</v>
      </c>
      <c r="B573" s="65" t="s">
        <v>75</v>
      </c>
      <c r="C573" s="66" t="s">
        <v>8721</v>
      </c>
      <c r="D573" s="65" t="s">
        <v>59</v>
      </c>
      <c r="E573" s="67">
        <f>IFERROR(MIN(AT_Bidders),0)</f>
        <v>579</v>
      </c>
      <c r="F573" s="67">
        <f>IFERROR(MAX(AT_Bidders),0)</f>
        <v>2200</v>
      </c>
      <c r="G573" s="67">
        <f>IFERROR(AVERAGE(AT_Bidders),0)</f>
        <v>1289.4183333333333</v>
      </c>
      <c r="H573" s="68" t="str">
        <f>tbl_AT[[#This Row],[Item '#]]&amp;"     "&amp;tbl_AT[[#This Row],[Description]]&amp;"     ("&amp;tbl_AT[[#This Row],[Unit]]&amp;")"</f>
        <v>SPEC     Handhole     (EA)</v>
      </c>
      <c r="I573" s="68">
        <v>1500</v>
      </c>
      <c r="J573" s="68">
        <v>774</v>
      </c>
      <c r="K573" s="68">
        <v>1385</v>
      </c>
      <c r="L573" s="68">
        <v>1200</v>
      </c>
      <c r="M573" s="68">
        <v>1520.2</v>
      </c>
      <c r="N573" s="68">
        <v>1155</v>
      </c>
      <c r="O573" s="68">
        <v>1212.82</v>
      </c>
      <c r="P573" s="68">
        <v>579</v>
      </c>
      <c r="Q573" s="68">
        <v>1382</v>
      </c>
      <c r="R573" s="68">
        <v>1265</v>
      </c>
      <c r="S573" s="68">
        <v>1300</v>
      </c>
      <c r="T573" s="68">
        <v>2200</v>
      </c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9"/>
    </row>
    <row r="574" spans="1:68" ht="18" customHeight="1" x14ac:dyDescent="0.3">
      <c r="A574" s="1">
        <v>2019</v>
      </c>
      <c r="B574" s="65" t="s">
        <v>75</v>
      </c>
      <c r="C574" s="66" t="s">
        <v>8722</v>
      </c>
      <c r="D574" s="65" t="s">
        <v>12</v>
      </c>
      <c r="E574" s="67">
        <f>IFERROR(MIN(AT_Bidders),0)</f>
        <v>12.26</v>
      </c>
      <c r="F574" s="67">
        <f>IFERROR(MAX(AT_Bidders),0)</f>
        <v>39</v>
      </c>
      <c r="G574" s="67">
        <f>IFERROR(AVERAGE(AT_Bidders),0)</f>
        <v>21.584166666666665</v>
      </c>
      <c r="H574" s="68" t="str">
        <f>tbl_AT[[#This Row],[Item '#]]&amp;"     "&amp;tbl_AT[[#This Row],[Description]]&amp;"     ("&amp;tbl_AT[[#This Row],[Unit]]&amp;")"</f>
        <v>SPEC     Underground Telephone (2) 3" Conduits with Trench     (LF)</v>
      </c>
      <c r="I574" s="68">
        <v>13.25</v>
      </c>
      <c r="J574" s="68">
        <v>39</v>
      </c>
      <c r="K574" s="68">
        <v>12.5</v>
      </c>
      <c r="L574" s="68">
        <v>27.4</v>
      </c>
      <c r="M574" s="68">
        <v>27.5</v>
      </c>
      <c r="N574" s="68">
        <v>16</v>
      </c>
      <c r="O574" s="68">
        <v>16.54</v>
      </c>
      <c r="P574" s="68">
        <v>29.31</v>
      </c>
      <c r="Q574" s="68">
        <v>12.26</v>
      </c>
      <c r="R574" s="68">
        <v>17.25</v>
      </c>
      <c r="S574" s="68">
        <v>18</v>
      </c>
      <c r="T574" s="68">
        <v>30</v>
      </c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9"/>
    </row>
    <row r="575" spans="1:68" ht="18" customHeight="1" x14ac:dyDescent="0.3">
      <c r="A575" s="1">
        <v>2019</v>
      </c>
      <c r="B575" s="65" t="s">
        <v>75</v>
      </c>
      <c r="C575" s="66" t="s">
        <v>8723</v>
      </c>
      <c r="D575" s="65" t="s">
        <v>12</v>
      </c>
      <c r="E575" s="67">
        <f>IFERROR(MIN(AT_Bidders),0)</f>
        <v>15</v>
      </c>
      <c r="F575" s="67">
        <f>IFERROR(MAX(AT_Bidders),0)</f>
        <v>62</v>
      </c>
      <c r="G575" s="67">
        <f>IFERROR(AVERAGE(AT_Bidders),0)</f>
        <v>23.636666666666667</v>
      </c>
      <c r="H575" s="68" t="str">
        <f>tbl_AT[[#This Row],[Item '#]]&amp;"     "&amp;tbl_AT[[#This Row],[Description]]&amp;"     ("&amp;tbl_AT[[#This Row],[Unit]]&amp;")"</f>
        <v>SPEC     Underground Telephone To Building (2) 2" Conduits with Trench     (LF)</v>
      </c>
      <c r="I575" s="68">
        <v>22</v>
      </c>
      <c r="J575" s="68">
        <v>62</v>
      </c>
      <c r="K575" s="68">
        <v>20.5</v>
      </c>
      <c r="L575" s="68">
        <v>17.2</v>
      </c>
      <c r="M575" s="68">
        <v>22.48</v>
      </c>
      <c r="N575" s="68">
        <v>15</v>
      </c>
      <c r="O575" s="68">
        <v>15.44</v>
      </c>
      <c r="P575" s="68">
        <v>26.49</v>
      </c>
      <c r="Q575" s="68">
        <v>20.43</v>
      </c>
      <c r="R575" s="68">
        <v>16.100000000000001</v>
      </c>
      <c r="S575" s="68">
        <v>18</v>
      </c>
      <c r="T575" s="68">
        <v>28</v>
      </c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9"/>
    </row>
    <row r="576" spans="1:68" ht="18" customHeight="1" x14ac:dyDescent="0.3">
      <c r="A576" s="1">
        <v>2019</v>
      </c>
      <c r="B576" s="65" t="s">
        <v>75</v>
      </c>
      <c r="C576" s="66" t="s">
        <v>8724</v>
      </c>
      <c r="D576" s="65" t="s">
        <v>59</v>
      </c>
      <c r="E576" s="67">
        <f>IFERROR(MIN(AT_Bidders),0)</f>
        <v>985</v>
      </c>
      <c r="F576" s="67">
        <f>IFERROR(MAX(AT_Bidders),0)</f>
        <v>2800</v>
      </c>
      <c r="G576" s="67">
        <f>IFERROR(AVERAGE(AT_Bidders),0)</f>
        <v>1590.55</v>
      </c>
      <c r="H576" s="68" t="str">
        <f>tbl_AT[[#This Row],[Item '#]]&amp;"     "&amp;tbl_AT[[#This Row],[Description]]&amp;"     ("&amp;tbl_AT[[#This Row],[Unit]]&amp;")"</f>
        <v>SPEC     CT Cabinet (36" x 36" x 12")     (EA)</v>
      </c>
      <c r="I576" s="68">
        <v>1065</v>
      </c>
      <c r="J576" s="68">
        <v>1879</v>
      </c>
      <c r="K576" s="68">
        <v>985</v>
      </c>
      <c r="L576" s="68">
        <v>1500</v>
      </c>
      <c r="M576" s="68">
        <v>1083.5</v>
      </c>
      <c r="N576" s="68">
        <v>1700</v>
      </c>
      <c r="O576" s="68">
        <v>1764.1</v>
      </c>
      <c r="P576" s="68">
        <v>1485</v>
      </c>
      <c r="Q576" s="68">
        <v>985</v>
      </c>
      <c r="R576" s="68">
        <v>1840</v>
      </c>
      <c r="S576" s="68">
        <v>2000</v>
      </c>
      <c r="T576" s="68">
        <v>2800</v>
      </c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9"/>
    </row>
    <row r="577" spans="1:68" ht="18" customHeight="1" x14ac:dyDescent="0.3">
      <c r="A577" s="1">
        <v>2019</v>
      </c>
      <c r="B577" s="65" t="s">
        <v>75</v>
      </c>
      <c r="C577" s="66" t="s">
        <v>8725</v>
      </c>
      <c r="D577" s="65" t="s">
        <v>59</v>
      </c>
      <c r="E577" s="67">
        <f>IFERROR(MIN(AT_Bidders),0)</f>
        <v>444</v>
      </c>
      <c r="F577" s="67">
        <f>IFERROR(MAX(AT_Bidders),0)</f>
        <v>8200</v>
      </c>
      <c r="G577" s="67">
        <f>IFERROR(AVERAGE(AT_Bidders),0)</f>
        <v>3834.5125000000003</v>
      </c>
      <c r="H577" s="68" t="str">
        <f>tbl_AT[[#This Row],[Item '#]]&amp;"     "&amp;tbl_AT[[#This Row],[Description]]&amp;"     ("&amp;tbl_AT[[#This Row],[Unit]]&amp;")"</f>
        <v>SPEC     600 Amp, Nema 3R, 240V, 3Ph, Heavy Duty, Disconnect     (EA)</v>
      </c>
      <c r="I577" s="68">
        <v>2410</v>
      </c>
      <c r="J577" s="68">
        <v>444</v>
      </c>
      <c r="K577" s="68">
        <v>2250</v>
      </c>
      <c r="L577" s="68">
        <v>1750</v>
      </c>
      <c r="M577" s="68">
        <v>2456.3000000000002</v>
      </c>
      <c r="N577" s="68">
        <v>5750</v>
      </c>
      <c r="O577" s="68">
        <v>5953.85</v>
      </c>
      <c r="P577" s="68">
        <v>1857</v>
      </c>
      <c r="Q577" s="68">
        <v>2233</v>
      </c>
      <c r="R577" s="68">
        <v>6210</v>
      </c>
      <c r="S577" s="68">
        <v>6500</v>
      </c>
      <c r="T577" s="68">
        <v>8200</v>
      </c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9"/>
    </row>
    <row r="578" spans="1:68" ht="18" customHeight="1" x14ac:dyDescent="0.3">
      <c r="A578" s="1">
        <v>2019</v>
      </c>
      <c r="B578" s="65" t="s">
        <v>75</v>
      </c>
      <c r="C578" s="66" t="s">
        <v>8726</v>
      </c>
      <c r="D578" s="65" t="s">
        <v>12</v>
      </c>
      <c r="E578" s="67">
        <f>IFERROR(MIN(AT_Bidders),0)</f>
        <v>97.99</v>
      </c>
      <c r="F578" s="67">
        <f>IFERROR(MAX(AT_Bidders),0)</f>
        <v>192</v>
      </c>
      <c r="G578" s="67">
        <f>IFERROR(AVERAGE(AT_Bidders),0)</f>
        <v>136.03666666666666</v>
      </c>
      <c r="H578" s="68" t="str">
        <f>tbl_AT[[#This Row],[Item '#]]&amp;"     "&amp;tbl_AT[[#This Row],[Description]]&amp;"     ("&amp;tbl_AT[[#This Row],[Unit]]&amp;")"</f>
        <v>SPEC     600 Amp Underground Panel Feed (4) Sets Of (4) #350Kcmil, #2G, In 4" Conduit with Trench     (LF)</v>
      </c>
      <c r="I578" s="68">
        <v>143</v>
      </c>
      <c r="J578" s="68">
        <v>112</v>
      </c>
      <c r="K578" s="68">
        <v>110</v>
      </c>
      <c r="L578" s="68">
        <v>121</v>
      </c>
      <c r="M578" s="68">
        <v>115.81</v>
      </c>
      <c r="N578" s="68">
        <v>150</v>
      </c>
      <c r="O578" s="68">
        <v>154.36000000000001</v>
      </c>
      <c r="P578" s="68">
        <v>97.99</v>
      </c>
      <c r="Q578" s="68">
        <v>105.28</v>
      </c>
      <c r="R578" s="68">
        <v>161</v>
      </c>
      <c r="S578" s="68">
        <v>170</v>
      </c>
      <c r="T578" s="68">
        <v>192</v>
      </c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9"/>
    </row>
    <row r="579" spans="1:68" ht="18" customHeight="1" x14ac:dyDescent="0.3">
      <c r="A579" s="1">
        <v>2019</v>
      </c>
      <c r="B579" s="65"/>
      <c r="C579" s="66" t="s">
        <v>4783</v>
      </c>
      <c r="D579" s="65" t="s">
        <v>9</v>
      </c>
      <c r="E579" s="67">
        <f>IFERROR(MIN(AT_Bidders),0)</f>
        <v>132416</v>
      </c>
      <c r="F579" s="67">
        <f>IFERROR(MAX(AT_Bidders),0)</f>
        <v>1220000</v>
      </c>
      <c r="G579" s="67">
        <f>IFERROR(AVERAGE(AT_Bidders),0)</f>
        <v>769567.68833333335</v>
      </c>
      <c r="H579" s="68" t="str">
        <f>tbl_AT[[#This Row],[Item '#]]&amp;"     "&amp;tbl_AT[[#This Row],[Description]]&amp;"     ("&amp;tbl_AT[[#This Row],[Unit]]&amp;")"</f>
        <v xml:space="preserve">     Restroom Building Structure and Finishes     (LS)</v>
      </c>
      <c r="I579" s="68">
        <v>846000</v>
      </c>
      <c r="J579" s="68">
        <v>132416</v>
      </c>
      <c r="K579" s="68">
        <v>687000</v>
      </c>
      <c r="L579" s="68">
        <v>500000</v>
      </c>
      <c r="M579" s="68">
        <v>880064.9</v>
      </c>
      <c r="N579" s="68">
        <v>805000</v>
      </c>
      <c r="O579" s="68">
        <v>578846.76</v>
      </c>
      <c r="P579" s="68">
        <v>861500</v>
      </c>
      <c r="Q579" s="68">
        <v>728000</v>
      </c>
      <c r="R579" s="68">
        <v>945984.6</v>
      </c>
      <c r="S579" s="68">
        <v>1050000</v>
      </c>
      <c r="T579" s="68">
        <v>1220000</v>
      </c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9"/>
    </row>
    <row r="580" spans="1:68" ht="18" customHeight="1" x14ac:dyDescent="0.3">
      <c r="A580" s="1">
        <v>2019</v>
      </c>
      <c r="B580" s="65"/>
      <c r="C580" s="66" t="s">
        <v>4784</v>
      </c>
      <c r="D580" s="65" t="s">
        <v>9</v>
      </c>
      <c r="E580" s="67">
        <f>IFERROR(MIN(AT_Bidders),0)</f>
        <v>40000</v>
      </c>
      <c r="F580" s="67">
        <f>IFERROR(MAX(AT_Bidders),0)</f>
        <v>95900</v>
      </c>
      <c r="G580" s="67">
        <f>IFERROR(AVERAGE(AT_Bidders),0)</f>
        <v>66479.717499999999</v>
      </c>
      <c r="H580" s="68" t="str">
        <f>tbl_AT[[#This Row],[Item '#]]&amp;"     "&amp;tbl_AT[[#This Row],[Description]]&amp;"     ("&amp;tbl_AT[[#This Row],[Unit]]&amp;")"</f>
        <v xml:space="preserve">     Restroom Building Electrical and Communications     (LS)</v>
      </c>
      <c r="I580" s="68">
        <v>85000</v>
      </c>
      <c r="J580" s="68">
        <v>92431</v>
      </c>
      <c r="K580" s="68">
        <v>95900</v>
      </c>
      <c r="L580" s="68">
        <v>60000</v>
      </c>
      <c r="M580" s="68">
        <v>86603</v>
      </c>
      <c r="N580" s="68">
        <v>40000</v>
      </c>
      <c r="O580" s="68">
        <v>44102.61</v>
      </c>
      <c r="P580" s="68">
        <v>43200</v>
      </c>
      <c r="Q580" s="68">
        <v>75000</v>
      </c>
      <c r="R580" s="68">
        <v>47520</v>
      </c>
      <c r="S580" s="68">
        <v>53000</v>
      </c>
      <c r="T580" s="68">
        <v>75000</v>
      </c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9"/>
    </row>
    <row r="581" spans="1:68" ht="18" customHeight="1" x14ac:dyDescent="0.3">
      <c r="A581" s="1">
        <v>2019</v>
      </c>
      <c r="B581" s="65"/>
      <c r="C581" s="66" t="s">
        <v>4785</v>
      </c>
      <c r="D581" s="65" t="s">
        <v>9</v>
      </c>
      <c r="E581" s="67">
        <f>IFERROR(MIN(AT_Bidders),0)</f>
        <v>129879</v>
      </c>
      <c r="F581" s="67">
        <f>IFERROR(MAX(AT_Bidders),0)</f>
        <v>305000</v>
      </c>
      <c r="G581" s="67">
        <f>IFERROR(AVERAGE(AT_Bidders),0)</f>
        <v>186175.80916666667</v>
      </c>
      <c r="H581" s="68" t="str">
        <f>tbl_AT[[#This Row],[Item '#]]&amp;"     "&amp;tbl_AT[[#This Row],[Description]]&amp;"     ("&amp;tbl_AT[[#This Row],[Unit]]&amp;")"</f>
        <v xml:space="preserve">     Restroom Building Plumbing     (LS)</v>
      </c>
      <c r="I581" s="68">
        <v>165000</v>
      </c>
      <c r="J581" s="68">
        <v>129879</v>
      </c>
      <c r="K581" s="68">
        <v>204000</v>
      </c>
      <c r="L581" s="68">
        <v>160000</v>
      </c>
      <c r="M581" s="68">
        <v>164109</v>
      </c>
      <c r="N581" s="68">
        <v>190000</v>
      </c>
      <c r="O581" s="68">
        <v>167799.41</v>
      </c>
      <c r="P581" s="68">
        <v>180000</v>
      </c>
      <c r="Q581" s="68">
        <v>150000</v>
      </c>
      <c r="R581" s="68">
        <v>198322.3</v>
      </c>
      <c r="S581" s="68">
        <v>220000</v>
      </c>
      <c r="T581" s="68">
        <v>305000</v>
      </c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9"/>
    </row>
    <row r="582" spans="1:68" ht="18" customHeight="1" x14ac:dyDescent="0.3">
      <c r="A582" s="1">
        <v>2019</v>
      </c>
      <c r="B582" s="65"/>
      <c r="C582" s="66" t="s">
        <v>4786</v>
      </c>
      <c r="D582" s="65" t="s">
        <v>9</v>
      </c>
      <c r="E582" s="67">
        <f>IFERROR(MIN(AT_Bidders),0)</f>
        <v>21977</v>
      </c>
      <c r="F582" s="67">
        <f>IFERROR(MAX(AT_Bidders),0)</f>
        <v>104000</v>
      </c>
      <c r="G582" s="67">
        <f>IFERROR(AVERAGE(AT_Bidders),0)</f>
        <v>68019.198333333348</v>
      </c>
      <c r="H582" s="68" t="str">
        <f>tbl_AT[[#This Row],[Item '#]]&amp;"     "&amp;tbl_AT[[#This Row],[Description]]&amp;"     ("&amp;tbl_AT[[#This Row],[Unit]]&amp;")"</f>
        <v xml:space="preserve">     Restroom Building HVAC     (LS)</v>
      </c>
      <c r="I582" s="68">
        <v>75000</v>
      </c>
      <c r="J582" s="68">
        <v>21977</v>
      </c>
      <c r="K582" s="68">
        <v>83200</v>
      </c>
      <c r="L582" s="68">
        <v>70000</v>
      </c>
      <c r="M582" s="68">
        <v>76362</v>
      </c>
      <c r="N582" s="68">
        <v>60000</v>
      </c>
      <c r="O582" s="68">
        <v>76540.08</v>
      </c>
      <c r="P582" s="68">
        <v>55000</v>
      </c>
      <c r="Q582" s="68">
        <v>69000</v>
      </c>
      <c r="R582" s="68">
        <v>60151.3</v>
      </c>
      <c r="S582" s="68">
        <v>65000</v>
      </c>
      <c r="T582" s="68">
        <v>104000</v>
      </c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9"/>
    </row>
    <row r="583" spans="1:68" ht="18" customHeight="1" x14ac:dyDescent="0.3">
      <c r="A583" s="1">
        <v>2019</v>
      </c>
      <c r="B583" s="65"/>
      <c r="C583" s="66" t="s">
        <v>8727</v>
      </c>
      <c r="D583" s="65" t="s">
        <v>59</v>
      </c>
      <c r="E583" s="67">
        <f>IFERROR(MIN(AT_Bidders),0)</f>
        <v>7000</v>
      </c>
      <c r="F583" s="67">
        <f>IFERROR(MAX(AT_Bidders),0)</f>
        <v>28102.13</v>
      </c>
      <c r="G583" s="67">
        <f>IFERROR(AVERAGE(AT_Bidders),0)</f>
        <v>13309.810833333335</v>
      </c>
      <c r="H583" s="68" t="str">
        <f>tbl_AT[[#This Row],[Item '#]]&amp;"     "&amp;tbl_AT[[#This Row],[Description]]&amp;"     ("&amp;tbl_AT[[#This Row],[Unit]]&amp;")"</f>
        <v xml:space="preserve">     Manual Transfer Switch/Generator Inlet Panel      (EA)</v>
      </c>
      <c r="I583" s="68">
        <v>8100</v>
      </c>
      <c r="J583" s="68">
        <v>8799</v>
      </c>
      <c r="K583" s="68">
        <v>7500</v>
      </c>
      <c r="L583" s="68">
        <v>7000</v>
      </c>
      <c r="M583" s="68">
        <v>8250</v>
      </c>
      <c r="N583" s="68">
        <v>20000</v>
      </c>
      <c r="O583" s="68">
        <v>28102.13</v>
      </c>
      <c r="P583" s="68">
        <v>7099</v>
      </c>
      <c r="Q583" s="68">
        <v>7500</v>
      </c>
      <c r="R583" s="68">
        <v>23667.599999999999</v>
      </c>
      <c r="S583" s="68">
        <v>26000</v>
      </c>
      <c r="T583" s="68">
        <v>7700</v>
      </c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9"/>
    </row>
    <row r="584" spans="1:68" ht="18" customHeight="1" x14ac:dyDescent="0.3">
      <c r="A584" s="1">
        <v>2019</v>
      </c>
      <c r="B584" s="65"/>
      <c r="C584" s="66" t="s">
        <v>8728</v>
      </c>
      <c r="D584" s="65" t="s">
        <v>9</v>
      </c>
      <c r="E584" s="67">
        <f>IFERROR(MIN(AT_Bidders),0)</f>
        <v>54322</v>
      </c>
      <c r="F584" s="67">
        <f>IFERROR(MAX(AT_Bidders),0)</f>
        <v>172000</v>
      </c>
      <c r="G584" s="67">
        <f>IFERROR(AVERAGE(AT_Bidders),0)</f>
        <v>99100.784999999989</v>
      </c>
      <c r="H584" s="68" t="str">
        <f>tbl_AT[[#This Row],[Item '#]]&amp;"     "&amp;tbl_AT[[#This Row],[Description]]&amp;"     ("&amp;tbl_AT[[#This Row],[Unit]]&amp;")"</f>
        <v xml:space="preserve">     Shelter Structure Complete Including Foundations and Electrical     (LS)</v>
      </c>
      <c r="I584" s="68">
        <v>110000</v>
      </c>
      <c r="J584" s="68">
        <v>54322</v>
      </c>
      <c r="K584" s="68">
        <v>95000</v>
      </c>
      <c r="L584" s="68">
        <v>68000</v>
      </c>
      <c r="M584" s="68">
        <v>70214.100000000006</v>
      </c>
      <c r="N584" s="68">
        <v>125000</v>
      </c>
      <c r="O584" s="68">
        <v>59538.52</v>
      </c>
      <c r="P584" s="68">
        <v>96000</v>
      </c>
      <c r="Q584" s="68">
        <v>115000</v>
      </c>
      <c r="R584" s="68">
        <v>104134.8</v>
      </c>
      <c r="S584" s="68">
        <v>120000</v>
      </c>
      <c r="T584" s="68">
        <v>172000</v>
      </c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9"/>
    </row>
    <row r="585" spans="1:68" ht="18" customHeight="1" x14ac:dyDescent="0.3">
      <c r="A585" s="1">
        <v>2019</v>
      </c>
      <c r="B585" s="65"/>
      <c r="C585" s="66" t="s">
        <v>8729</v>
      </c>
      <c r="D585" s="65" t="s">
        <v>59</v>
      </c>
      <c r="E585" s="67">
        <f>IFERROR(MIN(AT_Bidders),0)</f>
        <v>4768</v>
      </c>
      <c r="F585" s="67">
        <f>IFERROR(MAX(AT_Bidders),0)</f>
        <v>95000</v>
      </c>
      <c r="G585" s="67">
        <f>IFERROR(AVERAGE(AT_Bidders),0)</f>
        <v>43069.990833333337</v>
      </c>
      <c r="H585" s="68" t="str">
        <f>tbl_AT[[#This Row],[Item '#]]&amp;"     "&amp;tbl_AT[[#This Row],[Description]]&amp;"     ("&amp;tbl_AT[[#This Row],[Unit]]&amp;")"</f>
        <v xml:space="preserve">     Existing Cabin Exterior Renovation     (EA)</v>
      </c>
      <c r="I585" s="68">
        <v>37000</v>
      </c>
      <c r="J585" s="68">
        <v>4768</v>
      </c>
      <c r="K585" s="68">
        <v>10000</v>
      </c>
      <c r="L585" s="68">
        <v>51000</v>
      </c>
      <c r="M585" s="68">
        <v>24923.8</v>
      </c>
      <c r="N585" s="68">
        <v>51000</v>
      </c>
      <c r="O585" s="68">
        <v>60641.09</v>
      </c>
      <c r="P585" s="68">
        <v>48500</v>
      </c>
      <c r="Q585" s="68">
        <v>20800</v>
      </c>
      <c r="R585" s="68">
        <v>53207</v>
      </c>
      <c r="S585" s="68">
        <v>60000</v>
      </c>
      <c r="T585" s="68">
        <v>95000</v>
      </c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9"/>
    </row>
    <row r="586" spans="1:68" ht="18" customHeight="1" x14ac:dyDescent="0.3">
      <c r="A586" s="1">
        <v>2019</v>
      </c>
      <c r="B586" s="65">
        <v>203</v>
      </c>
      <c r="C586" s="66" t="s">
        <v>8730</v>
      </c>
      <c r="D586" s="65" t="s">
        <v>9</v>
      </c>
      <c r="E586" s="67">
        <f>IFERROR(MIN(AT_Bidders),0)</f>
        <v>2660</v>
      </c>
      <c r="F586" s="67">
        <f>IFERROR(MAX(AT_Bidders),0)</f>
        <v>89876</v>
      </c>
      <c r="G586" s="67">
        <f>IFERROR(AVERAGE(AT_Bidders),0)</f>
        <v>26417.01</v>
      </c>
      <c r="H586" s="68" t="str">
        <f>tbl_AT[[#This Row],[Item '#]]&amp;"     "&amp;tbl_AT[[#This Row],[Description]]&amp;"     ("&amp;tbl_AT[[#This Row],[Unit]]&amp;")"</f>
        <v>203     Shoreline Excavation     (LS)</v>
      </c>
      <c r="I586" s="68">
        <v>2660</v>
      </c>
      <c r="J586" s="68">
        <v>89876</v>
      </c>
      <c r="K586" s="68">
        <v>14500</v>
      </c>
      <c r="L586" s="68">
        <v>5000</v>
      </c>
      <c r="M586" s="68">
        <v>16320.7</v>
      </c>
      <c r="N586" s="68">
        <v>40000</v>
      </c>
      <c r="O586" s="68">
        <v>25147.42</v>
      </c>
      <c r="P586" s="68">
        <v>25000</v>
      </c>
      <c r="Q586" s="68">
        <v>12000</v>
      </c>
      <c r="R586" s="68">
        <v>16500</v>
      </c>
      <c r="S586" s="68">
        <v>5000</v>
      </c>
      <c r="T586" s="68">
        <v>65000</v>
      </c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9"/>
    </row>
    <row r="587" spans="1:68" ht="18" customHeight="1" x14ac:dyDescent="0.3">
      <c r="A587" s="1">
        <v>2019</v>
      </c>
      <c r="B587" s="65">
        <v>203</v>
      </c>
      <c r="C587" s="66" t="s">
        <v>8731</v>
      </c>
      <c r="D587" s="65" t="s">
        <v>9</v>
      </c>
      <c r="E587" s="67">
        <f>IFERROR(MIN(AT_Bidders),0)</f>
        <v>200</v>
      </c>
      <c r="F587" s="67">
        <f>IFERROR(MAX(AT_Bidders),0)</f>
        <v>24974.97</v>
      </c>
      <c r="G587" s="67">
        <f>IFERROR(AVERAGE(AT_Bidders),0)</f>
        <v>6731.6725000000006</v>
      </c>
      <c r="H587" s="68" t="str">
        <f>tbl_AT[[#This Row],[Item '#]]&amp;"     "&amp;tbl_AT[[#This Row],[Description]]&amp;"     ("&amp;tbl_AT[[#This Row],[Unit]]&amp;")"</f>
        <v>203     Shoreline Embankment     (LS)</v>
      </c>
      <c r="I587" s="68">
        <v>208</v>
      </c>
      <c r="J587" s="68">
        <v>21210</v>
      </c>
      <c r="K587" s="68">
        <v>6000</v>
      </c>
      <c r="L587" s="68">
        <v>1000</v>
      </c>
      <c r="M587" s="68">
        <v>8289.6</v>
      </c>
      <c r="N587" s="68">
        <v>10000</v>
      </c>
      <c r="O587" s="68">
        <v>24974.97</v>
      </c>
      <c r="P587" s="68">
        <v>275</v>
      </c>
      <c r="Q587" s="68">
        <v>1600</v>
      </c>
      <c r="R587" s="68">
        <v>522.5</v>
      </c>
      <c r="S587" s="68">
        <v>200</v>
      </c>
      <c r="T587" s="68">
        <v>6500</v>
      </c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9"/>
    </row>
    <row r="588" spans="1:68" ht="18" customHeight="1" x14ac:dyDescent="0.3">
      <c r="A588" s="1">
        <v>2019</v>
      </c>
      <c r="B588" s="65" t="s">
        <v>75</v>
      </c>
      <c r="C588" s="66" t="s">
        <v>8732</v>
      </c>
      <c r="D588" s="65" t="s">
        <v>21</v>
      </c>
      <c r="E588" s="67">
        <f>IFERROR(MIN(AT_Bidders),0)</f>
        <v>10.81</v>
      </c>
      <c r="F588" s="67">
        <f>IFERROR(MAX(AT_Bidders),0)</f>
        <v>42</v>
      </c>
      <c r="G588" s="67">
        <f>IFERROR(AVERAGE(AT_Bidders),0)</f>
        <v>24.21083333333333</v>
      </c>
      <c r="H588" s="68" t="str">
        <f>tbl_AT[[#This Row],[Item '#]]&amp;"     "&amp;tbl_AT[[#This Row],[Description]]&amp;"     ("&amp;tbl_AT[[#This Row],[Unit]]&amp;")"</f>
        <v>SPEC     Geosynthetic Clay Liner     (SY)</v>
      </c>
      <c r="I588" s="68">
        <v>22</v>
      </c>
      <c r="J588" s="68">
        <v>24.8</v>
      </c>
      <c r="K588" s="68">
        <v>35</v>
      </c>
      <c r="L588" s="68">
        <v>30</v>
      </c>
      <c r="M588" s="68">
        <v>23.87</v>
      </c>
      <c r="N588" s="68">
        <v>20</v>
      </c>
      <c r="O588" s="68">
        <v>27.05</v>
      </c>
      <c r="P588" s="68">
        <v>24</v>
      </c>
      <c r="Q588" s="68">
        <v>15</v>
      </c>
      <c r="R588" s="68">
        <v>10.81</v>
      </c>
      <c r="S588" s="68">
        <v>16</v>
      </c>
      <c r="T588" s="68">
        <v>42</v>
      </c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9"/>
    </row>
    <row r="589" spans="1:68" ht="18" customHeight="1" x14ac:dyDescent="0.3">
      <c r="A589" s="1">
        <v>2019</v>
      </c>
      <c r="B589" s="65">
        <v>601</v>
      </c>
      <c r="C589" s="66" t="s">
        <v>8733</v>
      </c>
      <c r="D589" s="65" t="s">
        <v>14</v>
      </c>
      <c r="E589" s="67">
        <f>IFERROR(MIN(AT_Bidders),0)</f>
        <v>67</v>
      </c>
      <c r="F589" s="67">
        <f>IFERROR(MAX(AT_Bidders),0)</f>
        <v>150</v>
      </c>
      <c r="G589" s="67">
        <f>IFERROR(AVERAGE(AT_Bidders),0)</f>
        <v>104.84833333333334</v>
      </c>
      <c r="H589" s="68" t="str">
        <f>tbl_AT[[#This Row],[Item '#]]&amp;"     "&amp;tbl_AT[[#This Row],[Description]]&amp;"     ("&amp;tbl_AT[[#This Row],[Unit]]&amp;")"</f>
        <v>601     Rock Riprap, Type D     (CY)</v>
      </c>
      <c r="I589" s="68">
        <v>67</v>
      </c>
      <c r="J589" s="68">
        <v>132.80000000000001</v>
      </c>
      <c r="K589" s="68">
        <v>113</v>
      </c>
      <c r="L589" s="68">
        <v>100</v>
      </c>
      <c r="M589" s="68">
        <v>132.13999999999999</v>
      </c>
      <c r="N589" s="68">
        <v>95</v>
      </c>
      <c r="O589" s="68">
        <v>94.54</v>
      </c>
      <c r="P589" s="68">
        <v>85</v>
      </c>
      <c r="Q589" s="68">
        <v>95</v>
      </c>
      <c r="R589" s="68">
        <v>83.7</v>
      </c>
      <c r="S589" s="68">
        <v>110</v>
      </c>
      <c r="T589" s="68">
        <v>150</v>
      </c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9"/>
    </row>
    <row r="590" spans="1:68" ht="18" customHeight="1" x14ac:dyDescent="0.3">
      <c r="A590" s="1">
        <v>2019</v>
      </c>
      <c r="B590" s="65">
        <v>623</v>
      </c>
      <c r="C590" s="66" t="s">
        <v>99</v>
      </c>
      <c r="D590" s="65" t="s">
        <v>9</v>
      </c>
      <c r="E590" s="67">
        <f>IFERROR(MIN(AT_Bidders),0)</f>
        <v>17666</v>
      </c>
      <c r="F590" s="67">
        <f>IFERROR(MAX(AT_Bidders),0)</f>
        <v>99000</v>
      </c>
      <c r="G590" s="67">
        <f>IFERROR(AVERAGE(AT_Bidders),0)</f>
        <v>45302.634166666663</v>
      </c>
      <c r="H590" s="68" t="str">
        <f>tbl_AT[[#This Row],[Item '#]]&amp;"     "&amp;tbl_AT[[#This Row],[Description]]&amp;"     ("&amp;tbl_AT[[#This Row],[Unit]]&amp;")"</f>
        <v>623     Construction Layout Stakes and Surveying     (LS)</v>
      </c>
      <c r="I590" s="68">
        <v>30000</v>
      </c>
      <c r="J590" s="68">
        <v>69772</v>
      </c>
      <c r="K590" s="68">
        <v>49000</v>
      </c>
      <c r="L590" s="68">
        <v>99000</v>
      </c>
      <c r="M590" s="68">
        <v>17666</v>
      </c>
      <c r="N590" s="68">
        <v>35000</v>
      </c>
      <c r="O590" s="68">
        <v>18743.61</v>
      </c>
      <c r="P590" s="68">
        <v>35000</v>
      </c>
      <c r="Q590" s="68">
        <v>65000</v>
      </c>
      <c r="R590" s="68">
        <v>28750</v>
      </c>
      <c r="S590" s="68">
        <v>38000</v>
      </c>
      <c r="T590" s="68">
        <v>57700</v>
      </c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9"/>
    </row>
    <row r="591" spans="1:68" ht="18" customHeight="1" x14ac:dyDescent="0.3">
      <c r="A591" s="1">
        <v>2019</v>
      </c>
      <c r="B591" s="65">
        <v>624</v>
      </c>
      <c r="C591" s="66" t="s">
        <v>53</v>
      </c>
      <c r="D591" s="65" t="s">
        <v>9</v>
      </c>
      <c r="E591" s="67">
        <f>IFERROR(MIN(AT_Bidders),0)</f>
        <v>0</v>
      </c>
      <c r="F591" s="67">
        <f>IFERROR(MAX(AT_Bidders),0)</f>
        <v>200000</v>
      </c>
      <c r="G591" s="67">
        <f>IFERROR(AVERAGE(AT_Bidders),0)</f>
        <v>70024.933333333334</v>
      </c>
      <c r="H591" s="68" t="str">
        <f>tbl_AT[[#This Row],[Item '#]]&amp;"     "&amp;tbl_AT[[#This Row],[Description]]&amp;"     ("&amp;tbl_AT[[#This Row],[Unit]]&amp;")"</f>
        <v>624     Mobilization     (LS)</v>
      </c>
      <c r="I591" s="68">
        <v>63000</v>
      </c>
      <c r="J591" s="68">
        <v>128242</v>
      </c>
      <c r="K591" s="68">
        <v>71000</v>
      </c>
      <c r="L591" s="68">
        <v>49700</v>
      </c>
      <c r="M591" s="68">
        <v>25357.200000000001</v>
      </c>
      <c r="N591" s="68">
        <v>25000</v>
      </c>
      <c r="O591" s="68">
        <v>0</v>
      </c>
      <c r="P591" s="68">
        <v>100000</v>
      </c>
      <c r="Q591" s="68">
        <v>200000</v>
      </c>
      <c r="R591" s="68">
        <v>100000</v>
      </c>
      <c r="S591" s="68">
        <v>20000</v>
      </c>
      <c r="T591" s="68">
        <v>58000</v>
      </c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9"/>
    </row>
    <row r="592" spans="1:68" ht="18" customHeight="1" x14ac:dyDescent="0.3">
      <c r="A592" s="1">
        <v>2019</v>
      </c>
      <c r="B592" s="65"/>
      <c r="C592" s="66" t="s">
        <v>8</v>
      </c>
      <c r="D592" s="65" t="s">
        <v>9</v>
      </c>
      <c r="E592" s="67">
        <f>IFERROR(MIN(AT_Bidders),0)</f>
        <v>4300</v>
      </c>
      <c r="F592" s="67">
        <f>IFERROR(MAX(AT_Bidders),0)</f>
        <v>94500</v>
      </c>
      <c r="G592" s="67">
        <f>IFERROR(AVERAGE(AT_Bidders),0)</f>
        <v>52667.790833333333</v>
      </c>
      <c r="H592" s="68" t="str">
        <f>tbl_AT[[#This Row],[Item '#]]&amp;"     "&amp;tbl_AT[[#This Row],[Description]]&amp;"     ("&amp;tbl_AT[[#This Row],[Unit]]&amp;")"</f>
        <v xml:space="preserve">     Premium for Contract Performance Bond and For Payment     (LS)</v>
      </c>
      <c r="I592" s="68">
        <v>42000</v>
      </c>
      <c r="J592" s="68">
        <v>78779</v>
      </c>
      <c r="K592" s="68">
        <v>34000</v>
      </c>
      <c r="L592" s="68">
        <v>94500</v>
      </c>
      <c r="M592" s="68">
        <v>35750</v>
      </c>
      <c r="N592" s="68">
        <v>67000</v>
      </c>
      <c r="O592" s="68">
        <v>82459.490000000005</v>
      </c>
      <c r="P592" s="68">
        <v>32500</v>
      </c>
      <c r="Q592" s="68">
        <v>63000</v>
      </c>
      <c r="R592" s="68">
        <v>36225</v>
      </c>
      <c r="S592" s="68">
        <v>4300</v>
      </c>
      <c r="T592" s="68">
        <v>61500</v>
      </c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9"/>
    </row>
    <row r="593" spans="1:68" ht="18" customHeight="1" x14ac:dyDescent="0.3">
      <c r="A593" s="1">
        <v>2019</v>
      </c>
      <c r="B593" s="65" t="s">
        <v>75</v>
      </c>
      <c r="C593" s="66" t="s">
        <v>8734</v>
      </c>
      <c r="D593" s="65" t="s">
        <v>59</v>
      </c>
      <c r="E593" s="67">
        <f>IFERROR(MIN(AT_Bidders),0)</f>
        <v>33.299999999999997</v>
      </c>
      <c r="F593" s="67">
        <f>IFERROR(MAX(AT_Bidders),0)</f>
        <v>2500</v>
      </c>
      <c r="G593" s="67">
        <f>IFERROR(AVERAGE(AT_Bidders),0)</f>
        <v>895.14333333333343</v>
      </c>
      <c r="H593" s="68" t="str">
        <f>tbl_AT[[#This Row],[Item '#]]&amp;"     "&amp;tbl_AT[[#This Row],[Description]]&amp;"     ("&amp;tbl_AT[[#This Row],[Unit]]&amp;")"</f>
        <v>SPEC     Installation of owner provided camp site utility pedestals including foundation     (EA)</v>
      </c>
      <c r="I593" s="68">
        <v>36</v>
      </c>
      <c r="J593" s="68">
        <v>904</v>
      </c>
      <c r="K593" s="68">
        <v>300</v>
      </c>
      <c r="L593" s="68">
        <v>520</v>
      </c>
      <c r="M593" s="68">
        <v>579.70000000000005</v>
      </c>
      <c r="N593" s="68">
        <v>1050</v>
      </c>
      <c r="O593" s="68">
        <v>1593.72</v>
      </c>
      <c r="P593" s="68">
        <v>775</v>
      </c>
      <c r="Q593" s="68">
        <v>33.299999999999997</v>
      </c>
      <c r="R593" s="68">
        <v>1150</v>
      </c>
      <c r="S593" s="68">
        <v>1300</v>
      </c>
      <c r="T593" s="68">
        <v>2500</v>
      </c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9"/>
    </row>
    <row r="594" spans="1:68" ht="18" customHeight="1" x14ac:dyDescent="0.3">
      <c r="A594" s="1">
        <v>2019</v>
      </c>
      <c r="B594" s="65"/>
      <c r="C594" s="66" t="s">
        <v>8735</v>
      </c>
      <c r="D594" s="65" t="s">
        <v>12</v>
      </c>
      <c r="E594" s="67">
        <f>IFERROR(MIN(AT_Bidders),0)</f>
        <v>18</v>
      </c>
      <c r="F594" s="67">
        <f>IFERROR(MAX(AT_Bidders),0)</f>
        <v>39</v>
      </c>
      <c r="G594" s="67">
        <f>IFERROR(AVERAGE(AT_Bidders),0)</f>
        <v>24.458333333333332</v>
      </c>
      <c r="H594" s="68" t="str">
        <f>tbl_AT[[#This Row],[Item '#]]&amp;"     "&amp;tbl_AT[[#This Row],[Description]]&amp;"     ("&amp;tbl_AT[[#This Row],[Unit]]&amp;")"</f>
        <v xml:space="preserve">     Utility conduits for high voltage feed, (2) 3” conduits, including trench and restoration     (LF)</v>
      </c>
      <c r="I594" s="68">
        <v>22</v>
      </c>
      <c r="J594" s="68">
        <v>38.75</v>
      </c>
      <c r="K594" s="68">
        <v>21</v>
      </c>
      <c r="L594" s="68">
        <v>18.54</v>
      </c>
      <c r="M594" s="68">
        <v>22.3</v>
      </c>
      <c r="N594" s="68">
        <v>20</v>
      </c>
      <c r="O594" s="68">
        <v>18</v>
      </c>
      <c r="P594" s="68">
        <v>30.36</v>
      </c>
      <c r="Q594" s="68">
        <v>23</v>
      </c>
      <c r="R594" s="68">
        <v>19.55</v>
      </c>
      <c r="S594" s="68">
        <v>21</v>
      </c>
      <c r="T594" s="68">
        <v>39</v>
      </c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9"/>
    </row>
    <row r="595" spans="1:68" ht="18" customHeight="1" x14ac:dyDescent="0.3">
      <c r="A595" s="1">
        <v>2019</v>
      </c>
      <c r="B595" s="65"/>
      <c r="C595" s="66" t="s">
        <v>8736</v>
      </c>
      <c r="D595" s="65" t="s">
        <v>12</v>
      </c>
      <c r="E595" s="67">
        <f>IFERROR(MIN(AT_Bidders),0)</f>
        <v>20</v>
      </c>
      <c r="F595" s="67">
        <f>IFERROR(MAX(AT_Bidders),0)</f>
        <v>45</v>
      </c>
      <c r="G595" s="67">
        <f>IFERROR(AVERAGE(AT_Bidders),0)</f>
        <v>27.896666666666665</v>
      </c>
      <c r="H595" s="68" t="str">
        <f>tbl_AT[[#This Row],[Item '#]]&amp;"     "&amp;tbl_AT[[#This Row],[Description]]&amp;"     ("&amp;tbl_AT[[#This Row],[Unit]]&amp;")"</f>
        <v xml:space="preserve">     Utility conduits for high voltage feed, (2) 4” conduits, including trench and restoration     (LF)</v>
      </c>
      <c r="I595" s="68">
        <v>24</v>
      </c>
      <c r="J595" s="68">
        <v>35.6</v>
      </c>
      <c r="K595" s="68">
        <v>23</v>
      </c>
      <c r="L595" s="68">
        <v>22.48</v>
      </c>
      <c r="M595" s="68">
        <v>24.9</v>
      </c>
      <c r="N595" s="68">
        <v>25</v>
      </c>
      <c r="O595" s="68">
        <v>20</v>
      </c>
      <c r="P595" s="68">
        <v>30.93</v>
      </c>
      <c r="Q595" s="68">
        <v>39</v>
      </c>
      <c r="R595" s="68">
        <v>21.85</v>
      </c>
      <c r="S595" s="68">
        <v>23</v>
      </c>
      <c r="T595" s="68">
        <v>45</v>
      </c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9"/>
    </row>
    <row r="596" spans="1:68" ht="18" customHeight="1" x14ac:dyDescent="0.3">
      <c r="A596" s="1">
        <v>2019</v>
      </c>
      <c r="B596" s="65"/>
      <c r="C596" s="66" t="s">
        <v>8737</v>
      </c>
      <c r="D596" s="65" t="s">
        <v>59</v>
      </c>
      <c r="E596" s="67">
        <f>IFERROR(MIN(AT_Bidders),0)</f>
        <v>200</v>
      </c>
      <c r="F596" s="67">
        <f>IFERROR(MAX(AT_Bidders),0)</f>
        <v>2500</v>
      </c>
      <c r="G596" s="67">
        <f>IFERROR(AVERAGE(AT_Bidders),0)</f>
        <v>1078.25</v>
      </c>
      <c r="H596" s="68" t="str">
        <f>tbl_AT[[#This Row],[Item '#]]&amp;"     "&amp;tbl_AT[[#This Row],[Description]]&amp;"     ("&amp;tbl_AT[[#This Row],[Unit]]&amp;")"</f>
        <v xml:space="preserve">     Box pad for AEP transformer or pull box – installation only     (EA)</v>
      </c>
      <c r="I596" s="68">
        <v>500</v>
      </c>
      <c r="J596" s="68">
        <v>423</v>
      </c>
      <c r="K596" s="68">
        <v>470</v>
      </c>
      <c r="L596" s="68">
        <v>520</v>
      </c>
      <c r="M596" s="68">
        <v>514</v>
      </c>
      <c r="N596" s="68">
        <v>2500</v>
      </c>
      <c r="O596" s="68">
        <v>2150</v>
      </c>
      <c r="P596" s="68">
        <v>372</v>
      </c>
      <c r="Q596" s="68">
        <v>490</v>
      </c>
      <c r="R596" s="68">
        <v>2300</v>
      </c>
      <c r="S596" s="68">
        <v>2500</v>
      </c>
      <c r="T596" s="68">
        <v>200</v>
      </c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9"/>
    </row>
    <row r="597" spans="1:68" ht="18" customHeight="1" x14ac:dyDescent="0.3">
      <c r="A597" s="1">
        <v>2019</v>
      </c>
      <c r="B597" s="65"/>
      <c r="C597" s="66" t="s">
        <v>8738</v>
      </c>
      <c r="D597" s="65" t="s">
        <v>59</v>
      </c>
      <c r="E597" s="67">
        <f>IFERROR(MIN(AT_Bidders),0)</f>
        <v>200</v>
      </c>
      <c r="F597" s="67">
        <f>IFERROR(MAX(AT_Bidders),0)</f>
        <v>648</v>
      </c>
      <c r="G597" s="67">
        <f>IFERROR(AVERAGE(AT_Bidders),0)</f>
        <v>347</v>
      </c>
      <c r="H597" s="68" t="str">
        <f>tbl_AT[[#This Row],[Item '#]]&amp;"     "&amp;tbl_AT[[#This Row],[Description]]&amp;"     ("&amp;tbl_AT[[#This Row],[Unit]]&amp;")"</f>
        <v xml:space="preserve">     Ground sleeve for AEP junction cabinet – installation only     (EA)</v>
      </c>
      <c r="I597" s="68">
        <v>335</v>
      </c>
      <c r="J597" s="68">
        <v>648</v>
      </c>
      <c r="K597" s="68">
        <v>310</v>
      </c>
      <c r="L597" s="68">
        <v>520</v>
      </c>
      <c r="M597" s="68">
        <v>341</v>
      </c>
      <c r="N597" s="68">
        <v>225</v>
      </c>
      <c r="O597" s="68">
        <v>210</v>
      </c>
      <c r="P597" s="68">
        <v>570</v>
      </c>
      <c r="Q597" s="68">
        <v>325</v>
      </c>
      <c r="R597" s="68">
        <v>230</v>
      </c>
      <c r="S597" s="68">
        <v>250</v>
      </c>
      <c r="T597" s="68">
        <v>200</v>
      </c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9"/>
    </row>
  </sheetData>
  <mergeCells count="8">
    <mergeCell ref="I3:T3"/>
    <mergeCell ref="BG3:BP3"/>
    <mergeCell ref="AE3:AR3"/>
    <mergeCell ref="U3:W3"/>
    <mergeCell ref="X3:AD3"/>
    <mergeCell ref="AS3:BA3"/>
    <mergeCell ref="BB3:BC3"/>
    <mergeCell ref="BD3:BF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9218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9218" r:id="rId4" name="InsertBidder"/>
      </mc:Fallback>
    </mc:AlternateContent>
  </controls>
  <tableParts count="1"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1"/>
  <dimension ref="A1:AX644"/>
  <sheetViews>
    <sheetView showGridLines="0" tabSelected="1" workbookViewId="0">
      <pane ySplit="4" topLeftCell="A380" activePane="bottomLeft" state="frozen"/>
      <selection pane="bottomLeft" activeCell="AK558" sqref="AK558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6" max="7" width="12.69921875" style="3"/>
    <col min="8" max="8" width="0" style="3" hidden="1" customWidth="1"/>
    <col min="9" max="40" width="12.69921875" style="3"/>
    <col min="41" max="41" width="12.69921875" style="2" customWidth="1"/>
    <col min="42" max="50" width="12.69921875" style="3"/>
    <col min="51" max="51" width="12.69921875" style="1" customWidth="1"/>
    <col min="52" max="16384" width="12.69921875" style="1"/>
  </cols>
  <sheetData>
    <row r="1" spans="1:50" ht="30" customHeight="1" x14ac:dyDescent="0.3">
      <c r="A1" s="4" t="s">
        <v>136</v>
      </c>
      <c r="E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3"/>
    </row>
    <row r="2" spans="1:50" ht="18" customHeight="1" x14ac:dyDescent="0.3">
      <c r="E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3"/>
    </row>
    <row r="3" spans="1:50" ht="30" customHeight="1" x14ac:dyDescent="0.3">
      <c r="E3" s="3"/>
      <c r="H3" s="2"/>
      <c r="I3" s="85" t="s">
        <v>9229</v>
      </c>
      <c r="J3" s="86"/>
      <c r="K3" s="86"/>
      <c r="L3" s="86"/>
      <c r="M3" s="86"/>
      <c r="N3" s="87"/>
      <c r="O3" s="88" t="s">
        <v>8276</v>
      </c>
      <c r="P3" s="89"/>
      <c r="Q3" s="90"/>
      <c r="R3" s="85" t="s">
        <v>6304</v>
      </c>
      <c r="S3" s="86"/>
      <c r="T3" s="86"/>
      <c r="U3" s="86"/>
      <c r="V3" s="87"/>
      <c r="W3" s="88" t="s">
        <v>6303</v>
      </c>
      <c r="X3" s="89"/>
      <c r="Y3" s="90"/>
      <c r="Z3" s="85" t="s">
        <v>6211</v>
      </c>
      <c r="AA3" s="86"/>
      <c r="AB3" s="86"/>
      <c r="AC3" s="86"/>
      <c r="AD3" s="87"/>
      <c r="AE3" s="88" t="s">
        <v>6400</v>
      </c>
      <c r="AF3" s="92"/>
      <c r="AG3" s="92"/>
      <c r="AH3" s="92"/>
      <c r="AI3" s="93"/>
      <c r="AJ3" s="85" t="s">
        <v>5032</v>
      </c>
      <c r="AK3" s="86"/>
      <c r="AL3" s="86"/>
      <c r="AM3" s="86"/>
      <c r="AN3" s="87"/>
      <c r="AO3" s="78" t="s">
        <v>4851</v>
      </c>
      <c r="AP3" s="78"/>
      <c r="AQ3" s="78"/>
      <c r="AR3" s="78"/>
      <c r="AS3" s="62" t="s">
        <v>5031</v>
      </c>
      <c r="AT3" s="91" t="s">
        <v>4852</v>
      </c>
      <c r="AU3" s="91"/>
      <c r="AV3" s="91"/>
      <c r="AW3" s="91"/>
      <c r="AX3" s="91"/>
    </row>
    <row r="4" spans="1:50" s="5" customFormat="1" ht="30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6" t="s">
        <v>9481</v>
      </c>
      <c r="J4" s="6" t="s">
        <v>9482</v>
      </c>
      <c r="K4" s="6" t="s">
        <v>9483</v>
      </c>
      <c r="L4" s="6" t="s">
        <v>9484</v>
      </c>
      <c r="M4" s="6" t="s">
        <v>9485</v>
      </c>
      <c r="N4" s="6" t="s">
        <v>9486</v>
      </c>
      <c r="O4" s="6" t="s">
        <v>9487</v>
      </c>
      <c r="P4" s="6" t="s">
        <v>9488</v>
      </c>
      <c r="Q4" s="6" t="s">
        <v>9489</v>
      </c>
      <c r="R4" s="6" t="s">
        <v>9490</v>
      </c>
      <c r="S4" s="6" t="s">
        <v>9491</v>
      </c>
      <c r="T4" s="6" t="s">
        <v>9492</v>
      </c>
      <c r="U4" s="6" t="s">
        <v>9493</v>
      </c>
      <c r="V4" s="6" t="s">
        <v>9494</v>
      </c>
      <c r="W4" s="6" t="s">
        <v>9495</v>
      </c>
      <c r="X4" s="6" t="s">
        <v>9496</v>
      </c>
      <c r="Y4" s="6" t="s">
        <v>9497</v>
      </c>
      <c r="Z4" s="6" t="s">
        <v>9498</v>
      </c>
      <c r="AA4" s="6" t="s">
        <v>9499</v>
      </c>
      <c r="AB4" s="6" t="s">
        <v>9500</v>
      </c>
      <c r="AC4" s="6" t="s">
        <v>9501</v>
      </c>
      <c r="AD4" s="6" t="s">
        <v>9502</v>
      </c>
      <c r="AE4" s="6" t="s">
        <v>9503</v>
      </c>
      <c r="AF4" s="6" t="s">
        <v>9504</v>
      </c>
      <c r="AG4" s="6" t="s">
        <v>9505</v>
      </c>
      <c r="AH4" s="6" t="s">
        <v>9506</v>
      </c>
      <c r="AI4" s="6" t="s">
        <v>9507</v>
      </c>
      <c r="AJ4" s="6" t="s">
        <v>9508</v>
      </c>
      <c r="AK4" s="6" t="s">
        <v>9509</v>
      </c>
      <c r="AL4" s="6" t="s">
        <v>9510</v>
      </c>
      <c r="AM4" s="6" t="s">
        <v>9511</v>
      </c>
      <c r="AN4" s="6" t="s">
        <v>9512</v>
      </c>
      <c r="AO4" s="6" t="s">
        <v>9513</v>
      </c>
      <c r="AP4" s="6" t="s">
        <v>9514</v>
      </c>
      <c r="AQ4" s="6" t="s">
        <v>9515</v>
      </c>
      <c r="AR4" s="6" t="s">
        <v>9516</v>
      </c>
      <c r="AS4" s="6" t="s">
        <v>9517</v>
      </c>
      <c r="AT4" s="6" t="s">
        <v>9518</v>
      </c>
      <c r="AU4" s="6" t="s">
        <v>9519</v>
      </c>
      <c r="AV4" s="6" t="s">
        <v>9520</v>
      </c>
      <c r="AW4" s="6" t="s">
        <v>9521</v>
      </c>
      <c r="AX4" s="6" t="s">
        <v>9522</v>
      </c>
    </row>
    <row r="5" spans="1:50" ht="18" customHeight="1" x14ac:dyDescent="0.3">
      <c r="A5" s="1">
        <v>2015</v>
      </c>
      <c r="B5" s="1">
        <v>201</v>
      </c>
      <c r="C5" s="2" t="s">
        <v>84</v>
      </c>
      <c r="D5" s="1" t="s">
        <v>9</v>
      </c>
      <c r="E5" s="3">
        <f>IFERROR(MIN(CM_Bidders),0)</f>
        <v>1000</v>
      </c>
      <c r="F5" s="3">
        <f>IFERROR(MAX(CM_Bidders),0)</f>
        <v>5000</v>
      </c>
      <c r="G5" s="3">
        <f>IFERROR(AVERAGE(CM_Bidders),0)</f>
        <v>3427</v>
      </c>
      <c r="H5" s="2" t="str">
        <f>tbl_CM[[#This Row],[Item '#]]&amp;"     "&amp;tbl_CM[[#This Row],[Description]]&amp;"     ("&amp;tbl_CM[[#This Row],[Unit]]&amp;")"</f>
        <v>201     Clearing and Grubbing     (LS)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3"/>
      <c r="AS5" s="3">
        <v>3000</v>
      </c>
      <c r="AT5" s="3">
        <v>4750</v>
      </c>
      <c r="AU5" s="3">
        <v>4500</v>
      </c>
      <c r="AV5" s="3">
        <v>1000</v>
      </c>
      <c r="AW5" s="3">
        <v>5000</v>
      </c>
      <c r="AX5" s="3">
        <v>2312</v>
      </c>
    </row>
    <row r="6" spans="1:50" ht="18" customHeight="1" x14ac:dyDescent="0.3">
      <c r="A6" s="1">
        <v>2015</v>
      </c>
      <c r="B6" s="1">
        <v>202</v>
      </c>
      <c r="C6" s="2" t="s">
        <v>85</v>
      </c>
      <c r="D6" s="1" t="s">
        <v>59</v>
      </c>
      <c r="E6" s="3">
        <f>IFERROR(MIN(CM_Bidders),0)</f>
        <v>500</v>
      </c>
      <c r="F6" s="3">
        <f>IFERROR(MAX(CM_Bidders),0)</f>
        <v>500</v>
      </c>
      <c r="G6" s="3">
        <f>IFERROR(AVERAGE(CM_Bidders),0)</f>
        <v>500</v>
      </c>
      <c r="H6" s="2" t="str">
        <f>tbl_CM[[#This Row],[Item '#]]&amp;"     "&amp;tbl_CM[[#This Row],[Description]]&amp;"     ("&amp;tbl_CM[[#This Row],[Unit]]&amp;")"</f>
        <v>202     Catch Basin Removed     (EA)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3"/>
      <c r="AS6" s="3">
        <v>500</v>
      </c>
    </row>
    <row r="7" spans="1:50" ht="18" customHeight="1" x14ac:dyDescent="0.3">
      <c r="A7" s="1">
        <v>2015</v>
      </c>
      <c r="B7" s="1">
        <v>202</v>
      </c>
      <c r="C7" s="2" t="s">
        <v>11</v>
      </c>
      <c r="D7" s="1" t="s">
        <v>12</v>
      </c>
      <c r="E7" s="3">
        <f>IFERROR(MIN(CM_Bidders),0)</f>
        <v>10</v>
      </c>
      <c r="F7" s="3">
        <f>IFERROR(MAX(CM_Bidders),0)</f>
        <v>10</v>
      </c>
      <c r="G7" s="3">
        <f>IFERROR(AVERAGE(CM_Bidders),0)</f>
        <v>10</v>
      </c>
      <c r="H7" s="2" t="str">
        <f>tbl_CM[[#This Row],[Item '#]]&amp;"     "&amp;tbl_CM[[#This Row],[Description]]&amp;"     ("&amp;tbl_CM[[#This Row],[Unit]]&amp;")"</f>
        <v>202     Pipe Removed     (LF)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3"/>
      <c r="AS7" s="3">
        <v>10</v>
      </c>
    </row>
    <row r="8" spans="1:50" ht="18" customHeight="1" x14ac:dyDescent="0.3">
      <c r="A8" s="1">
        <v>2015</v>
      </c>
      <c r="B8" s="1">
        <v>202</v>
      </c>
      <c r="C8" s="2" t="s">
        <v>135</v>
      </c>
      <c r="D8" s="1" t="s">
        <v>12</v>
      </c>
      <c r="E8" s="3">
        <f>IFERROR(MIN(CM_Bidders),0)</f>
        <v>1</v>
      </c>
      <c r="F8" s="3">
        <f>IFERROR(MAX(CM_Bidders),0)</f>
        <v>23</v>
      </c>
      <c r="G8" s="3">
        <f>IFERROR(AVERAGE(CM_Bidders),0)</f>
        <v>9.75</v>
      </c>
      <c r="H8" s="2" t="str">
        <f>tbl_CM[[#This Row],[Item '#]]&amp;"     "&amp;tbl_CM[[#This Row],[Description]]&amp;"     ("&amp;tbl_CM[[#This Row],[Unit]]&amp;")"</f>
        <v>202     Pipe Removed, 24" and Under     (LF)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3">
        <v>23</v>
      </c>
      <c r="AP8" s="3">
        <v>1</v>
      </c>
      <c r="AQ8" s="3">
        <v>5</v>
      </c>
      <c r="AR8" s="3">
        <v>10</v>
      </c>
    </row>
    <row r="9" spans="1:50" ht="18" customHeight="1" x14ac:dyDescent="0.3">
      <c r="A9" s="1">
        <v>2015</v>
      </c>
      <c r="B9" s="1">
        <v>203</v>
      </c>
      <c r="C9" s="2" t="s">
        <v>13</v>
      </c>
      <c r="D9" s="1" t="s">
        <v>9</v>
      </c>
      <c r="E9" s="3">
        <f>IFERROR(MIN(CM_Bidders),0)</f>
        <v>1000</v>
      </c>
      <c r="F9" s="3">
        <f>IFERROR(MAX(CM_Bidders),0)</f>
        <v>1000</v>
      </c>
      <c r="G9" s="3">
        <f>IFERROR(AVERAGE(CM_Bidders),0)</f>
        <v>1000</v>
      </c>
      <c r="H9" s="2" t="str">
        <f>tbl_CM[[#This Row],[Item '#]]&amp;"     "&amp;tbl_CM[[#This Row],[Description]]&amp;"     ("&amp;tbl_CM[[#This Row],[Unit]]&amp;")"</f>
        <v>203     Embankment     (LS)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3"/>
      <c r="AS9" s="3">
        <v>1000</v>
      </c>
    </row>
    <row r="10" spans="1:50" ht="18" customHeight="1" x14ac:dyDescent="0.3">
      <c r="A10" s="1">
        <v>2015</v>
      </c>
      <c r="B10" s="1">
        <v>203</v>
      </c>
      <c r="C10" s="2" t="s">
        <v>15</v>
      </c>
      <c r="D10" s="1" t="s">
        <v>14</v>
      </c>
      <c r="E10" s="3">
        <f>IFERROR(MIN(CM_Bidders),0)</f>
        <v>15</v>
      </c>
      <c r="F10" s="3">
        <f>IFERROR(MAX(CM_Bidders),0)</f>
        <v>58.09</v>
      </c>
      <c r="G10" s="3">
        <f>IFERROR(AVERAGE(CM_Bidders),0)</f>
        <v>34.732222222222227</v>
      </c>
      <c r="H10" s="2" t="str">
        <f>tbl_CM[[#This Row],[Item '#]]&amp;"     "&amp;tbl_CM[[#This Row],[Description]]&amp;"     ("&amp;tbl_CM[[#This Row],[Unit]]&amp;")"</f>
        <v>203     Excavation     (CY)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42">
        <v>58.09</v>
      </c>
      <c r="AK10" s="43">
        <v>41</v>
      </c>
      <c r="AL10" s="43">
        <v>30</v>
      </c>
      <c r="AM10" s="43">
        <v>42</v>
      </c>
      <c r="AN10" s="43">
        <v>15</v>
      </c>
      <c r="AO10" s="3">
        <v>22.5</v>
      </c>
      <c r="AP10" s="3">
        <v>15</v>
      </c>
      <c r="AQ10" s="3">
        <v>44</v>
      </c>
      <c r="AR10" s="3">
        <v>45</v>
      </c>
    </row>
    <row r="11" spans="1:50" ht="18" customHeight="1" x14ac:dyDescent="0.3">
      <c r="A11" s="1">
        <v>2015</v>
      </c>
      <c r="B11" s="1">
        <v>204</v>
      </c>
      <c r="C11" s="2" t="s">
        <v>86</v>
      </c>
      <c r="D11" s="1" t="s">
        <v>14</v>
      </c>
      <c r="E11" s="3">
        <f>IFERROR(MIN(CM_Bidders),0)</f>
        <v>35</v>
      </c>
      <c r="F11" s="3">
        <f>IFERROR(MAX(CM_Bidders),0)</f>
        <v>35</v>
      </c>
      <c r="G11" s="3">
        <f>IFERROR(AVERAGE(CM_Bidders),0)</f>
        <v>35</v>
      </c>
      <c r="H11" s="2" t="str">
        <f>tbl_CM[[#This Row],[Item '#]]&amp;"     "&amp;tbl_CM[[#This Row],[Description]]&amp;"     ("&amp;tbl_CM[[#This Row],[Unit]]&amp;")"</f>
        <v>204     Excavation of Subgrade     (CY)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3"/>
      <c r="AS11" s="3">
        <v>35</v>
      </c>
    </row>
    <row r="12" spans="1:50" ht="18" customHeight="1" x14ac:dyDescent="0.3">
      <c r="A12" s="1">
        <v>2015</v>
      </c>
      <c r="B12" s="1">
        <v>204</v>
      </c>
      <c r="C12" s="2" t="s">
        <v>87</v>
      </c>
      <c r="D12" s="1" t="s">
        <v>14</v>
      </c>
      <c r="E12" s="3">
        <f>IFERROR(MIN(CM_Bidders),0)</f>
        <v>75</v>
      </c>
      <c r="F12" s="3">
        <f>IFERROR(MAX(CM_Bidders),0)</f>
        <v>75</v>
      </c>
      <c r="G12" s="3">
        <f>IFERROR(AVERAGE(CM_Bidders),0)</f>
        <v>75</v>
      </c>
      <c r="H12" s="2" t="str">
        <f>tbl_CM[[#This Row],[Item '#]]&amp;"     "&amp;tbl_CM[[#This Row],[Description]]&amp;"     ("&amp;tbl_CM[[#This Row],[Unit]]&amp;")"</f>
        <v>204     Granular Material, Type B (304 Limestone)     (CY)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3"/>
      <c r="AS12" s="3">
        <v>75</v>
      </c>
    </row>
    <row r="13" spans="1:50" ht="18" customHeight="1" x14ac:dyDescent="0.3">
      <c r="A13" s="1">
        <v>2015</v>
      </c>
      <c r="B13" s="1">
        <v>204</v>
      </c>
      <c r="C13" s="2" t="s">
        <v>22</v>
      </c>
      <c r="D13" s="1" t="s">
        <v>23</v>
      </c>
      <c r="E13" s="3">
        <f>IFERROR(MIN(CM_Bidders),0)</f>
        <v>50</v>
      </c>
      <c r="F13" s="3">
        <f>IFERROR(MAX(CM_Bidders),0)</f>
        <v>100</v>
      </c>
      <c r="G13" s="3">
        <f>IFERROR(AVERAGE(CM_Bidders),0)</f>
        <v>85</v>
      </c>
      <c r="H13" s="2" t="str">
        <f>tbl_CM[[#This Row],[Item '#]]&amp;"     "&amp;tbl_CM[[#This Row],[Description]]&amp;"     ("&amp;tbl_CM[[#This Row],[Unit]]&amp;")"</f>
        <v>204     Proof Rolling     (HR)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3">
        <v>50</v>
      </c>
      <c r="AP13" s="3">
        <v>90</v>
      </c>
      <c r="AQ13" s="3">
        <v>100</v>
      </c>
      <c r="AR13" s="3">
        <v>100</v>
      </c>
    </row>
    <row r="14" spans="1:50" ht="18" customHeight="1" x14ac:dyDescent="0.3">
      <c r="A14" s="1">
        <v>2015</v>
      </c>
      <c r="B14" s="1">
        <v>204</v>
      </c>
      <c r="C14" s="2" t="s">
        <v>24</v>
      </c>
      <c r="D14" s="1" t="s">
        <v>21</v>
      </c>
      <c r="E14" s="3">
        <f>IFERROR(MIN(CM_Bidders),0)</f>
        <v>0.2</v>
      </c>
      <c r="F14" s="3">
        <f>IFERROR(MAX(CM_Bidders),0)</f>
        <v>1</v>
      </c>
      <c r="G14" s="3">
        <f>IFERROR(AVERAGE(CM_Bidders),0)</f>
        <v>0.51249999999999996</v>
      </c>
      <c r="H14" s="2" t="str">
        <f>tbl_CM[[#This Row],[Item '#]]&amp;"     "&amp;tbl_CM[[#This Row],[Description]]&amp;"     ("&amp;tbl_CM[[#This Row],[Unit]]&amp;")"</f>
        <v>204     Subgrade Compaction     (SY)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3">
        <v>0.5</v>
      </c>
      <c r="AP14" s="3">
        <v>0.2</v>
      </c>
      <c r="AQ14" s="3">
        <v>1</v>
      </c>
      <c r="AR14" s="3">
        <v>0.35</v>
      </c>
    </row>
    <row r="15" spans="1:50" ht="18" customHeight="1" x14ac:dyDescent="0.3">
      <c r="A15" s="1">
        <v>2015</v>
      </c>
      <c r="B15" s="1">
        <v>209</v>
      </c>
      <c r="C15" s="2" t="s">
        <v>133</v>
      </c>
      <c r="D15" s="1" t="s">
        <v>12</v>
      </c>
      <c r="E15" s="3">
        <f>IFERROR(MIN(CM_Bidders),0)</f>
        <v>10</v>
      </c>
      <c r="F15" s="3">
        <f>IFERROR(MAX(CM_Bidders),0)</f>
        <v>15</v>
      </c>
      <c r="G15" s="3">
        <f>IFERROR(AVERAGE(CM_Bidders),0)</f>
        <v>11.25</v>
      </c>
      <c r="H15" s="2" t="str">
        <f>tbl_CM[[#This Row],[Item '#]]&amp;"     "&amp;tbl_CM[[#This Row],[Description]]&amp;"     ("&amp;tbl_CM[[#This Row],[Unit]]&amp;")"</f>
        <v>209     Ditch Cleanout ˂ 100 LF     (LF)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3">
        <v>15</v>
      </c>
      <c r="AP15" s="3">
        <v>10</v>
      </c>
      <c r="AQ15" s="3">
        <v>10</v>
      </c>
      <c r="AR15" s="3">
        <v>10</v>
      </c>
    </row>
    <row r="16" spans="1:50" ht="18" customHeight="1" x14ac:dyDescent="0.3">
      <c r="A16" s="1">
        <v>2015</v>
      </c>
      <c r="B16" s="1">
        <v>209</v>
      </c>
      <c r="C16" s="2" t="s">
        <v>134</v>
      </c>
      <c r="D16" s="1" t="s">
        <v>12</v>
      </c>
      <c r="E16" s="3">
        <f>IFERROR(MIN(CM_Bidders),0)</f>
        <v>2.5</v>
      </c>
      <c r="F16" s="3">
        <f>IFERROR(MAX(CM_Bidders),0)</f>
        <v>10</v>
      </c>
      <c r="G16" s="3">
        <f>IFERROR(AVERAGE(CM_Bidders),0)</f>
        <v>6.7</v>
      </c>
      <c r="H16" s="2" t="str">
        <f>tbl_CM[[#This Row],[Item '#]]&amp;"     "&amp;tbl_CM[[#This Row],[Description]]&amp;"     ("&amp;tbl_CM[[#This Row],[Unit]]&amp;")"</f>
        <v>209     Ditch Cleanout ˃ 100 LF     (LF)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3">
        <v>8</v>
      </c>
      <c r="AP16" s="3">
        <v>5</v>
      </c>
      <c r="AQ16" s="3">
        <v>8</v>
      </c>
      <c r="AR16" s="3">
        <v>10</v>
      </c>
      <c r="AS16" s="3">
        <v>2.5</v>
      </c>
    </row>
    <row r="17" spans="1:45" ht="18" customHeight="1" x14ac:dyDescent="0.3">
      <c r="A17" s="1">
        <v>2015</v>
      </c>
      <c r="B17" s="1">
        <v>253</v>
      </c>
      <c r="C17" s="2" t="s">
        <v>132</v>
      </c>
      <c r="D17" s="1" t="s">
        <v>21</v>
      </c>
      <c r="E17" s="3">
        <f>IFERROR(MIN(CM_Bidders),0)</f>
        <v>80</v>
      </c>
      <c r="F17" s="3">
        <f>IFERROR(MAX(CM_Bidders),0)</f>
        <v>80</v>
      </c>
      <c r="G17" s="3">
        <f>IFERROR(AVERAGE(CM_Bidders),0)</f>
        <v>80</v>
      </c>
      <c r="H17" s="2" t="str">
        <f>tbl_CM[[#This Row],[Item '#]]&amp;"     "&amp;tbl_CM[[#This Row],[Description]]&amp;"     ("&amp;tbl_CM[[#This Row],[Unit]]&amp;")"</f>
        <v>253     Pavement Repair     (SY)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3"/>
      <c r="AS17" s="3">
        <v>80</v>
      </c>
    </row>
    <row r="18" spans="1:45" ht="18" customHeight="1" x14ac:dyDescent="0.3">
      <c r="A18" s="1">
        <v>2015</v>
      </c>
      <c r="B18" s="1">
        <v>253</v>
      </c>
      <c r="C18" s="2" t="s">
        <v>132</v>
      </c>
      <c r="D18" s="1" t="s">
        <v>14</v>
      </c>
      <c r="E18" s="3">
        <f>IFERROR(MIN(CM_Bidders),0)</f>
        <v>121</v>
      </c>
      <c r="F18" s="3">
        <f>IFERROR(MAX(CM_Bidders),0)</f>
        <v>320</v>
      </c>
      <c r="G18" s="3">
        <f>IFERROR(AVERAGE(CM_Bidders),0)</f>
        <v>232.2</v>
      </c>
      <c r="H18" s="2" t="str">
        <f>tbl_CM[[#This Row],[Item '#]]&amp;"     "&amp;tbl_CM[[#This Row],[Description]]&amp;"     ("&amp;tbl_CM[[#This Row],[Unit]]&amp;")"</f>
        <v>253     Pavement Repair     (CY)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3">
        <v>160</v>
      </c>
      <c r="AP18" s="3">
        <v>320</v>
      </c>
      <c r="AQ18" s="3">
        <v>121</v>
      </c>
      <c r="AR18" s="3">
        <v>250</v>
      </c>
      <c r="AS18" s="3">
        <v>310</v>
      </c>
    </row>
    <row r="19" spans="1:45" ht="18" customHeight="1" x14ac:dyDescent="0.3">
      <c r="A19" s="1">
        <v>2015</v>
      </c>
      <c r="B19" s="1">
        <v>254</v>
      </c>
      <c r="C19" s="2" t="s">
        <v>131</v>
      </c>
      <c r="D19" s="1" t="s">
        <v>21</v>
      </c>
      <c r="E19" s="3">
        <f>IFERROR(MIN(CM_Bidders),0)</f>
        <v>1</v>
      </c>
      <c r="F19" s="3">
        <f>IFERROR(MAX(CM_Bidders),0)</f>
        <v>3</v>
      </c>
      <c r="G19" s="3">
        <f>IFERROR(AVERAGE(CM_Bidders),0)</f>
        <v>2.2374999999999998</v>
      </c>
      <c r="H19" s="2" t="str">
        <f>tbl_CM[[#This Row],[Item '#]]&amp;"     "&amp;tbl_CM[[#This Row],[Description]]&amp;"     ("&amp;tbl_CM[[#This Row],[Unit]]&amp;")"</f>
        <v>254     Pavement Planing, Asphalt Concrete (for Driveways)     (SY)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3">
        <v>2</v>
      </c>
      <c r="AP19" s="3">
        <v>1</v>
      </c>
      <c r="AQ19" s="3">
        <v>3</v>
      </c>
      <c r="AR19" s="3">
        <v>2.95</v>
      </c>
    </row>
    <row r="20" spans="1:45" ht="18" customHeight="1" x14ac:dyDescent="0.3">
      <c r="A20" s="1">
        <v>2015</v>
      </c>
      <c r="B20" s="1">
        <v>254</v>
      </c>
      <c r="C20" s="2" t="s">
        <v>88</v>
      </c>
      <c r="D20" s="1" t="s">
        <v>21</v>
      </c>
      <c r="E20" s="3">
        <f>IFERROR(MIN(CM_Bidders),0)</f>
        <v>1.5</v>
      </c>
      <c r="F20" s="3">
        <f>IFERROR(MAX(CM_Bidders),0)</f>
        <v>3</v>
      </c>
      <c r="G20" s="3">
        <f>IFERROR(AVERAGE(CM_Bidders),0)</f>
        <v>2.6124999999999998</v>
      </c>
      <c r="H20" s="2" t="str">
        <f>tbl_CM[[#This Row],[Item '#]]&amp;"     "&amp;tbl_CM[[#This Row],[Description]]&amp;"     ("&amp;tbl_CM[[#This Row],[Unit]]&amp;")"</f>
        <v>254     Pavement Planing, Asphalt Concrete     (SY)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3">
        <v>1.5</v>
      </c>
      <c r="AP20" s="3">
        <v>3</v>
      </c>
      <c r="AQ20" s="3">
        <v>3</v>
      </c>
      <c r="AR20" s="3">
        <v>2.95</v>
      </c>
    </row>
    <row r="21" spans="1:45" ht="18" customHeight="1" x14ac:dyDescent="0.3">
      <c r="A21" s="1">
        <v>2015</v>
      </c>
      <c r="B21" s="1">
        <v>255</v>
      </c>
      <c r="C21" s="2" t="s">
        <v>130</v>
      </c>
      <c r="D21" s="1" t="s">
        <v>12</v>
      </c>
      <c r="E21" s="3">
        <f>IFERROR(MIN(CM_Bidders),0)</f>
        <v>1</v>
      </c>
      <c r="F21" s="3">
        <f>IFERROR(MAX(CM_Bidders),0)</f>
        <v>10</v>
      </c>
      <c r="G21" s="3">
        <f>IFERROR(AVERAGE(CM_Bidders),0)</f>
        <v>3.875</v>
      </c>
      <c r="H21" s="2" t="str">
        <f>tbl_CM[[#This Row],[Item '#]]&amp;"     "&amp;tbl_CM[[#This Row],[Description]]&amp;"     ("&amp;tbl_CM[[#This Row],[Unit]]&amp;")"</f>
        <v>255     Full Depth Pavement Sawing     (LF)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3">
        <v>1</v>
      </c>
      <c r="AP21" s="3">
        <v>1.5</v>
      </c>
      <c r="AQ21" s="3">
        <v>3</v>
      </c>
      <c r="AR21" s="3">
        <v>10</v>
      </c>
    </row>
    <row r="22" spans="1:45" ht="18" customHeight="1" x14ac:dyDescent="0.3">
      <c r="A22" s="1">
        <v>2015</v>
      </c>
      <c r="B22" s="1">
        <v>301</v>
      </c>
      <c r="C22" s="2" t="s">
        <v>129</v>
      </c>
      <c r="D22" s="1" t="s">
        <v>14</v>
      </c>
      <c r="E22" s="3">
        <f>IFERROR(MIN(CM_Bidders),0)</f>
        <v>120</v>
      </c>
      <c r="F22" s="3">
        <f>IFERROR(MAX(CM_Bidders),0)</f>
        <v>165</v>
      </c>
      <c r="G22" s="3">
        <f>IFERROR(AVERAGE(CM_Bidders),0)</f>
        <v>135.5</v>
      </c>
      <c r="H22" s="2" t="str">
        <f>tbl_CM[[#This Row],[Item '#]]&amp;"     "&amp;tbl_CM[[#This Row],[Description]]&amp;"     ("&amp;tbl_CM[[#This Row],[Unit]]&amp;")"</f>
        <v>301     3" Asphalt Concrete Base     (CY)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3">
        <v>120</v>
      </c>
      <c r="AP22" s="3">
        <v>120</v>
      </c>
      <c r="AQ22" s="3">
        <v>137</v>
      </c>
      <c r="AR22" s="3">
        <v>165</v>
      </c>
    </row>
    <row r="23" spans="1:45" ht="18" customHeight="1" x14ac:dyDescent="0.3">
      <c r="A23" s="1">
        <v>2015</v>
      </c>
      <c r="B23" s="1">
        <v>304</v>
      </c>
      <c r="C23" s="2" t="s">
        <v>27</v>
      </c>
      <c r="D23" s="1" t="s">
        <v>14</v>
      </c>
      <c r="E23" s="3">
        <f>IFERROR(MIN(CM_Bidders),0)</f>
        <v>150</v>
      </c>
      <c r="F23" s="3">
        <f>IFERROR(MAX(CM_Bidders),0)</f>
        <v>150</v>
      </c>
      <c r="G23" s="3">
        <f>IFERROR(AVERAGE(CM_Bidders),0)</f>
        <v>150</v>
      </c>
      <c r="H23" s="2" t="str">
        <f>tbl_CM[[#This Row],[Item '#]]&amp;"     "&amp;tbl_CM[[#This Row],[Description]]&amp;"     ("&amp;tbl_CM[[#This Row],[Unit]]&amp;")"</f>
        <v>304     Aggregate Base     (CY)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3"/>
      <c r="AS23" s="3">
        <v>150</v>
      </c>
    </row>
    <row r="24" spans="1:45" ht="18" customHeight="1" x14ac:dyDescent="0.3">
      <c r="A24" s="1">
        <v>2015</v>
      </c>
      <c r="B24" s="1">
        <v>304</v>
      </c>
      <c r="C24" s="2" t="s">
        <v>128</v>
      </c>
      <c r="D24" s="1" t="s">
        <v>14</v>
      </c>
      <c r="E24" s="3">
        <f>IFERROR(MIN(CM_Bidders),0)</f>
        <v>40</v>
      </c>
      <c r="F24" s="3">
        <f>IFERROR(MAX(CM_Bidders),0)</f>
        <v>61.5</v>
      </c>
      <c r="G24" s="3">
        <f>IFERROR(AVERAGE(CM_Bidders),0)</f>
        <v>52.125</v>
      </c>
      <c r="H24" s="2" t="str">
        <f>tbl_CM[[#This Row],[Item '#]]&amp;"     "&amp;tbl_CM[[#This Row],[Description]]&amp;"     ("&amp;tbl_CM[[#This Row],[Unit]]&amp;")"</f>
        <v>304     6" Aggregate Base     (CY)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3">
        <v>61.5</v>
      </c>
      <c r="AP24" s="3">
        <v>40</v>
      </c>
      <c r="AQ24" s="3">
        <v>57</v>
      </c>
      <c r="AR24" s="3">
        <v>50</v>
      </c>
    </row>
    <row r="25" spans="1:45" ht="18" customHeight="1" x14ac:dyDescent="0.3">
      <c r="A25" s="1">
        <v>2015</v>
      </c>
      <c r="B25" s="1">
        <v>407</v>
      </c>
      <c r="C25" s="2" t="s">
        <v>127</v>
      </c>
      <c r="D25" s="1" t="s">
        <v>29</v>
      </c>
      <c r="E25" s="3">
        <f>IFERROR(MIN(CM_Bidders),0)</f>
        <v>1.95</v>
      </c>
      <c r="F25" s="3">
        <f>IFERROR(MAX(CM_Bidders),0)</f>
        <v>2.5</v>
      </c>
      <c r="G25" s="3">
        <f>IFERROR(AVERAGE(CM_Bidders),0)</f>
        <v>2.1124999999999998</v>
      </c>
      <c r="H25" s="2" t="str">
        <f>tbl_CM[[#This Row],[Item '#]]&amp;"     "&amp;tbl_CM[[#This Row],[Description]]&amp;"     ("&amp;tbl_CM[[#This Row],[Unit]]&amp;")"</f>
        <v>407     Tack Coat (@ 0.04 Gal./S.Y.)     (GAL)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3">
        <v>1.95</v>
      </c>
      <c r="AP25" s="3">
        <v>2.5</v>
      </c>
      <c r="AQ25" s="3">
        <v>2</v>
      </c>
      <c r="AR25" s="3">
        <v>2</v>
      </c>
    </row>
    <row r="26" spans="1:45" ht="18" customHeight="1" x14ac:dyDescent="0.3">
      <c r="A26" s="1">
        <v>2015</v>
      </c>
      <c r="B26" s="1">
        <v>407</v>
      </c>
      <c r="C26" s="2" t="s">
        <v>126</v>
      </c>
      <c r="D26" s="1" t="s">
        <v>29</v>
      </c>
      <c r="E26" s="3">
        <f>IFERROR(MIN(CM_Bidders),0)</f>
        <v>1.95</v>
      </c>
      <c r="F26" s="3">
        <f>IFERROR(MAX(CM_Bidders),0)</f>
        <v>2.5</v>
      </c>
      <c r="G26" s="3">
        <f>IFERROR(AVERAGE(CM_Bidders),0)</f>
        <v>2.1124999999999998</v>
      </c>
      <c r="H26" s="2" t="str">
        <f>tbl_CM[[#This Row],[Item '#]]&amp;"     "&amp;tbl_CM[[#This Row],[Description]]&amp;"     ("&amp;tbl_CM[[#This Row],[Unit]]&amp;")"</f>
        <v>407     Tack Coat (@ 0.075 Gal./S.Y.)     (GAL)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3">
        <v>1.95</v>
      </c>
      <c r="AP26" s="3">
        <v>2.5</v>
      </c>
      <c r="AQ26" s="3">
        <v>2</v>
      </c>
      <c r="AR26" s="3">
        <v>2</v>
      </c>
    </row>
    <row r="27" spans="1:45" ht="18" customHeight="1" x14ac:dyDescent="0.3">
      <c r="A27" s="1">
        <v>2015</v>
      </c>
      <c r="B27" s="1">
        <v>407</v>
      </c>
      <c r="C27" s="2" t="s">
        <v>28</v>
      </c>
      <c r="D27" s="1" t="s">
        <v>29</v>
      </c>
      <c r="E27" s="3">
        <f>IFERROR(MIN(CM_Bidders),0)</f>
        <v>2</v>
      </c>
      <c r="F27" s="3">
        <f>IFERROR(MAX(CM_Bidders),0)</f>
        <v>2</v>
      </c>
      <c r="G27" s="3">
        <f>IFERROR(AVERAGE(CM_Bidders),0)</f>
        <v>2</v>
      </c>
      <c r="H27" s="2" t="str">
        <f>tbl_CM[[#This Row],[Item '#]]&amp;"     "&amp;tbl_CM[[#This Row],[Description]]&amp;"     ("&amp;tbl_CM[[#This Row],[Unit]]&amp;")"</f>
        <v>407     Tack Coat     (GAL)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3"/>
      <c r="AS27" s="3">
        <v>2</v>
      </c>
    </row>
    <row r="28" spans="1:45" ht="18" customHeight="1" x14ac:dyDescent="0.3">
      <c r="A28" s="1">
        <v>2015</v>
      </c>
      <c r="B28" s="1">
        <v>407</v>
      </c>
      <c r="C28" s="2" t="s">
        <v>89</v>
      </c>
      <c r="D28" s="1" t="s">
        <v>29</v>
      </c>
      <c r="E28" s="3">
        <f>IFERROR(MIN(CM_Bidders),0)</f>
        <v>2</v>
      </c>
      <c r="F28" s="3">
        <f>IFERROR(MAX(CM_Bidders),0)</f>
        <v>2</v>
      </c>
      <c r="G28" s="3">
        <f>IFERROR(AVERAGE(CM_Bidders),0)</f>
        <v>2</v>
      </c>
      <c r="H28" s="2" t="str">
        <f>tbl_CM[[#This Row],[Item '#]]&amp;"     "&amp;tbl_CM[[#This Row],[Description]]&amp;"     ("&amp;tbl_CM[[#This Row],[Unit]]&amp;")"</f>
        <v>407     Tack Coat for Intermediate Course     (GAL)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3"/>
      <c r="AS28" s="3">
        <v>2</v>
      </c>
    </row>
    <row r="29" spans="1:45" ht="18" customHeight="1" x14ac:dyDescent="0.3">
      <c r="A29" s="1">
        <v>2015</v>
      </c>
      <c r="B29" s="1">
        <v>411</v>
      </c>
      <c r="C29" s="2" t="s">
        <v>90</v>
      </c>
      <c r="D29" s="1" t="s">
        <v>14</v>
      </c>
      <c r="E29" s="3">
        <f>IFERROR(MIN(CM_Bidders),0)</f>
        <v>90</v>
      </c>
      <c r="F29" s="3">
        <f>IFERROR(MAX(CM_Bidders),0)</f>
        <v>90</v>
      </c>
      <c r="G29" s="3">
        <f>IFERROR(AVERAGE(CM_Bidders),0)</f>
        <v>90</v>
      </c>
      <c r="H29" s="2" t="str">
        <f>tbl_CM[[#This Row],[Item '#]]&amp;"     "&amp;tbl_CM[[#This Row],[Description]]&amp;"     ("&amp;tbl_CM[[#This Row],[Unit]]&amp;")"</f>
        <v>411     Stabilized Crushed Aggregate     (CY)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3"/>
      <c r="AS29" s="3">
        <v>90</v>
      </c>
    </row>
    <row r="30" spans="1:45" ht="18" customHeight="1" x14ac:dyDescent="0.3">
      <c r="A30" s="1">
        <v>2015</v>
      </c>
      <c r="B30" s="1">
        <v>441</v>
      </c>
      <c r="C30" s="2" t="s">
        <v>91</v>
      </c>
      <c r="D30" s="1" t="s">
        <v>14</v>
      </c>
      <c r="E30" s="3">
        <f>IFERROR(MIN(CM_Bidders),0)</f>
        <v>270</v>
      </c>
      <c r="F30" s="3">
        <f>IFERROR(MAX(CM_Bidders),0)</f>
        <v>270</v>
      </c>
      <c r="G30" s="3">
        <f>IFERROR(AVERAGE(CM_Bidders),0)</f>
        <v>270</v>
      </c>
      <c r="H30" s="2" t="str">
        <f>tbl_CM[[#This Row],[Item '#]]&amp;"     "&amp;tbl_CM[[#This Row],[Description]]&amp;"     ("&amp;tbl_CM[[#This Row],[Unit]]&amp;")"</f>
        <v>441     Asphalt Concrete Intermediate Course, Type 1, (448)     (CY)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3"/>
      <c r="AS30" s="3">
        <v>270</v>
      </c>
    </row>
    <row r="31" spans="1:45" ht="18" customHeight="1" x14ac:dyDescent="0.3">
      <c r="A31" s="1">
        <v>2015</v>
      </c>
      <c r="B31" s="1">
        <v>441</v>
      </c>
      <c r="C31" s="2" t="s">
        <v>92</v>
      </c>
      <c r="D31" s="1" t="s">
        <v>14</v>
      </c>
      <c r="E31" s="3">
        <f>IFERROR(MIN(CM_Bidders),0)</f>
        <v>300</v>
      </c>
      <c r="F31" s="3">
        <f>IFERROR(MAX(CM_Bidders),0)</f>
        <v>300</v>
      </c>
      <c r="G31" s="3">
        <f>IFERROR(AVERAGE(CM_Bidders),0)</f>
        <v>300</v>
      </c>
      <c r="H31" s="2" t="str">
        <f>tbl_CM[[#This Row],[Item '#]]&amp;"     "&amp;tbl_CM[[#This Row],[Description]]&amp;"     ("&amp;tbl_CM[[#This Row],[Unit]]&amp;")"</f>
        <v>441     Asphalt Concrete Intermediate Course, Type 2, (448)     (CY)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3"/>
      <c r="AS31" s="3">
        <v>300</v>
      </c>
    </row>
    <row r="32" spans="1:45" ht="18" customHeight="1" x14ac:dyDescent="0.3">
      <c r="A32" s="1">
        <v>2015</v>
      </c>
      <c r="B32" s="1">
        <v>441</v>
      </c>
      <c r="C32" s="2" t="s">
        <v>93</v>
      </c>
      <c r="D32" s="1" t="s">
        <v>14</v>
      </c>
      <c r="E32" s="3">
        <f>IFERROR(MIN(CM_Bidders),0)</f>
        <v>270</v>
      </c>
      <c r="F32" s="3">
        <f>IFERROR(MAX(CM_Bidders),0)</f>
        <v>270</v>
      </c>
      <c r="G32" s="3">
        <f>IFERROR(AVERAGE(CM_Bidders),0)</f>
        <v>270</v>
      </c>
      <c r="H32" s="2" t="str">
        <f>tbl_CM[[#This Row],[Item '#]]&amp;"     "&amp;tbl_CM[[#This Row],[Description]]&amp;"     ("&amp;tbl_CM[[#This Row],[Unit]]&amp;")"</f>
        <v>441     Asphalt Concrete Surface Course, Type 1, (448), (Driveways)     (CY)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3"/>
      <c r="AS32" s="3">
        <v>270</v>
      </c>
    </row>
    <row r="33" spans="1:50" ht="18" customHeight="1" x14ac:dyDescent="0.3">
      <c r="A33" s="1">
        <v>2015</v>
      </c>
      <c r="B33" s="1">
        <v>441</v>
      </c>
      <c r="C33" s="2" t="s">
        <v>94</v>
      </c>
      <c r="D33" s="1" t="s">
        <v>14</v>
      </c>
      <c r="E33" s="3">
        <f>IFERROR(MIN(CM_Bidders),0)</f>
        <v>270</v>
      </c>
      <c r="F33" s="3">
        <f>IFERROR(MAX(CM_Bidders),0)</f>
        <v>270</v>
      </c>
      <c r="G33" s="3">
        <f>IFERROR(AVERAGE(CM_Bidders),0)</f>
        <v>270</v>
      </c>
      <c r="H33" s="2" t="str">
        <f>tbl_CM[[#This Row],[Item '#]]&amp;"     "&amp;tbl_CM[[#This Row],[Description]]&amp;"     ("&amp;tbl_CM[[#This Row],[Unit]]&amp;")"</f>
        <v>441     Asphalt Concrete Surface Course, Type 1, (448), PG64-22     (CY)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3"/>
      <c r="AS33" s="3">
        <v>270</v>
      </c>
    </row>
    <row r="34" spans="1:50" ht="18" customHeight="1" x14ac:dyDescent="0.3">
      <c r="A34" s="1">
        <v>2015</v>
      </c>
      <c r="B34" s="1">
        <v>448</v>
      </c>
      <c r="C34" s="2" t="s">
        <v>125</v>
      </c>
      <c r="D34" s="1" t="s">
        <v>14</v>
      </c>
      <c r="E34" s="3">
        <f>IFERROR(MIN(CM_Bidders),0)</f>
        <v>153</v>
      </c>
      <c r="F34" s="3">
        <f>IFERROR(MAX(CM_Bidders),0)</f>
        <v>215</v>
      </c>
      <c r="G34" s="3">
        <f>IFERROR(AVERAGE(CM_Bidders),0)</f>
        <v>185.75</v>
      </c>
      <c r="H34" s="2" t="str">
        <f>tbl_CM[[#This Row],[Item '#]]&amp;"     "&amp;tbl_CM[[#This Row],[Description]]&amp;"     ("&amp;tbl_CM[[#This Row],[Unit]]&amp;")"</f>
        <v>448     1.0" Asphalt Concrete Surface Course, Type 1, PG 64-22 (for Driveways)     (CY)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3">
        <v>175</v>
      </c>
      <c r="AP34" s="3">
        <v>215</v>
      </c>
      <c r="AQ34" s="3">
        <v>153</v>
      </c>
      <c r="AR34" s="3">
        <v>200</v>
      </c>
    </row>
    <row r="35" spans="1:50" ht="18" customHeight="1" x14ac:dyDescent="0.3">
      <c r="A35" s="1">
        <v>2015</v>
      </c>
      <c r="B35" s="1">
        <v>448</v>
      </c>
      <c r="C35" s="2" t="s">
        <v>124</v>
      </c>
      <c r="D35" s="1" t="s">
        <v>14</v>
      </c>
      <c r="E35" s="3">
        <f>IFERROR(MIN(CM_Bidders),0)</f>
        <v>135</v>
      </c>
      <c r="F35" s="3">
        <f>IFERROR(MAX(CM_Bidders),0)</f>
        <v>175</v>
      </c>
      <c r="G35" s="3">
        <f>IFERROR(AVERAGE(CM_Bidders),0)</f>
        <v>151.25</v>
      </c>
      <c r="H35" s="2" t="str">
        <f>tbl_CM[[#This Row],[Item '#]]&amp;"     "&amp;tbl_CM[[#This Row],[Description]]&amp;"     ("&amp;tbl_CM[[#This Row],[Unit]]&amp;")"</f>
        <v>448     1.5" Asphalt Concrete Intermediate Course, Type 2, PG 64-22     (CY)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3">
        <v>135</v>
      </c>
      <c r="AP35" s="3">
        <v>155</v>
      </c>
      <c r="AQ35" s="3">
        <v>140</v>
      </c>
      <c r="AR35" s="3">
        <v>175</v>
      </c>
    </row>
    <row r="36" spans="1:50" ht="18" customHeight="1" x14ac:dyDescent="0.3">
      <c r="A36" s="1">
        <v>2015</v>
      </c>
      <c r="B36" s="1">
        <v>448</v>
      </c>
      <c r="C36" s="2" t="s">
        <v>95</v>
      </c>
      <c r="D36" s="1" t="s">
        <v>14</v>
      </c>
      <c r="E36" s="3">
        <f>IFERROR(MIN(CM_Bidders),0)</f>
        <v>153</v>
      </c>
      <c r="F36" s="3">
        <f>IFERROR(MAX(CM_Bidders),0)</f>
        <v>215</v>
      </c>
      <c r="G36" s="3">
        <f>IFERROR(AVERAGE(CM_Bidders),0)</f>
        <v>181.625</v>
      </c>
      <c r="H36" s="2" t="str">
        <f>tbl_CM[[#This Row],[Item '#]]&amp;"     "&amp;tbl_CM[[#This Row],[Description]]&amp;"     ("&amp;tbl_CM[[#This Row],[Unit]]&amp;")"</f>
        <v>448     1.5" Asphalt Concrete Surface Course, Type 1, PG 64-22     (CY)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3">
        <v>158.5</v>
      </c>
      <c r="AP36" s="3">
        <v>215</v>
      </c>
      <c r="AQ36" s="3">
        <v>153</v>
      </c>
      <c r="AR36" s="3">
        <v>200</v>
      </c>
    </row>
    <row r="37" spans="1:50" ht="18" customHeight="1" x14ac:dyDescent="0.3">
      <c r="A37" s="1">
        <v>2015</v>
      </c>
      <c r="B37" s="1">
        <v>601</v>
      </c>
      <c r="C37" s="2" t="s">
        <v>96</v>
      </c>
      <c r="D37" s="1" t="s">
        <v>21</v>
      </c>
      <c r="E37" s="3">
        <f>IFERROR(MIN(CM_Bidders),0)</f>
        <v>75</v>
      </c>
      <c r="F37" s="3">
        <f>IFERROR(MAX(CM_Bidders),0)</f>
        <v>75</v>
      </c>
      <c r="G37" s="3">
        <f>IFERROR(AVERAGE(CM_Bidders),0)</f>
        <v>75</v>
      </c>
      <c r="H37" s="2" t="str">
        <f>tbl_CM[[#This Row],[Item '#]]&amp;"     "&amp;tbl_CM[[#This Row],[Description]]&amp;"     ("&amp;tbl_CM[[#This Row],[Unit]]&amp;")"</f>
        <v>601     Crushed Aggregate Slope Protection     (SY)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3"/>
      <c r="AS37" s="3">
        <v>75</v>
      </c>
    </row>
    <row r="38" spans="1:50" ht="18" customHeight="1" x14ac:dyDescent="0.3">
      <c r="A38" s="1">
        <v>2015</v>
      </c>
      <c r="B38" s="1">
        <v>602</v>
      </c>
      <c r="C38" s="2" t="s">
        <v>97</v>
      </c>
      <c r="D38" s="1" t="s">
        <v>14</v>
      </c>
      <c r="E38" s="3">
        <f>IFERROR(MIN(CM_Bidders),0)</f>
        <v>1000</v>
      </c>
      <c r="F38" s="3">
        <f>IFERROR(MAX(CM_Bidders),0)</f>
        <v>3500</v>
      </c>
      <c r="G38" s="3">
        <f>IFERROR(AVERAGE(CM_Bidders),0)</f>
        <v>2395.1666666666665</v>
      </c>
      <c r="H38" s="2" t="str">
        <f>tbl_CM[[#This Row],[Item '#]]&amp;"     "&amp;tbl_CM[[#This Row],[Description]]&amp;"     ("&amp;tbl_CM[[#This Row],[Unit]]&amp;")"</f>
        <v>602     Concrete Masonry     (CY)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3"/>
      <c r="AS38" s="3">
        <v>1000</v>
      </c>
      <c r="AT38" s="3">
        <v>1650</v>
      </c>
      <c r="AU38" s="3">
        <v>3000</v>
      </c>
      <c r="AV38" s="3">
        <v>3500</v>
      </c>
      <c r="AW38" s="3">
        <v>2000</v>
      </c>
      <c r="AX38" s="3">
        <v>3221</v>
      </c>
    </row>
    <row r="39" spans="1:50" ht="18" customHeight="1" x14ac:dyDescent="0.3">
      <c r="A39" s="1">
        <v>2015</v>
      </c>
      <c r="B39" s="1">
        <v>605</v>
      </c>
      <c r="C39" s="2" t="s">
        <v>4948</v>
      </c>
      <c r="D39" s="1" t="s">
        <v>12</v>
      </c>
      <c r="E39" s="3">
        <f>IFERROR(MIN(CM_Bidders),0)</f>
        <v>4</v>
      </c>
      <c r="F39" s="3">
        <f>IFERROR(MAX(CM_Bidders),0)</f>
        <v>5</v>
      </c>
      <c r="G39" s="3">
        <f>IFERROR(AVERAGE(CM_Bidders),0)</f>
        <v>4.75</v>
      </c>
      <c r="H39" s="2" t="str">
        <f>tbl_CM[[#This Row],[Item '#]]&amp;"     "&amp;tbl_CM[[#This Row],[Description]]&amp;"     ("&amp;tbl_CM[[#This Row],[Unit]]&amp;")"</f>
        <v>605     4" Shallow Pipe Underdrain       (LF)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3">
        <v>4</v>
      </c>
      <c r="AP39" s="3">
        <v>5</v>
      </c>
      <c r="AQ39" s="3">
        <v>5</v>
      </c>
      <c r="AR39" s="3">
        <v>5</v>
      </c>
    </row>
    <row r="40" spans="1:50" ht="18" customHeight="1" x14ac:dyDescent="0.3">
      <c r="A40" s="1">
        <v>2015</v>
      </c>
      <c r="B40" s="1">
        <v>611</v>
      </c>
      <c r="C40" s="2" t="s">
        <v>103</v>
      </c>
      <c r="D40" s="1" t="s">
        <v>12</v>
      </c>
      <c r="E40" s="3">
        <f>IFERROR(MIN(CM_Bidders),0)</f>
        <v>45</v>
      </c>
      <c r="F40" s="3">
        <f>IFERROR(MAX(CM_Bidders),0)</f>
        <v>70</v>
      </c>
      <c r="G40" s="3">
        <f>IFERROR(AVERAGE(CM_Bidders),0)</f>
        <v>55.75</v>
      </c>
      <c r="H40" s="2" t="str">
        <f>tbl_CM[[#This Row],[Item '#]]&amp;"     "&amp;tbl_CM[[#This Row],[Description]]&amp;"     ("&amp;tbl_CM[[#This Row],[Unit]]&amp;")"</f>
        <v>611     12" Conduit, Type B     (LF)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3">
        <v>70</v>
      </c>
      <c r="AP40" s="3">
        <v>60</v>
      </c>
      <c r="AQ40" s="3">
        <v>48</v>
      </c>
      <c r="AR40" s="3">
        <v>45</v>
      </c>
    </row>
    <row r="41" spans="1:50" ht="18" customHeight="1" x14ac:dyDescent="0.3">
      <c r="A41" s="1">
        <v>2015</v>
      </c>
      <c r="B41" s="1">
        <v>611</v>
      </c>
      <c r="C41" s="2" t="s">
        <v>123</v>
      </c>
      <c r="D41" s="1" t="s">
        <v>12</v>
      </c>
      <c r="E41" s="3">
        <f>IFERROR(MIN(CM_Bidders),0)</f>
        <v>5</v>
      </c>
      <c r="F41" s="3">
        <f>IFERROR(MAX(CM_Bidders),0)</f>
        <v>17</v>
      </c>
      <c r="G41" s="3">
        <f>IFERROR(AVERAGE(CM_Bidders),0)</f>
        <v>8.5</v>
      </c>
      <c r="H41" s="2" t="str">
        <f>tbl_CM[[#This Row],[Item '#]]&amp;"     "&amp;tbl_CM[[#This Row],[Description]]&amp;"     ("&amp;tbl_CM[[#This Row],[Unit]]&amp;")"</f>
        <v>611     4" Conduit, Type F for Underdrain Outlets     (LF)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3">
        <v>17</v>
      </c>
      <c r="AP41" s="3">
        <v>7</v>
      </c>
      <c r="AQ41" s="3">
        <v>5</v>
      </c>
      <c r="AR41" s="3">
        <v>5</v>
      </c>
    </row>
    <row r="42" spans="1:50" ht="18" customHeight="1" x14ac:dyDescent="0.3">
      <c r="A42" s="1">
        <v>2015</v>
      </c>
      <c r="B42" s="1">
        <v>611</v>
      </c>
      <c r="C42" s="2" t="s">
        <v>1701</v>
      </c>
      <c r="D42" s="1" t="s">
        <v>59</v>
      </c>
      <c r="E42" s="3">
        <f>IFERROR(MIN(CM_Bidders),0)</f>
        <v>1100</v>
      </c>
      <c r="F42" s="3">
        <f>IFERROR(MAX(CM_Bidders),0)</f>
        <v>2250</v>
      </c>
      <c r="G42" s="3">
        <f>IFERROR(AVERAGE(CM_Bidders),0)</f>
        <v>1633.5555555555557</v>
      </c>
      <c r="H42" s="2" t="str">
        <f>tbl_CM[[#This Row],[Item '#]]&amp;"     "&amp;tbl_CM[[#This Row],[Description]]&amp;"     ("&amp;tbl_CM[[#This Row],[Unit]]&amp;")"</f>
        <v>611     Catch Basin, No. 2-2B     (EA)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3">
        <v>1100</v>
      </c>
      <c r="AP42" s="3">
        <v>1700</v>
      </c>
      <c r="AQ42" s="3">
        <v>1600</v>
      </c>
      <c r="AR42" s="3">
        <v>2250</v>
      </c>
      <c r="AT42" s="3">
        <v>1100</v>
      </c>
      <c r="AU42" s="3">
        <v>1500</v>
      </c>
      <c r="AV42" s="3">
        <v>2000</v>
      </c>
      <c r="AW42" s="3">
        <v>1500</v>
      </c>
      <c r="AX42" s="3">
        <v>1952</v>
      </c>
    </row>
    <row r="43" spans="1:50" ht="18" customHeight="1" x14ac:dyDescent="0.3">
      <c r="A43" s="1">
        <v>2015</v>
      </c>
      <c r="B43" s="1">
        <v>611</v>
      </c>
      <c r="C43" s="2" t="s">
        <v>101</v>
      </c>
      <c r="D43" s="1" t="s">
        <v>12</v>
      </c>
      <c r="E43" s="3">
        <f>IFERROR(MIN(CM_Bidders),0)</f>
        <v>75</v>
      </c>
      <c r="F43" s="3">
        <f>IFERROR(MAX(CM_Bidders),0)</f>
        <v>75</v>
      </c>
      <c r="G43" s="3">
        <f>IFERROR(AVERAGE(CM_Bidders),0)</f>
        <v>75</v>
      </c>
      <c r="H43" s="2" t="str">
        <f>tbl_CM[[#This Row],[Item '#]]&amp;"     "&amp;tbl_CM[[#This Row],[Description]]&amp;"     ("&amp;tbl_CM[[#This Row],[Unit]]&amp;")"</f>
        <v>611     12" Conduit, Type A     (LF)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3"/>
      <c r="AS43" s="3">
        <v>75</v>
      </c>
    </row>
    <row r="44" spans="1:50" ht="18" customHeight="1" x14ac:dyDescent="0.3">
      <c r="A44" s="1">
        <v>2015</v>
      </c>
      <c r="B44" s="1">
        <v>611</v>
      </c>
      <c r="C44" s="2" t="s">
        <v>103</v>
      </c>
      <c r="D44" s="1" t="s">
        <v>12</v>
      </c>
      <c r="E44" s="3">
        <f>IFERROR(MIN(CM_Bidders),0)</f>
        <v>55</v>
      </c>
      <c r="F44" s="3">
        <f>IFERROR(MAX(CM_Bidders),0)</f>
        <v>55</v>
      </c>
      <c r="G44" s="3">
        <f>IFERROR(AVERAGE(CM_Bidders),0)</f>
        <v>55</v>
      </c>
      <c r="H44" s="2" t="str">
        <f>tbl_CM[[#This Row],[Item '#]]&amp;"     "&amp;tbl_CM[[#This Row],[Description]]&amp;"     ("&amp;tbl_CM[[#This Row],[Unit]]&amp;")"</f>
        <v>611     12" Conduit, Type B     (LF)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3"/>
      <c r="AS44" s="3">
        <v>55</v>
      </c>
    </row>
    <row r="45" spans="1:50" ht="18" customHeight="1" x14ac:dyDescent="0.3">
      <c r="A45" s="1">
        <v>2015</v>
      </c>
      <c r="B45" s="1">
        <v>611</v>
      </c>
      <c r="C45" s="2" t="s">
        <v>67</v>
      </c>
      <c r="D45" s="1" t="s">
        <v>12</v>
      </c>
      <c r="E45" s="3">
        <f>IFERROR(MIN(CM_Bidders),0)</f>
        <v>75</v>
      </c>
      <c r="F45" s="3">
        <f>IFERROR(MAX(CM_Bidders),0)</f>
        <v>75</v>
      </c>
      <c r="G45" s="3">
        <f>IFERROR(AVERAGE(CM_Bidders),0)</f>
        <v>75</v>
      </c>
      <c r="H45" s="2" t="str">
        <f>tbl_CM[[#This Row],[Item '#]]&amp;"     "&amp;tbl_CM[[#This Row],[Description]]&amp;"     ("&amp;tbl_CM[[#This Row],[Unit]]&amp;")"</f>
        <v>611     12" Conduit, Type B, 706.02     (LF)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3"/>
      <c r="AS45" s="3">
        <v>75</v>
      </c>
    </row>
    <row r="46" spans="1:50" ht="18" customHeight="1" x14ac:dyDescent="0.3">
      <c r="A46" s="1">
        <v>2015</v>
      </c>
      <c r="B46" s="1">
        <v>611</v>
      </c>
      <c r="C46" s="2" t="s">
        <v>106</v>
      </c>
      <c r="D46" s="1" t="s">
        <v>12</v>
      </c>
      <c r="E46" s="3">
        <f>IFERROR(MIN(CM_Bidders),0)</f>
        <v>55</v>
      </c>
      <c r="F46" s="3">
        <f>IFERROR(MAX(CM_Bidders),0)</f>
        <v>55</v>
      </c>
      <c r="G46" s="3">
        <f>IFERROR(AVERAGE(CM_Bidders),0)</f>
        <v>55</v>
      </c>
      <c r="H46" s="2" t="str">
        <f>tbl_CM[[#This Row],[Item '#]]&amp;"     "&amp;tbl_CM[[#This Row],[Description]]&amp;"     ("&amp;tbl_CM[[#This Row],[Unit]]&amp;")"</f>
        <v>611     12" Conduit, Type D     (LF)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3"/>
      <c r="AS46" s="3">
        <v>55</v>
      </c>
    </row>
    <row r="47" spans="1:50" ht="18" customHeight="1" x14ac:dyDescent="0.3">
      <c r="A47" s="1">
        <v>2015</v>
      </c>
      <c r="B47" s="1">
        <v>611</v>
      </c>
      <c r="C47" s="2" t="s">
        <v>102</v>
      </c>
      <c r="D47" s="1" t="s">
        <v>12</v>
      </c>
      <c r="E47" s="3">
        <f>IFERROR(MIN(CM_Bidders),0)</f>
        <v>80</v>
      </c>
      <c r="F47" s="3">
        <f>IFERROR(MAX(CM_Bidders),0)</f>
        <v>80</v>
      </c>
      <c r="G47" s="3">
        <f>IFERROR(AVERAGE(CM_Bidders),0)</f>
        <v>80</v>
      </c>
      <c r="H47" s="2" t="str">
        <f>tbl_CM[[#This Row],[Item '#]]&amp;"     "&amp;tbl_CM[[#This Row],[Description]]&amp;"     ("&amp;tbl_CM[[#This Row],[Unit]]&amp;")"</f>
        <v>611     24" Conduit, Type A     (LF)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3"/>
      <c r="AS47" s="3">
        <v>80</v>
      </c>
    </row>
    <row r="48" spans="1:50" ht="18" customHeight="1" x14ac:dyDescent="0.3">
      <c r="A48" s="1">
        <v>2015</v>
      </c>
      <c r="B48" s="1">
        <v>611</v>
      </c>
      <c r="C48" s="2" t="s">
        <v>107</v>
      </c>
      <c r="D48" s="1" t="s">
        <v>59</v>
      </c>
      <c r="E48" s="3">
        <f>IFERROR(MIN(CM_Bidders),0)</f>
        <v>1000</v>
      </c>
      <c r="F48" s="3">
        <f>IFERROR(MAX(CM_Bidders),0)</f>
        <v>1000</v>
      </c>
      <c r="G48" s="3">
        <f>IFERROR(AVERAGE(CM_Bidders),0)</f>
        <v>1000</v>
      </c>
      <c r="H48" s="2" t="str">
        <f>tbl_CM[[#This Row],[Item '#]]&amp;"     "&amp;tbl_CM[[#This Row],[Description]]&amp;"     ("&amp;tbl_CM[[#This Row],[Unit]]&amp;")"</f>
        <v>611     Catch Basin Adjusted to Grade     (EA)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3"/>
      <c r="AS48" s="3">
        <v>1000</v>
      </c>
    </row>
    <row r="49" spans="1:50" ht="18" customHeight="1" x14ac:dyDescent="0.3">
      <c r="A49" s="1">
        <v>2015</v>
      </c>
      <c r="B49" s="1">
        <v>611</v>
      </c>
      <c r="C49" s="2" t="s">
        <v>108</v>
      </c>
      <c r="D49" s="1" t="s">
        <v>59</v>
      </c>
      <c r="E49" s="3">
        <f>IFERROR(MIN(CM_Bidders),0)</f>
        <v>1800</v>
      </c>
      <c r="F49" s="3">
        <f>IFERROR(MAX(CM_Bidders),0)</f>
        <v>1800</v>
      </c>
      <c r="G49" s="3">
        <f>IFERROR(AVERAGE(CM_Bidders),0)</f>
        <v>1800</v>
      </c>
      <c r="H49" s="2" t="str">
        <f>tbl_CM[[#This Row],[Item '#]]&amp;"     "&amp;tbl_CM[[#This Row],[Description]]&amp;"     ("&amp;tbl_CM[[#This Row],[Unit]]&amp;")"</f>
        <v>611     Catch Basin No. 2-2B     (EA)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3"/>
      <c r="AS49" s="3">
        <v>1800</v>
      </c>
    </row>
    <row r="50" spans="1:50" ht="18" customHeight="1" x14ac:dyDescent="0.3">
      <c r="A50" s="1">
        <v>2015</v>
      </c>
      <c r="B50" s="1">
        <v>611</v>
      </c>
      <c r="C50" s="2" t="s">
        <v>109</v>
      </c>
      <c r="D50" s="1" t="s">
        <v>59</v>
      </c>
      <c r="E50" s="3">
        <f>IFERROR(MIN(CM_Bidders),0)</f>
        <v>2200</v>
      </c>
      <c r="F50" s="3">
        <f>IFERROR(MAX(CM_Bidders),0)</f>
        <v>2200</v>
      </c>
      <c r="G50" s="3">
        <f>IFERROR(AVERAGE(CM_Bidders),0)</f>
        <v>2200</v>
      </c>
      <c r="H50" s="2" t="str">
        <f>tbl_CM[[#This Row],[Item '#]]&amp;"     "&amp;tbl_CM[[#This Row],[Description]]&amp;"     ("&amp;tbl_CM[[#This Row],[Unit]]&amp;")"</f>
        <v>611     Catch Basin No. 2-4     (EA)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3"/>
      <c r="AS50" s="3">
        <v>2200</v>
      </c>
    </row>
    <row r="51" spans="1:50" ht="18" customHeight="1" x14ac:dyDescent="0.3">
      <c r="A51" s="1">
        <v>2015</v>
      </c>
      <c r="B51" s="1">
        <v>611</v>
      </c>
      <c r="C51" s="2" t="s">
        <v>104</v>
      </c>
      <c r="D51" s="1" t="s">
        <v>12</v>
      </c>
      <c r="E51" s="3">
        <f>IFERROR(MIN(CM_Bidders),0)</f>
        <v>30</v>
      </c>
      <c r="F51" s="3">
        <f>IFERROR(MAX(CM_Bidders),0)</f>
        <v>30</v>
      </c>
      <c r="G51" s="3">
        <f>IFERROR(AVERAGE(CM_Bidders),0)</f>
        <v>30</v>
      </c>
      <c r="H51" s="2" t="str">
        <f>tbl_CM[[#This Row],[Item '#]]&amp;"     "&amp;tbl_CM[[#This Row],[Description]]&amp;"     ("&amp;tbl_CM[[#This Row],[Unit]]&amp;")"</f>
        <v>611     Conduit, Misc: 4"-10", Type B     (LF)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3"/>
      <c r="AS51" s="3">
        <v>30</v>
      </c>
    </row>
    <row r="52" spans="1:50" ht="18" customHeight="1" x14ac:dyDescent="0.3">
      <c r="A52" s="1">
        <v>2015</v>
      </c>
      <c r="B52" s="1">
        <v>611</v>
      </c>
      <c r="C52" s="2" t="s">
        <v>105</v>
      </c>
      <c r="D52" s="1" t="s">
        <v>12</v>
      </c>
      <c r="E52" s="3">
        <f>IFERROR(MIN(CM_Bidders),0)</f>
        <v>30</v>
      </c>
      <c r="F52" s="3">
        <f>IFERROR(MAX(CM_Bidders),0)</f>
        <v>30</v>
      </c>
      <c r="G52" s="3">
        <f>IFERROR(AVERAGE(CM_Bidders),0)</f>
        <v>30</v>
      </c>
      <c r="H52" s="2" t="str">
        <f>tbl_CM[[#This Row],[Item '#]]&amp;"     "&amp;tbl_CM[[#This Row],[Description]]&amp;"     ("&amp;tbl_CM[[#This Row],[Unit]]&amp;")"</f>
        <v>611     Conduit, Misc: 4"-10", Type C     (LF)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3"/>
      <c r="AS52" s="3">
        <v>30</v>
      </c>
    </row>
    <row r="53" spans="1:50" ht="18" customHeight="1" x14ac:dyDescent="0.3">
      <c r="A53" s="1">
        <v>2015</v>
      </c>
      <c r="B53" s="1">
        <v>611</v>
      </c>
      <c r="C53" s="2" t="s">
        <v>110</v>
      </c>
      <c r="D53" s="1" t="s">
        <v>59</v>
      </c>
      <c r="E53" s="3">
        <f>IFERROR(MIN(CM_Bidders),0)</f>
        <v>1200</v>
      </c>
      <c r="F53" s="3">
        <f>IFERROR(MAX(CM_Bidders),0)</f>
        <v>1200</v>
      </c>
      <c r="G53" s="3">
        <f>IFERROR(AVERAGE(CM_Bidders),0)</f>
        <v>1200</v>
      </c>
      <c r="H53" s="2" t="str">
        <f>tbl_CM[[#This Row],[Item '#]]&amp;"     "&amp;tbl_CM[[#This Row],[Description]]&amp;"     ("&amp;tbl_CM[[#This Row],[Unit]]&amp;")"</f>
        <v>611     Drainage Structure, Misc:  Yard Drain     (EA)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3"/>
      <c r="AS53" s="3">
        <v>1200</v>
      </c>
    </row>
    <row r="54" spans="1:50" ht="18" customHeight="1" x14ac:dyDescent="0.3">
      <c r="A54" s="1">
        <v>2015</v>
      </c>
      <c r="B54" s="1">
        <v>611</v>
      </c>
      <c r="C54" s="2" t="s">
        <v>115</v>
      </c>
      <c r="D54" s="1" t="s">
        <v>12</v>
      </c>
      <c r="E54" s="3">
        <f>IFERROR(MIN(CM_Bidders),0)</f>
        <v>96.5</v>
      </c>
      <c r="F54" s="3">
        <f>IFERROR(MAX(CM_Bidders),0)</f>
        <v>150</v>
      </c>
      <c r="G54" s="3">
        <f>IFERROR(AVERAGE(CM_Bidders),0)</f>
        <v>120.1</v>
      </c>
      <c r="H54" s="2" t="str">
        <f>tbl_CM[[#This Row],[Item '#]]&amp;"     "&amp;tbl_CM[[#This Row],[Description]]&amp;"     ("&amp;tbl_CM[[#This Row],[Unit]]&amp;")"</f>
        <v>611     12” HDPE Storm Sewer, Horizontal Directional Drilled     (LF)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3"/>
      <c r="AT54" s="3">
        <v>96.5</v>
      </c>
      <c r="AU54" s="3">
        <v>125</v>
      </c>
      <c r="AV54" s="3">
        <v>150</v>
      </c>
      <c r="AW54" s="3">
        <v>130</v>
      </c>
      <c r="AX54" s="3">
        <v>99</v>
      </c>
    </row>
    <row r="55" spans="1:50" ht="18" customHeight="1" x14ac:dyDescent="0.3">
      <c r="A55" s="1">
        <v>2015</v>
      </c>
      <c r="B55" s="1">
        <v>611</v>
      </c>
      <c r="C55" s="2" t="s">
        <v>116</v>
      </c>
      <c r="D55" s="1" t="s">
        <v>12</v>
      </c>
      <c r="E55" s="3">
        <f>IFERROR(MIN(CM_Bidders),0)</f>
        <v>34</v>
      </c>
      <c r="F55" s="3">
        <f>IFERROR(MAX(CM_Bidders),0)</f>
        <v>55</v>
      </c>
      <c r="G55" s="3">
        <f>IFERROR(AVERAGE(CM_Bidders),0)</f>
        <v>43</v>
      </c>
      <c r="H55" s="2" t="str">
        <f>tbl_CM[[#This Row],[Item '#]]&amp;"     "&amp;tbl_CM[[#This Row],[Description]]&amp;"     ("&amp;tbl_CM[[#This Row],[Unit]]&amp;")"</f>
        <v>611     12” HDPE N-12 Storm Sewer, Type C     (LF)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3"/>
      <c r="AT55" s="3">
        <v>34</v>
      </c>
      <c r="AU55" s="3">
        <v>55</v>
      </c>
      <c r="AV55" s="3">
        <v>35</v>
      </c>
      <c r="AW55" s="3">
        <v>50</v>
      </c>
      <c r="AX55" s="3">
        <v>41</v>
      </c>
    </row>
    <row r="56" spans="1:50" ht="18" customHeight="1" x14ac:dyDescent="0.3">
      <c r="A56" s="1">
        <v>2015</v>
      </c>
      <c r="B56" s="1">
        <v>614</v>
      </c>
      <c r="C56" s="2" t="s">
        <v>4950</v>
      </c>
      <c r="D56" s="1" t="s">
        <v>14</v>
      </c>
      <c r="E56" s="3">
        <f>IFERROR(MIN(CM_Bidders),0)</f>
        <v>400</v>
      </c>
      <c r="F56" s="3">
        <f>IFERROR(MAX(CM_Bidders),0)</f>
        <v>400</v>
      </c>
      <c r="G56" s="3">
        <f>IFERROR(AVERAGE(CM_Bidders),0)</f>
        <v>400</v>
      </c>
      <c r="H56" s="2" t="str">
        <f>tbl_CM[[#This Row],[Item '#]]&amp;"     "&amp;tbl_CM[[#This Row],[Description]]&amp;"     ("&amp;tbl_CM[[#This Row],[Unit]]&amp;")"</f>
        <v>614     Asphalt Concrete for Maintaining Traffic     (CY)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3"/>
      <c r="AS56" s="3">
        <v>400</v>
      </c>
    </row>
    <row r="57" spans="1:50" ht="18" customHeight="1" x14ac:dyDescent="0.3">
      <c r="A57" s="1">
        <v>2015</v>
      </c>
      <c r="B57" s="1">
        <v>614</v>
      </c>
      <c r="C57" s="2" t="s">
        <v>98</v>
      </c>
      <c r="D57" s="1" t="s">
        <v>9</v>
      </c>
      <c r="E57" s="3">
        <f>IFERROR(MIN(CM_Bidders),0)</f>
        <v>2000</v>
      </c>
      <c r="F57" s="3">
        <f>IFERROR(MAX(CM_Bidders),0)</f>
        <v>2000</v>
      </c>
      <c r="G57" s="3">
        <f>IFERROR(AVERAGE(CM_Bidders),0)</f>
        <v>2000</v>
      </c>
      <c r="H57" s="2" t="str">
        <f>tbl_CM[[#This Row],[Item '#]]&amp;"     "&amp;tbl_CM[[#This Row],[Description]]&amp;"     ("&amp;tbl_CM[[#This Row],[Unit]]&amp;")"</f>
        <v>614     Maintaining Traffic     (LS)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3"/>
      <c r="AS57" s="3">
        <v>2000</v>
      </c>
    </row>
    <row r="58" spans="1:50" ht="18" customHeight="1" x14ac:dyDescent="0.3">
      <c r="A58" s="1">
        <v>2015</v>
      </c>
      <c r="B58" s="1">
        <v>617</v>
      </c>
      <c r="C58" s="2" t="s">
        <v>122</v>
      </c>
      <c r="D58" s="1" t="s">
        <v>14</v>
      </c>
      <c r="E58" s="3">
        <f>IFERROR(MIN(CM_Bidders),0)</f>
        <v>50</v>
      </c>
      <c r="F58" s="3">
        <f>IFERROR(MAX(CM_Bidders),0)</f>
        <v>115</v>
      </c>
      <c r="G58" s="3">
        <f>IFERROR(AVERAGE(CM_Bidders),0)</f>
        <v>74.25</v>
      </c>
      <c r="H58" s="2" t="str">
        <f>tbl_CM[[#This Row],[Item '#]]&amp;"     "&amp;tbl_CM[[#This Row],[Description]]&amp;"     ("&amp;tbl_CM[[#This Row],[Unit]]&amp;")"</f>
        <v>617     1.5" Compacted Aggregate     (CY)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3">
        <v>50</v>
      </c>
      <c r="AP58" s="3">
        <v>115</v>
      </c>
      <c r="AQ58" s="3">
        <v>57</v>
      </c>
      <c r="AR58" s="3">
        <v>75</v>
      </c>
    </row>
    <row r="59" spans="1:50" ht="18" customHeight="1" x14ac:dyDescent="0.3">
      <c r="A59" s="1">
        <v>2015</v>
      </c>
      <c r="B59" s="1">
        <v>623</v>
      </c>
      <c r="C59" s="2" t="s">
        <v>99</v>
      </c>
      <c r="D59" s="1" t="s">
        <v>9</v>
      </c>
      <c r="E59" s="3">
        <f>IFERROR(MIN(CM_Bidders),0)</f>
        <v>2500</v>
      </c>
      <c r="F59" s="3">
        <f>IFERROR(MAX(CM_Bidders),0)</f>
        <v>2500</v>
      </c>
      <c r="G59" s="3">
        <f>IFERROR(AVERAGE(CM_Bidders),0)</f>
        <v>2500</v>
      </c>
      <c r="H59" s="2" t="str">
        <f>tbl_CM[[#This Row],[Item '#]]&amp;"     "&amp;tbl_CM[[#This Row],[Description]]&amp;"     ("&amp;tbl_CM[[#This Row],[Unit]]&amp;")"</f>
        <v>623     Construction Layout Stakes and Surveying     (LS)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3"/>
      <c r="AS59" s="3">
        <v>2500</v>
      </c>
    </row>
    <row r="60" spans="1:50" ht="18" customHeight="1" x14ac:dyDescent="0.3">
      <c r="A60" s="1">
        <v>2015</v>
      </c>
      <c r="B60" s="1">
        <v>624</v>
      </c>
      <c r="C60" s="2" t="s">
        <v>53</v>
      </c>
      <c r="D60" s="1" t="s">
        <v>9</v>
      </c>
      <c r="E60" s="3">
        <f>IFERROR(MIN(CM_Bidders),0)</f>
        <v>1452</v>
      </c>
      <c r="F60" s="3">
        <f>IFERROR(MAX(CM_Bidders),0)</f>
        <v>49000</v>
      </c>
      <c r="G60" s="3">
        <f>IFERROR(AVERAGE(CM_Bidders),0)</f>
        <v>15714.833333333334</v>
      </c>
      <c r="H60" s="2" t="str">
        <f>tbl_CM[[#This Row],[Item '#]]&amp;"     "&amp;tbl_CM[[#This Row],[Description]]&amp;"     ("&amp;tbl_CM[[#This Row],[Unit]]&amp;")"</f>
        <v>624     Mobilization     (LS)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42">
        <v>1452</v>
      </c>
      <c r="AK60" s="44">
        <v>10703</v>
      </c>
      <c r="AL60" s="44">
        <v>8000</v>
      </c>
      <c r="AM60" s="44">
        <v>7634</v>
      </c>
      <c r="AN60" s="44">
        <v>49000</v>
      </c>
      <c r="AO60" s="3"/>
      <c r="AS60" s="3">
        <v>17500</v>
      </c>
    </row>
    <row r="61" spans="1:50" ht="18" customHeight="1" x14ac:dyDescent="0.3">
      <c r="A61" s="1">
        <v>2015</v>
      </c>
      <c r="B61" s="1">
        <v>638</v>
      </c>
      <c r="C61" s="2" t="s">
        <v>121</v>
      </c>
      <c r="D61" s="1" t="s">
        <v>59</v>
      </c>
      <c r="E61" s="3">
        <f>IFERROR(MIN(CM_Bidders),0)</f>
        <v>50</v>
      </c>
      <c r="F61" s="3">
        <f>IFERROR(MAX(CM_Bidders),0)</f>
        <v>500</v>
      </c>
      <c r="G61" s="3">
        <f>IFERROR(AVERAGE(CM_Bidders),0)</f>
        <v>275</v>
      </c>
      <c r="H61" s="2" t="str">
        <f>tbl_CM[[#This Row],[Item '#]]&amp;"     "&amp;tbl_CM[[#This Row],[Description]]&amp;"     ("&amp;tbl_CM[[#This Row],[Unit]]&amp;")"</f>
        <v>638     Valve Box Adjusted to Grade     (EA)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3">
        <v>450</v>
      </c>
      <c r="AP61" s="3">
        <v>100</v>
      </c>
      <c r="AQ61" s="3">
        <v>50</v>
      </c>
      <c r="AR61" s="3">
        <v>500</v>
      </c>
    </row>
    <row r="62" spans="1:50" ht="18" customHeight="1" x14ac:dyDescent="0.3">
      <c r="A62" s="1">
        <v>2015</v>
      </c>
      <c r="B62" s="1">
        <v>659</v>
      </c>
      <c r="C62" s="2" t="s">
        <v>120</v>
      </c>
      <c r="D62" s="1" t="s">
        <v>21</v>
      </c>
      <c r="E62" s="3">
        <f>IFERROR(MIN(CM_Bidders),0)</f>
        <v>0.25</v>
      </c>
      <c r="F62" s="3">
        <f>IFERROR(MAX(CM_Bidders),0)</f>
        <v>3000</v>
      </c>
      <c r="G62" s="3">
        <f>IFERROR(AVERAGE(CM_Bidders),0)</f>
        <v>600.68000000000006</v>
      </c>
      <c r="H62" s="2" t="str">
        <f>tbl_CM[[#This Row],[Item '#]]&amp;"     "&amp;tbl_CM[[#This Row],[Description]]&amp;"     ("&amp;tbl_CM[[#This Row],[Unit]]&amp;")"</f>
        <v>659     Seeding and Mulching     (SY)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3">
        <v>0.25</v>
      </c>
      <c r="AP62" s="3">
        <v>0.4</v>
      </c>
      <c r="AQ62" s="3">
        <v>2</v>
      </c>
      <c r="AR62" s="3">
        <v>0.75</v>
      </c>
      <c r="AS62" s="3">
        <v>3000</v>
      </c>
    </row>
    <row r="63" spans="1:50" ht="18" customHeight="1" x14ac:dyDescent="0.3">
      <c r="A63" s="1">
        <v>2015</v>
      </c>
      <c r="B63" s="1">
        <v>659</v>
      </c>
      <c r="C63" s="2" t="s">
        <v>120</v>
      </c>
      <c r="D63" s="1" t="s">
        <v>9</v>
      </c>
      <c r="E63" s="3">
        <f>IFERROR(MIN(CM_Bidders),0)</f>
        <v>1500</v>
      </c>
      <c r="F63" s="3">
        <f>IFERROR(MAX(CM_Bidders),0)</f>
        <v>4063</v>
      </c>
      <c r="G63" s="3">
        <f>IFERROR(AVERAGE(CM_Bidders),0)</f>
        <v>2442.6</v>
      </c>
      <c r="H63" s="2" t="str">
        <f>tbl_CM[[#This Row],[Item '#]]&amp;"     "&amp;tbl_CM[[#This Row],[Description]]&amp;"     ("&amp;tbl_CM[[#This Row],[Unit]]&amp;")"</f>
        <v>659     Seeding and Mulching     (LS)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3"/>
      <c r="AT63" s="3">
        <v>1650</v>
      </c>
      <c r="AU63" s="3">
        <v>1500</v>
      </c>
      <c r="AV63" s="3">
        <v>1500</v>
      </c>
      <c r="AW63" s="3">
        <v>3500</v>
      </c>
      <c r="AX63" s="3">
        <v>4063</v>
      </c>
    </row>
    <row r="64" spans="1:50" ht="18" customHeight="1" x14ac:dyDescent="0.3">
      <c r="A64" s="1">
        <v>2015</v>
      </c>
      <c r="B64" s="1">
        <v>670</v>
      </c>
      <c r="C64" s="2" t="s">
        <v>100</v>
      </c>
      <c r="D64" s="1" t="s">
        <v>21</v>
      </c>
      <c r="E64" s="3">
        <f>IFERROR(MIN(CM_Bidders),0)</f>
        <v>0.7</v>
      </c>
      <c r="F64" s="3">
        <f>IFERROR(MAX(CM_Bidders),0)</f>
        <v>0.7</v>
      </c>
      <c r="G64" s="3">
        <f>IFERROR(AVERAGE(CM_Bidders),0)</f>
        <v>0.7</v>
      </c>
      <c r="H64" s="2" t="str">
        <f>tbl_CM[[#This Row],[Item '#]]&amp;"     "&amp;tbl_CM[[#This Row],[Description]]&amp;"     ("&amp;tbl_CM[[#This Row],[Unit]]&amp;")"</f>
        <v>670     Ditch Erosion Protection Mat, Type B     (SY)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3"/>
      <c r="AS64" s="3">
        <v>0.7</v>
      </c>
    </row>
    <row r="65" spans="1:50" ht="18" customHeight="1" x14ac:dyDescent="0.3">
      <c r="A65" s="1">
        <v>2015</v>
      </c>
      <c r="B65" s="1">
        <v>703</v>
      </c>
      <c r="C65" s="2" t="s">
        <v>4951</v>
      </c>
      <c r="D65" s="1" t="s">
        <v>14</v>
      </c>
      <c r="E65" s="3">
        <f>IFERROR(MIN(CM_Bidders),0)</f>
        <v>30</v>
      </c>
      <c r="F65" s="3">
        <f>IFERROR(MAX(CM_Bidders),0)</f>
        <v>175</v>
      </c>
      <c r="G65" s="3">
        <f>IFERROR(AVERAGE(CM_Bidders),0)</f>
        <v>76</v>
      </c>
      <c r="H65" s="2" t="str">
        <f>tbl_CM[[#This Row],[Item '#]]&amp;"     "&amp;tbl_CM[[#This Row],[Description]]&amp;"     ("&amp;tbl_CM[[#This Row],[Unit]]&amp;")"</f>
        <v>703     #57 Aggregate      (CY)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3">
        <v>65</v>
      </c>
      <c r="AP65" s="3">
        <v>45</v>
      </c>
      <c r="AQ65" s="3">
        <v>30</v>
      </c>
      <c r="AR65" s="3">
        <v>65</v>
      </c>
      <c r="AS65" s="3">
        <v>175</v>
      </c>
    </row>
    <row r="66" spans="1:50" ht="18" customHeight="1" x14ac:dyDescent="0.3">
      <c r="A66" s="1">
        <v>2015</v>
      </c>
      <c r="B66" s="1">
        <v>703</v>
      </c>
      <c r="C66" s="2" t="s">
        <v>119</v>
      </c>
      <c r="D66" s="1" t="s">
        <v>14</v>
      </c>
      <c r="E66" s="3">
        <f>IFERROR(MIN(CM_Bidders),0)</f>
        <v>60</v>
      </c>
      <c r="F66" s="3">
        <f>IFERROR(MAX(CM_Bidders),0)</f>
        <v>120</v>
      </c>
      <c r="G66" s="3">
        <f>IFERROR(AVERAGE(CM_Bidders),0)</f>
        <v>76.25</v>
      </c>
      <c r="H66" s="2" t="str">
        <f>tbl_CM[[#This Row],[Item '#]]&amp;"     "&amp;tbl_CM[[#This Row],[Description]]&amp;"     ("&amp;tbl_CM[[#This Row],[Unit]]&amp;")"</f>
        <v>703     18" #1 and #2 Stone (for Golf Cart Path)     (CY)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3">
        <v>120</v>
      </c>
      <c r="AP66" s="3">
        <v>60</v>
      </c>
      <c r="AQ66" s="3">
        <v>60</v>
      </c>
      <c r="AR66" s="3">
        <v>65</v>
      </c>
    </row>
    <row r="67" spans="1:50" ht="18" customHeight="1" x14ac:dyDescent="0.3">
      <c r="A67" s="1">
        <v>2015</v>
      </c>
      <c r="B67" s="1">
        <v>832</v>
      </c>
      <c r="C67" s="2" t="s">
        <v>111</v>
      </c>
      <c r="D67" s="1" t="s">
        <v>59</v>
      </c>
      <c r="E67" s="3">
        <f>IFERROR(MIN(CM_Bidders),0)</f>
        <v>200</v>
      </c>
      <c r="F67" s="3">
        <f>IFERROR(MAX(CM_Bidders),0)</f>
        <v>5000</v>
      </c>
      <c r="G67" s="3">
        <f>IFERROR(AVERAGE(CM_Bidders),0)</f>
        <v>1866.6666666666667</v>
      </c>
      <c r="H67" s="2" t="str">
        <f>tbl_CM[[#This Row],[Item '#]]&amp;"     "&amp;tbl_CM[[#This Row],[Description]]&amp;"     ("&amp;tbl_CM[[#This Row],[Unit]]&amp;")"</f>
        <v>832     Erosion Control     (EA)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3"/>
      <c r="AS67" s="3">
        <v>5000</v>
      </c>
      <c r="AT67" s="3">
        <v>460</v>
      </c>
      <c r="AU67" s="3">
        <v>2500</v>
      </c>
      <c r="AV67" s="3">
        <v>1000</v>
      </c>
      <c r="AW67" s="3">
        <v>200</v>
      </c>
      <c r="AX67" s="3">
        <v>2040</v>
      </c>
    </row>
    <row r="68" spans="1:50" ht="18" customHeight="1" x14ac:dyDescent="0.3">
      <c r="A68" s="1">
        <v>2015</v>
      </c>
      <c r="B68" s="1" t="s">
        <v>118</v>
      </c>
      <c r="C68" s="2" t="s">
        <v>112</v>
      </c>
      <c r="D68" s="1" t="s">
        <v>12</v>
      </c>
      <c r="E68" s="3">
        <f>IFERROR(MIN(CM_Bidders),0)</f>
        <v>7.5</v>
      </c>
      <c r="F68" s="3">
        <f>IFERROR(MAX(CM_Bidders),0)</f>
        <v>7.5</v>
      </c>
      <c r="G68" s="3">
        <f>IFERROR(AVERAGE(CM_Bidders),0)</f>
        <v>7.5</v>
      </c>
      <c r="H68" s="2" t="str">
        <f>tbl_CM[[#This Row],[Item '#]]&amp;"     "&amp;tbl_CM[[#This Row],[Description]]&amp;"     ("&amp;tbl_CM[[#This Row],[Unit]]&amp;")"</f>
        <v>SPE     Misc.:  Conduit Cleanout     (LF)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3"/>
      <c r="AS68" s="3">
        <v>7.5</v>
      </c>
    </row>
    <row r="69" spans="1:50" ht="18" customHeight="1" x14ac:dyDescent="0.3">
      <c r="A69" s="1">
        <v>2015</v>
      </c>
      <c r="B69" s="1" t="s">
        <v>118</v>
      </c>
      <c r="C69" s="2" t="s">
        <v>113</v>
      </c>
      <c r="D69" s="1" t="s">
        <v>14</v>
      </c>
      <c r="E69" s="3">
        <f>IFERROR(MIN(CM_Bidders),0)</f>
        <v>200</v>
      </c>
      <c r="F69" s="3">
        <f>IFERROR(MAX(CM_Bidders),0)</f>
        <v>200</v>
      </c>
      <c r="G69" s="3">
        <f>IFERROR(AVERAGE(CM_Bidders),0)</f>
        <v>200</v>
      </c>
      <c r="H69" s="2" t="str">
        <f>tbl_CM[[#This Row],[Item '#]]&amp;"     "&amp;tbl_CM[[#This Row],[Description]]&amp;"     ("&amp;tbl_CM[[#This Row],[Unit]]&amp;")"</f>
        <v>SPE     Misc.:  River Run Stone     (CY)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3"/>
      <c r="AS69" s="3">
        <v>200</v>
      </c>
    </row>
    <row r="70" spans="1:50" ht="18" customHeight="1" x14ac:dyDescent="0.3">
      <c r="A70" s="1">
        <v>2015</v>
      </c>
      <c r="B70" s="1" t="s">
        <v>118</v>
      </c>
      <c r="C70" s="2" t="s">
        <v>364</v>
      </c>
      <c r="D70" s="1" t="s">
        <v>9</v>
      </c>
      <c r="E70" s="3">
        <f>IFERROR(MIN(CM_Bidders),0)</f>
        <v>13750</v>
      </c>
      <c r="F70" s="3">
        <f>IFERROR(MAX(CM_Bidders),0)</f>
        <v>28045.7</v>
      </c>
      <c r="G70" s="3">
        <f>IFERROR(AVERAGE(CM_Bidders),0)</f>
        <v>19059.14</v>
      </c>
      <c r="H70" s="2" t="str">
        <f>tbl_CM[[#This Row],[Item '#]]&amp;"     "&amp;tbl_CM[[#This Row],[Description]]&amp;"     ("&amp;tbl_CM[[#This Row],[Unit]]&amp;")"</f>
        <v>SPE     Bioretention Basin     (LS)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3"/>
      <c r="AT70" s="3">
        <v>13750</v>
      </c>
      <c r="AU70" s="3">
        <v>14500</v>
      </c>
      <c r="AV70" s="3">
        <v>19000</v>
      </c>
      <c r="AW70" s="3">
        <v>20000</v>
      </c>
      <c r="AX70" s="3">
        <v>28045.7</v>
      </c>
    </row>
    <row r="71" spans="1:50" ht="18" customHeight="1" x14ac:dyDescent="0.3">
      <c r="A71" s="1">
        <v>2015</v>
      </c>
      <c r="B71" s="1" t="s">
        <v>118</v>
      </c>
      <c r="C71" s="2" t="s">
        <v>114</v>
      </c>
      <c r="D71" s="1" t="s">
        <v>12</v>
      </c>
      <c r="E71" s="3">
        <f>IFERROR(MIN(CM_Bidders),0)</f>
        <v>100</v>
      </c>
      <c r="F71" s="3">
        <f>IFERROR(MAX(CM_Bidders),0)</f>
        <v>453</v>
      </c>
      <c r="G71" s="3">
        <f>IFERROR(AVERAGE(CM_Bidders),0)</f>
        <v>267.60000000000002</v>
      </c>
      <c r="H71" s="2" t="str">
        <f>tbl_CM[[#This Row],[Item '#]]&amp;"     "&amp;tbl_CM[[#This Row],[Description]]&amp;"     ("&amp;tbl_CM[[#This Row],[Unit]]&amp;")"</f>
        <v>SPE     36” Riprap, Type B     (LF)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3"/>
      <c r="AT71" s="3">
        <v>235</v>
      </c>
      <c r="AU71" s="3">
        <v>300</v>
      </c>
      <c r="AV71" s="3">
        <v>100</v>
      </c>
      <c r="AW71" s="3">
        <v>250</v>
      </c>
      <c r="AX71" s="3">
        <v>453</v>
      </c>
    </row>
    <row r="72" spans="1:50" ht="18" customHeight="1" x14ac:dyDescent="0.3">
      <c r="A72" s="1">
        <v>2015</v>
      </c>
      <c r="B72" s="1" t="s">
        <v>118</v>
      </c>
      <c r="C72" s="2" t="s">
        <v>117</v>
      </c>
      <c r="D72" s="1" t="s">
        <v>21</v>
      </c>
      <c r="E72" s="3">
        <f>IFERROR(MIN(CM_Bidders),0)</f>
        <v>35</v>
      </c>
      <c r="F72" s="3">
        <f>IFERROR(MAX(CM_Bidders),0)</f>
        <v>36</v>
      </c>
      <c r="G72" s="3">
        <f>IFERROR(AVERAGE(CM_Bidders),0)</f>
        <v>35.25</v>
      </c>
      <c r="H72" s="2" t="str">
        <f>tbl_CM[[#This Row],[Item '#]]&amp;"     "&amp;tbl_CM[[#This Row],[Description]]&amp;"     ("&amp;tbl_CM[[#This Row],[Unit]]&amp;")"</f>
        <v>SPE     Undercut     (SY)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3">
        <v>35</v>
      </c>
      <c r="AP72" s="3">
        <v>35</v>
      </c>
      <c r="AQ72" s="3">
        <v>36</v>
      </c>
      <c r="AR72" s="3">
        <v>35</v>
      </c>
    </row>
    <row r="73" spans="1:50" ht="18" customHeight="1" x14ac:dyDescent="0.3">
      <c r="A73" s="1">
        <v>2016</v>
      </c>
      <c r="C73" s="2" t="s">
        <v>5652</v>
      </c>
      <c r="D73" s="1" t="s">
        <v>5653</v>
      </c>
      <c r="E73" s="3">
        <f>IFERROR(MIN(CM_Bidders),0)</f>
        <v>15</v>
      </c>
      <c r="F73" s="3">
        <f>IFERROR(MAX(CM_Bidders),0)</f>
        <v>58.09</v>
      </c>
      <c r="G73" s="3">
        <f>IFERROR(AVERAGE(CM_Bidders),0)</f>
        <v>37.218000000000004</v>
      </c>
      <c r="H73" s="40" t="str">
        <f>tbl_CM[[#This Row],[Item '#]]&amp;"     "&amp;tbl_CM[[#This Row],[Description]]&amp;"     ("&amp;tbl_CM[[#This Row],[Unit]]&amp;")"</f>
        <v xml:space="preserve">     Excavation      (cy)</v>
      </c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50">
        <v>58.09</v>
      </c>
      <c r="AK73" s="50">
        <v>41</v>
      </c>
      <c r="AL73" s="50">
        <v>30</v>
      </c>
      <c r="AM73" s="50">
        <v>42</v>
      </c>
      <c r="AN73" s="50">
        <v>15</v>
      </c>
      <c r="AO73" s="3"/>
    </row>
    <row r="74" spans="1:50" ht="18" customHeight="1" x14ac:dyDescent="0.3">
      <c r="A74" s="1">
        <v>2016</v>
      </c>
      <c r="B74" s="1">
        <v>503</v>
      </c>
      <c r="C74" s="45" t="s">
        <v>5033</v>
      </c>
      <c r="D74" s="1" t="s">
        <v>14</v>
      </c>
      <c r="E74" s="3">
        <f>IFERROR(MIN(CM_Bidders),0)</f>
        <v>15</v>
      </c>
      <c r="F74" s="3">
        <f>IFERROR(MAX(CM_Bidders),0)</f>
        <v>78</v>
      </c>
      <c r="G74" s="3">
        <f>IFERROR(AVERAGE(CM_Bidders),0)</f>
        <v>40.950000000000003</v>
      </c>
      <c r="H74" s="40" t="str">
        <f>tbl_CM[[#This Row],[Item '#]]&amp;"     "&amp;tbl_CM[[#This Row],[Description]]&amp;"     ("&amp;tbl_CM[[#This Row],[Unit]]&amp;")"</f>
        <v>503     Cofferdam Clay Fill     (CY)</v>
      </c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2">
        <v>47.75</v>
      </c>
      <c r="AK74" s="43">
        <v>32</v>
      </c>
      <c r="AL74" s="43">
        <v>32</v>
      </c>
      <c r="AM74" s="43">
        <v>78</v>
      </c>
      <c r="AN74" s="43">
        <v>15</v>
      </c>
      <c r="AO74" s="3"/>
    </row>
    <row r="75" spans="1:50" ht="18" customHeight="1" x14ac:dyDescent="0.3">
      <c r="A75" s="1">
        <v>2016</v>
      </c>
      <c r="C75" s="45" t="s">
        <v>5034</v>
      </c>
      <c r="D75" s="1" t="s">
        <v>21</v>
      </c>
      <c r="E75" s="3">
        <f>IFERROR(MIN(CM_Bidders),0)</f>
        <v>3</v>
      </c>
      <c r="F75" s="3">
        <f>IFERROR(MAX(CM_Bidders),0)</f>
        <v>7</v>
      </c>
      <c r="G75" s="3">
        <f>IFERROR(AVERAGE(CM_Bidders),0)</f>
        <v>4.5259999999999998</v>
      </c>
      <c r="H75" s="40" t="str">
        <f>tbl_CM[[#This Row],[Item '#]]&amp;"     "&amp;tbl_CM[[#This Row],[Description]]&amp;"     ("&amp;tbl_CM[[#This Row],[Unit]]&amp;")"</f>
        <v xml:space="preserve">     Cofferdam Plastic Sheeting     (SY)</v>
      </c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6">
        <v>3.63</v>
      </c>
      <c r="AK75" s="47">
        <v>7</v>
      </c>
      <c r="AL75" s="47">
        <v>4</v>
      </c>
      <c r="AM75" s="47">
        <v>3</v>
      </c>
      <c r="AN75" s="47">
        <v>5</v>
      </c>
      <c r="AO75" s="3"/>
    </row>
    <row r="76" spans="1:50" ht="18" customHeight="1" x14ac:dyDescent="0.3">
      <c r="A76" s="1">
        <v>2016</v>
      </c>
      <c r="C76" s="45" t="s">
        <v>5035</v>
      </c>
      <c r="D76" s="1" t="s">
        <v>5651</v>
      </c>
      <c r="E76" s="3">
        <f>IFERROR(MIN(CM_Bidders),0)</f>
        <v>50</v>
      </c>
      <c r="F76" s="3">
        <f>IFERROR(MAX(CM_Bidders),0)</f>
        <v>125</v>
      </c>
      <c r="G76" s="3">
        <f>IFERROR(AVERAGE(CM_Bidders),0)</f>
        <v>85.044000000000011</v>
      </c>
      <c r="H76" s="40" t="str">
        <f>tbl_CM[[#This Row],[Item '#]]&amp;"     "&amp;tbl_CM[[#This Row],[Description]]&amp;"     ("&amp;tbl_CM[[#This Row],[Unit]]&amp;")"</f>
        <v xml:space="preserve">     Cofferdam ODOT Type C Stone     (TONS)</v>
      </c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6">
        <v>99.22</v>
      </c>
      <c r="AK76" s="47">
        <v>125</v>
      </c>
      <c r="AL76" s="47">
        <v>50</v>
      </c>
      <c r="AM76" s="47">
        <v>71</v>
      </c>
      <c r="AN76" s="47">
        <v>80</v>
      </c>
      <c r="AO76" s="3"/>
    </row>
    <row r="77" spans="1:50" ht="18" customHeight="1" x14ac:dyDescent="0.3">
      <c r="A77" s="1">
        <v>2016</v>
      </c>
      <c r="B77" s="1">
        <v>204</v>
      </c>
      <c r="C77" s="45" t="s">
        <v>5036</v>
      </c>
      <c r="D77" s="1" t="s">
        <v>21</v>
      </c>
      <c r="E77" s="3">
        <f>IFERROR(MIN(CM_Bidders),0)</f>
        <v>2</v>
      </c>
      <c r="F77" s="3">
        <f>IFERROR(MAX(CM_Bidders),0)</f>
        <v>6</v>
      </c>
      <c r="G77" s="3">
        <f>IFERROR(AVERAGE(CM_Bidders),0)</f>
        <v>3.214</v>
      </c>
      <c r="H77" s="40" t="str">
        <f>tbl_CM[[#This Row],[Item '#]]&amp;"     "&amp;tbl_CM[[#This Row],[Description]]&amp;"     ("&amp;tbl_CM[[#This Row],[Unit]]&amp;")"</f>
        <v>204     Geotextile Filter Fabric     (SY)</v>
      </c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6">
        <v>2.0699999999999998</v>
      </c>
      <c r="AK77" s="47">
        <v>6</v>
      </c>
      <c r="AL77" s="47">
        <v>2</v>
      </c>
      <c r="AM77" s="47">
        <v>3</v>
      </c>
      <c r="AN77" s="47">
        <v>3</v>
      </c>
      <c r="AO77" s="3"/>
    </row>
    <row r="78" spans="1:50" ht="18" customHeight="1" x14ac:dyDescent="0.3">
      <c r="A78" s="1">
        <v>2016</v>
      </c>
      <c r="B78" s="1">
        <v>601</v>
      </c>
      <c r="C78" s="45" t="s">
        <v>1477</v>
      </c>
      <c r="D78" s="1" t="s">
        <v>5651</v>
      </c>
      <c r="E78" s="3">
        <f>IFERROR(MIN(CM_Bidders),0)</f>
        <v>50</v>
      </c>
      <c r="F78" s="3">
        <f>IFERROR(MAX(CM_Bidders),0)</f>
        <v>110</v>
      </c>
      <c r="G78" s="3">
        <f>IFERROR(AVERAGE(CM_Bidders),0)</f>
        <v>81.628</v>
      </c>
      <c r="H78" s="40" t="str">
        <f>tbl_CM[[#This Row],[Item '#]]&amp;"     "&amp;tbl_CM[[#This Row],[Description]]&amp;"     ("&amp;tbl_CM[[#This Row],[Unit]]&amp;")"</f>
        <v>601     Rock Channel Protection, Type C Without Filter     (TONS)</v>
      </c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6">
        <v>66.14</v>
      </c>
      <c r="AK78" s="47">
        <v>110</v>
      </c>
      <c r="AL78" s="47">
        <v>50</v>
      </c>
      <c r="AM78" s="47">
        <v>82</v>
      </c>
      <c r="AN78" s="47">
        <v>100</v>
      </c>
      <c r="AO78" s="3"/>
    </row>
    <row r="79" spans="1:50" ht="18" customHeight="1" x14ac:dyDescent="0.3">
      <c r="A79" s="1">
        <v>2016</v>
      </c>
      <c r="B79" s="1">
        <v>601</v>
      </c>
      <c r="C79" s="45" t="s">
        <v>5037</v>
      </c>
      <c r="D79" s="1" t="s">
        <v>5651</v>
      </c>
      <c r="E79" s="3">
        <f>IFERROR(MIN(CM_Bidders),0)</f>
        <v>56</v>
      </c>
      <c r="F79" s="3">
        <f>IFERROR(MAX(CM_Bidders),0)</f>
        <v>130</v>
      </c>
      <c r="G79" s="3">
        <f>IFERROR(AVERAGE(CM_Bidders),0)</f>
        <v>87.539999999999992</v>
      </c>
      <c r="H79" s="40" t="str">
        <f>tbl_CM[[#This Row],[Item '#]]&amp;"     "&amp;tbl_CM[[#This Row],[Description]]&amp;"     ("&amp;tbl_CM[[#This Row],[Unit]]&amp;")"</f>
        <v>601     Riprap Scour Protection (4 to 6 inch)     (TONS)</v>
      </c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6">
        <v>84.7</v>
      </c>
      <c r="AK79" s="47">
        <v>130</v>
      </c>
      <c r="AL79" s="47">
        <v>56</v>
      </c>
      <c r="AM79" s="47">
        <v>87</v>
      </c>
      <c r="AN79" s="47">
        <v>80</v>
      </c>
      <c r="AO79" s="3"/>
    </row>
    <row r="80" spans="1:50" ht="18" customHeight="1" x14ac:dyDescent="0.3">
      <c r="A80" s="1">
        <v>2016</v>
      </c>
      <c r="B80" s="1">
        <v>304</v>
      </c>
      <c r="C80" s="45" t="s">
        <v>5038</v>
      </c>
      <c r="D80" s="1" t="s">
        <v>14</v>
      </c>
      <c r="E80" s="3">
        <f>IFERROR(MIN(CM_Bidders),0)</f>
        <v>32</v>
      </c>
      <c r="F80" s="3">
        <f>IFERROR(MAX(CM_Bidders),0)</f>
        <v>105</v>
      </c>
      <c r="G80" s="3">
        <f>IFERROR(AVERAGE(CM_Bidders),0)</f>
        <v>71.381999999999991</v>
      </c>
      <c r="H80" s="40" t="str">
        <f>tbl_CM[[#This Row],[Item '#]]&amp;"     "&amp;tbl_CM[[#This Row],[Description]]&amp;"     ("&amp;tbl_CM[[#This Row],[Unit]]&amp;")"</f>
        <v>304     Aggregate Base (ODOT No. 57 Stone)     (CY)</v>
      </c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6">
        <v>88.91</v>
      </c>
      <c r="AK80" s="47">
        <v>91</v>
      </c>
      <c r="AL80" s="47">
        <v>32</v>
      </c>
      <c r="AM80" s="47">
        <v>105</v>
      </c>
      <c r="AN80" s="47">
        <v>40</v>
      </c>
      <c r="AO80" s="3"/>
    </row>
    <row r="81" spans="1:41" ht="18" customHeight="1" x14ac:dyDescent="0.3">
      <c r="A81" s="1">
        <v>2016</v>
      </c>
      <c r="B81" s="1">
        <v>451</v>
      </c>
      <c r="C81" s="45" t="s">
        <v>5039</v>
      </c>
      <c r="D81" s="1" t="s">
        <v>21</v>
      </c>
      <c r="E81" s="3">
        <f>IFERROR(MIN(CM_Bidders),0)</f>
        <v>81</v>
      </c>
      <c r="F81" s="3">
        <f>IFERROR(MAX(CM_Bidders),0)</f>
        <v>224</v>
      </c>
      <c r="G81" s="3">
        <f>IFERROR(AVERAGE(CM_Bidders),0)</f>
        <v>140.29000000000002</v>
      </c>
      <c r="H81" s="40" t="str">
        <f>tbl_CM[[#This Row],[Item '#]]&amp;"     "&amp;tbl_CM[[#This Row],[Description]]&amp;"     ("&amp;tbl_CM[[#This Row],[Unit]]&amp;")"</f>
        <v>451     Concrete Boat Ramp     (SY)</v>
      </c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6">
        <v>84.45</v>
      </c>
      <c r="AK81" s="47">
        <v>81</v>
      </c>
      <c r="AL81" s="47">
        <v>155</v>
      </c>
      <c r="AM81" s="47">
        <v>157</v>
      </c>
      <c r="AN81" s="47">
        <v>224</v>
      </c>
      <c r="AO81" s="3"/>
    </row>
    <row r="82" spans="1:41" ht="18" customHeight="1" x14ac:dyDescent="0.3">
      <c r="A82" s="1">
        <v>2016</v>
      </c>
      <c r="C82" s="45" t="s">
        <v>5040</v>
      </c>
      <c r="D82" s="1" t="s">
        <v>9</v>
      </c>
      <c r="E82" s="3">
        <f>IFERROR(MIN(CM_Bidders),0)</f>
        <v>3690</v>
      </c>
      <c r="F82" s="3">
        <f>IFERROR(MAX(CM_Bidders),0)</f>
        <v>5500</v>
      </c>
      <c r="G82" s="3">
        <f>IFERROR(AVERAGE(CM_Bidders),0)</f>
        <v>4895.8</v>
      </c>
      <c r="H82" s="40" t="str">
        <f>tbl_CM[[#This Row],[Item '#]]&amp;"     "&amp;tbl_CM[[#This Row],[Description]]&amp;"     ("&amp;tbl_CM[[#This Row],[Unit]]&amp;")"</f>
        <v xml:space="preserve">     Cofferdam Removal     (LS)</v>
      </c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51">
        <v>3690</v>
      </c>
      <c r="AK82" s="47">
        <v>4800</v>
      </c>
      <c r="AL82" s="47">
        <v>5500</v>
      </c>
      <c r="AM82" s="47">
        <v>5489</v>
      </c>
      <c r="AN82" s="47">
        <v>5000</v>
      </c>
      <c r="AO82" s="3"/>
    </row>
    <row r="83" spans="1:41" ht="18" customHeight="1" x14ac:dyDescent="0.3">
      <c r="A83" s="1">
        <v>2017</v>
      </c>
      <c r="C83" s="2" t="s">
        <v>81</v>
      </c>
      <c r="D83" s="1" t="s">
        <v>12</v>
      </c>
      <c r="E83" s="3">
        <f>IFERROR(MIN(CM_Bidders),0)</f>
        <v>1</v>
      </c>
      <c r="F83" s="3">
        <f>IFERROR(MAX(CM_Bidders),0)</f>
        <v>4</v>
      </c>
      <c r="G83" s="3">
        <f>IFERROR(AVERAGE(CM_Bidders),0)</f>
        <v>2.4</v>
      </c>
      <c r="H83" s="40" t="str">
        <f>tbl_CM[[#This Row],[Item '#]]&amp;"     "&amp;tbl_CM[[#This Row],[Description]]&amp;"     ("&amp;tbl_CM[[#This Row],[Unit]]&amp;")"</f>
        <v xml:space="preserve">     Silt Fence     (LF)</v>
      </c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>
        <v>4</v>
      </c>
      <c r="AF83" s="40">
        <v>2.5</v>
      </c>
      <c r="AG83" s="40">
        <v>1.5</v>
      </c>
      <c r="AH83" s="40">
        <v>3</v>
      </c>
      <c r="AI83" s="40">
        <v>1</v>
      </c>
      <c r="AJ83" s="40"/>
      <c r="AK83" s="40"/>
      <c r="AL83" s="40"/>
      <c r="AM83" s="40"/>
      <c r="AN83" s="40"/>
      <c r="AO83" s="3"/>
    </row>
    <row r="84" spans="1:41" ht="18" customHeight="1" x14ac:dyDescent="0.3">
      <c r="A84" s="1">
        <v>2017</v>
      </c>
      <c r="C84" s="2" t="s">
        <v>4795</v>
      </c>
      <c r="D84" s="1" t="s">
        <v>12</v>
      </c>
      <c r="E84" s="3">
        <f>IFERROR(MIN(CM_Bidders),0)</f>
        <v>2</v>
      </c>
      <c r="F84" s="3">
        <f>IFERROR(MAX(CM_Bidders),0)</f>
        <v>7</v>
      </c>
      <c r="G84" s="3">
        <f>IFERROR(AVERAGE(CM_Bidders),0)</f>
        <v>4.5</v>
      </c>
      <c r="H84" s="40" t="str">
        <f>tbl_CM[[#This Row],[Item '#]]&amp;"     "&amp;tbl_CM[[#This Row],[Description]]&amp;"     ("&amp;tbl_CM[[#This Row],[Unit]]&amp;")"</f>
        <v xml:space="preserve">     Construction Fence     (LF)</v>
      </c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>
        <v>7</v>
      </c>
      <c r="AF84" s="40">
        <v>5.5</v>
      </c>
      <c r="AG84" s="40">
        <v>3</v>
      </c>
      <c r="AH84" s="40">
        <v>2</v>
      </c>
      <c r="AI84" s="40">
        <v>5</v>
      </c>
      <c r="AJ84" s="40"/>
      <c r="AK84" s="40"/>
      <c r="AL84" s="40"/>
      <c r="AM84" s="40"/>
      <c r="AN84" s="40"/>
      <c r="AO84" s="3"/>
    </row>
    <row r="85" spans="1:41" ht="18" customHeight="1" x14ac:dyDescent="0.3">
      <c r="A85" s="1">
        <v>2017</v>
      </c>
      <c r="C85" s="2" t="s">
        <v>84</v>
      </c>
      <c r="D85" s="1" t="s">
        <v>10</v>
      </c>
      <c r="E85" s="3">
        <f>IFERROR(MIN(CM_Bidders),0)</f>
        <v>1500</v>
      </c>
      <c r="F85" s="3">
        <f>IFERROR(MAX(CM_Bidders),0)</f>
        <v>4827.58</v>
      </c>
      <c r="G85" s="3">
        <f>IFERROR(AVERAGE(CM_Bidders),0)</f>
        <v>2865.5160000000001</v>
      </c>
      <c r="H85" s="40" t="str">
        <f>tbl_CM[[#This Row],[Item '#]]&amp;"     "&amp;tbl_CM[[#This Row],[Description]]&amp;"     ("&amp;tbl_CM[[#This Row],[Unit]]&amp;")"</f>
        <v xml:space="preserve">     Clearing and Grubbing     (AC)</v>
      </c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>
        <v>1500</v>
      </c>
      <c r="AF85" s="40">
        <v>2000</v>
      </c>
      <c r="AG85" s="40">
        <v>2000</v>
      </c>
      <c r="AH85" s="40">
        <v>4000</v>
      </c>
      <c r="AI85" s="40">
        <v>4827.58</v>
      </c>
      <c r="AJ85" s="40"/>
      <c r="AK85" s="40"/>
      <c r="AL85" s="40"/>
      <c r="AM85" s="40"/>
      <c r="AN85" s="40"/>
      <c r="AO85" s="3"/>
    </row>
    <row r="86" spans="1:41" ht="18" customHeight="1" x14ac:dyDescent="0.3">
      <c r="A86" s="1">
        <v>2017</v>
      </c>
      <c r="C86" s="2" t="s">
        <v>5626</v>
      </c>
      <c r="D86" s="1" t="s">
        <v>59</v>
      </c>
      <c r="E86" s="3">
        <f>IFERROR(MIN(CM_Bidders),0)</f>
        <v>150</v>
      </c>
      <c r="F86" s="3">
        <f>IFERROR(MAX(CM_Bidders),0)</f>
        <v>2000</v>
      </c>
      <c r="G86" s="3">
        <f>IFERROR(AVERAGE(CM_Bidders),0)</f>
        <v>1060</v>
      </c>
      <c r="H86" s="40" t="str">
        <f>tbl_CM[[#This Row],[Item '#]]&amp;"     "&amp;tbl_CM[[#This Row],[Description]]&amp;"     ("&amp;tbl_CM[[#This Row],[Unit]]&amp;")"</f>
        <v xml:space="preserve">     Concrete Washout Station     (EA)</v>
      </c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>
        <v>750</v>
      </c>
      <c r="AF86" s="40">
        <v>150</v>
      </c>
      <c r="AG86" s="40">
        <v>1200</v>
      </c>
      <c r="AH86" s="40">
        <v>1200</v>
      </c>
      <c r="AI86" s="40">
        <v>2000</v>
      </c>
      <c r="AJ86" s="40"/>
      <c r="AK86" s="40"/>
      <c r="AL86" s="40"/>
      <c r="AM86" s="40"/>
      <c r="AN86" s="40"/>
      <c r="AO86" s="3"/>
    </row>
    <row r="87" spans="1:41" ht="18" customHeight="1" x14ac:dyDescent="0.3">
      <c r="A87" s="1">
        <v>2017</v>
      </c>
      <c r="C87" s="2" t="s">
        <v>5627</v>
      </c>
      <c r="D87" s="1" t="s">
        <v>21</v>
      </c>
      <c r="E87" s="3">
        <f>IFERROR(MIN(CM_Bidders),0)</f>
        <v>9</v>
      </c>
      <c r="F87" s="3">
        <f>IFERROR(MAX(CM_Bidders),0)</f>
        <v>17.5</v>
      </c>
      <c r="G87" s="3">
        <f>IFERROR(AVERAGE(CM_Bidders),0)</f>
        <v>13.5</v>
      </c>
      <c r="H87" s="40" t="str">
        <f>tbl_CM[[#This Row],[Item '#]]&amp;"     "&amp;tbl_CM[[#This Row],[Description]]&amp;"     ("&amp;tbl_CM[[#This Row],[Unit]]&amp;")"</f>
        <v xml:space="preserve">     Construction Entrance     (SY)</v>
      </c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>
        <v>14</v>
      </c>
      <c r="AF87" s="40">
        <v>17.5</v>
      </c>
      <c r="AG87" s="40">
        <v>9</v>
      </c>
      <c r="AH87" s="40">
        <v>17</v>
      </c>
      <c r="AI87" s="40">
        <v>10</v>
      </c>
      <c r="AJ87" s="40"/>
      <c r="AK87" s="40"/>
      <c r="AL87" s="40"/>
      <c r="AM87" s="40"/>
      <c r="AN87" s="40"/>
      <c r="AO87" s="3"/>
    </row>
    <row r="88" spans="1:41" ht="18" customHeight="1" x14ac:dyDescent="0.3">
      <c r="A88" s="1">
        <v>2017</v>
      </c>
      <c r="C88" s="2" t="s">
        <v>5628</v>
      </c>
      <c r="D88" s="1" t="s">
        <v>9</v>
      </c>
      <c r="E88" s="3">
        <f>IFERROR(MIN(CM_Bidders),0)</f>
        <v>3250</v>
      </c>
      <c r="F88" s="3">
        <f>IFERROR(MAX(CM_Bidders),0)</f>
        <v>19000</v>
      </c>
      <c r="G88" s="3">
        <f>IFERROR(AVERAGE(CM_Bidders),0)</f>
        <v>7800</v>
      </c>
      <c r="H88" s="40" t="str">
        <f>tbl_CM[[#This Row],[Item '#]]&amp;"     "&amp;tbl_CM[[#This Row],[Description]]&amp;"     ("&amp;tbl_CM[[#This Row],[Unit]]&amp;")"</f>
        <v xml:space="preserve">     Temporary Sediment Basin and Outlet Structure     (LS)</v>
      </c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>
        <v>4500</v>
      </c>
      <c r="AF88" s="40">
        <v>3250</v>
      </c>
      <c r="AG88" s="40">
        <v>8500</v>
      </c>
      <c r="AH88" s="40">
        <v>19000</v>
      </c>
      <c r="AI88" s="40">
        <v>3750</v>
      </c>
      <c r="AJ88" s="40"/>
      <c r="AK88" s="40"/>
      <c r="AL88" s="40"/>
      <c r="AM88" s="40"/>
      <c r="AN88" s="40"/>
      <c r="AO88" s="3"/>
    </row>
    <row r="89" spans="1:41" ht="18" customHeight="1" x14ac:dyDescent="0.3">
      <c r="A89" s="1">
        <v>2017</v>
      </c>
      <c r="C89" s="2" t="s">
        <v>5629</v>
      </c>
      <c r="D89" s="1" t="s">
        <v>12</v>
      </c>
      <c r="E89" s="3">
        <f>IFERROR(MIN(CM_Bidders),0)</f>
        <v>2.5</v>
      </c>
      <c r="F89" s="3">
        <f>IFERROR(MAX(CM_Bidders),0)</f>
        <v>10</v>
      </c>
      <c r="G89" s="3">
        <f>IFERROR(AVERAGE(CM_Bidders),0)</f>
        <v>4.9000000000000004</v>
      </c>
      <c r="H89" s="40" t="str">
        <f>tbl_CM[[#This Row],[Item '#]]&amp;"     "&amp;tbl_CM[[#This Row],[Description]]&amp;"     ("&amp;tbl_CM[[#This Row],[Unit]]&amp;")"</f>
        <v xml:space="preserve">     Sawcut Existing Pavement     (LF)</v>
      </c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>
        <v>3</v>
      </c>
      <c r="AF89" s="40">
        <v>5</v>
      </c>
      <c r="AG89" s="40">
        <v>10</v>
      </c>
      <c r="AH89" s="40">
        <v>4</v>
      </c>
      <c r="AI89" s="40">
        <v>2.5</v>
      </c>
      <c r="AJ89" s="40"/>
      <c r="AK89" s="40"/>
      <c r="AL89" s="40"/>
      <c r="AM89" s="40"/>
      <c r="AN89" s="40"/>
      <c r="AO89" s="3"/>
    </row>
    <row r="90" spans="1:41" ht="18" customHeight="1" x14ac:dyDescent="0.3">
      <c r="A90" s="1">
        <v>2017</v>
      </c>
      <c r="C90" s="2" t="s">
        <v>5630</v>
      </c>
      <c r="D90" s="1" t="s">
        <v>21</v>
      </c>
      <c r="E90" s="3">
        <f>IFERROR(MIN(CM_Bidders),0)</f>
        <v>4</v>
      </c>
      <c r="F90" s="3">
        <f>IFERROR(MAX(CM_Bidders),0)</f>
        <v>45</v>
      </c>
      <c r="G90" s="3">
        <f>IFERROR(AVERAGE(CM_Bidders),0)</f>
        <v>23.8</v>
      </c>
      <c r="H90" s="40" t="str">
        <f>tbl_CM[[#This Row],[Item '#]]&amp;"     "&amp;tbl_CM[[#This Row],[Description]]&amp;"     ("&amp;tbl_CM[[#This Row],[Unit]]&amp;")"</f>
        <v xml:space="preserve">     Remove Existing Aggregate Drive     (SY)</v>
      </c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>
        <v>45</v>
      </c>
      <c r="AF90" s="40">
        <v>40</v>
      </c>
      <c r="AG90" s="40">
        <v>25</v>
      </c>
      <c r="AH90" s="40">
        <v>5</v>
      </c>
      <c r="AI90" s="40">
        <v>4</v>
      </c>
      <c r="AJ90" s="40"/>
      <c r="AK90" s="40"/>
      <c r="AL90" s="40"/>
      <c r="AM90" s="40"/>
      <c r="AN90" s="40"/>
      <c r="AO90" s="3"/>
    </row>
    <row r="91" spans="1:41" ht="18" customHeight="1" x14ac:dyDescent="0.3">
      <c r="A91" s="1">
        <v>2017</v>
      </c>
      <c r="C91" s="2" t="s">
        <v>5631</v>
      </c>
      <c r="D91" s="1" t="s">
        <v>14</v>
      </c>
      <c r="E91" s="3">
        <f>IFERROR(MIN(CM_Bidders),0)</f>
        <v>2</v>
      </c>
      <c r="F91" s="3">
        <f>IFERROR(MAX(CM_Bidders),0)</f>
        <v>4</v>
      </c>
      <c r="G91" s="3">
        <f>IFERROR(AVERAGE(CM_Bidders),0)</f>
        <v>3.15</v>
      </c>
      <c r="H91" s="40" t="str">
        <f>tbl_CM[[#This Row],[Item '#]]&amp;"     "&amp;tbl_CM[[#This Row],[Description]]&amp;"     ("&amp;tbl_CM[[#This Row],[Unit]]&amp;")"</f>
        <v xml:space="preserve">     Topsoil Stripped and Stockpiled     (CY)</v>
      </c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>
        <v>2</v>
      </c>
      <c r="AF91" s="40">
        <v>2</v>
      </c>
      <c r="AG91" s="40">
        <v>4</v>
      </c>
      <c r="AH91" s="40">
        <v>3.75</v>
      </c>
      <c r="AI91" s="40">
        <v>4</v>
      </c>
      <c r="AJ91" s="40"/>
      <c r="AK91" s="40"/>
      <c r="AL91" s="40"/>
      <c r="AM91" s="40"/>
      <c r="AN91" s="40"/>
      <c r="AO91" s="3"/>
    </row>
    <row r="92" spans="1:41" ht="18" customHeight="1" x14ac:dyDescent="0.3">
      <c r="A92" s="1">
        <v>2017</v>
      </c>
      <c r="C92" s="2" t="s">
        <v>5632</v>
      </c>
      <c r="D92" s="1" t="s">
        <v>14</v>
      </c>
      <c r="E92" s="3">
        <f>IFERROR(MIN(CM_Bidders),0)</f>
        <v>2.25</v>
      </c>
      <c r="F92" s="3">
        <f>IFERROR(MAX(CM_Bidders),0)</f>
        <v>5</v>
      </c>
      <c r="G92" s="3">
        <f>IFERROR(AVERAGE(CM_Bidders),0)</f>
        <v>3.6</v>
      </c>
      <c r="H92" s="40" t="str">
        <f>tbl_CM[[#This Row],[Item '#]]&amp;"     "&amp;tbl_CM[[#This Row],[Description]]&amp;"     ("&amp;tbl_CM[[#This Row],[Unit]]&amp;")"</f>
        <v xml:space="preserve">     Topsoil Replaced     (CY)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>
        <v>2.75</v>
      </c>
      <c r="AF92" s="40">
        <v>2.25</v>
      </c>
      <c r="AG92" s="40">
        <v>5</v>
      </c>
      <c r="AH92" s="40">
        <v>4</v>
      </c>
      <c r="AI92" s="40">
        <v>4</v>
      </c>
      <c r="AJ92" s="40"/>
      <c r="AK92" s="40"/>
      <c r="AL92" s="40"/>
      <c r="AM92" s="40"/>
      <c r="AN92" s="40"/>
      <c r="AO92" s="3"/>
    </row>
    <row r="93" spans="1:41" ht="18" customHeight="1" x14ac:dyDescent="0.3">
      <c r="A93" s="1">
        <v>2017</v>
      </c>
      <c r="C93" s="2" t="s">
        <v>5633</v>
      </c>
      <c r="D93" s="1" t="s">
        <v>14</v>
      </c>
      <c r="E93" s="3">
        <f>IFERROR(MIN(CM_Bidders),0)</f>
        <v>2.25</v>
      </c>
      <c r="F93" s="3">
        <f>IFERROR(MAX(CM_Bidders),0)</f>
        <v>4</v>
      </c>
      <c r="G93" s="3">
        <f>IFERROR(AVERAGE(CM_Bidders),0)</f>
        <v>2.8</v>
      </c>
      <c r="H93" s="40" t="str">
        <f>tbl_CM[[#This Row],[Item '#]]&amp;"     "&amp;tbl_CM[[#This Row],[Description]]&amp;"     ("&amp;tbl_CM[[#This Row],[Unit]]&amp;")"</f>
        <v xml:space="preserve">     Topsoil Spoils Spread on Site     (CY)</v>
      </c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>
        <v>2.25</v>
      </c>
      <c r="AF93" s="40">
        <v>2.25</v>
      </c>
      <c r="AG93" s="40">
        <v>4</v>
      </c>
      <c r="AH93" s="40">
        <v>2.5</v>
      </c>
      <c r="AI93" s="40">
        <v>3</v>
      </c>
      <c r="AJ93" s="40"/>
      <c r="AK93" s="40"/>
      <c r="AL93" s="40"/>
      <c r="AM93" s="40"/>
      <c r="AN93" s="40"/>
      <c r="AO93" s="3"/>
    </row>
    <row r="94" spans="1:41" ht="18" customHeight="1" x14ac:dyDescent="0.3">
      <c r="A94" s="1">
        <v>2017</v>
      </c>
      <c r="C94" s="2" t="s">
        <v>5634</v>
      </c>
      <c r="D94" s="1" t="s">
        <v>14</v>
      </c>
      <c r="E94" s="3">
        <f>IFERROR(MIN(CM_Bidders),0)</f>
        <v>4</v>
      </c>
      <c r="F94" s="3">
        <f>IFERROR(MAX(CM_Bidders),0)</f>
        <v>4.75</v>
      </c>
      <c r="G94" s="3">
        <f>IFERROR(AVERAGE(CM_Bidders),0)</f>
        <v>4.3</v>
      </c>
      <c r="H94" s="40" t="str">
        <f>tbl_CM[[#This Row],[Item '#]]&amp;"     "&amp;tbl_CM[[#This Row],[Description]]&amp;"     ("&amp;tbl_CM[[#This Row],[Unit]]&amp;")"</f>
        <v xml:space="preserve">     Excavation and Fill     (CY)</v>
      </c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>
        <v>4.5</v>
      </c>
      <c r="AF94" s="40">
        <v>4.25</v>
      </c>
      <c r="AG94" s="40">
        <v>4</v>
      </c>
      <c r="AH94" s="40">
        <v>4.75</v>
      </c>
      <c r="AI94" s="40">
        <v>4</v>
      </c>
      <c r="AJ94" s="40"/>
      <c r="AK94" s="40"/>
      <c r="AL94" s="40"/>
      <c r="AM94" s="40"/>
      <c r="AN94" s="40"/>
      <c r="AO94" s="3"/>
    </row>
    <row r="95" spans="1:41" ht="18" customHeight="1" x14ac:dyDescent="0.3">
      <c r="A95" s="1">
        <v>2017</v>
      </c>
      <c r="C95" s="2" t="s">
        <v>5635</v>
      </c>
      <c r="D95" s="1" t="s">
        <v>14</v>
      </c>
      <c r="E95" s="3">
        <f>IFERROR(MIN(CM_Bidders),0)</f>
        <v>2.25</v>
      </c>
      <c r="F95" s="3">
        <f>IFERROR(MAX(CM_Bidders),0)</f>
        <v>3</v>
      </c>
      <c r="G95" s="3">
        <f>IFERROR(AVERAGE(CM_Bidders),0)</f>
        <v>2.6</v>
      </c>
      <c r="H95" s="40" t="str">
        <f>tbl_CM[[#This Row],[Item '#]]&amp;"     "&amp;tbl_CM[[#This Row],[Description]]&amp;"     ("&amp;tbl_CM[[#This Row],[Unit]]&amp;")"</f>
        <v xml:space="preserve">     Subsoil Spoils Spread on Site     (CY)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>
        <v>2.25</v>
      </c>
      <c r="AF95" s="40">
        <v>2.25</v>
      </c>
      <c r="AG95" s="40">
        <v>3</v>
      </c>
      <c r="AH95" s="40">
        <v>2.5</v>
      </c>
      <c r="AI95" s="40">
        <v>3</v>
      </c>
      <c r="AJ95" s="40"/>
      <c r="AK95" s="40"/>
      <c r="AL95" s="40"/>
      <c r="AM95" s="40"/>
      <c r="AN95" s="40"/>
      <c r="AO95" s="3"/>
    </row>
    <row r="96" spans="1:41" ht="18" customHeight="1" x14ac:dyDescent="0.3">
      <c r="A96" s="1">
        <v>2017</v>
      </c>
      <c r="C96" s="2" t="s">
        <v>4648</v>
      </c>
      <c r="D96" s="1" t="s">
        <v>21</v>
      </c>
      <c r="E96" s="3">
        <f>IFERROR(MIN(CM_Bidders),0)</f>
        <v>1.85</v>
      </c>
      <c r="F96" s="3">
        <f>IFERROR(MAX(CM_Bidders),0)</f>
        <v>2.65</v>
      </c>
      <c r="G96" s="3">
        <f>IFERROR(AVERAGE(CM_Bidders),0)</f>
        <v>2.1</v>
      </c>
      <c r="H96" s="40" t="str">
        <f>tbl_CM[[#This Row],[Item '#]]&amp;"     "&amp;tbl_CM[[#This Row],[Description]]&amp;"     ("&amp;tbl_CM[[#This Row],[Unit]]&amp;")"</f>
        <v xml:space="preserve">     Slope Protection Matting     (SY)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>
        <v>1.85</v>
      </c>
      <c r="AF96" s="40">
        <v>2.65</v>
      </c>
      <c r="AG96" s="40">
        <v>2</v>
      </c>
      <c r="AH96" s="40">
        <v>2</v>
      </c>
      <c r="AI96" s="40">
        <v>2</v>
      </c>
      <c r="AJ96" s="40"/>
      <c r="AK96" s="40"/>
      <c r="AL96" s="40"/>
      <c r="AM96" s="40"/>
      <c r="AN96" s="40"/>
      <c r="AO96" s="3"/>
    </row>
    <row r="97" spans="1:41" ht="18" customHeight="1" x14ac:dyDescent="0.3">
      <c r="A97" s="1">
        <v>2017</v>
      </c>
      <c r="C97" s="2" t="s">
        <v>5636</v>
      </c>
      <c r="D97" s="1" t="s">
        <v>14</v>
      </c>
      <c r="E97" s="3">
        <f>IFERROR(MIN(CM_Bidders),0)</f>
        <v>38</v>
      </c>
      <c r="F97" s="3">
        <f>IFERROR(MAX(CM_Bidders),0)</f>
        <v>51.6</v>
      </c>
      <c r="G97" s="3">
        <f>IFERROR(AVERAGE(CM_Bidders),0)</f>
        <v>45.32</v>
      </c>
      <c r="H97" s="40" t="str">
        <f>tbl_CM[[#This Row],[Item '#]]&amp;"     "&amp;tbl_CM[[#This Row],[Description]]&amp;"     ("&amp;tbl_CM[[#This Row],[Unit]]&amp;")"</f>
        <v xml:space="preserve">     #1 &amp;#2 Aggregate Base     (CY)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>
        <v>38</v>
      </c>
      <c r="AF97" s="40">
        <v>51.6</v>
      </c>
      <c r="AG97" s="40">
        <v>42</v>
      </c>
      <c r="AH97" s="40">
        <v>50</v>
      </c>
      <c r="AI97" s="40">
        <v>45</v>
      </c>
      <c r="AJ97" s="40"/>
      <c r="AK97" s="40"/>
      <c r="AL97" s="40"/>
      <c r="AM97" s="40"/>
      <c r="AN97" s="40"/>
      <c r="AO97" s="3"/>
    </row>
    <row r="98" spans="1:41" ht="18" customHeight="1" x14ac:dyDescent="0.3">
      <c r="A98" s="1">
        <v>2017</v>
      </c>
      <c r="C98" s="2" t="s">
        <v>5637</v>
      </c>
      <c r="D98" s="1" t="s">
        <v>14</v>
      </c>
      <c r="E98" s="3">
        <f>IFERROR(MIN(CM_Bidders),0)</f>
        <v>40</v>
      </c>
      <c r="F98" s="3">
        <f>IFERROR(MAX(CM_Bidders),0)</f>
        <v>58</v>
      </c>
      <c r="G98" s="3">
        <f>IFERROR(AVERAGE(CM_Bidders),0)</f>
        <v>46.8</v>
      </c>
      <c r="H98" s="40" t="str">
        <f>tbl_CM[[#This Row],[Item '#]]&amp;"     "&amp;tbl_CM[[#This Row],[Description]]&amp;"     ("&amp;tbl_CM[[#This Row],[Unit]]&amp;")"</f>
        <v xml:space="preserve">     ODOT 304 Aggregate Base     (CY)</v>
      </c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>
        <v>45</v>
      </c>
      <c r="AF98" s="40">
        <v>58</v>
      </c>
      <c r="AG98" s="40">
        <v>40</v>
      </c>
      <c r="AH98" s="40">
        <v>51</v>
      </c>
      <c r="AI98" s="40">
        <v>40</v>
      </c>
      <c r="AJ98" s="40"/>
      <c r="AK98" s="40"/>
      <c r="AL98" s="40"/>
      <c r="AM98" s="40"/>
      <c r="AN98" s="40"/>
      <c r="AO98" s="3"/>
    </row>
    <row r="99" spans="1:41" ht="18" customHeight="1" x14ac:dyDescent="0.3">
      <c r="A99" s="1">
        <v>2017</v>
      </c>
      <c r="C99" s="2" t="s">
        <v>5638</v>
      </c>
      <c r="D99" s="1" t="s">
        <v>21</v>
      </c>
      <c r="E99" s="3">
        <f>IFERROR(MIN(CM_Bidders),0)</f>
        <v>0.7</v>
      </c>
      <c r="F99" s="3">
        <f>IFERROR(MAX(CM_Bidders),0)</f>
        <v>2</v>
      </c>
      <c r="G99" s="3">
        <f>IFERROR(AVERAGE(CM_Bidders),0)</f>
        <v>1.29</v>
      </c>
      <c r="H99" s="40" t="str">
        <f>tbl_CM[[#This Row],[Item '#]]&amp;"     "&amp;tbl_CM[[#This Row],[Description]]&amp;"     ("&amp;tbl_CM[[#This Row],[Unit]]&amp;")"</f>
        <v xml:space="preserve">     Geotextile Fabric ODOT Type ‘D’     (SY)</v>
      </c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>
        <v>0.7</v>
      </c>
      <c r="AF99" s="40">
        <v>1.25</v>
      </c>
      <c r="AG99" s="40">
        <v>1</v>
      </c>
      <c r="AH99" s="40">
        <v>1.5</v>
      </c>
      <c r="AI99" s="40">
        <v>2</v>
      </c>
      <c r="AJ99" s="40"/>
      <c r="AK99" s="40"/>
      <c r="AL99" s="40"/>
      <c r="AM99" s="40"/>
      <c r="AN99" s="40"/>
      <c r="AO99" s="3"/>
    </row>
    <row r="100" spans="1:41" ht="18" customHeight="1" x14ac:dyDescent="0.3">
      <c r="A100" s="1">
        <v>2017</v>
      </c>
      <c r="C100" s="2" t="s">
        <v>5639</v>
      </c>
      <c r="D100" s="1" t="s">
        <v>14</v>
      </c>
      <c r="E100" s="3">
        <f>IFERROR(MIN(CM_Bidders),0)</f>
        <v>250</v>
      </c>
      <c r="F100" s="3">
        <f>IFERROR(MAX(CM_Bidders),0)</f>
        <v>535</v>
      </c>
      <c r="G100" s="3">
        <f>IFERROR(AVERAGE(CM_Bidders),0)</f>
        <v>339</v>
      </c>
      <c r="H100" s="40" t="str">
        <f>tbl_CM[[#This Row],[Item '#]]&amp;"     "&amp;tbl_CM[[#This Row],[Description]]&amp;"     ("&amp;tbl_CM[[#This Row],[Unit]]&amp;")"</f>
        <v xml:space="preserve">     ODOT 441 Asphalt Concrete Surface Course, Type 1 (448) (2.5")     (CY)</v>
      </c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>
        <v>280</v>
      </c>
      <c r="AF100" s="40">
        <v>250</v>
      </c>
      <c r="AG100" s="40">
        <v>300</v>
      </c>
      <c r="AH100" s="40">
        <v>535</v>
      </c>
      <c r="AI100" s="40">
        <v>330</v>
      </c>
      <c r="AJ100" s="40"/>
      <c r="AK100" s="40"/>
      <c r="AL100" s="40"/>
      <c r="AM100" s="40"/>
      <c r="AN100" s="40"/>
      <c r="AO100" s="3"/>
    </row>
    <row r="101" spans="1:41" ht="18" customHeight="1" x14ac:dyDescent="0.3">
      <c r="A101" s="1">
        <v>2017</v>
      </c>
      <c r="C101" s="2" t="s">
        <v>5640</v>
      </c>
      <c r="D101" s="1" t="s">
        <v>14</v>
      </c>
      <c r="E101" s="3">
        <f>IFERROR(MIN(CM_Bidders),0)</f>
        <v>220</v>
      </c>
      <c r="F101" s="3">
        <f>IFERROR(MAX(CM_Bidders),0)</f>
        <v>575</v>
      </c>
      <c r="G101" s="3">
        <f>IFERROR(AVERAGE(CM_Bidders),0)</f>
        <v>333</v>
      </c>
      <c r="H101" s="40" t="str">
        <f>tbl_CM[[#This Row],[Item '#]]&amp;"     "&amp;tbl_CM[[#This Row],[Description]]&amp;"     ("&amp;tbl_CM[[#This Row],[Unit]]&amp;")"</f>
        <v xml:space="preserve">     ODOT 441 Asphalt Concrete Intermediate Course Type 2 (448) (3.5")     (CY)</v>
      </c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>
        <v>220</v>
      </c>
      <c r="AF101" s="40">
        <v>300</v>
      </c>
      <c r="AG101" s="40">
        <v>240</v>
      </c>
      <c r="AH101" s="40">
        <v>575</v>
      </c>
      <c r="AI101" s="40">
        <v>330</v>
      </c>
      <c r="AJ101" s="40"/>
      <c r="AK101" s="40"/>
      <c r="AL101" s="40"/>
      <c r="AM101" s="40"/>
      <c r="AN101" s="40"/>
      <c r="AO101" s="3"/>
    </row>
    <row r="102" spans="1:41" ht="18" customHeight="1" x14ac:dyDescent="0.3">
      <c r="A102" s="1">
        <v>2017</v>
      </c>
      <c r="C102" s="2" t="s">
        <v>5641</v>
      </c>
      <c r="D102" s="1" t="s">
        <v>21</v>
      </c>
      <c r="E102" s="3">
        <f>IFERROR(MIN(CM_Bidders),0)</f>
        <v>20</v>
      </c>
      <c r="F102" s="3">
        <f>IFERROR(MAX(CM_Bidders),0)</f>
        <v>125</v>
      </c>
      <c r="G102" s="3">
        <f>IFERROR(AVERAGE(CM_Bidders),0)</f>
        <v>61</v>
      </c>
      <c r="H102" s="40" t="str">
        <f>tbl_CM[[#This Row],[Item '#]]&amp;"     "&amp;tbl_CM[[#This Row],[Description]]&amp;"     ("&amp;tbl_CM[[#This Row],[Unit]]&amp;")"</f>
        <v xml:space="preserve">     Replace Existing Gravel Drive In-Kind     (SY)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>
        <v>55</v>
      </c>
      <c r="AF102" s="40">
        <v>125</v>
      </c>
      <c r="AG102" s="40">
        <v>50</v>
      </c>
      <c r="AH102" s="40">
        <v>55</v>
      </c>
      <c r="AI102" s="40">
        <v>20</v>
      </c>
      <c r="AJ102" s="40"/>
      <c r="AK102" s="40"/>
      <c r="AL102" s="40"/>
      <c r="AM102" s="40"/>
      <c r="AN102" s="40"/>
      <c r="AO102" s="3"/>
    </row>
    <row r="103" spans="1:41" ht="18" customHeight="1" x14ac:dyDescent="0.3">
      <c r="A103" s="1">
        <v>2017</v>
      </c>
      <c r="C103" s="2" t="s">
        <v>5642</v>
      </c>
      <c r="D103" s="1" t="s">
        <v>12</v>
      </c>
      <c r="E103" s="3">
        <f>IFERROR(MIN(CM_Bidders),0)</f>
        <v>40</v>
      </c>
      <c r="F103" s="3">
        <f>IFERROR(MAX(CM_Bidders),0)</f>
        <v>76</v>
      </c>
      <c r="G103" s="3">
        <f>IFERROR(AVERAGE(CM_Bidders),0)</f>
        <v>58.05</v>
      </c>
      <c r="H103" s="40" t="str">
        <f>tbl_CM[[#This Row],[Item '#]]&amp;"     "&amp;tbl_CM[[#This Row],[Description]]&amp;"     ("&amp;tbl_CM[[#This Row],[Unit]]&amp;")"</f>
        <v xml:space="preserve">     15” RCP Storm Sewer Culvert     (LF)</v>
      </c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>
        <v>45.5</v>
      </c>
      <c r="AF103" s="40">
        <v>66.75</v>
      </c>
      <c r="AG103" s="40">
        <v>40</v>
      </c>
      <c r="AH103" s="40">
        <v>62</v>
      </c>
      <c r="AI103" s="40">
        <v>76</v>
      </c>
      <c r="AJ103" s="40"/>
      <c r="AK103" s="40"/>
      <c r="AL103" s="40"/>
      <c r="AM103" s="40"/>
      <c r="AN103" s="40"/>
      <c r="AO103" s="3"/>
    </row>
    <row r="104" spans="1:41" ht="18" customHeight="1" x14ac:dyDescent="0.3">
      <c r="A104" s="1">
        <v>2017</v>
      </c>
      <c r="C104" s="2" t="s">
        <v>5643</v>
      </c>
      <c r="D104" s="1" t="s">
        <v>12</v>
      </c>
      <c r="E104" s="3">
        <f>IFERROR(MIN(CM_Bidders),0)</f>
        <v>47</v>
      </c>
      <c r="F104" s="3">
        <f>IFERROR(MAX(CM_Bidders),0)</f>
        <v>120</v>
      </c>
      <c r="G104" s="3">
        <f>IFERROR(AVERAGE(CM_Bidders),0)</f>
        <v>70.5</v>
      </c>
      <c r="H104" s="40" t="str">
        <f>tbl_CM[[#This Row],[Item '#]]&amp;"     "&amp;tbl_CM[[#This Row],[Description]]&amp;"     ("&amp;tbl_CM[[#This Row],[Unit]]&amp;")"</f>
        <v xml:space="preserve">     24” HDPE Storm Sewer with Bedding     (LF)</v>
      </c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>
        <v>47</v>
      </c>
      <c r="AF104" s="40">
        <v>62.5</v>
      </c>
      <c r="AG104" s="40">
        <v>68</v>
      </c>
      <c r="AH104" s="40">
        <v>55</v>
      </c>
      <c r="AI104" s="40">
        <v>120</v>
      </c>
      <c r="AJ104" s="40"/>
      <c r="AK104" s="40"/>
      <c r="AL104" s="40"/>
      <c r="AM104" s="40"/>
      <c r="AN104" s="40"/>
      <c r="AO104" s="3"/>
    </row>
    <row r="105" spans="1:41" ht="18" customHeight="1" x14ac:dyDescent="0.3">
      <c r="A105" s="1">
        <v>2017</v>
      </c>
      <c r="C105" s="2" t="s">
        <v>5644</v>
      </c>
      <c r="D105" s="1" t="s">
        <v>59</v>
      </c>
      <c r="E105" s="3">
        <f>IFERROR(MIN(CM_Bidders),0)</f>
        <v>2300</v>
      </c>
      <c r="F105" s="3">
        <f>IFERROR(MAX(CM_Bidders),0)</f>
        <v>5070</v>
      </c>
      <c r="G105" s="3">
        <f>IFERROR(AVERAGE(CM_Bidders),0)</f>
        <v>3409</v>
      </c>
      <c r="H105" s="40" t="str">
        <f>tbl_CM[[#This Row],[Item '#]]&amp;"     "&amp;tbl_CM[[#This Row],[Description]]&amp;"     ("&amp;tbl_CM[[#This Row],[Unit]]&amp;")"</f>
        <v xml:space="preserve">     Outlet Control Structure     (EA)</v>
      </c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>
        <v>2775</v>
      </c>
      <c r="AF105" s="40">
        <v>5070</v>
      </c>
      <c r="AG105" s="40">
        <v>3400</v>
      </c>
      <c r="AH105" s="40">
        <v>2300</v>
      </c>
      <c r="AI105" s="40">
        <v>3500</v>
      </c>
      <c r="AJ105" s="40"/>
      <c r="AK105" s="40"/>
      <c r="AL105" s="40"/>
      <c r="AM105" s="40"/>
      <c r="AN105" s="40"/>
      <c r="AO105" s="3"/>
    </row>
    <row r="106" spans="1:41" ht="18" customHeight="1" x14ac:dyDescent="0.3">
      <c r="A106" s="1">
        <v>2017</v>
      </c>
      <c r="C106" s="2" t="s">
        <v>5645</v>
      </c>
      <c r="D106" s="1" t="s">
        <v>59</v>
      </c>
      <c r="E106" s="3">
        <f>IFERROR(MIN(CM_Bidders),0)</f>
        <v>485</v>
      </c>
      <c r="F106" s="3">
        <f>IFERROR(MAX(CM_Bidders),0)</f>
        <v>2800</v>
      </c>
      <c r="G106" s="3">
        <f>IFERROR(AVERAGE(CM_Bidders),0)</f>
        <v>1237</v>
      </c>
      <c r="H106" s="40" t="str">
        <f>tbl_CM[[#This Row],[Item '#]]&amp;"     "&amp;tbl_CM[[#This Row],[Description]]&amp;"     ("&amp;tbl_CM[[#This Row],[Unit]]&amp;")"</f>
        <v xml:space="preserve">     Headwall     (EA)</v>
      </c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>
        <v>485</v>
      </c>
      <c r="AF106" s="40">
        <v>2800</v>
      </c>
      <c r="AG106" s="40">
        <v>1100</v>
      </c>
      <c r="AH106" s="40">
        <v>1200</v>
      </c>
      <c r="AI106" s="40">
        <v>600</v>
      </c>
      <c r="AJ106" s="40"/>
      <c r="AK106" s="40"/>
      <c r="AL106" s="40"/>
      <c r="AM106" s="40"/>
      <c r="AN106" s="40"/>
      <c r="AO106" s="3"/>
    </row>
    <row r="107" spans="1:41" ht="18" customHeight="1" x14ac:dyDescent="0.3">
      <c r="A107" s="1">
        <v>2017</v>
      </c>
      <c r="C107" s="2" t="s">
        <v>5646</v>
      </c>
      <c r="D107" s="1" t="s">
        <v>9</v>
      </c>
      <c r="E107" s="3">
        <f>IFERROR(MIN(CM_Bidders),0)</f>
        <v>1000</v>
      </c>
      <c r="F107" s="3">
        <f>IFERROR(MAX(CM_Bidders),0)</f>
        <v>3000</v>
      </c>
      <c r="G107" s="3">
        <f>IFERROR(AVERAGE(CM_Bidders),0)</f>
        <v>1910</v>
      </c>
      <c r="H107" s="40" t="str">
        <f>tbl_CM[[#This Row],[Item '#]]&amp;"     "&amp;tbl_CM[[#This Row],[Description]]&amp;"     ("&amp;tbl_CM[[#This Row],[Unit]]&amp;")"</f>
        <v xml:space="preserve">     Rock Channel Protection Type ‘C’     (LS)</v>
      </c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>
        <v>2050</v>
      </c>
      <c r="AF107" s="40">
        <v>3000</v>
      </c>
      <c r="AG107" s="40">
        <v>1500</v>
      </c>
      <c r="AH107" s="40">
        <v>1000</v>
      </c>
      <c r="AI107" s="40">
        <v>2000</v>
      </c>
      <c r="AJ107" s="40"/>
      <c r="AK107" s="40"/>
      <c r="AL107" s="40"/>
      <c r="AM107" s="40"/>
      <c r="AN107" s="40"/>
      <c r="AO107" s="3"/>
    </row>
    <row r="108" spans="1:41" ht="18" customHeight="1" x14ac:dyDescent="0.3">
      <c r="A108" s="1">
        <v>2017</v>
      </c>
      <c r="C108" s="2" t="s">
        <v>5647</v>
      </c>
      <c r="D108" s="1" t="s">
        <v>9</v>
      </c>
      <c r="E108" s="3">
        <f>IFERROR(MIN(CM_Bidders),0)</f>
        <v>300</v>
      </c>
      <c r="F108" s="3">
        <f>IFERROR(MAX(CM_Bidders),0)</f>
        <v>2200</v>
      </c>
      <c r="G108" s="3">
        <f>IFERROR(AVERAGE(CM_Bidders),0)</f>
        <v>1070</v>
      </c>
      <c r="H108" s="40" t="str">
        <f>tbl_CM[[#This Row],[Item '#]]&amp;"     "&amp;tbl_CM[[#This Row],[Description]]&amp;"     ("&amp;tbl_CM[[#This Row],[Unit]]&amp;")"</f>
        <v xml:space="preserve">     Rock Channel Protection Type ‘D’     (LS)</v>
      </c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>
        <v>450</v>
      </c>
      <c r="AF108" s="40">
        <v>1500</v>
      </c>
      <c r="AG108" s="40">
        <v>900</v>
      </c>
      <c r="AH108" s="40">
        <v>2200</v>
      </c>
      <c r="AI108" s="40">
        <v>300</v>
      </c>
      <c r="AJ108" s="40"/>
      <c r="AK108" s="40"/>
      <c r="AL108" s="40"/>
      <c r="AM108" s="40"/>
      <c r="AN108" s="40"/>
      <c r="AO108" s="3"/>
    </row>
    <row r="109" spans="1:41" ht="18" customHeight="1" x14ac:dyDescent="0.3">
      <c r="A109" s="1">
        <v>2017</v>
      </c>
      <c r="C109" s="2" t="s">
        <v>5648</v>
      </c>
      <c r="D109" s="1" t="s">
        <v>21</v>
      </c>
      <c r="E109" s="3">
        <f>IFERROR(MIN(CM_Bidders),0)</f>
        <v>0.75</v>
      </c>
      <c r="F109" s="3">
        <f>IFERROR(MAX(CM_Bidders),0)</f>
        <v>2</v>
      </c>
      <c r="G109" s="3">
        <f>IFERROR(AVERAGE(CM_Bidders),0)</f>
        <v>1.23</v>
      </c>
      <c r="H109" s="40" t="str">
        <f>tbl_CM[[#This Row],[Item '#]]&amp;"     "&amp;tbl_CM[[#This Row],[Description]]&amp;"     ("&amp;tbl_CM[[#This Row],[Unit]]&amp;")"</f>
        <v xml:space="preserve">     Fine Grading and Meadow Seeding     (SY)</v>
      </c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>
        <v>0.75</v>
      </c>
      <c r="AF109" s="40">
        <v>1</v>
      </c>
      <c r="AG109" s="40">
        <v>1.1499999999999999</v>
      </c>
      <c r="AH109" s="40">
        <v>1.25</v>
      </c>
      <c r="AI109" s="40">
        <v>2</v>
      </c>
      <c r="AJ109" s="40"/>
      <c r="AK109" s="40"/>
      <c r="AL109" s="40"/>
      <c r="AM109" s="40"/>
      <c r="AN109" s="40"/>
      <c r="AO109" s="3"/>
    </row>
    <row r="110" spans="1:41" ht="18" customHeight="1" x14ac:dyDescent="0.3">
      <c r="A110" s="1">
        <v>2017</v>
      </c>
      <c r="C110" s="2" t="s">
        <v>5649</v>
      </c>
      <c r="D110" s="1" t="s">
        <v>9</v>
      </c>
      <c r="E110" s="3">
        <f>IFERROR(MIN(CM_Bidders),0)</f>
        <v>40000</v>
      </c>
      <c r="F110" s="3">
        <f>IFERROR(MAX(CM_Bidders),0)</f>
        <v>50000</v>
      </c>
      <c r="G110" s="3">
        <f>IFERROR(AVERAGE(CM_Bidders),0)</f>
        <v>46200</v>
      </c>
      <c r="H110" s="40" t="str">
        <f>tbl_CM[[#This Row],[Item '#]]&amp;"     "&amp;tbl_CM[[#This Row],[Description]]&amp;"     ("&amp;tbl_CM[[#This Row],[Unit]]&amp;")"</f>
        <v xml:space="preserve">     Site Electrical     (LS)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>
        <v>48000</v>
      </c>
      <c r="AF110" s="40">
        <v>48000</v>
      </c>
      <c r="AG110" s="40">
        <v>50000</v>
      </c>
      <c r="AH110" s="40">
        <v>40000</v>
      </c>
      <c r="AI110" s="40">
        <v>45000</v>
      </c>
      <c r="AJ110" s="40"/>
      <c r="AK110" s="40"/>
      <c r="AL110" s="40"/>
      <c r="AM110" s="40"/>
      <c r="AN110" s="40"/>
      <c r="AO110" s="3"/>
    </row>
    <row r="111" spans="1:41" ht="18" customHeight="1" x14ac:dyDescent="0.3">
      <c r="A111" s="1">
        <v>2017</v>
      </c>
      <c r="C111" s="2" t="s">
        <v>5650</v>
      </c>
      <c r="D111" s="1" t="s">
        <v>12</v>
      </c>
      <c r="E111" s="3">
        <f>IFERROR(MIN(CM_Bidders),0)</f>
        <v>47</v>
      </c>
      <c r="F111" s="3">
        <f>IFERROR(MAX(CM_Bidders),0)</f>
        <v>85</v>
      </c>
      <c r="G111" s="3">
        <f>IFERROR(AVERAGE(CM_Bidders),0)</f>
        <v>64.2</v>
      </c>
      <c r="H111" s="40" t="str">
        <f>tbl_CM[[#This Row],[Item '#]]&amp;"     "&amp;tbl_CM[[#This Row],[Description]]&amp;"     ("&amp;tbl_CM[[#This Row],[Unit]]&amp;")"</f>
        <v xml:space="preserve">     18” RCP Storm Sewer Culvert     (LF)</v>
      </c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>
        <v>47</v>
      </c>
      <c r="AF111" s="40">
        <v>75</v>
      </c>
      <c r="AG111" s="40">
        <v>50</v>
      </c>
      <c r="AH111" s="40">
        <v>64</v>
      </c>
      <c r="AI111" s="40">
        <v>85</v>
      </c>
      <c r="AJ111" s="40"/>
      <c r="AK111" s="40"/>
      <c r="AL111" s="40"/>
      <c r="AM111" s="40"/>
      <c r="AN111" s="40"/>
      <c r="AO111" s="3"/>
    </row>
    <row r="112" spans="1:41" ht="18" customHeight="1" x14ac:dyDescent="0.3">
      <c r="A112" s="1">
        <v>2017</v>
      </c>
      <c r="C112" s="2" t="s">
        <v>5633</v>
      </c>
      <c r="D112" s="1" t="s">
        <v>14</v>
      </c>
      <c r="E112" s="3">
        <f>IFERROR(MIN(CM_Bidders),0)</f>
        <v>1.5</v>
      </c>
      <c r="F112" s="3">
        <f>IFERROR(MAX(CM_Bidders),0)</f>
        <v>4</v>
      </c>
      <c r="G112" s="3">
        <f>IFERROR(AVERAGE(CM_Bidders),0)</f>
        <v>2.65</v>
      </c>
      <c r="H112" s="40" t="str">
        <f>tbl_CM[[#This Row],[Item '#]]&amp;"     "&amp;tbl_CM[[#This Row],[Description]]&amp;"     ("&amp;tbl_CM[[#This Row],[Unit]]&amp;")"</f>
        <v xml:space="preserve">     Topsoil Spoils Spread on Site     (CY)</v>
      </c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>
        <v>1.5</v>
      </c>
      <c r="AF112" s="40">
        <v>2.25</v>
      </c>
      <c r="AG112" s="40">
        <v>4</v>
      </c>
      <c r="AH112" s="40">
        <v>2.5</v>
      </c>
      <c r="AI112" s="40">
        <v>3</v>
      </c>
      <c r="AJ112" s="40"/>
      <c r="AK112" s="40"/>
      <c r="AL112" s="40"/>
      <c r="AM112" s="40"/>
      <c r="AN112" s="40"/>
      <c r="AO112" s="3"/>
    </row>
    <row r="113" spans="1:41" ht="18" customHeight="1" x14ac:dyDescent="0.3">
      <c r="A113" s="1">
        <v>2017</v>
      </c>
      <c r="C113" s="2" t="s">
        <v>4648</v>
      </c>
      <c r="D113" s="1" t="s">
        <v>21</v>
      </c>
      <c r="E113" s="3">
        <f>IFERROR(MIN(CM_Bidders),0)</f>
        <v>1.85</v>
      </c>
      <c r="F113" s="3">
        <f>IFERROR(MAX(CM_Bidders),0)</f>
        <v>2.65</v>
      </c>
      <c r="G113" s="3">
        <f>IFERROR(AVERAGE(CM_Bidders),0)</f>
        <v>2.1</v>
      </c>
      <c r="H113" s="40" t="str">
        <f>tbl_CM[[#This Row],[Item '#]]&amp;"     "&amp;tbl_CM[[#This Row],[Description]]&amp;"     ("&amp;tbl_CM[[#This Row],[Unit]]&amp;")"</f>
        <v xml:space="preserve">     Slope Protection Matting     (SY)</v>
      </c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>
        <v>1.85</v>
      </c>
      <c r="AF113" s="40">
        <v>2.65</v>
      </c>
      <c r="AG113" s="40">
        <v>2</v>
      </c>
      <c r="AH113" s="40">
        <v>2</v>
      </c>
      <c r="AI113" s="40">
        <v>2</v>
      </c>
      <c r="AJ113" s="40"/>
      <c r="AK113" s="40"/>
      <c r="AL113" s="40"/>
      <c r="AM113" s="40"/>
      <c r="AN113" s="40"/>
      <c r="AO113" s="3"/>
    </row>
    <row r="114" spans="1:41" ht="18" customHeight="1" x14ac:dyDescent="0.3">
      <c r="A114" s="1">
        <v>2017</v>
      </c>
      <c r="C114" s="2" t="s">
        <v>5654</v>
      </c>
      <c r="D114" s="1" t="s">
        <v>14</v>
      </c>
      <c r="E114" s="3">
        <f>IFERROR(MIN(CM_Bidders),0)</f>
        <v>38</v>
      </c>
      <c r="F114" s="3">
        <f>IFERROR(MAX(CM_Bidders),0)</f>
        <v>51.6</v>
      </c>
      <c r="G114" s="3">
        <f>IFERROR(AVERAGE(CM_Bidders),0)</f>
        <v>45.32</v>
      </c>
      <c r="H114" s="40" t="str">
        <f>tbl_CM[[#This Row],[Item '#]]&amp;"     "&amp;tbl_CM[[#This Row],[Description]]&amp;"     ("&amp;tbl_CM[[#This Row],[Unit]]&amp;")"</f>
        <v xml:space="preserve">     #1 &amp; #2 Aggregate Base     (CY)</v>
      </c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>
        <v>38</v>
      </c>
      <c r="AF114" s="40">
        <v>51.6</v>
      </c>
      <c r="AG114" s="40">
        <v>42</v>
      </c>
      <c r="AH114" s="40">
        <v>50</v>
      </c>
      <c r="AI114" s="40">
        <v>45</v>
      </c>
      <c r="AJ114" s="40"/>
      <c r="AK114" s="40"/>
      <c r="AL114" s="40"/>
      <c r="AM114" s="40"/>
      <c r="AN114" s="40"/>
      <c r="AO114" s="3"/>
    </row>
    <row r="115" spans="1:41" ht="18" customHeight="1" x14ac:dyDescent="0.3">
      <c r="A115" s="1">
        <v>2017</v>
      </c>
      <c r="C115" s="2" t="s">
        <v>5637</v>
      </c>
      <c r="D115" s="1" t="s">
        <v>14</v>
      </c>
      <c r="E115" s="3">
        <f>IFERROR(MIN(CM_Bidders),0)</f>
        <v>40</v>
      </c>
      <c r="F115" s="3">
        <f>IFERROR(MAX(CM_Bidders),0)</f>
        <v>58</v>
      </c>
      <c r="G115" s="3">
        <f>IFERROR(AVERAGE(CM_Bidders),0)</f>
        <v>46.8</v>
      </c>
      <c r="H115" s="40" t="str">
        <f>tbl_CM[[#This Row],[Item '#]]&amp;"     "&amp;tbl_CM[[#This Row],[Description]]&amp;"     ("&amp;tbl_CM[[#This Row],[Unit]]&amp;")"</f>
        <v xml:space="preserve">     ODOT 304 Aggregate Base     (CY)</v>
      </c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>
        <v>45</v>
      </c>
      <c r="AF115" s="40">
        <v>58</v>
      </c>
      <c r="AG115" s="40">
        <v>40</v>
      </c>
      <c r="AH115" s="40">
        <v>51</v>
      </c>
      <c r="AI115" s="40">
        <v>40</v>
      </c>
      <c r="AJ115" s="40"/>
      <c r="AK115" s="40"/>
      <c r="AL115" s="40"/>
      <c r="AM115" s="40"/>
      <c r="AN115" s="40"/>
      <c r="AO115" s="3"/>
    </row>
    <row r="116" spans="1:41" ht="18" customHeight="1" x14ac:dyDescent="0.3">
      <c r="A116" s="1">
        <v>2017</v>
      </c>
      <c r="C116" s="2" t="s">
        <v>5655</v>
      </c>
      <c r="D116" s="1" t="s">
        <v>21</v>
      </c>
      <c r="E116" s="3">
        <f>IFERROR(MIN(CM_Bidders),0)</f>
        <v>0.7</v>
      </c>
      <c r="F116" s="3">
        <f>IFERROR(MAX(CM_Bidders),0)</f>
        <v>2</v>
      </c>
      <c r="G116" s="3">
        <f>IFERROR(AVERAGE(CM_Bidders),0)</f>
        <v>1.29</v>
      </c>
      <c r="H116" s="40" t="str">
        <f>tbl_CM[[#This Row],[Item '#]]&amp;"     "&amp;tbl_CM[[#This Row],[Description]]&amp;"     ("&amp;tbl_CM[[#This Row],[Unit]]&amp;")"</f>
        <v xml:space="preserve">      Geotextile Fabric ODOT Type ‘D’     (SY)</v>
      </c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>
        <v>0.7</v>
      </c>
      <c r="AF116" s="40">
        <v>1.25</v>
      </c>
      <c r="AG116" s="40">
        <v>1</v>
      </c>
      <c r="AH116" s="40">
        <v>1.5</v>
      </c>
      <c r="AI116" s="40">
        <v>2</v>
      </c>
      <c r="AJ116" s="40"/>
      <c r="AK116" s="40"/>
      <c r="AL116" s="40"/>
      <c r="AM116" s="40"/>
      <c r="AN116" s="40"/>
      <c r="AO116" s="3"/>
    </row>
    <row r="117" spans="1:41" ht="18" customHeight="1" x14ac:dyDescent="0.3">
      <c r="A117" s="1">
        <v>2017</v>
      </c>
      <c r="C117" s="2" t="s">
        <v>5656</v>
      </c>
      <c r="D117" s="1" t="s">
        <v>12</v>
      </c>
      <c r="E117" s="3">
        <f>IFERROR(MIN(CM_Bidders),0)</f>
        <v>9.1999999999999993</v>
      </c>
      <c r="F117" s="3">
        <f>IFERROR(MAX(CM_Bidders),0)</f>
        <v>44650</v>
      </c>
      <c r="G117" s="3">
        <f>IFERROR(AVERAGE(CM_Bidders),0)</f>
        <v>8951.0399999999991</v>
      </c>
      <c r="H117" s="40" t="str">
        <f>tbl_CM[[#This Row],[Item '#]]&amp;"     "&amp;tbl_CM[[#This Row],[Description]]&amp;"     ("&amp;tbl_CM[[#This Row],[Unit]]&amp;")"</f>
        <v xml:space="preserve">     Fencing – 6’ Ht. Chain Link Including Double Gates and Barbed Wire     (LF)</v>
      </c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>
        <v>44650</v>
      </c>
      <c r="AF117" s="40">
        <v>9.1999999999999993</v>
      </c>
      <c r="AG117" s="40">
        <v>25</v>
      </c>
      <c r="AH117" s="40">
        <v>33</v>
      </c>
      <c r="AI117" s="40">
        <v>38</v>
      </c>
      <c r="AJ117" s="40"/>
      <c r="AK117" s="40"/>
      <c r="AL117" s="40"/>
      <c r="AM117" s="40"/>
      <c r="AN117" s="40"/>
      <c r="AO117" s="3"/>
    </row>
    <row r="118" spans="1:41" ht="18" customHeight="1" x14ac:dyDescent="0.3">
      <c r="A118" s="1">
        <v>2017</v>
      </c>
      <c r="C118" s="2" t="s">
        <v>5657</v>
      </c>
      <c r="D118" s="1" t="s">
        <v>59</v>
      </c>
      <c r="E118" s="3">
        <f>IFERROR(MIN(CM_Bidders),0)</f>
        <v>450</v>
      </c>
      <c r="F118" s="3">
        <f>IFERROR(MAX(CM_Bidders),0)</f>
        <v>7700</v>
      </c>
      <c r="G118" s="3">
        <f>IFERROR(AVERAGE(CM_Bidders),0)</f>
        <v>3170</v>
      </c>
      <c r="H118" s="40" t="str">
        <f>tbl_CM[[#This Row],[Item '#]]&amp;"     "&amp;tbl_CM[[#This Row],[Description]]&amp;"     ("&amp;tbl_CM[[#This Row],[Unit]]&amp;")"</f>
        <v xml:space="preserve">     Double Leaf Metal Pipe Gate     (EA)</v>
      </c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>
        <v>7700</v>
      </c>
      <c r="AF118" s="40">
        <v>450</v>
      </c>
      <c r="AG118" s="40">
        <v>3200</v>
      </c>
      <c r="AH118" s="40">
        <v>2100</v>
      </c>
      <c r="AI118" s="40">
        <v>2400</v>
      </c>
      <c r="AJ118" s="40"/>
      <c r="AK118" s="40"/>
      <c r="AL118" s="40"/>
      <c r="AM118" s="40"/>
      <c r="AN118" s="40"/>
      <c r="AO118" s="3"/>
    </row>
    <row r="119" spans="1:41" ht="18" customHeight="1" x14ac:dyDescent="0.3">
      <c r="A119" s="1">
        <v>2017</v>
      </c>
      <c r="C119" s="2" t="s">
        <v>53</v>
      </c>
      <c r="D119" s="1" t="s">
        <v>9</v>
      </c>
      <c r="E119" s="3">
        <f>IFERROR(MIN(CM_Bidders),0)</f>
        <v>3500</v>
      </c>
      <c r="F119" s="3">
        <f>IFERROR(MAX(CM_Bidders),0)</f>
        <v>25000</v>
      </c>
      <c r="G119" s="3">
        <f>IFERROR(AVERAGE(CM_Bidders),0)</f>
        <v>10900</v>
      </c>
      <c r="H119" s="40" t="str">
        <f>tbl_CM[[#This Row],[Item '#]]&amp;"     "&amp;tbl_CM[[#This Row],[Description]]&amp;"     ("&amp;tbl_CM[[#This Row],[Unit]]&amp;")"</f>
        <v xml:space="preserve">     Mobilization     (LS)</v>
      </c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>
        <v>7500</v>
      </c>
      <c r="AA119" s="40">
        <v>10000</v>
      </c>
      <c r="AB119" s="40">
        <v>3500</v>
      </c>
      <c r="AC119" s="40">
        <v>25000</v>
      </c>
      <c r="AD119" s="40">
        <v>8500</v>
      </c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3"/>
    </row>
    <row r="120" spans="1:41" ht="18" customHeight="1" x14ac:dyDescent="0.3">
      <c r="A120" s="1">
        <v>2017</v>
      </c>
      <c r="C120" s="2" t="s">
        <v>5205</v>
      </c>
      <c r="D120" s="1" t="s">
        <v>9</v>
      </c>
      <c r="E120" s="3">
        <f>IFERROR(MIN(CM_Bidders),0)</f>
        <v>2000</v>
      </c>
      <c r="F120" s="3">
        <f>IFERROR(MAX(CM_Bidders),0)</f>
        <v>4500</v>
      </c>
      <c r="G120" s="3">
        <f>IFERROR(AVERAGE(CM_Bidders),0)</f>
        <v>3530</v>
      </c>
      <c r="H120" s="40" t="str">
        <f>tbl_CM[[#This Row],[Item '#]]&amp;"     "&amp;tbl_CM[[#This Row],[Description]]&amp;"     ("&amp;tbl_CM[[#This Row],[Unit]]&amp;")"</f>
        <v xml:space="preserve">     Clearing &amp; Grubbing     (LS)</v>
      </c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>
        <v>2500</v>
      </c>
      <c r="AA120" s="40">
        <v>2000</v>
      </c>
      <c r="AB120" s="40">
        <v>4500</v>
      </c>
      <c r="AC120" s="40">
        <v>4150</v>
      </c>
      <c r="AD120" s="40">
        <v>4500</v>
      </c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3"/>
    </row>
    <row r="121" spans="1:41" ht="18" customHeight="1" x14ac:dyDescent="0.3">
      <c r="A121" s="1">
        <v>2017</v>
      </c>
      <c r="C121" s="2" t="s">
        <v>5918</v>
      </c>
      <c r="D121" s="1" t="s">
        <v>12</v>
      </c>
      <c r="E121" s="3">
        <f>IFERROR(MIN(CM_Bidders),0)</f>
        <v>28</v>
      </c>
      <c r="F121" s="3">
        <f>IFERROR(MAX(CM_Bidders),0)</f>
        <v>52</v>
      </c>
      <c r="G121" s="3">
        <f>IFERROR(AVERAGE(CM_Bidders),0)</f>
        <v>36.4</v>
      </c>
      <c r="H121" s="40" t="str">
        <f>tbl_CM[[#This Row],[Item '#]]&amp;"     "&amp;tbl_CM[[#This Row],[Description]]&amp;"     ("&amp;tbl_CM[[#This Row],[Unit]]&amp;")"</f>
        <v xml:space="preserve">     4” HDPE Waterline and Fittings (Open Cut)     (LF)</v>
      </c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>
        <v>35</v>
      </c>
      <c r="AA121" s="40">
        <v>52</v>
      </c>
      <c r="AB121" s="40">
        <v>28</v>
      </c>
      <c r="AC121" s="40">
        <v>31</v>
      </c>
      <c r="AD121" s="40">
        <v>36</v>
      </c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3"/>
    </row>
    <row r="122" spans="1:41" ht="18" customHeight="1" x14ac:dyDescent="0.3">
      <c r="A122" s="1">
        <v>2017</v>
      </c>
      <c r="C122" s="2" t="s">
        <v>5919</v>
      </c>
      <c r="D122" s="1" t="s">
        <v>12</v>
      </c>
      <c r="E122" s="3">
        <f>IFERROR(MIN(CM_Bidders),0)</f>
        <v>15.5</v>
      </c>
      <c r="F122" s="3">
        <f>IFERROR(MAX(CM_Bidders),0)</f>
        <v>34</v>
      </c>
      <c r="G122" s="3">
        <f>IFERROR(AVERAGE(CM_Bidders),0)</f>
        <v>24.3</v>
      </c>
      <c r="H122" s="40" t="str">
        <f>tbl_CM[[#This Row],[Item '#]]&amp;"     "&amp;tbl_CM[[#This Row],[Description]]&amp;"     ("&amp;tbl_CM[[#This Row],[Unit]]&amp;")"</f>
        <v xml:space="preserve">     2” HDPE Waterline and Fittings (Open Cut)     (LF)</v>
      </c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>
        <v>15.5</v>
      </c>
      <c r="AA122" s="40">
        <v>21</v>
      </c>
      <c r="AB122" s="40">
        <v>24</v>
      </c>
      <c r="AC122" s="40">
        <v>27</v>
      </c>
      <c r="AD122" s="40">
        <v>34</v>
      </c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3"/>
    </row>
    <row r="123" spans="1:41" ht="18" customHeight="1" x14ac:dyDescent="0.3">
      <c r="A123" s="1">
        <v>2017</v>
      </c>
      <c r="C123" s="2" t="s">
        <v>5920</v>
      </c>
      <c r="D123" s="1" t="s">
        <v>12</v>
      </c>
      <c r="E123" s="3">
        <f>IFERROR(MIN(CM_Bidders),0)</f>
        <v>10</v>
      </c>
      <c r="F123" s="3">
        <f>IFERROR(MAX(CM_Bidders),0)</f>
        <v>29</v>
      </c>
      <c r="G123" s="3">
        <f>IFERROR(AVERAGE(CM_Bidders),0)</f>
        <v>20.2</v>
      </c>
      <c r="H123" s="40" t="str">
        <f>tbl_CM[[#This Row],[Item '#]]&amp;"     "&amp;tbl_CM[[#This Row],[Description]]&amp;"     ("&amp;tbl_CM[[#This Row],[Unit]]&amp;")"</f>
        <v xml:space="preserve">     1” HDPE Waterline and Fittings (Open Cut)     (LF)</v>
      </c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>
        <v>10</v>
      </c>
      <c r="AA123" s="40">
        <v>29</v>
      </c>
      <c r="AB123" s="40">
        <v>20</v>
      </c>
      <c r="AC123" s="40">
        <v>16</v>
      </c>
      <c r="AD123" s="40">
        <v>26</v>
      </c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3"/>
    </row>
    <row r="124" spans="1:41" ht="18" customHeight="1" x14ac:dyDescent="0.3">
      <c r="A124" s="1">
        <v>2017</v>
      </c>
      <c r="C124" s="2" t="s">
        <v>5921</v>
      </c>
      <c r="D124" s="1" t="s">
        <v>59</v>
      </c>
      <c r="E124" s="3">
        <f>IFERROR(MIN(CM_Bidders),0)</f>
        <v>1000</v>
      </c>
      <c r="F124" s="3">
        <f>IFERROR(MAX(CM_Bidders),0)</f>
        <v>2200</v>
      </c>
      <c r="G124" s="3">
        <f>IFERROR(AVERAGE(CM_Bidders),0)</f>
        <v>1310</v>
      </c>
      <c r="H124" s="40" t="str">
        <f>tbl_CM[[#This Row],[Item '#]]&amp;"     "&amp;tbl_CM[[#This Row],[Description]]&amp;"     ("&amp;tbl_CM[[#This Row],[Unit]]&amp;")"</f>
        <v xml:space="preserve">     4” Gate Valve and Valve Box     (EA)</v>
      </c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>
        <v>2200</v>
      </c>
      <c r="AA124" s="40">
        <v>1100</v>
      </c>
      <c r="AB124" s="40">
        <v>1050</v>
      </c>
      <c r="AC124" s="40">
        <v>1000</v>
      </c>
      <c r="AD124" s="40">
        <v>1200</v>
      </c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3"/>
    </row>
    <row r="125" spans="1:41" ht="18" customHeight="1" x14ac:dyDescent="0.3">
      <c r="A125" s="1">
        <v>2017</v>
      </c>
      <c r="C125" s="2" t="s">
        <v>5922</v>
      </c>
      <c r="D125" s="1" t="s">
        <v>59</v>
      </c>
      <c r="E125" s="3">
        <f>IFERROR(MIN(CM_Bidders),0)</f>
        <v>750</v>
      </c>
      <c r="F125" s="3">
        <f>IFERROR(MAX(CM_Bidders),0)</f>
        <v>1000</v>
      </c>
      <c r="G125" s="3">
        <f>IFERROR(AVERAGE(CM_Bidders),0)</f>
        <v>860</v>
      </c>
      <c r="H125" s="40" t="str">
        <f>tbl_CM[[#This Row],[Item '#]]&amp;"     "&amp;tbl_CM[[#This Row],[Description]]&amp;"     ("&amp;tbl_CM[[#This Row],[Unit]]&amp;")"</f>
        <v xml:space="preserve">     2” Curb Valve and Valve Box     (EA)</v>
      </c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>
        <v>1000</v>
      </c>
      <c r="AA125" s="40">
        <v>750</v>
      </c>
      <c r="AB125" s="40">
        <v>950</v>
      </c>
      <c r="AC125" s="40">
        <v>850</v>
      </c>
      <c r="AD125" s="40">
        <v>750</v>
      </c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3"/>
    </row>
    <row r="126" spans="1:41" ht="18" customHeight="1" x14ac:dyDescent="0.3">
      <c r="A126" s="1">
        <v>2017</v>
      </c>
      <c r="C126" s="2" t="s">
        <v>5923</v>
      </c>
      <c r="D126" s="1" t="s">
        <v>59</v>
      </c>
      <c r="E126" s="3">
        <f>IFERROR(MIN(CM_Bidders),0)</f>
        <v>300</v>
      </c>
      <c r="F126" s="3">
        <f>IFERROR(MAX(CM_Bidders),0)</f>
        <v>800</v>
      </c>
      <c r="G126" s="3">
        <f>IFERROR(AVERAGE(CM_Bidders),0)</f>
        <v>524</v>
      </c>
      <c r="H126" s="40" t="str">
        <f>tbl_CM[[#This Row],[Item '#]]&amp;"     "&amp;tbl_CM[[#This Row],[Description]]&amp;"     ("&amp;tbl_CM[[#This Row],[Unit]]&amp;")"</f>
        <v xml:space="preserve">     1” Curb Valve and Valve Box     (EA)</v>
      </c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>
        <v>800</v>
      </c>
      <c r="AA126" s="40">
        <v>500</v>
      </c>
      <c r="AB126" s="40">
        <v>300</v>
      </c>
      <c r="AC126" s="40">
        <v>470</v>
      </c>
      <c r="AD126" s="40">
        <v>550</v>
      </c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3"/>
    </row>
    <row r="127" spans="1:41" ht="18" customHeight="1" x14ac:dyDescent="0.3">
      <c r="A127" s="1">
        <v>2017</v>
      </c>
      <c r="C127" s="2" t="s">
        <v>5924</v>
      </c>
      <c r="D127" s="1" t="s">
        <v>59</v>
      </c>
      <c r="E127" s="3">
        <f>IFERROR(MIN(CM_Bidders),0)</f>
        <v>850</v>
      </c>
      <c r="F127" s="3">
        <f>IFERROR(MAX(CM_Bidders),0)</f>
        <v>2800</v>
      </c>
      <c r="G127" s="3">
        <f>IFERROR(AVERAGE(CM_Bidders),0)</f>
        <v>1400</v>
      </c>
      <c r="H127" s="40" t="str">
        <f>tbl_CM[[#This Row],[Item '#]]&amp;"     "&amp;tbl_CM[[#This Row],[Description]]&amp;"     ("&amp;tbl_CM[[#This Row],[Unit]]&amp;")"</f>
        <v xml:space="preserve">     Connection to Ex. 2” Waterline     (EA)</v>
      </c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>
        <v>1000</v>
      </c>
      <c r="AA127" s="40">
        <v>1500</v>
      </c>
      <c r="AB127" s="40">
        <v>850</v>
      </c>
      <c r="AC127" s="40">
        <v>2800</v>
      </c>
      <c r="AD127" s="40">
        <v>850</v>
      </c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3"/>
    </row>
    <row r="128" spans="1:41" ht="18" customHeight="1" x14ac:dyDescent="0.3">
      <c r="A128" s="1">
        <v>2017</v>
      </c>
      <c r="C128" s="2" t="s">
        <v>5925</v>
      </c>
      <c r="D128" s="1" t="s">
        <v>59</v>
      </c>
      <c r="E128" s="3">
        <f>IFERROR(MIN(CM_Bidders),0)</f>
        <v>250</v>
      </c>
      <c r="F128" s="3">
        <f>IFERROR(MAX(CM_Bidders),0)</f>
        <v>1300</v>
      </c>
      <c r="G128" s="3">
        <f>IFERROR(AVERAGE(CM_Bidders),0)</f>
        <v>830</v>
      </c>
      <c r="H128" s="40" t="str">
        <f>tbl_CM[[#This Row],[Item '#]]&amp;"     "&amp;tbl_CM[[#This Row],[Description]]&amp;"     ("&amp;tbl_CM[[#This Row],[Unit]]&amp;")"</f>
        <v xml:space="preserve">     Connection to Ex. 1” Water Service      (EA)</v>
      </c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>
        <v>700</v>
      </c>
      <c r="AA128" s="40">
        <v>1200</v>
      </c>
      <c r="AB128" s="40">
        <v>700</v>
      </c>
      <c r="AC128" s="40">
        <v>1300</v>
      </c>
      <c r="AD128" s="40">
        <v>250</v>
      </c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3"/>
    </row>
    <row r="129" spans="1:41" ht="18" customHeight="1" x14ac:dyDescent="0.3">
      <c r="A129" s="1">
        <v>2017</v>
      </c>
      <c r="C129" s="2" t="s">
        <v>5926</v>
      </c>
      <c r="D129" s="1" t="s">
        <v>59</v>
      </c>
      <c r="E129" s="3">
        <f>IFERROR(MIN(CM_Bidders),0)</f>
        <v>1400</v>
      </c>
      <c r="F129" s="3">
        <f>IFERROR(MAX(CM_Bidders),0)</f>
        <v>1700</v>
      </c>
      <c r="G129" s="3">
        <f>IFERROR(AVERAGE(CM_Bidders),0)</f>
        <v>1520</v>
      </c>
      <c r="H129" s="40" t="str">
        <f>tbl_CM[[#This Row],[Item '#]]&amp;"     "&amp;tbl_CM[[#This Row],[Description]]&amp;"     ("&amp;tbl_CM[[#This Row],[Unit]]&amp;")"</f>
        <v xml:space="preserve">     Frost Free Yard Hydrant Assembly     (EA)</v>
      </c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>
        <v>1500</v>
      </c>
      <c r="AA129" s="40">
        <v>1500</v>
      </c>
      <c r="AB129" s="40">
        <v>1700</v>
      </c>
      <c r="AC129" s="40">
        <v>1400</v>
      </c>
      <c r="AD129" s="40">
        <v>1500</v>
      </c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3"/>
    </row>
    <row r="130" spans="1:41" ht="18" customHeight="1" x14ac:dyDescent="0.3">
      <c r="A130" s="1">
        <v>2017</v>
      </c>
      <c r="C130" s="2" t="s">
        <v>5927</v>
      </c>
      <c r="D130" s="1" t="s">
        <v>59</v>
      </c>
      <c r="E130" s="3">
        <f>IFERROR(MIN(CM_Bidders),0)</f>
        <v>900</v>
      </c>
      <c r="F130" s="3">
        <f>IFERROR(MAX(CM_Bidders),0)</f>
        <v>1800</v>
      </c>
      <c r="G130" s="3">
        <f>IFERROR(AVERAGE(CM_Bidders),0)</f>
        <v>1278</v>
      </c>
      <c r="H130" s="40" t="str">
        <f>tbl_CM[[#This Row],[Item '#]]&amp;"     "&amp;tbl_CM[[#This Row],[Description]]&amp;"     ("&amp;tbl_CM[[#This Row],[Unit]]&amp;")"</f>
        <v xml:space="preserve">     Relocate Existing Frost Free Yard Hydrant Assembly     (EA)</v>
      </c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>
        <v>1500</v>
      </c>
      <c r="AA130" s="40">
        <v>1800</v>
      </c>
      <c r="AB130" s="40">
        <v>1240</v>
      </c>
      <c r="AC130" s="40">
        <v>900</v>
      </c>
      <c r="AD130" s="40">
        <v>950</v>
      </c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3"/>
    </row>
    <row r="131" spans="1:41" ht="18" customHeight="1" x14ac:dyDescent="0.3">
      <c r="A131" s="1">
        <v>2017</v>
      </c>
      <c r="C131" s="2" t="s">
        <v>5928</v>
      </c>
      <c r="D131" s="1" t="s">
        <v>59</v>
      </c>
      <c r="E131" s="3">
        <f>IFERROR(MIN(CM_Bidders),0)</f>
        <v>2600</v>
      </c>
      <c r="F131" s="3">
        <f>IFERROR(MAX(CM_Bidders),0)</f>
        <v>3750</v>
      </c>
      <c r="G131" s="3">
        <f>IFERROR(AVERAGE(CM_Bidders),0)</f>
        <v>3315</v>
      </c>
      <c r="H131" s="40" t="str">
        <f>tbl_CM[[#This Row],[Item '#]]&amp;"     "&amp;tbl_CM[[#This Row],[Description]]&amp;"     ("&amp;tbl_CM[[#This Row],[Unit]]&amp;")"</f>
        <v xml:space="preserve">     Post Type, Flush Hydrant Assembly     (EA)</v>
      </c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>
        <v>2600</v>
      </c>
      <c r="AA131" s="40">
        <v>3500</v>
      </c>
      <c r="AB131" s="40">
        <v>3225</v>
      </c>
      <c r="AC131" s="40">
        <v>3750</v>
      </c>
      <c r="AD131" s="40">
        <v>3500</v>
      </c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3"/>
    </row>
    <row r="132" spans="1:41" ht="18" customHeight="1" x14ac:dyDescent="0.3">
      <c r="A132" s="1">
        <v>2017</v>
      </c>
      <c r="C132" s="2" t="s">
        <v>120</v>
      </c>
      <c r="D132" s="1" t="s">
        <v>9</v>
      </c>
      <c r="E132" s="3">
        <f>IFERROR(MIN(CM_Bidders),0)</f>
        <v>4000</v>
      </c>
      <c r="F132" s="3">
        <f>IFERROR(MAX(CM_Bidders),0)</f>
        <v>7500</v>
      </c>
      <c r="G132" s="3">
        <f>IFERROR(AVERAGE(CM_Bidders),0)</f>
        <v>5672</v>
      </c>
      <c r="H132" s="40" t="str">
        <f>tbl_CM[[#This Row],[Item '#]]&amp;"     "&amp;tbl_CM[[#This Row],[Description]]&amp;"     ("&amp;tbl_CM[[#This Row],[Unit]]&amp;")"</f>
        <v xml:space="preserve">     Seeding and Mulching     (LS)</v>
      </c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>
        <v>4000</v>
      </c>
      <c r="AA132" s="40">
        <v>7500</v>
      </c>
      <c r="AB132" s="40">
        <v>5760</v>
      </c>
      <c r="AC132" s="40">
        <v>5600</v>
      </c>
      <c r="AD132" s="40">
        <v>5500</v>
      </c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3"/>
    </row>
    <row r="133" spans="1:41" ht="18" customHeight="1" x14ac:dyDescent="0.3">
      <c r="A133" s="1">
        <v>2017</v>
      </c>
      <c r="C133" s="2" t="s">
        <v>5929</v>
      </c>
      <c r="D133" s="1" t="s">
        <v>21</v>
      </c>
      <c r="E133" s="3">
        <f>IFERROR(MIN(CM_Bidders),0)</f>
        <v>5</v>
      </c>
      <c r="F133" s="3">
        <f>IFERROR(MAX(CM_Bidders),0)</f>
        <v>125</v>
      </c>
      <c r="G133" s="3">
        <f>IFERROR(AVERAGE(CM_Bidders),0)</f>
        <v>50.4</v>
      </c>
      <c r="H133" s="40" t="str">
        <f>tbl_CM[[#This Row],[Item '#]]&amp;"     "&amp;tbl_CM[[#This Row],[Description]]&amp;"     ("&amp;tbl_CM[[#This Row],[Unit]]&amp;")"</f>
        <v xml:space="preserve">     Full Depth Pavement Restoration     (SY)</v>
      </c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>
        <v>5</v>
      </c>
      <c r="AA133" s="40">
        <v>10</v>
      </c>
      <c r="AB133" s="40">
        <v>125</v>
      </c>
      <c r="AC133" s="40">
        <v>68</v>
      </c>
      <c r="AD133" s="40">
        <v>44</v>
      </c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3"/>
    </row>
    <row r="134" spans="1:41" ht="18" customHeight="1" x14ac:dyDescent="0.3">
      <c r="A134" s="1">
        <v>2017</v>
      </c>
      <c r="C134" s="2" t="s">
        <v>81</v>
      </c>
      <c r="D134" s="1" t="s">
        <v>12</v>
      </c>
      <c r="E134" s="3">
        <f>IFERROR(MIN(CM_Bidders),0)</f>
        <v>2</v>
      </c>
      <c r="F134" s="3">
        <f>IFERROR(MAX(CM_Bidders),0)</f>
        <v>5.26</v>
      </c>
      <c r="G134" s="3">
        <f>IFERROR(AVERAGE(CM_Bidders),0)</f>
        <v>4.0866666666666669</v>
      </c>
      <c r="H134" s="40" t="str">
        <f>tbl_CM[[#This Row],[Item '#]]&amp;"     "&amp;tbl_CM[[#This Row],[Description]]&amp;"     ("&amp;tbl_CM[[#This Row],[Unit]]&amp;")"</f>
        <v xml:space="preserve">     Silt Fence     (LF)</v>
      </c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>
        <v>5.26</v>
      </c>
      <c r="X134" s="40">
        <v>5</v>
      </c>
      <c r="Y134" s="40">
        <v>2</v>
      </c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3"/>
    </row>
    <row r="135" spans="1:41" ht="18" customHeight="1" x14ac:dyDescent="0.3">
      <c r="A135" s="1">
        <v>2017</v>
      </c>
      <c r="C135" s="2" t="s">
        <v>4795</v>
      </c>
      <c r="D135" s="1" t="s">
        <v>12</v>
      </c>
      <c r="E135" s="3">
        <f>IFERROR(MIN(CM_Bidders),0)</f>
        <v>5</v>
      </c>
      <c r="F135" s="3">
        <f>IFERROR(MAX(CM_Bidders),0)</f>
        <v>6.61</v>
      </c>
      <c r="G135" s="3">
        <f>IFERROR(AVERAGE(CM_Bidders),0)</f>
        <v>5.87</v>
      </c>
      <c r="H135" s="40" t="str">
        <f>tbl_CM[[#This Row],[Item '#]]&amp;"     "&amp;tbl_CM[[#This Row],[Description]]&amp;"     ("&amp;tbl_CM[[#This Row],[Unit]]&amp;")"</f>
        <v xml:space="preserve">     Construction Fence     (LF)</v>
      </c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>
        <v>6.61</v>
      </c>
      <c r="X135" s="40">
        <v>5</v>
      </c>
      <c r="Y135" s="40">
        <v>6</v>
      </c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3"/>
    </row>
    <row r="136" spans="1:41" ht="18" customHeight="1" x14ac:dyDescent="0.3">
      <c r="A136" s="1">
        <v>2017</v>
      </c>
      <c r="C136" s="2" t="s">
        <v>84</v>
      </c>
      <c r="D136" s="1" t="s">
        <v>10</v>
      </c>
      <c r="E136" s="3">
        <f>IFERROR(MIN(CM_Bidders),0)</f>
        <v>6000</v>
      </c>
      <c r="F136" s="3">
        <f>IFERROR(MAX(CM_Bidders),0)</f>
        <v>25000</v>
      </c>
      <c r="G136" s="3">
        <f>IFERROR(AVERAGE(CM_Bidders),0)</f>
        <v>12986</v>
      </c>
      <c r="H136" s="40" t="str">
        <f>tbl_CM[[#This Row],[Item '#]]&amp;"     "&amp;tbl_CM[[#This Row],[Description]]&amp;"     ("&amp;tbl_CM[[#This Row],[Unit]]&amp;")"</f>
        <v xml:space="preserve">     Clearing and Grubbing     (AC)</v>
      </c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>
        <v>7958</v>
      </c>
      <c r="X136" s="40">
        <v>6000</v>
      </c>
      <c r="Y136" s="40">
        <v>25000</v>
      </c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3"/>
    </row>
    <row r="137" spans="1:41" ht="18" customHeight="1" x14ac:dyDescent="0.3">
      <c r="A137" s="1">
        <v>2017</v>
      </c>
      <c r="C137" s="2" t="s">
        <v>5626</v>
      </c>
      <c r="D137" s="1" t="s">
        <v>59</v>
      </c>
      <c r="E137" s="3">
        <f>IFERROR(MIN(CM_Bidders),0)</f>
        <v>350</v>
      </c>
      <c r="F137" s="3">
        <f>IFERROR(MAX(CM_Bidders),0)</f>
        <v>1232</v>
      </c>
      <c r="G137" s="3">
        <f>IFERROR(AVERAGE(CM_Bidders),0)</f>
        <v>660.66666666666663</v>
      </c>
      <c r="H137" s="40" t="str">
        <f>tbl_CM[[#This Row],[Item '#]]&amp;"     "&amp;tbl_CM[[#This Row],[Description]]&amp;"     ("&amp;tbl_CM[[#This Row],[Unit]]&amp;")"</f>
        <v xml:space="preserve">     Concrete Washout Station     (EA)</v>
      </c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>
        <v>1232</v>
      </c>
      <c r="X137" s="40">
        <v>350</v>
      </c>
      <c r="Y137" s="40">
        <v>400</v>
      </c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3"/>
    </row>
    <row r="138" spans="1:41" ht="18" customHeight="1" x14ac:dyDescent="0.3">
      <c r="A138" s="1">
        <v>2017</v>
      </c>
      <c r="C138" s="2" t="s">
        <v>5627</v>
      </c>
      <c r="D138" s="1" t="s">
        <v>21</v>
      </c>
      <c r="E138" s="3">
        <f>IFERROR(MIN(CM_Bidders),0)</f>
        <v>17.5</v>
      </c>
      <c r="F138" s="3">
        <f>IFERROR(MAX(CM_Bidders),0)</f>
        <v>52.19</v>
      </c>
      <c r="G138" s="3">
        <f>IFERROR(AVERAGE(CM_Bidders),0)</f>
        <v>31.563333333333333</v>
      </c>
      <c r="H138" s="40" t="str">
        <f>tbl_CM[[#This Row],[Item '#]]&amp;"     "&amp;tbl_CM[[#This Row],[Description]]&amp;"     ("&amp;tbl_CM[[#This Row],[Unit]]&amp;")"</f>
        <v xml:space="preserve">     Construction Entrance     (SY)</v>
      </c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>
        <v>52.19</v>
      </c>
      <c r="X138" s="40">
        <v>17.5</v>
      </c>
      <c r="Y138" s="40">
        <v>25</v>
      </c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3"/>
    </row>
    <row r="139" spans="1:41" ht="18" customHeight="1" x14ac:dyDescent="0.3">
      <c r="A139" s="1">
        <v>2017</v>
      </c>
      <c r="C139" s="2" t="s">
        <v>6212</v>
      </c>
      <c r="D139" s="1" t="s">
        <v>9</v>
      </c>
      <c r="E139" s="3">
        <f>IFERROR(MIN(CM_Bidders),0)</f>
        <v>1000</v>
      </c>
      <c r="F139" s="3">
        <f>IFERROR(MAX(CM_Bidders),0)</f>
        <v>20000</v>
      </c>
      <c r="G139" s="3">
        <f>IFERROR(AVERAGE(CM_Bidders),0)</f>
        <v>12506.333333333334</v>
      </c>
      <c r="H139" s="40" t="str">
        <f>tbl_CM[[#This Row],[Item '#]]&amp;"     "&amp;tbl_CM[[#This Row],[Description]]&amp;"     ("&amp;tbl_CM[[#This Row],[Unit]]&amp;")"</f>
        <v xml:space="preserve">     Tree Removal and Stump Grinding     (LS)</v>
      </c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>
        <v>16519</v>
      </c>
      <c r="X139" s="40">
        <v>1000</v>
      </c>
      <c r="Y139" s="40">
        <v>20000</v>
      </c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3"/>
    </row>
    <row r="140" spans="1:41" ht="18" customHeight="1" x14ac:dyDescent="0.3">
      <c r="A140" s="1">
        <v>2017</v>
      </c>
      <c r="C140" s="2" t="s">
        <v>5629</v>
      </c>
      <c r="D140" s="1" t="s">
        <v>12</v>
      </c>
      <c r="E140" s="3">
        <f>IFERROR(MIN(CM_Bidders),0)</f>
        <v>9.5</v>
      </c>
      <c r="F140" s="3">
        <f>IFERROR(MAX(CM_Bidders),0)</f>
        <v>50</v>
      </c>
      <c r="G140" s="3">
        <f>IFERROR(AVERAGE(CM_Bidders),0)</f>
        <v>24.166666666666668</v>
      </c>
      <c r="H140" s="40" t="str">
        <f>tbl_CM[[#This Row],[Item '#]]&amp;"     "&amp;tbl_CM[[#This Row],[Description]]&amp;"     ("&amp;tbl_CM[[#This Row],[Unit]]&amp;")"</f>
        <v xml:space="preserve">     Sawcut Existing Pavement     (LF)</v>
      </c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>
        <v>13</v>
      </c>
      <c r="X140" s="40">
        <v>9.5</v>
      </c>
      <c r="Y140" s="40">
        <v>50</v>
      </c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3"/>
    </row>
    <row r="141" spans="1:41" ht="18" customHeight="1" x14ac:dyDescent="0.3">
      <c r="A141" s="1">
        <v>2017</v>
      </c>
      <c r="C141" s="2" t="s">
        <v>6213</v>
      </c>
      <c r="D141" s="1" t="s">
        <v>9</v>
      </c>
      <c r="E141" s="3">
        <f>IFERROR(MIN(CM_Bidders),0)</f>
        <v>8000</v>
      </c>
      <c r="F141" s="3">
        <f>IFERROR(MAX(CM_Bidders),0)</f>
        <v>31667</v>
      </c>
      <c r="G141" s="3">
        <f>IFERROR(AVERAGE(CM_Bidders),0)</f>
        <v>16555.666666666668</v>
      </c>
      <c r="H141" s="40" t="str">
        <f>tbl_CM[[#This Row],[Item '#]]&amp;"     "&amp;tbl_CM[[#This Row],[Description]]&amp;"     ("&amp;tbl_CM[[#This Row],[Unit]]&amp;")"</f>
        <v xml:space="preserve">     Site Utility Removal, Capping or Abandoning     (LS)</v>
      </c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>
        <v>31667</v>
      </c>
      <c r="X141" s="40">
        <v>8000</v>
      </c>
      <c r="Y141" s="40">
        <v>10000</v>
      </c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3"/>
    </row>
    <row r="142" spans="1:41" ht="18" customHeight="1" x14ac:dyDescent="0.3">
      <c r="A142" s="1">
        <v>2017</v>
      </c>
      <c r="C142" s="2" t="s">
        <v>6214</v>
      </c>
      <c r="D142" s="1" t="s">
        <v>9</v>
      </c>
      <c r="E142" s="3">
        <f>IFERROR(MIN(CM_Bidders),0)</f>
        <v>1500</v>
      </c>
      <c r="F142" s="3">
        <f>IFERROR(MAX(CM_Bidders),0)</f>
        <v>32397</v>
      </c>
      <c r="G142" s="3">
        <f>IFERROR(AVERAGE(CM_Bidders),0)</f>
        <v>16299</v>
      </c>
      <c r="H142" s="40" t="str">
        <f>tbl_CM[[#This Row],[Item '#]]&amp;"     "&amp;tbl_CM[[#This Row],[Description]]&amp;"     ("&amp;tbl_CM[[#This Row],[Unit]]&amp;")"</f>
        <v xml:space="preserve">     Miscellaneous Site Item Demolition     (LS)</v>
      </c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>
        <v>32397</v>
      </c>
      <c r="X142" s="40">
        <v>1500</v>
      </c>
      <c r="Y142" s="40">
        <v>15000</v>
      </c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3"/>
    </row>
    <row r="143" spans="1:41" ht="18" customHeight="1" x14ac:dyDescent="0.3">
      <c r="A143" s="1">
        <v>2017</v>
      </c>
      <c r="C143" s="2" t="s">
        <v>6215</v>
      </c>
      <c r="D143" s="1" t="s">
        <v>14</v>
      </c>
      <c r="E143" s="3">
        <f>IFERROR(MIN(CM_Bidders),0)</f>
        <v>3</v>
      </c>
      <c r="F143" s="3">
        <f>IFERROR(MAX(CM_Bidders),0)</f>
        <v>8</v>
      </c>
      <c r="G143" s="3">
        <f>IFERROR(AVERAGE(CM_Bidders),0)</f>
        <v>6.3033333333333337</v>
      </c>
      <c r="H143" s="40" t="str">
        <f>tbl_CM[[#This Row],[Item '#]]&amp;"     "&amp;tbl_CM[[#This Row],[Description]]&amp;"     ("&amp;tbl_CM[[#This Row],[Unit]]&amp;")"</f>
        <v xml:space="preserve">     Topsoil Stripped and Stockpiled (Assume 6")     (CY)</v>
      </c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>
        <v>7.91</v>
      </c>
      <c r="X143" s="40">
        <v>3</v>
      </c>
      <c r="Y143" s="40">
        <v>8</v>
      </c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3"/>
    </row>
    <row r="144" spans="1:41" ht="18" customHeight="1" x14ac:dyDescent="0.3">
      <c r="A144" s="1">
        <v>2017</v>
      </c>
      <c r="C144" s="2" t="s">
        <v>6216</v>
      </c>
      <c r="D144" s="1" t="s">
        <v>14</v>
      </c>
      <c r="E144" s="3">
        <f>IFERROR(MIN(CM_Bidders),0)</f>
        <v>3</v>
      </c>
      <c r="F144" s="3">
        <f>IFERROR(MAX(CM_Bidders),0)</f>
        <v>12</v>
      </c>
      <c r="G144" s="3">
        <f>IFERROR(AVERAGE(CM_Bidders),0)</f>
        <v>6.9533333333333331</v>
      </c>
      <c r="H144" s="40" t="str">
        <f>tbl_CM[[#This Row],[Item '#]]&amp;"     "&amp;tbl_CM[[#This Row],[Description]]&amp;"     ("&amp;tbl_CM[[#This Row],[Unit]]&amp;")"</f>
        <v xml:space="preserve">     Topsoil Replaced      (CY)</v>
      </c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>
        <v>5.86</v>
      </c>
      <c r="X144" s="40">
        <v>3</v>
      </c>
      <c r="Y144" s="40">
        <v>12</v>
      </c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3"/>
    </row>
    <row r="145" spans="1:41" ht="18" customHeight="1" x14ac:dyDescent="0.3">
      <c r="A145" s="1">
        <v>2017</v>
      </c>
      <c r="C145" s="2" t="s">
        <v>15</v>
      </c>
      <c r="D145" s="1" t="s">
        <v>14</v>
      </c>
      <c r="E145" s="3">
        <f>IFERROR(MIN(CM_Bidders),0)</f>
        <v>2</v>
      </c>
      <c r="F145" s="3">
        <f>IFERROR(MAX(CM_Bidders),0)</f>
        <v>13.3</v>
      </c>
      <c r="G145" s="3">
        <f>IFERROR(AVERAGE(CM_Bidders),0)</f>
        <v>9.1</v>
      </c>
      <c r="H145" s="40" t="str">
        <f>tbl_CM[[#This Row],[Item '#]]&amp;"     "&amp;tbl_CM[[#This Row],[Description]]&amp;"     ("&amp;tbl_CM[[#This Row],[Unit]]&amp;")"</f>
        <v xml:space="preserve">     Excavation     (CY)</v>
      </c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>
        <v>13.3</v>
      </c>
      <c r="X145" s="40">
        <v>2</v>
      </c>
      <c r="Y145" s="40">
        <v>12</v>
      </c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3"/>
    </row>
    <row r="146" spans="1:41" ht="18" customHeight="1" x14ac:dyDescent="0.3">
      <c r="A146" s="1">
        <v>2017</v>
      </c>
      <c r="C146" s="2" t="s">
        <v>13</v>
      </c>
      <c r="D146" s="1" t="s">
        <v>14</v>
      </c>
      <c r="E146" s="3">
        <f>IFERROR(MIN(CM_Bidders),0)</f>
        <v>3</v>
      </c>
      <c r="F146" s="3">
        <f>IFERROR(MAX(CM_Bidders),0)</f>
        <v>17.690000000000001</v>
      </c>
      <c r="G146" s="3">
        <f>IFERROR(AVERAGE(CM_Bidders),0)</f>
        <v>11.896666666666667</v>
      </c>
      <c r="H146" s="40" t="str">
        <f>tbl_CM[[#This Row],[Item '#]]&amp;"     "&amp;tbl_CM[[#This Row],[Description]]&amp;"     ("&amp;tbl_CM[[#This Row],[Unit]]&amp;")"</f>
        <v xml:space="preserve">     Embankment     (CY)</v>
      </c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>
        <v>17.690000000000001</v>
      </c>
      <c r="X146" s="40">
        <v>3</v>
      </c>
      <c r="Y146" s="40">
        <v>15</v>
      </c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3"/>
    </row>
    <row r="147" spans="1:41" ht="18" customHeight="1" x14ac:dyDescent="0.3">
      <c r="A147" s="1">
        <v>2017</v>
      </c>
      <c r="C147" s="2" t="s">
        <v>24</v>
      </c>
      <c r="D147" s="1" t="s">
        <v>21</v>
      </c>
      <c r="E147" s="3">
        <f>IFERROR(MIN(CM_Bidders),0)</f>
        <v>1</v>
      </c>
      <c r="F147" s="3">
        <f>IFERROR(MAX(CM_Bidders),0)</f>
        <v>3.55</v>
      </c>
      <c r="G147" s="3">
        <f>IFERROR(AVERAGE(CM_Bidders),0)</f>
        <v>2.1833333333333331</v>
      </c>
      <c r="H147" s="40" t="str">
        <f>tbl_CM[[#This Row],[Item '#]]&amp;"     "&amp;tbl_CM[[#This Row],[Description]]&amp;"     ("&amp;tbl_CM[[#This Row],[Unit]]&amp;")"</f>
        <v xml:space="preserve">     Subgrade Compaction     (SY)</v>
      </c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>
        <v>3.55</v>
      </c>
      <c r="X147" s="40">
        <v>1</v>
      </c>
      <c r="Y147" s="40">
        <v>2</v>
      </c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3"/>
    </row>
    <row r="148" spans="1:41" ht="18" customHeight="1" x14ac:dyDescent="0.3">
      <c r="A148" s="1">
        <v>2017</v>
      </c>
      <c r="C148" s="2" t="s">
        <v>6217</v>
      </c>
      <c r="D148" s="1" t="s">
        <v>14</v>
      </c>
      <c r="E148" s="3">
        <f>IFERROR(MIN(CM_Bidders),0)</f>
        <v>185</v>
      </c>
      <c r="F148" s="3">
        <f>IFERROR(MAX(CM_Bidders),0)</f>
        <v>242</v>
      </c>
      <c r="G148" s="3">
        <f>IFERROR(AVERAGE(CM_Bidders),0)</f>
        <v>210.24666666666667</v>
      </c>
      <c r="H148" s="40" t="str">
        <f>tbl_CM[[#This Row],[Item '#]]&amp;"     "&amp;tbl_CM[[#This Row],[Description]]&amp;"     ("&amp;tbl_CM[[#This Row],[Unit]]&amp;")"</f>
        <v xml:space="preserve">     301 - Bituminous Base     (CY)</v>
      </c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>
        <v>203.74</v>
      </c>
      <c r="X148" s="40">
        <v>242</v>
      </c>
      <c r="Y148" s="40">
        <v>185</v>
      </c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3"/>
    </row>
    <row r="149" spans="1:41" ht="18" customHeight="1" x14ac:dyDescent="0.3">
      <c r="A149" s="1">
        <v>2017</v>
      </c>
      <c r="C149" s="2" t="s">
        <v>6218</v>
      </c>
      <c r="D149" s="1" t="s">
        <v>14</v>
      </c>
      <c r="E149" s="3">
        <f>IFERROR(MIN(CM_Bidders),0)</f>
        <v>60</v>
      </c>
      <c r="F149" s="3">
        <f>IFERROR(MAX(CM_Bidders),0)</f>
        <v>73.709999999999994</v>
      </c>
      <c r="G149" s="3">
        <f>IFERROR(AVERAGE(CM_Bidders),0)</f>
        <v>66.236666666666665</v>
      </c>
      <c r="H149" s="40" t="str">
        <f>tbl_CM[[#This Row],[Item '#]]&amp;"     "&amp;tbl_CM[[#This Row],[Description]]&amp;"     ("&amp;tbl_CM[[#This Row],[Unit]]&amp;")"</f>
        <v xml:space="preserve">     304 - Aggregate Base     (CY)</v>
      </c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>
        <v>73.709999999999994</v>
      </c>
      <c r="X149" s="40">
        <v>65</v>
      </c>
      <c r="Y149" s="40">
        <v>60</v>
      </c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3"/>
    </row>
    <row r="150" spans="1:41" ht="18" customHeight="1" x14ac:dyDescent="0.3">
      <c r="A150" s="1">
        <v>2017</v>
      </c>
      <c r="C150" s="2" t="s">
        <v>6219</v>
      </c>
      <c r="D150" s="1" t="s">
        <v>171</v>
      </c>
      <c r="E150" s="3">
        <f>IFERROR(MIN(CM_Bidders),0)</f>
        <v>3.85</v>
      </c>
      <c r="F150" s="3">
        <f>IFERROR(MAX(CM_Bidders),0)</f>
        <v>8.25</v>
      </c>
      <c r="G150" s="3">
        <f>IFERROR(AVERAGE(CM_Bidders),0)</f>
        <v>5.3666666666666671</v>
      </c>
      <c r="H150" s="40" t="str">
        <f>tbl_CM[[#This Row],[Item '#]]&amp;"     "&amp;tbl_CM[[#This Row],[Description]]&amp;"     ("&amp;tbl_CM[[#This Row],[Unit]]&amp;")"</f>
        <v xml:space="preserve">     407 - Tack Coat     (Gal)</v>
      </c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>
        <v>3.85</v>
      </c>
      <c r="X150" s="40">
        <v>8.25</v>
      </c>
      <c r="Y150" s="40">
        <v>4</v>
      </c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3"/>
    </row>
    <row r="151" spans="1:41" ht="18" customHeight="1" x14ac:dyDescent="0.3">
      <c r="A151" s="1">
        <v>2017</v>
      </c>
      <c r="C151" s="2" t="s">
        <v>6220</v>
      </c>
      <c r="D151" s="1" t="s">
        <v>14</v>
      </c>
      <c r="E151" s="3">
        <f>IFERROR(MIN(CM_Bidders),0)</f>
        <v>200</v>
      </c>
      <c r="F151" s="3">
        <f>IFERROR(MAX(CM_Bidders),0)</f>
        <v>286</v>
      </c>
      <c r="G151" s="3">
        <f>IFERROR(AVERAGE(CM_Bidders),0)</f>
        <v>235.42</v>
      </c>
      <c r="H151" s="40" t="str">
        <f>tbl_CM[[#This Row],[Item '#]]&amp;"     "&amp;tbl_CM[[#This Row],[Description]]&amp;"     ("&amp;tbl_CM[[#This Row],[Unit]]&amp;")"</f>
        <v xml:space="preserve">     448 - Type 1 Asphalt Concrete Surface Course     (CY)</v>
      </c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>
        <v>220.26</v>
      </c>
      <c r="X151" s="40">
        <v>286</v>
      </c>
      <c r="Y151" s="40">
        <v>200</v>
      </c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3"/>
    </row>
    <row r="152" spans="1:41" ht="18" customHeight="1" x14ac:dyDescent="0.3">
      <c r="A152" s="1">
        <v>2017</v>
      </c>
      <c r="C152" s="2" t="s">
        <v>6221</v>
      </c>
      <c r="D152" s="1" t="s">
        <v>14</v>
      </c>
      <c r="E152" s="3">
        <f>IFERROR(MIN(CM_Bidders),0)</f>
        <v>35</v>
      </c>
      <c r="F152" s="3">
        <f>IFERROR(MAX(CM_Bidders),0)</f>
        <v>44.56</v>
      </c>
      <c r="G152" s="3">
        <f>IFERROR(AVERAGE(CM_Bidders),0)</f>
        <v>39.853333333333332</v>
      </c>
      <c r="H152" s="40" t="str">
        <f>tbl_CM[[#This Row],[Item '#]]&amp;"     "&amp;tbl_CM[[#This Row],[Description]]&amp;"     ("&amp;tbl_CM[[#This Row],[Unit]]&amp;")"</f>
        <v xml:space="preserve">     #57 Aggregate     (CY)</v>
      </c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>
        <v>44.56</v>
      </c>
      <c r="X152" s="40">
        <v>35</v>
      </c>
      <c r="Y152" s="40">
        <v>40</v>
      </c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3"/>
    </row>
    <row r="153" spans="1:41" ht="18" customHeight="1" x14ac:dyDescent="0.3">
      <c r="A153" s="1">
        <v>2017</v>
      </c>
      <c r="C153" s="2" t="s">
        <v>6222</v>
      </c>
      <c r="D153" s="1" t="s">
        <v>59</v>
      </c>
      <c r="E153" s="3">
        <f>IFERROR(MIN(CM_Bidders),0)</f>
        <v>250</v>
      </c>
      <c r="F153" s="3">
        <f>IFERROR(MAX(CM_Bidders),0)</f>
        <v>1353.86</v>
      </c>
      <c r="G153" s="3">
        <f>IFERROR(AVERAGE(CM_Bidders),0)</f>
        <v>701.28666666666652</v>
      </c>
      <c r="H153" s="40" t="str">
        <f>tbl_CM[[#This Row],[Item '#]]&amp;"     "&amp;tbl_CM[[#This Row],[Description]]&amp;"     ("&amp;tbl_CM[[#This Row],[Unit]]&amp;")"</f>
        <v xml:space="preserve">     Signage - Wayfinding     (EA)</v>
      </c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>
        <v>1353.86</v>
      </c>
      <c r="X153" s="40">
        <v>250</v>
      </c>
      <c r="Y153" s="40">
        <v>500</v>
      </c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3"/>
    </row>
    <row r="154" spans="1:41" ht="18" customHeight="1" x14ac:dyDescent="0.3">
      <c r="A154" s="1">
        <v>2017</v>
      </c>
      <c r="C154" s="2" t="s">
        <v>5598</v>
      </c>
      <c r="D154" s="1" t="s">
        <v>59</v>
      </c>
      <c r="E154" s="3">
        <f>IFERROR(MIN(CM_Bidders),0)</f>
        <v>500</v>
      </c>
      <c r="F154" s="3">
        <f>IFERROR(MAX(CM_Bidders),0)</f>
        <v>523</v>
      </c>
      <c r="G154" s="3">
        <f>IFERROR(AVERAGE(CM_Bidders),0)</f>
        <v>507.66666666666669</v>
      </c>
      <c r="H154" s="40" t="str">
        <f>tbl_CM[[#This Row],[Item '#]]&amp;"     "&amp;tbl_CM[[#This Row],[Description]]&amp;"     ("&amp;tbl_CM[[#This Row],[Unit]]&amp;")"</f>
        <v xml:space="preserve">     Bollards     (EA)</v>
      </c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>
        <v>523</v>
      </c>
      <c r="X154" s="40">
        <v>500</v>
      </c>
      <c r="Y154" s="40">
        <v>500</v>
      </c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3"/>
    </row>
    <row r="155" spans="1:41" ht="18" customHeight="1" x14ac:dyDescent="0.3">
      <c r="A155" s="1">
        <v>2017</v>
      </c>
      <c r="C155" s="2" t="s">
        <v>6223</v>
      </c>
      <c r="D155" s="1" t="s">
        <v>12</v>
      </c>
      <c r="E155" s="3">
        <f>IFERROR(MIN(CM_Bidders),0)</f>
        <v>25</v>
      </c>
      <c r="F155" s="3">
        <f>IFERROR(MAX(CM_Bidders),0)</f>
        <v>29.73</v>
      </c>
      <c r="G155" s="3">
        <f>IFERROR(AVERAGE(CM_Bidders),0)</f>
        <v>26.576666666666668</v>
      </c>
      <c r="H155" s="40" t="str">
        <f>tbl_CM[[#This Row],[Item '#]]&amp;"     "&amp;tbl_CM[[#This Row],[Description]]&amp;"     ("&amp;tbl_CM[[#This Row],[Unit]]&amp;")"</f>
        <v xml:space="preserve">     Fencing - 7' Ht. Chain Link Fence     (LF)</v>
      </c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>
        <v>29.73</v>
      </c>
      <c r="X155" s="40">
        <v>25</v>
      </c>
      <c r="Y155" s="40">
        <v>25</v>
      </c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3"/>
    </row>
    <row r="156" spans="1:41" ht="18" customHeight="1" x14ac:dyDescent="0.3">
      <c r="A156" s="1">
        <v>2017</v>
      </c>
      <c r="C156" s="2" t="s">
        <v>6224</v>
      </c>
      <c r="D156" s="1" t="s">
        <v>59</v>
      </c>
      <c r="E156" s="3">
        <f>IFERROR(MIN(CM_Bidders),0)</f>
        <v>1650</v>
      </c>
      <c r="F156" s="3">
        <f>IFERROR(MAX(CM_Bidders),0)</f>
        <v>3194</v>
      </c>
      <c r="G156" s="3">
        <f>IFERROR(AVERAGE(CM_Bidders),0)</f>
        <v>2581.3333333333335</v>
      </c>
      <c r="H156" s="40" t="str">
        <f>tbl_CM[[#This Row],[Item '#]]&amp;"     "&amp;tbl_CM[[#This Row],[Description]]&amp;"     ("&amp;tbl_CM[[#This Row],[Unit]]&amp;")"</f>
        <v xml:space="preserve">     Fencing - 16' Wide Double Swing Gate     (EA)</v>
      </c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>
        <v>3194</v>
      </c>
      <c r="X156" s="40">
        <v>1650</v>
      </c>
      <c r="Y156" s="40">
        <v>2900</v>
      </c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3"/>
    </row>
    <row r="157" spans="1:41" ht="18" customHeight="1" x14ac:dyDescent="0.3">
      <c r="A157" s="1">
        <v>2017</v>
      </c>
      <c r="C157" s="2" t="s">
        <v>6225</v>
      </c>
      <c r="D157" s="1" t="s">
        <v>59</v>
      </c>
      <c r="E157" s="3">
        <f>IFERROR(MIN(CM_Bidders),0)</f>
        <v>880</v>
      </c>
      <c r="F157" s="3">
        <f>IFERROR(MAX(CM_Bidders),0)</f>
        <v>1873</v>
      </c>
      <c r="G157" s="3">
        <f>IFERROR(AVERAGE(CM_Bidders),0)</f>
        <v>1484.3333333333333</v>
      </c>
      <c r="H157" s="40" t="str">
        <f>tbl_CM[[#This Row],[Item '#]]&amp;"     "&amp;tbl_CM[[#This Row],[Description]]&amp;"     ("&amp;tbl_CM[[#This Row],[Unit]]&amp;")"</f>
        <v xml:space="preserve">     Fencing - 4' Wide Swing Gate     (EA)</v>
      </c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>
        <v>1873</v>
      </c>
      <c r="X157" s="40">
        <v>880</v>
      </c>
      <c r="Y157" s="40">
        <v>1700</v>
      </c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3"/>
    </row>
    <row r="158" spans="1:41" ht="18" customHeight="1" x14ac:dyDescent="0.3">
      <c r="A158" s="1">
        <v>2017</v>
      </c>
      <c r="C158" s="2" t="s">
        <v>140</v>
      </c>
      <c r="D158" s="1" t="s">
        <v>48</v>
      </c>
      <c r="E158" s="3">
        <f>IFERROR(MIN(CM_Bidders),0)</f>
        <v>7</v>
      </c>
      <c r="F158" s="3">
        <f>IFERROR(MAX(CM_Bidders),0)</f>
        <v>11.3</v>
      </c>
      <c r="G158" s="3">
        <f>IFERROR(AVERAGE(CM_Bidders),0)</f>
        <v>9.7666666666666675</v>
      </c>
      <c r="H158" s="40" t="str">
        <f>tbl_CM[[#This Row],[Item '#]]&amp;"     "&amp;tbl_CM[[#This Row],[Description]]&amp;"     ("&amp;tbl_CM[[#This Row],[Unit]]&amp;")"</f>
        <v xml:space="preserve">     4" Concrete Walk     (SF)</v>
      </c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>
        <v>11.3</v>
      </c>
      <c r="X158" s="40">
        <v>7</v>
      </c>
      <c r="Y158" s="40">
        <v>11</v>
      </c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3"/>
    </row>
    <row r="159" spans="1:41" ht="18" customHeight="1" x14ac:dyDescent="0.3">
      <c r="A159" s="1">
        <v>2017</v>
      </c>
      <c r="C159" s="2" t="s">
        <v>6226</v>
      </c>
      <c r="D159" s="1" t="s">
        <v>12</v>
      </c>
      <c r="E159" s="3">
        <f>IFERROR(MIN(CM_Bidders),0)</f>
        <v>11.2</v>
      </c>
      <c r="F159" s="3">
        <f>IFERROR(MAX(CM_Bidders),0)</f>
        <v>18</v>
      </c>
      <c r="G159" s="3">
        <f>IFERROR(AVERAGE(CM_Bidders),0)</f>
        <v>15.066666666666668</v>
      </c>
      <c r="H159" s="40" t="str">
        <f>tbl_CM[[#This Row],[Item '#]]&amp;"     "&amp;tbl_CM[[#This Row],[Description]]&amp;"     ("&amp;tbl_CM[[#This Row],[Unit]]&amp;")"</f>
        <v xml:space="preserve">     2" Forcemain Hor. Direction Drilled (HDD)     (LF)</v>
      </c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>
        <v>16</v>
      </c>
      <c r="X159" s="40">
        <v>11.2</v>
      </c>
      <c r="Y159" s="40">
        <v>18</v>
      </c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3"/>
    </row>
    <row r="160" spans="1:41" ht="18" customHeight="1" x14ac:dyDescent="0.3">
      <c r="A160" s="1">
        <v>2017</v>
      </c>
      <c r="C160" s="2" t="s">
        <v>6227</v>
      </c>
      <c r="D160" s="1" t="s">
        <v>12</v>
      </c>
      <c r="E160" s="3">
        <f>IFERROR(MIN(CM_Bidders),0)</f>
        <v>30</v>
      </c>
      <c r="F160" s="3">
        <f>IFERROR(MAX(CM_Bidders),0)</f>
        <v>117</v>
      </c>
      <c r="G160" s="3">
        <f>IFERROR(AVERAGE(CM_Bidders),0)</f>
        <v>74</v>
      </c>
      <c r="H160" s="40" t="str">
        <f>tbl_CM[[#This Row],[Item '#]]&amp;"     "&amp;tbl_CM[[#This Row],[Description]]&amp;"     ("&amp;tbl_CM[[#This Row],[Unit]]&amp;")"</f>
        <v xml:space="preserve">     6" Sanitary Lateral (SDR-35)     (LF)</v>
      </c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>
        <v>75</v>
      </c>
      <c r="X160" s="40">
        <v>117</v>
      </c>
      <c r="Y160" s="40">
        <v>30</v>
      </c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3"/>
    </row>
    <row r="161" spans="1:41" ht="18" customHeight="1" x14ac:dyDescent="0.3">
      <c r="A161" s="1">
        <v>2017</v>
      </c>
      <c r="C161" s="2" t="s">
        <v>6228</v>
      </c>
      <c r="D161" s="1" t="s">
        <v>12</v>
      </c>
      <c r="E161" s="3">
        <f>IFERROR(MIN(CM_Bidders),0)</f>
        <v>28</v>
      </c>
      <c r="F161" s="3">
        <f>IFERROR(MAX(CM_Bidders),0)</f>
        <v>99</v>
      </c>
      <c r="G161" s="3">
        <f>IFERROR(AVERAGE(CM_Bidders),0)</f>
        <v>56.333333333333336</v>
      </c>
      <c r="H161" s="40" t="str">
        <f>tbl_CM[[#This Row],[Item '#]]&amp;"     "&amp;tbl_CM[[#This Row],[Description]]&amp;"     ("&amp;tbl_CM[[#This Row],[Unit]]&amp;")"</f>
        <v xml:space="preserve">     8" Sanitary Pipe (SDR-35)     (LF)</v>
      </c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>
        <v>28</v>
      </c>
      <c r="X161" s="40">
        <v>99</v>
      </c>
      <c r="Y161" s="40">
        <v>42</v>
      </c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3"/>
    </row>
    <row r="162" spans="1:41" ht="18" customHeight="1" x14ac:dyDescent="0.3">
      <c r="A162" s="1">
        <v>2017</v>
      </c>
      <c r="C162" s="2" t="s">
        <v>6229</v>
      </c>
      <c r="D162" s="1" t="s">
        <v>59</v>
      </c>
      <c r="E162" s="3">
        <f>IFERROR(MIN(CM_Bidders),0)</f>
        <v>2700</v>
      </c>
      <c r="F162" s="3">
        <f>IFERROR(MAX(CM_Bidders),0)</f>
        <v>5292</v>
      </c>
      <c r="G162" s="3">
        <f>IFERROR(AVERAGE(CM_Bidders),0)</f>
        <v>4164</v>
      </c>
      <c r="H162" s="40" t="str">
        <f>tbl_CM[[#This Row],[Item '#]]&amp;"     "&amp;tbl_CM[[#This Row],[Description]]&amp;"     ("&amp;tbl_CM[[#This Row],[Unit]]&amp;")"</f>
        <v xml:space="preserve">     48" Sanitary Manhole     (EA)</v>
      </c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>
        <v>2700</v>
      </c>
      <c r="X162" s="40">
        <v>5292</v>
      </c>
      <c r="Y162" s="40">
        <v>4500</v>
      </c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3"/>
    </row>
    <row r="163" spans="1:41" ht="18" customHeight="1" x14ac:dyDescent="0.3">
      <c r="A163" s="1">
        <v>2017</v>
      </c>
      <c r="C163" s="2" t="s">
        <v>6230</v>
      </c>
      <c r="D163" s="1" t="s">
        <v>59</v>
      </c>
      <c r="E163" s="3">
        <f>IFERROR(MIN(CM_Bidders),0)</f>
        <v>12000</v>
      </c>
      <c r="F163" s="3">
        <f>IFERROR(MAX(CM_Bidders),0)</f>
        <v>19245</v>
      </c>
      <c r="G163" s="3">
        <f>IFERROR(AVERAGE(CM_Bidders),0)</f>
        <v>14471</v>
      </c>
      <c r="H163" s="40" t="str">
        <f>tbl_CM[[#This Row],[Item '#]]&amp;"     "&amp;tbl_CM[[#This Row],[Description]]&amp;"     ("&amp;tbl_CM[[#This Row],[Unit]]&amp;")"</f>
        <v xml:space="preserve">     Air Release with Vault     (EA)</v>
      </c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>
        <v>12168</v>
      </c>
      <c r="X163" s="40">
        <v>19245</v>
      </c>
      <c r="Y163" s="40">
        <v>12000</v>
      </c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3"/>
    </row>
    <row r="164" spans="1:41" ht="18" customHeight="1" x14ac:dyDescent="0.3">
      <c r="A164" s="1">
        <v>2017</v>
      </c>
      <c r="C164" s="2" t="s">
        <v>6231</v>
      </c>
      <c r="D164" s="1" t="s">
        <v>59</v>
      </c>
      <c r="E164" s="3">
        <f>IFERROR(MIN(CM_Bidders),0)</f>
        <v>50</v>
      </c>
      <c r="F164" s="3">
        <f>IFERROR(MAX(CM_Bidders),0)</f>
        <v>726</v>
      </c>
      <c r="G164" s="3">
        <f>IFERROR(AVERAGE(CM_Bidders),0)</f>
        <v>292</v>
      </c>
      <c r="H164" s="40" t="str">
        <f>tbl_CM[[#This Row],[Item '#]]&amp;"     "&amp;tbl_CM[[#This Row],[Description]]&amp;"     ("&amp;tbl_CM[[#This Row],[Unit]]&amp;")"</f>
        <v xml:space="preserve">     2" 45º Bend     (EA)</v>
      </c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>
        <v>50</v>
      </c>
      <c r="X164" s="40">
        <v>726</v>
      </c>
      <c r="Y164" s="40">
        <v>100</v>
      </c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3"/>
    </row>
    <row r="165" spans="1:41" ht="18" customHeight="1" x14ac:dyDescent="0.3">
      <c r="A165" s="1">
        <v>2017</v>
      </c>
      <c r="C165" s="2" t="s">
        <v>6232</v>
      </c>
      <c r="D165" s="1" t="s">
        <v>59</v>
      </c>
      <c r="E165" s="3">
        <f>IFERROR(MIN(CM_Bidders),0)</f>
        <v>900</v>
      </c>
      <c r="F165" s="3">
        <f>IFERROR(MAX(CM_Bidders),0)</f>
        <v>1130</v>
      </c>
      <c r="G165" s="3">
        <f>IFERROR(AVERAGE(CM_Bidders),0)</f>
        <v>1043.3333333333333</v>
      </c>
      <c r="H165" s="40" t="str">
        <f>tbl_CM[[#This Row],[Item '#]]&amp;"     "&amp;tbl_CM[[#This Row],[Description]]&amp;"     ("&amp;tbl_CM[[#This Row],[Unit]]&amp;")"</f>
        <v xml:space="preserve">     2" Plug Valve and Box     (EA)</v>
      </c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>
        <v>1130</v>
      </c>
      <c r="X165" s="40">
        <v>1100</v>
      </c>
      <c r="Y165" s="40">
        <v>900</v>
      </c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3"/>
    </row>
    <row r="166" spans="1:41" ht="18" customHeight="1" x14ac:dyDescent="0.3">
      <c r="A166" s="1">
        <v>2017</v>
      </c>
      <c r="C166" s="2" t="s">
        <v>6233</v>
      </c>
      <c r="D166" s="1" t="s">
        <v>9</v>
      </c>
      <c r="E166" s="3">
        <f>IFERROR(MIN(CM_Bidders),0)</f>
        <v>712515</v>
      </c>
      <c r="F166" s="3">
        <f>IFERROR(MAX(CM_Bidders),0)</f>
        <v>775050</v>
      </c>
      <c r="G166" s="3">
        <f>IFERROR(AVERAGE(CM_Bidders),0)</f>
        <v>749188.33333333337</v>
      </c>
      <c r="H166" s="40" t="str">
        <f>tbl_CM[[#This Row],[Item '#]]&amp;"     "&amp;tbl_CM[[#This Row],[Description]]&amp;"     ("&amp;tbl_CM[[#This Row],[Unit]]&amp;")"</f>
        <v xml:space="preserve">     Wastewater Treatment Plant     (LS)</v>
      </c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>
        <v>712515</v>
      </c>
      <c r="X166" s="40">
        <v>775050</v>
      </c>
      <c r="Y166" s="40">
        <v>760000</v>
      </c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3"/>
    </row>
    <row r="167" spans="1:41" ht="18" customHeight="1" x14ac:dyDescent="0.3">
      <c r="A167" s="1">
        <v>2017</v>
      </c>
      <c r="C167" s="2" t="s">
        <v>6234</v>
      </c>
      <c r="D167" s="1" t="s">
        <v>59</v>
      </c>
      <c r="E167" s="3">
        <f>IFERROR(MIN(CM_Bidders),0)</f>
        <v>144</v>
      </c>
      <c r="F167" s="3">
        <f>IFERROR(MAX(CM_Bidders),0)</f>
        <v>200</v>
      </c>
      <c r="G167" s="3">
        <f>IFERROR(AVERAGE(CM_Bidders),0)</f>
        <v>164.66666666666666</v>
      </c>
      <c r="H167" s="40" t="str">
        <f>tbl_CM[[#This Row],[Item '#]]&amp;"     "&amp;tbl_CM[[#This Row],[Description]]&amp;"     ("&amp;tbl_CM[[#This Row],[Unit]]&amp;")"</f>
        <v xml:space="preserve">     8"x6" PVC Sanitary Wye     (EA)</v>
      </c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>
        <v>150</v>
      </c>
      <c r="X167" s="40">
        <v>144</v>
      </c>
      <c r="Y167" s="40">
        <v>200</v>
      </c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3"/>
    </row>
    <row r="168" spans="1:41" ht="18" customHeight="1" x14ac:dyDescent="0.3">
      <c r="A168" s="1">
        <v>2017</v>
      </c>
      <c r="C168" s="2" t="s">
        <v>6235</v>
      </c>
      <c r="D168" s="1" t="s">
        <v>12</v>
      </c>
      <c r="E168" s="3">
        <f>IFERROR(MIN(CM_Bidders),0)</f>
        <v>188</v>
      </c>
      <c r="F168" s="3">
        <f>IFERROR(MAX(CM_Bidders),0)</f>
        <v>280</v>
      </c>
      <c r="G168" s="3">
        <f>IFERROR(AVERAGE(CM_Bidders),0)</f>
        <v>232.66666666666666</v>
      </c>
      <c r="H168" s="40" t="str">
        <f>tbl_CM[[#This Row],[Item '#]]&amp;"     "&amp;tbl_CM[[#This Row],[Description]]&amp;"     ("&amp;tbl_CM[[#This Row],[Unit]]&amp;")"</f>
        <v xml:space="preserve">     Steel Casing bored, complete     (LF)</v>
      </c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>
        <v>280</v>
      </c>
      <c r="X168" s="40">
        <v>230</v>
      </c>
      <c r="Y168" s="40">
        <v>188</v>
      </c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3"/>
    </row>
    <row r="169" spans="1:41" ht="18" customHeight="1" x14ac:dyDescent="0.3">
      <c r="A169" s="1">
        <v>2017</v>
      </c>
      <c r="C169" s="2" t="s">
        <v>6236</v>
      </c>
      <c r="D169" s="1" t="s">
        <v>59</v>
      </c>
      <c r="E169" s="3">
        <f>IFERROR(MIN(CM_Bidders),0)</f>
        <v>47020</v>
      </c>
      <c r="F169" s="3">
        <f>IFERROR(MAX(CM_Bidders),0)</f>
        <v>59000</v>
      </c>
      <c r="G169" s="3">
        <f>IFERROR(AVERAGE(CM_Bidders),0)</f>
        <v>51173.333333333336</v>
      </c>
      <c r="H169" s="40" t="str">
        <f>tbl_CM[[#This Row],[Item '#]]&amp;"     "&amp;tbl_CM[[#This Row],[Description]]&amp;"     ("&amp;tbl_CM[[#This Row],[Unit]]&amp;")"</f>
        <v xml:space="preserve">     48" Concrete Grinder Pump Station     (EA)</v>
      </c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>
        <v>59000</v>
      </c>
      <c r="X169" s="40">
        <v>47020</v>
      </c>
      <c r="Y169" s="40">
        <v>47500</v>
      </c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3"/>
    </row>
    <row r="170" spans="1:41" ht="18" customHeight="1" x14ac:dyDescent="0.3">
      <c r="A170" s="1">
        <v>2017</v>
      </c>
      <c r="C170" s="2" t="s">
        <v>6237</v>
      </c>
      <c r="D170" s="1" t="s">
        <v>14</v>
      </c>
      <c r="E170" s="3">
        <f>IFERROR(MIN(CM_Bidders),0)</f>
        <v>35</v>
      </c>
      <c r="F170" s="3">
        <f>IFERROR(MAX(CM_Bidders),0)</f>
        <v>80</v>
      </c>
      <c r="G170" s="3">
        <f>IFERROR(AVERAGE(CM_Bidders),0)</f>
        <v>59</v>
      </c>
      <c r="H170" s="40" t="str">
        <f>tbl_CM[[#This Row],[Item '#]]&amp;"     "&amp;tbl_CM[[#This Row],[Description]]&amp;"     ("&amp;tbl_CM[[#This Row],[Unit]]&amp;")"</f>
        <v xml:space="preserve">     #304 Aggregate Premium Backfill     (CY)</v>
      </c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>
        <v>35</v>
      </c>
      <c r="X170" s="40">
        <v>62</v>
      </c>
      <c r="Y170" s="40">
        <v>80</v>
      </c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3"/>
    </row>
    <row r="171" spans="1:41" ht="18" customHeight="1" x14ac:dyDescent="0.3">
      <c r="A171" s="1">
        <v>2017</v>
      </c>
      <c r="C171" s="2" t="s">
        <v>6238</v>
      </c>
      <c r="D171" s="1" t="s">
        <v>21</v>
      </c>
      <c r="E171" s="3">
        <f>IFERROR(MIN(CM_Bidders),0)</f>
        <v>60</v>
      </c>
      <c r="F171" s="3">
        <f>IFERROR(MAX(CM_Bidders),0)</f>
        <v>96</v>
      </c>
      <c r="G171" s="3">
        <f>IFERROR(AVERAGE(CM_Bidders),0)</f>
        <v>77</v>
      </c>
      <c r="H171" s="40" t="str">
        <f>tbl_CM[[#This Row],[Item '#]]&amp;"     "&amp;tbl_CM[[#This Row],[Description]]&amp;"     ("&amp;tbl_CM[[#This Row],[Unit]]&amp;")"</f>
        <v xml:space="preserve">     Pavement Repair for Trenches     (SY)</v>
      </c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>
        <v>60</v>
      </c>
      <c r="X171" s="40">
        <v>96</v>
      </c>
      <c r="Y171" s="40">
        <v>75</v>
      </c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3"/>
    </row>
    <row r="172" spans="1:41" ht="18" customHeight="1" x14ac:dyDescent="0.3">
      <c r="A172" s="1">
        <v>2017</v>
      </c>
      <c r="C172" s="2" t="s">
        <v>6239</v>
      </c>
      <c r="D172" s="1" t="s">
        <v>59</v>
      </c>
      <c r="E172" s="3">
        <f>IFERROR(MIN(CM_Bidders),0)</f>
        <v>820</v>
      </c>
      <c r="F172" s="3">
        <f>IFERROR(MAX(CM_Bidders),0)</f>
        <v>1753</v>
      </c>
      <c r="G172" s="3">
        <f>IFERROR(AVERAGE(CM_Bidders),0)</f>
        <v>1357.6666666666667</v>
      </c>
      <c r="H172" s="40" t="str">
        <f>tbl_CM[[#This Row],[Item '#]]&amp;"     "&amp;tbl_CM[[#This Row],[Description]]&amp;"     ("&amp;tbl_CM[[#This Row],[Unit]]&amp;")"</f>
        <v xml:space="preserve">     CB-2-2-B     (EA)</v>
      </c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>
        <v>820</v>
      </c>
      <c r="X172" s="40">
        <v>1753</v>
      </c>
      <c r="Y172" s="40">
        <v>1500</v>
      </c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3"/>
    </row>
    <row r="173" spans="1:41" ht="18" customHeight="1" x14ac:dyDescent="0.3">
      <c r="A173" s="1">
        <v>2017</v>
      </c>
      <c r="C173" s="2" t="s">
        <v>6240</v>
      </c>
      <c r="D173" s="1" t="s">
        <v>12</v>
      </c>
      <c r="E173" s="3">
        <f>IFERROR(MIN(CM_Bidders),0)</f>
        <v>28</v>
      </c>
      <c r="F173" s="3">
        <f>IFERROR(MAX(CM_Bidders),0)</f>
        <v>49</v>
      </c>
      <c r="G173" s="3">
        <f>IFERROR(AVERAGE(CM_Bidders),0)</f>
        <v>39</v>
      </c>
      <c r="H173" s="40" t="str">
        <f>tbl_CM[[#This Row],[Item '#]]&amp;"     "&amp;tbl_CM[[#This Row],[Description]]&amp;"     ("&amp;tbl_CM[[#This Row],[Unit]]&amp;")"</f>
        <v xml:space="preserve">     15" Storm Pipe     (LF)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>
        <v>28</v>
      </c>
      <c r="X173" s="40">
        <v>49</v>
      </c>
      <c r="Y173" s="40">
        <v>40</v>
      </c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3"/>
    </row>
    <row r="174" spans="1:41" ht="18" customHeight="1" x14ac:dyDescent="0.3">
      <c r="A174" s="1">
        <v>2017</v>
      </c>
      <c r="C174" s="2" t="s">
        <v>6241</v>
      </c>
      <c r="D174" s="1" t="s">
        <v>12</v>
      </c>
      <c r="E174" s="3">
        <f>IFERROR(MIN(CM_Bidders),0)</f>
        <v>22</v>
      </c>
      <c r="F174" s="3">
        <f>IFERROR(MAX(CM_Bidders),0)</f>
        <v>42</v>
      </c>
      <c r="G174" s="3">
        <f>IFERROR(AVERAGE(CM_Bidders),0)</f>
        <v>33</v>
      </c>
      <c r="H174" s="40" t="str">
        <f>tbl_CM[[#This Row],[Item '#]]&amp;"     "&amp;tbl_CM[[#This Row],[Description]]&amp;"     ("&amp;tbl_CM[[#This Row],[Unit]]&amp;")"</f>
        <v xml:space="preserve">     6" Storm Pipe     (LF)</v>
      </c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>
        <v>22</v>
      </c>
      <c r="X174" s="40">
        <v>35</v>
      </c>
      <c r="Y174" s="40">
        <v>42</v>
      </c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3"/>
    </row>
    <row r="175" spans="1:41" ht="18" customHeight="1" x14ac:dyDescent="0.3">
      <c r="A175" s="1">
        <v>2017</v>
      </c>
      <c r="C175" s="2" t="s">
        <v>5645</v>
      </c>
      <c r="D175" s="1" t="s">
        <v>59</v>
      </c>
      <c r="E175" s="3">
        <f>IFERROR(MIN(CM_Bidders),0)</f>
        <v>845</v>
      </c>
      <c r="F175" s="3">
        <f>IFERROR(MAX(CM_Bidders),0)</f>
        <v>1500</v>
      </c>
      <c r="G175" s="3">
        <f>IFERROR(AVERAGE(CM_Bidders),0)</f>
        <v>1115</v>
      </c>
      <c r="H175" s="40" t="str">
        <f>tbl_CM[[#This Row],[Item '#]]&amp;"     "&amp;tbl_CM[[#This Row],[Description]]&amp;"     ("&amp;tbl_CM[[#This Row],[Unit]]&amp;")"</f>
        <v xml:space="preserve">     Headwall     (EA)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>
        <v>1000</v>
      </c>
      <c r="X175" s="40">
        <v>845</v>
      </c>
      <c r="Y175" s="40">
        <v>1500</v>
      </c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3"/>
    </row>
    <row r="176" spans="1:41" ht="18" customHeight="1" x14ac:dyDescent="0.3">
      <c r="A176" s="1">
        <v>2017</v>
      </c>
      <c r="C176" s="2" t="s">
        <v>6242</v>
      </c>
      <c r="D176" s="1" t="s">
        <v>14</v>
      </c>
      <c r="E176" s="3">
        <f>IFERROR(MIN(CM_Bidders),0)</f>
        <v>175</v>
      </c>
      <c r="F176" s="3">
        <f>IFERROR(MAX(CM_Bidders),0)</f>
        <v>300</v>
      </c>
      <c r="G176" s="3">
        <f>IFERROR(AVERAGE(CM_Bidders),0)</f>
        <v>217</v>
      </c>
      <c r="H176" s="40" t="str">
        <f>tbl_CM[[#This Row],[Item '#]]&amp;"     "&amp;tbl_CM[[#This Row],[Description]]&amp;"     ("&amp;tbl_CM[[#This Row],[Unit]]&amp;")"</f>
        <v xml:space="preserve">     Rock Channel Protection, Type C, with Filter     (CY)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>
        <v>175</v>
      </c>
      <c r="X176" s="40">
        <v>176</v>
      </c>
      <c r="Y176" s="40">
        <v>300</v>
      </c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3"/>
    </row>
    <row r="177" spans="1:41" ht="18" customHeight="1" x14ac:dyDescent="0.3">
      <c r="A177" s="1">
        <v>2017</v>
      </c>
      <c r="C177" s="2" t="s">
        <v>5118</v>
      </c>
      <c r="D177" s="1" t="s">
        <v>12</v>
      </c>
      <c r="E177" s="3">
        <f>IFERROR(MIN(CM_Bidders),0)</f>
        <v>10</v>
      </c>
      <c r="F177" s="3">
        <f>IFERROR(MAX(CM_Bidders),0)</f>
        <v>20</v>
      </c>
      <c r="G177" s="3">
        <f>IFERROR(AVERAGE(CM_Bidders),0)</f>
        <v>15</v>
      </c>
      <c r="H177" s="40" t="str">
        <f>tbl_CM[[#This Row],[Item '#]]&amp;"     "&amp;tbl_CM[[#This Row],[Description]]&amp;"     ("&amp;tbl_CM[[#This Row],[Unit]]&amp;")"</f>
        <v xml:space="preserve">     Connection of Existing Drainage Conduits     (LF)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>
        <v>20</v>
      </c>
      <c r="X177" s="40">
        <v>15</v>
      </c>
      <c r="Y177" s="40">
        <v>10</v>
      </c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3"/>
    </row>
    <row r="178" spans="1:41" ht="18" customHeight="1" x14ac:dyDescent="0.3">
      <c r="A178" s="1">
        <v>2017</v>
      </c>
      <c r="C178" s="2" t="s">
        <v>6243</v>
      </c>
      <c r="D178" s="1" t="s">
        <v>12</v>
      </c>
      <c r="E178" s="3">
        <f>IFERROR(MIN(CM_Bidders),0)</f>
        <v>17.5</v>
      </c>
      <c r="F178" s="3">
        <f>IFERROR(MAX(CM_Bidders),0)</f>
        <v>25</v>
      </c>
      <c r="G178" s="3">
        <f>IFERROR(AVERAGE(CM_Bidders),0)</f>
        <v>21.25</v>
      </c>
      <c r="H178" s="40" t="str">
        <f>tbl_CM[[#This Row],[Item '#]]&amp;"     "&amp;tbl_CM[[#This Row],[Description]]&amp;"     ("&amp;tbl_CM[[#This Row],[Unit]]&amp;")"</f>
        <v xml:space="preserve">     4" Water Main     (LF)</v>
      </c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>
        <v>21.25</v>
      </c>
      <c r="X178" s="40">
        <v>17.5</v>
      </c>
      <c r="Y178" s="40">
        <v>25</v>
      </c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3"/>
    </row>
    <row r="179" spans="1:41" ht="18" customHeight="1" x14ac:dyDescent="0.3">
      <c r="A179" s="1">
        <v>2017</v>
      </c>
      <c r="C179" s="2" t="s">
        <v>6244</v>
      </c>
      <c r="D179" s="1" t="s">
        <v>12</v>
      </c>
      <c r="E179" s="3">
        <f>IFERROR(MIN(CM_Bidders),0)</f>
        <v>10.7</v>
      </c>
      <c r="F179" s="3">
        <f>IFERROR(MAX(CM_Bidders),0)</f>
        <v>24</v>
      </c>
      <c r="G179" s="3">
        <f>IFERROR(AVERAGE(CM_Bidders),0)</f>
        <v>17.566666666666666</v>
      </c>
      <c r="H179" s="40" t="str">
        <f>tbl_CM[[#This Row],[Item '#]]&amp;"     "&amp;tbl_CM[[#This Row],[Description]]&amp;"     ("&amp;tbl_CM[[#This Row],[Unit]]&amp;")"</f>
        <v xml:space="preserve">     2" Water Main     (LF)</v>
      </c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>
        <v>18</v>
      </c>
      <c r="X179" s="40">
        <v>10.7</v>
      </c>
      <c r="Y179" s="40">
        <v>24</v>
      </c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3"/>
    </row>
    <row r="180" spans="1:41" ht="18" customHeight="1" x14ac:dyDescent="0.3">
      <c r="A180" s="1">
        <v>2017</v>
      </c>
      <c r="C180" s="2" t="s">
        <v>6245</v>
      </c>
      <c r="D180" s="1" t="s">
        <v>12</v>
      </c>
      <c r="E180" s="3">
        <f>IFERROR(MIN(CM_Bidders),0)</f>
        <v>10.7</v>
      </c>
      <c r="F180" s="3">
        <f>IFERROR(MAX(CM_Bidders),0)</f>
        <v>18</v>
      </c>
      <c r="G180" s="3">
        <f>IFERROR(AVERAGE(CM_Bidders),0)</f>
        <v>14.566666666666668</v>
      </c>
      <c r="H180" s="40" t="str">
        <f>tbl_CM[[#This Row],[Item '#]]&amp;"     "&amp;tbl_CM[[#This Row],[Description]]&amp;"     ("&amp;tbl_CM[[#This Row],[Unit]]&amp;")"</f>
        <v xml:space="preserve">     2" Raw Water Main     (LF)</v>
      </c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>
        <v>18</v>
      </c>
      <c r="X180" s="40">
        <v>10.7</v>
      </c>
      <c r="Y180" s="40">
        <v>15</v>
      </c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3"/>
    </row>
    <row r="181" spans="1:41" ht="18" customHeight="1" x14ac:dyDescent="0.3">
      <c r="A181" s="1">
        <v>2017</v>
      </c>
      <c r="C181" s="2" t="s">
        <v>6246</v>
      </c>
      <c r="D181" s="1" t="s">
        <v>59</v>
      </c>
      <c r="E181" s="3">
        <f>IFERROR(MIN(CM_Bidders),0)</f>
        <v>1018</v>
      </c>
      <c r="F181" s="3">
        <f>IFERROR(MAX(CM_Bidders),0)</f>
        <v>1800</v>
      </c>
      <c r="G181" s="3">
        <f>IFERROR(AVERAGE(CM_Bidders),0)</f>
        <v>1339.3333333333333</v>
      </c>
      <c r="H181" s="40" t="str">
        <f>tbl_CM[[#This Row],[Item '#]]&amp;"     "&amp;tbl_CM[[#This Row],[Description]]&amp;"     ("&amp;tbl_CM[[#This Row],[Unit]]&amp;")"</f>
        <v xml:space="preserve">     4" Gate Valve and Appurtenances     (EA)</v>
      </c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>
        <v>1800</v>
      </c>
      <c r="X181" s="40">
        <v>1018</v>
      </c>
      <c r="Y181" s="40">
        <v>1200</v>
      </c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3"/>
    </row>
    <row r="182" spans="1:41" ht="18" customHeight="1" x14ac:dyDescent="0.3">
      <c r="A182" s="1">
        <v>2017</v>
      </c>
      <c r="C182" s="2" t="s">
        <v>6247</v>
      </c>
      <c r="D182" s="1" t="s">
        <v>59</v>
      </c>
      <c r="E182" s="3">
        <f>IFERROR(MIN(CM_Bidders),0)</f>
        <v>792</v>
      </c>
      <c r="F182" s="3">
        <f>IFERROR(MAX(CM_Bidders),0)</f>
        <v>1300</v>
      </c>
      <c r="G182" s="3">
        <f>IFERROR(AVERAGE(CM_Bidders),0)</f>
        <v>997.33333333333337</v>
      </c>
      <c r="H182" s="40" t="str">
        <f>tbl_CM[[#This Row],[Item '#]]&amp;"     "&amp;tbl_CM[[#This Row],[Description]]&amp;"     ("&amp;tbl_CM[[#This Row],[Unit]]&amp;")"</f>
        <v xml:space="preserve">     2" Gate Valve and Appurtenances     (EA)</v>
      </c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>
        <v>1300</v>
      </c>
      <c r="X182" s="40">
        <v>792</v>
      </c>
      <c r="Y182" s="40">
        <v>900</v>
      </c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3"/>
    </row>
    <row r="183" spans="1:41" ht="18" customHeight="1" x14ac:dyDescent="0.3">
      <c r="A183" s="1">
        <v>2017</v>
      </c>
      <c r="C183" s="2" t="s">
        <v>5465</v>
      </c>
      <c r="D183" s="1" t="s">
        <v>59</v>
      </c>
      <c r="E183" s="3">
        <f>IFERROR(MIN(CM_Bidders),0)</f>
        <v>1650</v>
      </c>
      <c r="F183" s="3">
        <f>IFERROR(MAX(CM_Bidders),0)</f>
        <v>2000</v>
      </c>
      <c r="G183" s="3">
        <f>IFERROR(AVERAGE(CM_Bidders),0)</f>
        <v>1800</v>
      </c>
      <c r="H183" s="40" t="str">
        <f>tbl_CM[[#This Row],[Item '#]]&amp;"     "&amp;tbl_CM[[#This Row],[Description]]&amp;"     ("&amp;tbl_CM[[#This Row],[Unit]]&amp;")"</f>
        <v xml:space="preserve">     Yard Hydrant     (EA)</v>
      </c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>
        <v>1750</v>
      </c>
      <c r="X183" s="40">
        <v>1650</v>
      </c>
      <c r="Y183" s="40">
        <v>2000</v>
      </c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3"/>
    </row>
    <row r="184" spans="1:41" ht="18" customHeight="1" x14ac:dyDescent="0.3">
      <c r="A184" s="1">
        <v>2017</v>
      </c>
      <c r="C184" s="2" t="s">
        <v>6248</v>
      </c>
      <c r="D184" s="1" t="s">
        <v>59</v>
      </c>
      <c r="E184" s="3">
        <f>IFERROR(MIN(CM_Bidders),0)</f>
        <v>330</v>
      </c>
      <c r="F184" s="3">
        <f>IFERROR(MAX(CM_Bidders),0)</f>
        <v>500</v>
      </c>
      <c r="G184" s="3">
        <f>IFERROR(AVERAGE(CM_Bidders),0)</f>
        <v>426.66666666666669</v>
      </c>
      <c r="H184" s="40" t="str">
        <f>tbl_CM[[#This Row],[Item '#]]&amp;"     "&amp;tbl_CM[[#This Row],[Description]]&amp;"     ("&amp;tbl_CM[[#This Row],[Unit]]&amp;")"</f>
        <v xml:space="preserve">     4" x 4" Tee     (EA)</v>
      </c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>
        <v>450</v>
      </c>
      <c r="X184" s="40">
        <v>330</v>
      </c>
      <c r="Y184" s="40">
        <v>500</v>
      </c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3"/>
    </row>
    <row r="185" spans="1:41" ht="18" customHeight="1" x14ac:dyDescent="0.3">
      <c r="A185" s="1">
        <v>2017</v>
      </c>
      <c r="C185" s="2" t="s">
        <v>6249</v>
      </c>
      <c r="D185" s="1" t="s">
        <v>59</v>
      </c>
      <c r="E185" s="3">
        <f>IFERROR(MIN(CM_Bidders),0)</f>
        <v>300</v>
      </c>
      <c r="F185" s="3">
        <f>IFERROR(MAX(CM_Bidders),0)</f>
        <v>500</v>
      </c>
      <c r="G185" s="3">
        <f>IFERROR(AVERAGE(CM_Bidders),0)</f>
        <v>376.66666666666669</v>
      </c>
      <c r="H185" s="40" t="str">
        <f>tbl_CM[[#This Row],[Item '#]]&amp;"     "&amp;tbl_CM[[#This Row],[Description]]&amp;"     ("&amp;tbl_CM[[#This Row],[Unit]]&amp;")"</f>
        <v xml:space="preserve">     4" x 2" Tee     (EA)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>
        <v>300</v>
      </c>
      <c r="X185" s="40">
        <v>330</v>
      </c>
      <c r="Y185" s="40">
        <v>500</v>
      </c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3"/>
    </row>
    <row r="186" spans="1:41" ht="18" customHeight="1" x14ac:dyDescent="0.3">
      <c r="A186" s="1">
        <v>2017</v>
      </c>
      <c r="C186" s="2" t="s">
        <v>6250</v>
      </c>
      <c r="D186" s="1" t="s">
        <v>59</v>
      </c>
      <c r="E186" s="3">
        <f>IFERROR(MIN(CM_Bidders),0)</f>
        <v>110</v>
      </c>
      <c r="F186" s="3">
        <f>IFERROR(MAX(CM_Bidders),0)</f>
        <v>400</v>
      </c>
      <c r="G186" s="3">
        <f>IFERROR(AVERAGE(CM_Bidders),0)</f>
        <v>216.66666666666666</v>
      </c>
      <c r="H186" s="40" t="str">
        <f>tbl_CM[[#This Row],[Item '#]]&amp;"     "&amp;tbl_CM[[#This Row],[Description]]&amp;"     ("&amp;tbl_CM[[#This Row],[Unit]]&amp;")"</f>
        <v xml:space="preserve">     2” x 2” Tee     (EA)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>
        <v>140</v>
      </c>
      <c r="X186" s="40">
        <v>110</v>
      </c>
      <c r="Y186" s="40">
        <v>400</v>
      </c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3"/>
    </row>
    <row r="187" spans="1:41" ht="18" customHeight="1" x14ac:dyDescent="0.3">
      <c r="A187" s="1">
        <v>2017</v>
      </c>
      <c r="C187" s="2" t="s">
        <v>6251</v>
      </c>
      <c r="D187" s="1" t="s">
        <v>59</v>
      </c>
      <c r="E187" s="3">
        <f>IFERROR(MIN(CM_Bidders),0)</f>
        <v>220</v>
      </c>
      <c r="F187" s="3">
        <f>IFERROR(MAX(CM_Bidders),0)</f>
        <v>500</v>
      </c>
      <c r="G187" s="3">
        <f>IFERROR(AVERAGE(CM_Bidders),0)</f>
        <v>343.33333333333331</v>
      </c>
      <c r="H187" s="40" t="str">
        <f>tbl_CM[[#This Row],[Item '#]]&amp;"     "&amp;tbl_CM[[#This Row],[Description]]&amp;"     ("&amp;tbl_CM[[#This Row],[Unit]]&amp;")"</f>
        <v xml:space="preserve">     4" x 1" Tee     (EA)</v>
      </c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>
        <v>310</v>
      </c>
      <c r="X187" s="40">
        <v>220</v>
      </c>
      <c r="Y187" s="40">
        <v>500</v>
      </c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3"/>
    </row>
    <row r="188" spans="1:41" ht="18" customHeight="1" x14ac:dyDescent="0.3">
      <c r="A188" s="1">
        <v>2017</v>
      </c>
      <c r="C188" s="2" t="s">
        <v>6252</v>
      </c>
      <c r="D188" s="1" t="s">
        <v>59</v>
      </c>
      <c r="E188" s="3">
        <f>IFERROR(MIN(CM_Bidders),0)</f>
        <v>30</v>
      </c>
      <c r="F188" s="3">
        <f>IFERROR(MAX(CM_Bidders),0)</f>
        <v>150</v>
      </c>
      <c r="G188" s="3">
        <f>IFERROR(AVERAGE(CM_Bidders),0)</f>
        <v>76.666666666666671</v>
      </c>
      <c r="H188" s="40" t="str">
        <f>tbl_CM[[#This Row],[Item '#]]&amp;"     "&amp;tbl_CM[[#This Row],[Description]]&amp;"     ("&amp;tbl_CM[[#This Row],[Unit]]&amp;")"</f>
        <v xml:space="preserve">     1" 11.25° Bend     (EA)</v>
      </c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>
        <v>150</v>
      </c>
      <c r="X188" s="40">
        <v>50</v>
      </c>
      <c r="Y188" s="40">
        <v>30</v>
      </c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3"/>
    </row>
    <row r="189" spans="1:41" ht="18" customHeight="1" x14ac:dyDescent="0.3">
      <c r="A189" s="1">
        <v>2017</v>
      </c>
      <c r="C189" s="2" t="s">
        <v>6253</v>
      </c>
      <c r="D189" s="1" t="s">
        <v>59</v>
      </c>
      <c r="E189" s="3">
        <f>IFERROR(MIN(CM_Bidders),0)</f>
        <v>44</v>
      </c>
      <c r="F189" s="3">
        <f>IFERROR(MAX(CM_Bidders),0)</f>
        <v>200</v>
      </c>
      <c r="G189" s="3">
        <f>IFERROR(AVERAGE(CM_Bidders),0)</f>
        <v>148</v>
      </c>
      <c r="H189" s="40" t="str">
        <f>tbl_CM[[#This Row],[Item '#]]&amp;"     "&amp;tbl_CM[[#This Row],[Description]]&amp;"     ("&amp;tbl_CM[[#This Row],[Unit]]&amp;")"</f>
        <v xml:space="preserve">     4” Plug     (EA)</v>
      </c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>
        <v>200</v>
      </c>
      <c r="X189" s="40">
        <v>44</v>
      </c>
      <c r="Y189" s="40">
        <v>200</v>
      </c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3"/>
    </row>
    <row r="190" spans="1:41" ht="18" customHeight="1" x14ac:dyDescent="0.3">
      <c r="A190" s="1">
        <v>2017</v>
      </c>
      <c r="C190" s="2" t="s">
        <v>6254</v>
      </c>
      <c r="D190" s="1" t="s">
        <v>59</v>
      </c>
      <c r="E190" s="3">
        <f>IFERROR(MIN(CM_Bidders),0)</f>
        <v>17</v>
      </c>
      <c r="F190" s="3">
        <f>IFERROR(MAX(CM_Bidders),0)</f>
        <v>150</v>
      </c>
      <c r="G190" s="3">
        <f>IFERROR(AVERAGE(CM_Bidders),0)</f>
        <v>105.66666666666667</v>
      </c>
      <c r="H190" s="40" t="str">
        <f>tbl_CM[[#This Row],[Item '#]]&amp;"     "&amp;tbl_CM[[#This Row],[Description]]&amp;"     ("&amp;tbl_CM[[#This Row],[Unit]]&amp;")"</f>
        <v xml:space="preserve">     2" Plug     (EA)</v>
      </c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>
        <v>150</v>
      </c>
      <c r="X190" s="40">
        <v>17</v>
      </c>
      <c r="Y190" s="40">
        <v>150</v>
      </c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3"/>
    </row>
    <row r="191" spans="1:41" ht="18" customHeight="1" x14ac:dyDescent="0.3">
      <c r="A191" s="1">
        <v>2017</v>
      </c>
      <c r="C191" s="2" t="s">
        <v>6255</v>
      </c>
      <c r="D191" s="1" t="s">
        <v>59</v>
      </c>
      <c r="E191" s="3">
        <f>IFERROR(MIN(CM_Bidders),0)</f>
        <v>17</v>
      </c>
      <c r="F191" s="3">
        <f>IFERROR(MAX(CM_Bidders),0)</f>
        <v>100</v>
      </c>
      <c r="G191" s="3">
        <f>IFERROR(AVERAGE(CM_Bidders),0)</f>
        <v>72.333333333333329</v>
      </c>
      <c r="H191" s="40" t="str">
        <f>tbl_CM[[#This Row],[Item '#]]&amp;"     "&amp;tbl_CM[[#This Row],[Description]]&amp;"     ("&amp;tbl_CM[[#This Row],[Unit]]&amp;")"</f>
        <v xml:space="preserve">     1" Plug     (EA)</v>
      </c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>
        <v>100</v>
      </c>
      <c r="X191" s="40">
        <v>17</v>
      </c>
      <c r="Y191" s="40">
        <v>100</v>
      </c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3"/>
    </row>
    <row r="192" spans="1:41" ht="18" customHeight="1" x14ac:dyDescent="0.3">
      <c r="A192" s="1">
        <v>2017</v>
      </c>
      <c r="C192" s="2" t="s">
        <v>6256</v>
      </c>
      <c r="D192" s="1" t="s">
        <v>59</v>
      </c>
      <c r="E192" s="3">
        <f>IFERROR(MIN(CM_Bidders),0)</f>
        <v>33</v>
      </c>
      <c r="F192" s="3">
        <f>IFERROR(MAX(CM_Bidders),0)</f>
        <v>400</v>
      </c>
      <c r="G192" s="3">
        <f>IFERROR(AVERAGE(CM_Bidders),0)</f>
        <v>194.33333333333334</v>
      </c>
      <c r="H192" s="40" t="str">
        <f>tbl_CM[[#This Row],[Item '#]]&amp;"     "&amp;tbl_CM[[#This Row],[Description]]&amp;"     ("&amp;tbl_CM[[#This Row],[Unit]]&amp;")"</f>
        <v xml:space="preserve">     4" x 2" Reducer     (EA)</v>
      </c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>
        <v>150</v>
      </c>
      <c r="X192" s="40">
        <v>33</v>
      </c>
      <c r="Y192" s="40">
        <v>400</v>
      </c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3"/>
    </row>
    <row r="193" spans="1:41" ht="18" customHeight="1" x14ac:dyDescent="0.3">
      <c r="A193" s="1">
        <v>2017</v>
      </c>
      <c r="C193" s="2" t="s">
        <v>6257</v>
      </c>
      <c r="D193" s="1" t="s">
        <v>59</v>
      </c>
      <c r="E193" s="3">
        <f>IFERROR(MIN(CM_Bidders),0)</f>
        <v>4100</v>
      </c>
      <c r="F193" s="3">
        <f>IFERROR(MAX(CM_Bidders),0)</f>
        <v>5500</v>
      </c>
      <c r="G193" s="3">
        <f>IFERROR(AVERAGE(CM_Bidders),0)</f>
        <v>4773.333333333333</v>
      </c>
      <c r="H193" s="40" t="str">
        <f>tbl_CM[[#This Row],[Item '#]]&amp;"     "&amp;tbl_CM[[#This Row],[Description]]&amp;"     ("&amp;tbl_CM[[#This Row],[Unit]]&amp;")"</f>
        <v xml:space="preserve">     Sample Tap, with vault     (EA)</v>
      </c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>
        <v>4100</v>
      </c>
      <c r="X193" s="40">
        <v>4720</v>
      </c>
      <c r="Y193" s="40">
        <v>5500</v>
      </c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3"/>
    </row>
    <row r="194" spans="1:41" ht="18" customHeight="1" x14ac:dyDescent="0.3">
      <c r="A194" s="1">
        <v>2017</v>
      </c>
      <c r="C194" s="2" t="s">
        <v>6258</v>
      </c>
      <c r="D194" s="1" t="s">
        <v>59</v>
      </c>
      <c r="E194" s="3">
        <f>IFERROR(MIN(CM_Bidders),0)</f>
        <v>4718</v>
      </c>
      <c r="F194" s="3">
        <f>IFERROR(MAX(CM_Bidders),0)</f>
        <v>7500</v>
      </c>
      <c r="G194" s="3">
        <f>IFERROR(AVERAGE(CM_Bidders),0)</f>
        <v>6348.666666666667</v>
      </c>
      <c r="H194" s="40" t="str">
        <f>tbl_CM[[#This Row],[Item '#]]&amp;"     "&amp;tbl_CM[[#This Row],[Description]]&amp;"     ("&amp;tbl_CM[[#This Row],[Unit]]&amp;")"</f>
        <v xml:space="preserve">     Replace Ex. Water Well Pumps     (EA)</v>
      </c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>
        <v>6828</v>
      </c>
      <c r="X194" s="40">
        <v>4718</v>
      </c>
      <c r="Y194" s="40">
        <v>7500</v>
      </c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3"/>
    </row>
    <row r="195" spans="1:41" ht="18" customHeight="1" x14ac:dyDescent="0.3">
      <c r="A195" s="1">
        <v>2017</v>
      </c>
      <c r="C195" s="2" t="s">
        <v>6259</v>
      </c>
      <c r="D195" s="1" t="s">
        <v>59</v>
      </c>
      <c r="E195" s="3">
        <f>IFERROR(MIN(CM_Bidders),0)</f>
        <v>29605</v>
      </c>
      <c r="F195" s="3">
        <f>IFERROR(MAX(CM_Bidders),0)</f>
        <v>50000</v>
      </c>
      <c r="G195" s="3">
        <f>IFERROR(AVERAGE(CM_Bidders),0)</f>
        <v>42657.666666666664</v>
      </c>
      <c r="H195" s="40" t="str">
        <f>tbl_CM[[#This Row],[Item '#]]&amp;"     "&amp;tbl_CM[[#This Row],[Description]]&amp;"     ("&amp;tbl_CM[[#This Row],[Unit]]&amp;")"</f>
        <v xml:space="preserve">     Water Supply Well, complete with pump     (EA)</v>
      </c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>
        <v>48368</v>
      </c>
      <c r="X195" s="40">
        <v>29605</v>
      </c>
      <c r="Y195" s="40">
        <v>50000</v>
      </c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3"/>
    </row>
    <row r="196" spans="1:41" ht="18" customHeight="1" x14ac:dyDescent="0.3">
      <c r="A196" s="1">
        <v>2017</v>
      </c>
      <c r="C196" s="2" t="s">
        <v>6260</v>
      </c>
      <c r="D196" s="1" t="s">
        <v>59</v>
      </c>
      <c r="E196" s="3">
        <f>IFERROR(MIN(CM_Bidders),0)</f>
        <v>250000</v>
      </c>
      <c r="F196" s="3">
        <f>IFERROR(MAX(CM_Bidders),0)</f>
        <v>276500</v>
      </c>
      <c r="G196" s="3">
        <f>IFERROR(AVERAGE(CM_Bidders),0)</f>
        <v>260186.66666666666</v>
      </c>
      <c r="H196" s="40" t="str">
        <f>tbl_CM[[#This Row],[Item '#]]&amp;"     "&amp;tbl_CM[[#This Row],[Description]]&amp;"     ("&amp;tbl_CM[[#This Row],[Unit]]&amp;")"</f>
        <v xml:space="preserve">     Water Treatment Plant – Installed Complete     (EA)</v>
      </c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>
        <v>254060</v>
      </c>
      <c r="X196" s="40">
        <v>276500</v>
      </c>
      <c r="Y196" s="40">
        <v>250000</v>
      </c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3"/>
    </row>
    <row r="197" spans="1:41" ht="18" customHeight="1" x14ac:dyDescent="0.3">
      <c r="A197" s="1">
        <v>2017</v>
      </c>
      <c r="C197" s="2" t="s">
        <v>6261</v>
      </c>
      <c r="D197" s="1" t="s">
        <v>59</v>
      </c>
      <c r="E197" s="3">
        <f>IFERROR(MIN(CM_Bidders),0)</f>
        <v>475903</v>
      </c>
      <c r="F197" s="3">
        <f>IFERROR(MAX(CM_Bidders),0)</f>
        <v>520690</v>
      </c>
      <c r="G197" s="3">
        <f>IFERROR(AVERAGE(CM_Bidders),0)</f>
        <v>498864.33333333331</v>
      </c>
      <c r="H197" s="40" t="str">
        <f>tbl_CM[[#This Row],[Item '#]]&amp;"     "&amp;tbl_CM[[#This Row],[Description]]&amp;"     ("&amp;tbl_CM[[#This Row],[Unit]]&amp;")"</f>
        <v xml:space="preserve">     Elevated Water Storage Tank - Installed Complete     (EA)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>
        <v>475903</v>
      </c>
      <c r="X197" s="40">
        <v>520690</v>
      </c>
      <c r="Y197" s="40">
        <v>500000</v>
      </c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3"/>
    </row>
    <row r="198" spans="1:41" ht="18" customHeight="1" x14ac:dyDescent="0.3">
      <c r="A198" s="1">
        <v>2017</v>
      </c>
      <c r="C198" s="2" t="s">
        <v>6262</v>
      </c>
      <c r="D198" s="1" t="s">
        <v>59</v>
      </c>
      <c r="E198" s="3">
        <f>IFERROR(MIN(CM_Bidders),0)</f>
        <v>8282</v>
      </c>
      <c r="F198" s="3">
        <f>IFERROR(MAX(CM_Bidders),0)</f>
        <v>10000</v>
      </c>
      <c r="G198" s="3">
        <f>IFERROR(AVERAGE(CM_Bidders),0)</f>
        <v>8980.6666666666661</v>
      </c>
      <c r="H198" s="40" t="str">
        <f>tbl_CM[[#This Row],[Item '#]]&amp;"     "&amp;tbl_CM[[#This Row],[Description]]&amp;"     ("&amp;tbl_CM[[#This Row],[Unit]]&amp;")"</f>
        <v xml:space="preserve">     4x mdp     (EA)</v>
      </c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>
        <v>8282</v>
      </c>
      <c r="X198" s="40">
        <v>8660</v>
      </c>
      <c r="Y198" s="40">
        <v>10000</v>
      </c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3"/>
    </row>
    <row r="199" spans="1:41" ht="18" customHeight="1" x14ac:dyDescent="0.3">
      <c r="A199" s="1">
        <v>2017</v>
      </c>
      <c r="C199" s="2" t="s">
        <v>6263</v>
      </c>
      <c r="D199" s="1" t="s">
        <v>59</v>
      </c>
      <c r="E199" s="3">
        <f>IFERROR(MIN(CM_Bidders),0)</f>
        <v>4000</v>
      </c>
      <c r="F199" s="3">
        <f>IFERROR(MAX(CM_Bidders),0)</f>
        <v>6332</v>
      </c>
      <c r="G199" s="3">
        <f>IFERROR(AVERAGE(CM_Bidders),0)</f>
        <v>4887.333333333333</v>
      </c>
      <c r="H199" s="40" t="str">
        <f>tbl_CM[[#This Row],[Item '#]]&amp;"     "&amp;tbl_CM[[#This Row],[Description]]&amp;"     ("&amp;tbl_CM[[#This Row],[Unit]]&amp;")"</f>
        <v xml:space="preserve">     4x Branch Circuit Panelboard     (EA)</v>
      </c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>
        <v>6332</v>
      </c>
      <c r="X199" s="40">
        <v>4330</v>
      </c>
      <c r="Y199" s="40">
        <v>4000</v>
      </c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3"/>
    </row>
    <row r="200" spans="1:41" ht="18" customHeight="1" x14ac:dyDescent="0.3">
      <c r="A200" s="1">
        <v>2017</v>
      </c>
      <c r="C200" s="2" t="s">
        <v>6264</v>
      </c>
      <c r="D200" s="1" t="s">
        <v>59</v>
      </c>
      <c r="E200" s="3">
        <f>IFERROR(MIN(CM_Bidders),0)</f>
        <v>2472</v>
      </c>
      <c r="F200" s="3">
        <f>IFERROR(MAX(CM_Bidders),0)</f>
        <v>5396</v>
      </c>
      <c r="G200" s="3">
        <f>IFERROR(AVERAGE(CM_Bidders),0)</f>
        <v>4289.333333333333</v>
      </c>
      <c r="H200" s="40" t="str">
        <f>tbl_CM[[#This Row],[Item '#]]&amp;"     "&amp;tbl_CM[[#This Row],[Description]]&amp;"     ("&amp;tbl_CM[[#This Row],[Unit]]&amp;")"</f>
        <v xml:space="preserve">     4x Mini-power Center     (EA)</v>
      </c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>
        <v>5396</v>
      </c>
      <c r="X200" s="40">
        <v>2472</v>
      </c>
      <c r="Y200" s="40">
        <v>5000</v>
      </c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3"/>
    </row>
    <row r="201" spans="1:41" ht="18" customHeight="1" x14ac:dyDescent="0.3">
      <c r="A201" s="1">
        <v>2017</v>
      </c>
      <c r="C201" s="2" t="s">
        <v>6265</v>
      </c>
      <c r="D201" s="1" t="s">
        <v>59</v>
      </c>
      <c r="E201" s="3">
        <f>IFERROR(MIN(CM_Bidders),0)</f>
        <v>1000</v>
      </c>
      <c r="F201" s="3">
        <f>IFERROR(MAX(CM_Bidders),0)</f>
        <v>2178</v>
      </c>
      <c r="G201" s="3">
        <f>IFERROR(AVERAGE(CM_Bidders),0)</f>
        <v>1454</v>
      </c>
      <c r="H201" s="40" t="str">
        <f>tbl_CM[[#This Row],[Item '#]]&amp;"     "&amp;tbl_CM[[#This Row],[Description]]&amp;"     ("&amp;tbl_CM[[#This Row],[Unit]]&amp;")"</f>
        <v xml:space="preserve">     4x Pump Control Panel FBO     (EA)</v>
      </c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>
        <v>1184</v>
      </c>
      <c r="X201" s="40">
        <v>2178</v>
      </c>
      <c r="Y201" s="40">
        <v>1000</v>
      </c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3"/>
    </row>
    <row r="202" spans="1:41" ht="18" customHeight="1" x14ac:dyDescent="0.3">
      <c r="A202" s="1">
        <v>2017</v>
      </c>
      <c r="C202" s="2" t="s">
        <v>6266</v>
      </c>
      <c r="D202" s="1" t="s">
        <v>59</v>
      </c>
      <c r="E202" s="3">
        <f>IFERROR(MIN(CM_Bidders),0)</f>
        <v>500</v>
      </c>
      <c r="F202" s="3">
        <f>IFERROR(MAX(CM_Bidders),0)</f>
        <v>1336</v>
      </c>
      <c r="G202" s="3">
        <f>IFERROR(AVERAGE(CM_Bidders),0)</f>
        <v>942.66666666666663</v>
      </c>
      <c r="H202" s="40" t="str">
        <f>tbl_CM[[#This Row],[Item '#]]&amp;"     "&amp;tbl_CM[[#This Row],[Description]]&amp;"     ("&amp;tbl_CM[[#This Row],[Unit]]&amp;")"</f>
        <v xml:space="preserve">     4x Misc. Pump Controllers F&amp;SBO     (EA)</v>
      </c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>
        <v>992</v>
      </c>
      <c r="X202" s="40">
        <v>1336</v>
      </c>
      <c r="Y202" s="40">
        <v>500</v>
      </c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3"/>
    </row>
    <row r="203" spans="1:41" ht="18" customHeight="1" x14ac:dyDescent="0.3">
      <c r="A203" s="1">
        <v>2017</v>
      </c>
      <c r="C203" s="2" t="s">
        <v>6267</v>
      </c>
      <c r="D203" s="1" t="s">
        <v>59</v>
      </c>
      <c r="E203" s="3">
        <f>IFERROR(MIN(CM_Bidders),0)</f>
        <v>2655</v>
      </c>
      <c r="F203" s="3">
        <f>IFERROR(MAX(CM_Bidders),0)</f>
        <v>6195</v>
      </c>
      <c r="G203" s="3">
        <f>IFERROR(AVERAGE(CM_Bidders),0)</f>
        <v>4950</v>
      </c>
      <c r="H203" s="40" t="str">
        <f>tbl_CM[[#This Row],[Item '#]]&amp;"     "&amp;tbl_CM[[#This Row],[Description]]&amp;"     ("&amp;tbl_CM[[#This Row],[Unit]]&amp;")"</f>
        <v xml:space="preserve">     4x Automatic Transfer Switch     (EA)</v>
      </c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>
        <v>6195</v>
      </c>
      <c r="X203" s="40">
        <v>2655</v>
      </c>
      <c r="Y203" s="40">
        <v>6000</v>
      </c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3"/>
    </row>
    <row r="204" spans="1:41" ht="18" customHeight="1" x14ac:dyDescent="0.3">
      <c r="A204" s="1">
        <v>2017</v>
      </c>
      <c r="C204" s="2" t="s">
        <v>6268</v>
      </c>
      <c r="D204" s="1" t="s">
        <v>59</v>
      </c>
      <c r="E204" s="3">
        <f>IFERROR(MIN(CM_Bidders),0)</f>
        <v>46502</v>
      </c>
      <c r="F204" s="3">
        <f>IFERROR(MAX(CM_Bidders),0)</f>
        <v>55000</v>
      </c>
      <c r="G204" s="3">
        <f>IFERROR(AVERAGE(CM_Bidders),0)</f>
        <v>49600.666666666664</v>
      </c>
      <c r="H204" s="40" t="str">
        <f>tbl_CM[[#This Row],[Item '#]]&amp;"     "&amp;tbl_CM[[#This Row],[Description]]&amp;"     ("&amp;tbl_CM[[#This Row],[Unit]]&amp;")"</f>
        <v xml:space="preserve">     Generator     (EA)</v>
      </c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>
        <v>46502</v>
      </c>
      <c r="X204" s="40">
        <v>47300</v>
      </c>
      <c r="Y204" s="40">
        <v>55000</v>
      </c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3"/>
    </row>
    <row r="205" spans="1:41" ht="18" customHeight="1" x14ac:dyDescent="0.3">
      <c r="A205" s="1">
        <v>2017</v>
      </c>
      <c r="C205" s="2" t="s">
        <v>6269</v>
      </c>
      <c r="D205" s="1" t="s">
        <v>59</v>
      </c>
      <c r="E205" s="3">
        <f>IFERROR(MIN(CM_Bidders),0)</f>
        <v>2000</v>
      </c>
      <c r="F205" s="3">
        <f>IFERROR(MAX(CM_Bidders),0)</f>
        <v>4638</v>
      </c>
      <c r="G205" s="3">
        <f>IFERROR(AVERAGE(CM_Bidders),0)</f>
        <v>2903.3333333333335</v>
      </c>
      <c r="H205" s="40" t="str">
        <f>tbl_CM[[#This Row],[Item '#]]&amp;"     "&amp;tbl_CM[[#This Row],[Description]]&amp;"     ("&amp;tbl_CM[[#This Row],[Unit]]&amp;")"</f>
        <v xml:space="preserve">     4x Utility Disconnect Switch     (EA)</v>
      </c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>
        <v>2072</v>
      </c>
      <c r="X205" s="40">
        <v>4638</v>
      </c>
      <c r="Y205" s="40">
        <v>2000</v>
      </c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3"/>
    </row>
    <row r="206" spans="1:41" ht="18" customHeight="1" x14ac:dyDescent="0.3">
      <c r="A206" s="1">
        <v>2017</v>
      </c>
      <c r="C206" s="2" t="s">
        <v>6270</v>
      </c>
      <c r="D206" s="1" t="s">
        <v>59</v>
      </c>
      <c r="E206" s="3">
        <f>IFERROR(MIN(CM_Bidders),0)</f>
        <v>3000</v>
      </c>
      <c r="F206" s="3">
        <f>IFERROR(MAX(CM_Bidders),0)</f>
        <v>3880</v>
      </c>
      <c r="G206" s="3">
        <f>IFERROR(AVERAGE(CM_Bidders),0)</f>
        <v>3394.3333333333335</v>
      </c>
      <c r="H206" s="40" t="str">
        <f>tbl_CM[[#This Row],[Item '#]]&amp;"     "&amp;tbl_CM[[#This Row],[Description]]&amp;"     ("&amp;tbl_CM[[#This Row],[Unit]]&amp;")"</f>
        <v xml:space="preserve">     4x Enclosed Service Rated Circuit Breaker     (EA)</v>
      </c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>
        <v>3303</v>
      </c>
      <c r="X206" s="40">
        <v>3880</v>
      </c>
      <c r="Y206" s="40">
        <v>3000</v>
      </c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3"/>
    </row>
    <row r="207" spans="1:41" ht="18" customHeight="1" x14ac:dyDescent="0.3">
      <c r="A207" s="1">
        <v>2017</v>
      </c>
      <c r="C207" s="2" t="s">
        <v>6271</v>
      </c>
      <c r="D207" s="1" t="s">
        <v>9</v>
      </c>
      <c r="E207" s="3">
        <f>IFERROR(MIN(CM_Bidders),0)</f>
        <v>23303</v>
      </c>
      <c r="F207" s="3">
        <f>IFERROR(MAX(CM_Bidders),0)</f>
        <v>27000</v>
      </c>
      <c r="G207" s="3">
        <f>IFERROR(AVERAGE(CM_Bidders),0)</f>
        <v>24614.333333333332</v>
      </c>
      <c r="H207" s="40" t="str">
        <f>tbl_CM[[#This Row],[Item '#]]&amp;"     "&amp;tbl_CM[[#This Row],[Description]]&amp;"     ("&amp;tbl_CM[[#This Row],[Unit]]&amp;")"</f>
        <v xml:space="preserve">     Remote Terminal Unit - SCADA     (LS)</v>
      </c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>
        <v>23303</v>
      </c>
      <c r="X207" s="40">
        <v>23540</v>
      </c>
      <c r="Y207" s="40">
        <v>27000</v>
      </c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3"/>
    </row>
    <row r="208" spans="1:41" ht="18" customHeight="1" x14ac:dyDescent="0.3">
      <c r="A208" s="1">
        <v>2017</v>
      </c>
      <c r="C208" s="2" t="s">
        <v>6272</v>
      </c>
      <c r="D208" s="1" t="s">
        <v>59</v>
      </c>
      <c r="E208" s="3">
        <f>IFERROR(MIN(CM_Bidders),0)</f>
        <v>5280</v>
      </c>
      <c r="F208" s="3">
        <f>IFERROR(MAX(CM_Bidders),0)</f>
        <v>25481</v>
      </c>
      <c r="G208" s="3">
        <f>IFERROR(AVERAGE(CM_Bidders),0)</f>
        <v>13587</v>
      </c>
      <c r="H208" s="40" t="str">
        <f>tbl_CM[[#This Row],[Item '#]]&amp;"     "&amp;tbl_CM[[#This Row],[Description]]&amp;"     ("&amp;tbl_CM[[#This Row],[Unit]]&amp;")"</f>
        <v xml:space="preserve">     Electrical Service     (EA)</v>
      </c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>
        <v>25481</v>
      </c>
      <c r="X208" s="40">
        <v>5280</v>
      </c>
      <c r="Y208" s="40">
        <v>10000</v>
      </c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3"/>
    </row>
    <row r="209" spans="1:41" ht="18" customHeight="1" x14ac:dyDescent="0.3">
      <c r="A209" s="1">
        <v>2017</v>
      </c>
      <c r="C209" s="2" t="s">
        <v>6273</v>
      </c>
      <c r="D209" s="1" t="s">
        <v>9</v>
      </c>
      <c r="E209" s="3">
        <f>IFERROR(MIN(CM_Bidders),0)</f>
        <v>606</v>
      </c>
      <c r="F209" s="3">
        <f>IFERROR(MAX(CM_Bidders),0)</f>
        <v>1000</v>
      </c>
      <c r="G209" s="3">
        <f>IFERROR(AVERAGE(CM_Bidders),0)</f>
        <v>865.33333333333337</v>
      </c>
      <c r="H209" s="40" t="str">
        <f>tbl_CM[[#This Row],[Item '#]]&amp;"     "&amp;tbl_CM[[#This Row],[Description]]&amp;"     ("&amp;tbl_CM[[#This Row],[Unit]]&amp;")"</f>
        <v xml:space="preserve">     Grounding     (LS)</v>
      </c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>
        <v>606</v>
      </c>
      <c r="X209" s="40">
        <v>990</v>
      </c>
      <c r="Y209" s="40">
        <v>1000</v>
      </c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3"/>
    </row>
    <row r="210" spans="1:41" ht="18" customHeight="1" x14ac:dyDescent="0.3">
      <c r="A210" s="1">
        <v>2017</v>
      </c>
      <c r="C210" s="2" t="s">
        <v>5469</v>
      </c>
      <c r="D210" s="1" t="s">
        <v>59</v>
      </c>
      <c r="E210" s="3">
        <f>IFERROR(MIN(CM_Bidders),0)</f>
        <v>3000</v>
      </c>
      <c r="F210" s="3">
        <f>IFERROR(MAX(CM_Bidders),0)</f>
        <v>5081</v>
      </c>
      <c r="G210" s="3">
        <f>IFERROR(AVERAGE(CM_Bidders),0)</f>
        <v>4011.6666666666665</v>
      </c>
      <c r="H210" s="40" t="str">
        <f>tbl_CM[[#This Row],[Item '#]]&amp;"     "&amp;tbl_CM[[#This Row],[Description]]&amp;"     ("&amp;tbl_CM[[#This Row],[Unit]]&amp;")"</f>
        <v xml:space="preserve">     Site Lighting     (EA)</v>
      </c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>
        <v>5081</v>
      </c>
      <c r="X210" s="40">
        <v>3954</v>
      </c>
      <c r="Y210" s="40">
        <v>3000</v>
      </c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3"/>
    </row>
    <row r="211" spans="1:41" ht="18" customHeight="1" x14ac:dyDescent="0.3">
      <c r="A211" s="1">
        <v>2017</v>
      </c>
      <c r="C211" s="2" t="s">
        <v>6274</v>
      </c>
      <c r="D211" s="1" t="s">
        <v>59</v>
      </c>
      <c r="E211" s="3">
        <f>IFERROR(MIN(CM_Bidders),0)</f>
        <v>500</v>
      </c>
      <c r="F211" s="3">
        <f>IFERROR(MAX(CM_Bidders),0)</f>
        <v>904</v>
      </c>
      <c r="G211" s="3">
        <f>IFERROR(AVERAGE(CM_Bidders),0)</f>
        <v>680.66666666666663</v>
      </c>
      <c r="H211" s="40" t="str">
        <f>tbl_CM[[#This Row],[Item '#]]&amp;"     "&amp;tbl_CM[[#This Row],[Description]]&amp;"     ("&amp;tbl_CM[[#This Row],[Unit]]&amp;")"</f>
        <v xml:space="preserve">     Building Lighting     (EA)</v>
      </c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>
        <v>904</v>
      </c>
      <c r="X211" s="40">
        <v>638</v>
      </c>
      <c r="Y211" s="40">
        <v>500</v>
      </c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3"/>
    </row>
    <row r="212" spans="1:41" ht="18" customHeight="1" x14ac:dyDescent="0.3">
      <c r="A212" s="1">
        <v>2017</v>
      </c>
      <c r="C212" s="2" t="s">
        <v>6275</v>
      </c>
      <c r="D212" s="1" t="s">
        <v>59</v>
      </c>
      <c r="E212" s="3">
        <f>IFERROR(MIN(CM_Bidders),0)</f>
        <v>275</v>
      </c>
      <c r="F212" s="3">
        <f>IFERROR(MAX(CM_Bidders),0)</f>
        <v>500</v>
      </c>
      <c r="G212" s="3">
        <f>IFERROR(AVERAGE(CM_Bidders),0)</f>
        <v>374.33333333333331</v>
      </c>
      <c r="H212" s="40" t="str">
        <f>tbl_CM[[#This Row],[Item '#]]&amp;"     "&amp;tbl_CM[[#This Row],[Description]]&amp;"     ("&amp;tbl_CM[[#This Row],[Unit]]&amp;")"</f>
        <v xml:space="preserve">     Receptacles     (EA)</v>
      </c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>
        <v>348</v>
      </c>
      <c r="X212" s="40">
        <v>275</v>
      </c>
      <c r="Y212" s="40">
        <v>500</v>
      </c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3"/>
    </row>
    <row r="213" spans="1:41" ht="18" customHeight="1" x14ac:dyDescent="0.3">
      <c r="A213" s="1">
        <v>2017</v>
      </c>
      <c r="C213" s="2" t="s">
        <v>6276</v>
      </c>
      <c r="D213" s="1" t="s">
        <v>9</v>
      </c>
      <c r="E213" s="3">
        <f>IFERROR(MIN(CM_Bidders),0)</f>
        <v>3410</v>
      </c>
      <c r="F213" s="3">
        <f>IFERROR(MAX(CM_Bidders),0)</f>
        <v>29000</v>
      </c>
      <c r="G213" s="3">
        <f>IFERROR(AVERAGE(CM_Bidders),0)</f>
        <v>12744.333333333334</v>
      </c>
      <c r="H213" s="40" t="str">
        <f>tbl_CM[[#This Row],[Item '#]]&amp;"     "&amp;tbl_CM[[#This Row],[Description]]&amp;"     ("&amp;tbl_CM[[#This Row],[Unit]]&amp;")"</f>
        <v xml:space="preserve">     Feeders     (LS)</v>
      </c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>
        <v>5823</v>
      </c>
      <c r="X213" s="40">
        <v>3410</v>
      </c>
      <c r="Y213" s="40">
        <v>29000</v>
      </c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3"/>
    </row>
    <row r="214" spans="1:41" ht="18" customHeight="1" x14ac:dyDescent="0.3">
      <c r="A214" s="1">
        <v>2017</v>
      </c>
      <c r="C214" s="2" t="s">
        <v>6277</v>
      </c>
      <c r="D214" s="1" t="s">
        <v>9</v>
      </c>
      <c r="E214" s="3">
        <f>IFERROR(MIN(CM_Bidders),0)</f>
        <v>970</v>
      </c>
      <c r="F214" s="3">
        <f>IFERROR(MAX(CM_Bidders),0)</f>
        <v>2145</v>
      </c>
      <c r="G214" s="3">
        <f>IFERROR(AVERAGE(CM_Bidders),0)</f>
        <v>1705</v>
      </c>
      <c r="H214" s="40" t="str">
        <f>tbl_CM[[#This Row],[Item '#]]&amp;"     "&amp;tbl_CM[[#This Row],[Description]]&amp;"     ("&amp;tbl_CM[[#This Row],[Unit]]&amp;")"</f>
        <v xml:space="preserve">     Equipment Monitoring     (LS)</v>
      </c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>
        <v>970</v>
      </c>
      <c r="X214" s="40">
        <v>2145</v>
      </c>
      <c r="Y214" s="40">
        <v>2000</v>
      </c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3"/>
    </row>
    <row r="215" spans="1:41" ht="18" customHeight="1" x14ac:dyDescent="0.3">
      <c r="A215" s="1">
        <v>2017</v>
      </c>
      <c r="C215" s="2" t="s">
        <v>6278</v>
      </c>
      <c r="D215" s="1" t="s">
        <v>9</v>
      </c>
      <c r="E215" s="3">
        <f>IFERROR(MIN(CM_Bidders),0)</f>
        <v>3000</v>
      </c>
      <c r="F215" s="3">
        <f>IFERROR(MAX(CM_Bidders),0)</f>
        <v>4609</v>
      </c>
      <c r="G215" s="3">
        <f>IFERROR(AVERAGE(CM_Bidders),0)</f>
        <v>3801.3333333333335</v>
      </c>
      <c r="H215" s="40" t="str">
        <f>tbl_CM[[#This Row],[Item '#]]&amp;"     "&amp;tbl_CM[[#This Row],[Description]]&amp;"     ("&amp;tbl_CM[[#This Row],[Unit]]&amp;")"</f>
        <v xml:space="preserve">     Controls/Monitoring Cabling     (LS)</v>
      </c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>
        <v>4609</v>
      </c>
      <c r="X215" s="40">
        <v>3795</v>
      </c>
      <c r="Y215" s="40">
        <v>3000</v>
      </c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3"/>
    </row>
    <row r="216" spans="1:41" ht="18" customHeight="1" x14ac:dyDescent="0.3">
      <c r="A216" s="1">
        <v>2017</v>
      </c>
      <c r="C216" s="2" t="s">
        <v>6279</v>
      </c>
      <c r="D216" s="1" t="s">
        <v>9</v>
      </c>
      <c r="E216" s="3">
        <f>IFERROR(MIN(CM_Bidders),0)</f>
        <v>2000</v>
      </c>
      <c r="F216" s="3">
        <f>IFERROR(MAX(CM_Bidders),0)</f>
        <v>5180</v>
      </c>
      <c r="G216" s="3">
        <f>IFERROR(AVERAGE(CM_Bidders),0)</f>
        <v>3230</v>
      </c>
      <c r="H216" s="40" t="str">
        <f>tbl_CM[[#This Row],[Item '#]]&amp;"     "&amp;tbl_CM[[#This Row],[Description]]&amp;"     ("&amp;tbl_CM[[#This Row],[Unit]]&amp;")"</f>
        <v xml:space="preserve">     Electric Service     (LS)</v>
      </c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>
        <v>2510</v>
      </c>
      <c r="X216" s="40">
        <v>5180</v>
      </c>
      <c r="Y216" s="40">
        <v>2000</v>
      </c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3"/>
    </row>
    <row r="217" spans="1:41" ht="18" customHeight="1" x14ac:dyDescent="0.3">
      <c r="A217" s="1">
        <v>2017</v>
      </c>
      <c r="C217" s="2" t="s">
        <v>6265</v>
      </c>
      <c r="D217" s="1" t="s">
        <v>59</v>
      </c>
      <c r="E217" s="3">
        <f>IFERROR(MIN(CM_Bidders),0)</f>
        <v>1000</v>
      </c>
      <c r="F217" s="3">
        <f>IFERROR(MAX(CM_Bidders),0)</f>
        <v>2398</v>
      </c>
      <c r="G217" s="3">
        <f>IFERROR(AVERAGE(CM_Bidders),0)</f>
        <v>1867</v>
      </c>
      <c r="H217" s="40" t="str">
        <f>tbl_CM[[#This Row],[Item '#]]&amp;"     "&amp;tbl_CM[[#This Row],[Description]]&amp;"     ("&amp;tbl_CM[[#This Row],[Unit]]&amp;")"</f>
        <v xml:space="preserve">     4x Pump Control Panel FBO     (EA)</v>
      </c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>
        <v>2203</v>
      </c>
      <c r="X217" s="40">
        <v>2398</v>
      </c>
      <c r="Y217" s="40">
        <v>1000</v>
      </c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3"/>
    </row>
    <row r="218" spans="1:41" ht="18" customHeight="1" x14ac:dyDescent="0.3">
      <c r="A218" s="1">
        <v>2017</v>
      </c>
      <c r="C218" s="2" t="s">
        <v>6270</v>
      </c>
      <c r="D218" s="1" t="s">
        <v>59</v>
      </c>
      <c r="E218" s="3">
        <f>IFERROR(MIN(CM_Bidders),0)</f>
        <v>3388</v>
      </c>
      <c r="F218" s="3">
        <f>IFERROR(MAX(CM_Bidders),0)</f>
        <v>4479</v>
      </c>
      <c r="G218" s="3">
        <f>IFERROR(AVERAGE(CM_Bidders),0)</f>
        <v>3955.6666666666665</v>
      </c>
      <c r="H218" s="40" t="str">
        <f>tbl_CM[[#This Row],[Item '#]]&amp;"     "&amp;tbl_CM[[#This Row],[Description]]&amp;"     ("&amp;tbl_CM[[#This Row],[Unit]]&amp;")"</f>
        <v xml:space="preserve">     4x Enclosed Service Rated Circuit Breaker     (EA)</v>
      </c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>
        <v>4479</v>
      </c>
      <c r="X218" s="40">
        <v>3388</v>
      </c>
      <c r="Y218" s="40">
        <v>4000</v>
      </c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3"/>
    </row>
    <row r="219" spans="1:41" ht="18" customHeight="1" x14ac:dyDescent="0.3">
      <c r="A219" s="1">
        <v>2017</v>
      </c>
      <c r="C219" s="2" t="s">
        <v>6271</v>
      </c>
      <c r="D219" s="1" t="s">
        <v>9</v>
      </c>
      <c r="E219" s="3">
        <f>IFERROR(MIN(CM_Bidders),0)</f>
        <v>19000</v>
      </c>
      <c r="F219" s="3">
        <f>IFERROR(MAX(CM_Bidders),0)</f>
        <v>21696</v>
      </c>
      <c r="G219" s="3">
        <f>IFERROR(AVERAGE(CM_Bidders),0)</f>
        <v>20598</v>
      </c>
      <c r="H219" s="40" t="str">
        <f>tbl_CM[[#This Row],[Item '#]]&amp;"     "&amp;tbl_CM[[#This Row],[Description]]&amp;"     ("&amp;tbl_CM[[#This Row],[Unit]]&amp;")"</f>
        <v xml:space="preserve">     Remote Terminal Unit - SCADA     (LS)</v>
      </c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>
        <v>21696</v>
      </c>
      <c r="X219" s="40">
        <v>21098</v>
      </c>
      <c r="Y219" s="40">
        <v>19000</v>
      </c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3"/>
    </row>
    <row r="220" spans="1:41" ht="18" customHeight="1" x14ac:dyDescent="0.3">
      <c r="A220" s="1">
        <v>2017</v>
      </c>
      <c r="C220" s="2" t="s">
        <v>6276</v>
      </c>
      <c r="D220" s="1" t="s">
        <v>9</v>
      </c>
      <c r="E220" s="3">
        <f>IFERROR(MIN(CM_Bidders),0)</f>
        <v>1000</v>
      </c>
      <c r="F220" s="3">
        <f>IFERROR(MAX(CM_Bidders),0)</f>
        <v>2584</v>
      </c>
      <c r="G220" s="3">
        <f>IFERROR(AVERAGE(CM_Bidders),0)</f>
        <v>1746.3333333333333</v>
      </c>
      <c r="H220" s="40" t="str">
        <f>tbl_CM[[#This Row],[Item '#]]&amp;"     "&amp;tbl_CM[[#This Row],[Description]]&amp;"     ("&amp;tbl_CM[[#This Row],[Unit]]&amp;")"</f>
        <v xml:space="preserve">     Feeders     (LS)</v>
      </c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>
        <v>2584</v>
      </c>
      <c r="X220" s="40">
        <v>1655</v>
      </c>
      <c r="Y220" s="40">
        <v>1000</v>
      </c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3"/>
    </row>
    <row r="221" spans="1:41" ht="18" customHeight="1" x14ac:dyDescent="0.3">
      <c r="A221" s="1">
        <v>2017</v>
      </c>
      <c r="C221" s="2" t="s">
        <v>6280</v>
      </c>
      <c r="D221" s="1" t="s">
        <v>9</v>
      </c>
      <c r="E221" s="3">
        <f>IFERROR(MIN(CM_Bidders),0)</f>
        <v>1000</v>
      </c>
      <c r="F221" s="3">
        <f>IFERROR(MAX(CM_Bidders),0)</f>
        <v>4732</v>
      </c>
      <c r="G221" s="3">
        <f>IFERROR(AVERAGE(CM_Bidders),0)</f>
        <v>2746.3333333333335</v>
      </c>
      <c r="H221" s="40" t="str">
        <f>tbl_CM[[#This Row],[Item '#]]&amp;"     "&amp;tbl_CM[[#This Row],[Description]]&amp;"     ("&amp;tbl_CM[[#This Row],[Unit]]&amp;")"</f>
        <v xml:space="preserve">     Equipment Wiring     (LS)</v>
      </c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>
        <v>2507</v>
      </c>
      <c r="X221" s="40">
        <v>4732</v>
      </c>
      <c r="Y221" s="40">
        <v>1000</v>
      </c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3"/>
    </row>
    <row r="222" spans="1:41" ht="18" customHeight="1" x14ac:dyDescent="0.3">
      <c r="A222" s="1">
        <v>2017</v>
      </c>
      <c r="C222" s="2" t="s">
        <v>6273</v>
      </c>
      <c r="D222" s="1" t="s">
        <v>9</v>
      </c>
      <c r="E222" s="3">
        <f>IFERROR(MIN(CM_Bidders),0)</f>
        <v>990</v>
      </c>
      <c r="F222" s="3">
        <f>IFERROR(MAX(CM_Bidders),0)</f>
        <v>1365</v>
      </c>
      <c r="G222" s="3">
        <f>IFERROR(AVERAGE(CM_Bidders),0)</f>
        <v>1118.3333333333333</v>
      </c>
      <c r="H222" s="40" t="str">
        <f>tbl_CM[[#This Row],[Item '#]]&amp;"     "&amp;tbl_CM[[#This Row],[Description]]&amp;"     ("&amp;tbl_CM[[#This Row],[Unit]]&amp;")"</f>
        <v xml:space="preserve">     Grounding     (LS)</v>
      </c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>
        <v>1365</v>
      </c>
      <c r="X222" s="40">
        <v>990</v>
      </c>
      <c r="Y222" s="40">
        <v>1000</v>
      </c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3"/>
    </row>
    <row r="223" spans="1:41" ht="18" customHeight="1" x14ac:dyDescent="0.3">
      <c r="A223" s="1">
        <v>2017</v>
      </c>
      <c r="C223" s="2" t="s">
        <v>6281</v>
      </c>
      <c r="D223" s="1" t="s">
        <v>9</v>
      </c>
      <c r="E223" s="3">
        <f>IFERROR(MIN(CM_Bidders),0)</f>
        <v>1201</v>
      </c>
      <c r="F223" s="3">
        <f>IFERROR(MAX(CM_Bidders),0)</f>
        <v>5170</v>
      </c>
      <c r="G223" s="3">
        <f>IFERROR(AVERAGE(CM_Bidders),0)</f>
        <v>2790.3333333333335</v>
      </c>
      <c r="H223" s="40" t="str">
        <f>tbl_CM[[#This Row],[Item '#]]&amp;"     "&amp;tbl_CM[[#This Row],[Description]]&amp;"     ("&amp;tbl_CM[[#This Row],[Unit]]&amp;")"</f>
        <v xml:space="preserve">     Demolition     (LS)</v>
      </c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>
        <v>1201</v>
      </c>
      <c r="X223" s="40">
        <v>5170</v>
      </c>
      <c r="Y223" s="40">
        <v>2000</v>
      </c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3"/>
    </row>
    <row r="224" spans="1:41" ht="18" customHeight="1" x14ac:dyDescent="0.3">
      <c r="A224" s="1">
        <v>2017</v>
      </c>
      <c r="C224" s="2" t="s">
        <v>6279</v>
      </c>
      <c r="D224" s="1" t="s">
        <v>9</v>
      </c>
      <c r="E224" s="3">
        <f>IFERROR(MIN(CM_Bidders),0)</f>
        <v>4000</v>
      </c>
      <c r="F224" s="3">
        <f>IFERROR(MAX(CM_Bidders),0)</f>
        <v>6515</v>
      </c>
      <c r="G224" s="3">
        <f>IFERROR(AVERAGE(CM_Bidders),0)</f>
        <v>5384.333333333333</v>
      </c>
      <c r="H224" s="40" t="str">
        <f>tbl_CM[[#This Row],[Item '#]]&amp;"     "&amp;tbl_CM[[#This Row],[Description]]&amp;"     ("&amp;tbl_CM[[#This Row],[Unit]]&amp;")"</f>
        <v xml:space="preserve">     Electric Service     (LS)</v>
      </c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>
        <v>6515</v>
      </c>
      <c r="X224" s="40">
        <v>5638</v>
      </c>
      <c r="Y224" s="40">
        <v>4000</v>
      </c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3"/>
    </row>
    <row r="225" spans="1:41" ht="18" customHeight="1" x14ac:dyDescent="0.3">
      <c r="A225" s="1">
        <v>2017</v>
      </c>
      <c r="C225" s="2" t="s">
        <v>6282</v>
      </c>
      <c r="D225" s="1" t="s">
        <v>59</v>
      </c>
      <c r="E225" s="3">
        <f>IFERROR(MIN(CM_Bidders),0)</f>
        <v>2698</v>
      </c>
      <c r="F225" s="3">
        <f>IFERROR(MAX(CM_Bidders),0)</f>
        <v>10780</v>
      </c>
      <c r="G225" s="3">
        <f>IFERROR(AVERAGE(CM_Bidders),0)</f>
        <v>6492.666666666667</v>
      </c>
      <c r="H225" s="40" t="str">
        <f>tbl_CM[[#This Row],[Item '#]]&amp;"     "&amp;tbl_CM[[#This Row],[Description]]&amp;"     ("&amp;tbl_CM[[#This Row],[Unit]]&amp;")"</f>
        <v xml:space="preserve">     Main Distribution Panel     (EA)</v>
      </c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>
        <v>2698</v>
      </c>
      <c r="X225" s="40">
        <v>10780</v>
      </c>
      <c r="Y225" s="40">
        <v>6000</v>
      </c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3"/>
    </row>
    <row r="226" spans="1:41" ht="18" customHeight="1" x14ac:dyDescent="0.3">
      <c r="A226" s="1">
        <v>2017</v>
      </c>
      <c r="C226" s="2" t="s">
        <v>6283</v>
      </c>
      <c r="D226" s="1" t="s">
        <v>59</v>
      </c>
      <c r="E226" s="3">
        <f>IFERROR(MIN(CM_Bidders),0)</f>
        <v>1000</v>
      </c>
      <c r="F226" s="3">
        <f>IFERROR(MAX(CM_Bidders),0)</f>
        <v>2038</v>
      </c>
      <c r="G226" s="3">
        <f>IFERROR(AVERAGE(CM_Bidders),0)</f>
        <v>1570</v>
      </c>
      <c r="H226" s="40" t="str">
        <f>tbl_CM[[#This Row],[Item '#]]&amp;"     "&amp;tbl_CM[[#This Row],[Description]]&amp;"     ("&amp;tbl_CM[[#This Row],[Unit]]&amp;")"</f>
        <v xml:space="preserve">     4x Grinder Pump Control Panel FBO     (EA)</v>
      </c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>
        <v>2038</v>
      </c>
      <c r="X226" s="40">
        <v>1672</v>
      </c>
      <c r="Y226" s="40">
        <v>1000</v>
      </c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3"/>
    </row>
    <row r="227" spans="1:41" ht="18" customHeight="1" x14ac:dyDescent="0.3">
      <c r="A227" s="1">
        <v>2017</v>
      </c>
      <c r="C227" s="2" t="s">
        <v>6270</v>
      </c>
      <c r="D227" s="1" t="s">
        <v>59</v>
      </c>
      <c r="E227" s="3">
        <f>IFERROR(MIN(CM_Bidders),0)</f>
        <v>1322</v>
      </c>
      <c r="F227" s="3">
        <f>IFERROR(MAX(CM_Bidders),0)</f>
        <v>6765</v>
      </c>
      <c r="G227" s="3">
        <f>IFERROR(AVERAGE(CM_Bidders),0)</f>
        <v>3362.3333333333335</v>
      </c>
      <c r="H227" s="40" t="str">
        <f>tbl_CM[[#This Row],[Item '#]]&amp;"     "&amp;tbl_CM[[#This Row],[Description]]&amp;"     ("&amp;tbl_CM[[#This Row],[Unit]]&amp;")"</f>
        <v xml:space="preserve">     4x Enclosed Service Rated Circuit Breaker     (EA)</v>
      </c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>
        <v>1322</v>
      </c>
      <c r="X227" s="40">
        <v>6765</v>
      </c>
      <c r="Y227" s="40">
        <v>2000</v>
      </c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3"/>
    </row>
    <row r="228" spans="1:41" ht="18" customHeight="1" x14ac:dyDescent="0.3">
      <c r="A228" s="1">
        <v>2017</v>
      </c>
      <c r="C228" s="2" t="s">
        <v>6284</v>
      </c>
      <c r="D228" s="1" t="s">
        <v>59</v>
      </c>
      <c r="E228" s="3">
        <f>IFERROR(MIN(CM_Bidders),0)</f>
        <v>400</v>
      </c>
      <c r="F228" s="3">
        <f>IFERROR(MAX(CM_Bidders),0)</f>
        <v>695</v>
      </c>
      <c r="G228" s="3">
        <f>IFERROR(AVERAGE(CM_Bidders),0)</f>
        <v>519.33333333333337</v>
      </c>
      <c r="H228" s="40" t="str">
        <f>tbl_CM[[#This Row],[Item '#]]&amp;"     "&amp;tbl_CM[[#This Row],[Description]]&amp;"     ("&amp;tbl_CM[[#This Row],[Unit]]&amp;")"</f>
        <v xml:space="preserve">     Lighting     (EA)</v>
      </c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>
        <v>463</v>
      </c>
      <c r="X228" s="40">
        <v>695</v>
      </c>
      <c r="Y228" s="40">
        <v>400</v>
      </c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3"/>
    </row>
    <row r="229" spans="1:41" ht="18" customHeight="1" x14ac:dyDescent="0.3">
      <c r="A229" s="1">
        <v>2017</v>
      </c>
      <c r="C229" s="2" t="s">
        <v>6275</v>
      </c>
      <c r="D229" s="1" t="s">
        <v>59</v>
      </c>
      <c r="E229" s="3">
        <f>IFERROR(MIN(CM_Bidders),0)</f>
        <v>275</v>
      </c>
      <c r="F229" s="3">
        <f>IFERROR(MAX(CM_Bidders),0)</f>
        <v>353</v>
      </c>
      <c r="G229" s="3">
        <f>IFERROR(AVERAGE(CM_Bidders),0)</f>
        <v>309.33333333333331</v>
      </c>
      <c r="H229" s="40" t="str">
        <f>tbl_CM[[#This Row],[Item '#]]&amp;"     "&amp;tbl_CM[[#This Row],[Description]]&amp;"     ("&amp;tbl_CM[[#This Row],[Unit]]&amp;")"</f>
        <v xml:space="preserve">     Receptacles     (EA)</v>
      </c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>
        <v>353</v>
      </c>
      <c r="X229" s="40">
        <v>275</v>
      </c>
      <c r="Y229" s="40">
        <v>300</v>
      </c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3"/>
    </row>
    <row r="230" spans="1:41" ht="18" customHeight="1" x14ac:dyDescent="0.3">
      <c r="A230" s="1">
        <v>2017</v>
      </c>
      <c r="C230" s="2" t="s">
        <v>6285</v>
      </c>
      <c r="D230" s="1" t="s">
        <v>59</v>
      </c>
      <c r="E230" s="3">
        <f>IFERROR(MIN(CM_Bidders),0)</f>
        <v>513</v>
      </c>
      <c r="F230" s="3">
        <f>IFERROR(MAX(CM_Bidders),0)</f>
        <v>2310</v>
      </c>
      <c r="G230" s="3">
        <f>IFERROR(AVERAGE(CM_Bidders),0)</f>
        <v>1274.3333333333333</v>
      </c>
      <c r="H230" s="40" t="str">
        <f>tbl_CM[[#This Row],[Item '#]]&amp;"     "&amp;tbl_CM[[#This Row],[Description]]&amp;"     ("&amp;tbl_CM[[#This Row],[Unit]]&amp;")"</f>
        <v xml:space="preserve">     Pin &amp; Sleeve Connector     (EA)</v>
      </c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>
        <v>513</v>
      </c>
      <c r="X230" s="40">
        <v>2310</v>
      </c>
      <c r="Y230" s="40">
        <v>1000</v>
      </c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3"/>
    </row>
    <row r="231" spans="1:41" ht="18" customHeight="1" x14ac:dyDescent="0.3">
      <c r="A231" s="1">
        <v>2017</v>
      </c>
      <c r="C231" s="2" t="s">
        <v>6278</v>
      </c>
      <c r="D231" s="1" t="s">
        <v>9</v>
      </c>
      <c r="E231" s="3">
        <f>IFERROR(MIN(CM_Bidders),0)</f>
        <v>1000</v>
      </c>
      <c r="F231" s="3">
        <f>IFERROR(MAX(CM_Bidders),0)</f>
        <v>5170</v>
      </c>
      <c r="G231" s="3">
        <f>IFERROR(AVERAGE(CM_Bidders),0)</f>
        <v>2515.6666666666665</v>
      </c>
      <c r="H231" s="40" t="str">
        <f>tbl_CM[[#This Row],[Item '#]]&amp;"     "&amp;tbl_CM[[#This Row],[Description]]&amp;"     ("&amp;tbl_CM[[#This Row],[Unit]]&amp;")"</f>
        <v xml:space="preserve">     Controls/Monitoring Cabling     (LS)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>
        <v>1377</v>
      </c>
      <c r="X231" s="40">
        <v>5170</v>
      </c>
      <c r="Y231" s="40">
        <v>1000</v>
      </c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3"/>
    </row>
    <row r="232" spans="1:41" ht="18" customHeight="1" x14ac:dyDescent="0.3">
      <c r="A232" s="1">
        <v>2017</v>
      </c>
      <c r="C232" s="2" t="s">
        <v>6286</v>
      </c>
      <c r="D232" s="1" t="s">
        <v>9</v>
      </c>
      <c r="E232" s="3">
        <f>IFERROR(MIN(CM_Bidders),0)</f>
        <v>43183</v>
      </c>
      <c r="F232" s="3">
        <f>IFERROR(MAX(CM_Bidders),0)</f>
        <v>45000</v>
      </c>
      <c r="G232" s="3">
        <f>IFERROR(AVERAGE(CM_Bidders),0)</f>
        <v>44065</v>
      </c>
      <c r="H232" s="40" t="str">
        <f>tbl_CM[[#This Row],[Item '#]]&amp;"     "&amp;tbl_CM[[#This Row],[Description]]&amp;"     ("&amp;tbl_CM[[#This Row],[Unit]]&amp;")"</f>
        <v xml:space="preserve">     Central Terminal Unit - SCADA     (LS)</v>
      </c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>
        <v>43183</v>
      </c>
      <c r="X232" s="40">
        <v>44012</v>
      </c>
      <c r="Y232" s="40">
        <v>45000</v>
      </c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3"/>
    </row>
    <row r="233" spans="1:41" ht="18" customHeight="1" x14ac:dyDescent="0.3">
      <c r="A233" s="1">
        <v>2017</v>
      </c>
      <c r="C233" s="2" t="s">
        <v>6276</v>
      </c>
      <c r="D233" s="1" t="s">
        <v>9</v>
      </c>
      <c r="E233" s="3">
        <f>IFERROR(MIN(CM_Bidders),0)</f>
        <v>3190</v>
      </c>
      <c r="F233" s="3">
        <f>IFERROR(MAX(CM_Bidders),0)</f>
        <v>6000</v>
      </c>
      <c r="G233" s="3">
        <f>IFERROR(AVERAGE(CM_Bidders),0)</f>
        <v>4945</v>
      </c>
      <c r="H233" s="40" t="str">
        <f>tbl_CM[[#This Row],[Item '#]]&amp;"     "&amp;tbl_CM[[#This Row],[Description]]&amp;"     ("&amp;tbl_CM[[#This Row],[Unit]]&amp;")"</f>
        <v xml:space="preserve">     Feeders     (LS)</v>
      </c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>
        <v>5645</v>
      </c>
      <c r="X233" s="40">
        <v>3190</v>
      </c>
      <c r="Y233" s="40">
        <v>6000</v>
      </c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3"/>
    </row>
    <row r="234" spans="1:41" ht="18" customHeight="1" x14ac:dyDescent="0.3">
      <c r="A234" s="1">
        <v>2017</v>
      </c>
      <c r="C234" s="2" t="s">
        <v>6280</v>
      </c>
      <c r="D234" s="1" t="s">
        <v>9</v>
      </c>
      <c r="E234" s="3">
        <f>IFERROR(MIN(CM_Bidders),0)</f>
        <v>4200</v>
      </c>
      <c r="F234" s="3">
        <f>IFERROR(MAX(CM_Bidders),0)</f>
        <v>11503</v>
      </c>
      <c r="G234" s="3">
        <f>IFERROR(AVERAGE(CM_Bidders),0)</f>
        <v>7947.666666666667</v>
      </c>
      <c r="H234" s="40" t="str">
        <f>tbl_CM[[#This Row],[Item '#]]&amp;"     "&amp;tbl_CM[[#This Row],[Description]]&amp;"     ("&amp;tbl_CM[[#This Row],[Unit]]&amp;")"</f>
        <v xml:space="preserve">     Equipment Wiring     (LS)</v>
      </c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>
        <v>11503</v>
      </c>
      <c r="X234" s="40">
        <v>8140</v>
      </c>
      <c r="Y234" s="40">
        <v>4200</v>
      </c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3"/>
    </row>
    <row r="235" spans="1:41" ht="18" customHeight="1" x14ac:dyDescent="0.3">
      <c r="A235" s="1">
        <v>2017</v>
      </c>
      <c r="C235" s="2" t="s">
        <v>6273</v>
      </c>
      <c r="D235" s="1" t="s">
        <v>9</v>
      </c>
      <c r="E235" s="3">
        <f>IFERROR(MIN(CM_Bidders),0)</f>
        <v>1000</v>
      </c>
      <c r="F235" s="3">
        <f>IFERROR(MAX(CM_Bidders),0)</f>
        <v>1485</v>
      </c>
      <c r="G235" s="3">
        <f>IFERROR(AVERAGE(CM_Bidders),0)</f>
        <v>1283.3333333333333</v>
      </c>
      <c r="H235" s="40" t="str">
        <f>tbl_CM[[#This Row],[Item '#]]&amp;"     "&amp;tbl_CM[[#This Row],[Description]]&amp;"     ("&amp;tbl_CM[[#This Row],[Unit]]&amp;")"</f>
        <v xml:space="preserve">     Grounding     (LS)</v>
      </c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>
        <v>1365</v>
      </c>
      <c r="X235" s="40">
        <v>1485</v>
      </c>
      <c r="Y235" s="40">
        <v>1000</v>
      </c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3"/>
    </row>
    <row r="236" spans="1:41" ht="18" customHeight="1" x14ac:dyDescent="0.3">
      <c r="A236" s="1">
        <v>2017</v>
      </c>
      <c r="C236" s="2" t="s">
        <v>5605</v>
      </c>
      <c r="D236" s="1" t="s">
        <v>59</v>
      </c>
      <c r="E236" s="3">
        <f>IFERROR(MIN(CM_Bidders),0)</f>
        <v>3670</v>
      </c>
      <c r="F236" s="3">
        <f>IFERROR(MAX(CM_Bidders),0)</f>
        <v>4519</v>
      </c>
      <c r="G236" s="3">
        <f>IFERROR(AVERAGE(CM_Bidders),0)</f>
        <v>4063</v>
      </c>
      <c r="H236" s="40" t="str">
        <f>tbl_CM[[#This Row],[Item '#]]&amp;"     "&amp;tbl_CM[[#This Row],[Description]]&amp;"     ("&amp;tbl_CM[[#This Row],[Unit]]&amp;")"</f>
        <v xml:space="preserve">     Manual Transfer Switch     (EA)</v>
      </c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>
        <v>3670</v>
      </c>
      <c r="X236" s="40">
        <v>4519</v>
      </c>
      <c r="Y236" s="40">
        <v>4000</v>
      </c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3"/>
    </row>
    <row r="237" spans="1:41" ht="18" customHeight="1" x14ac:dyDescent="0.3">
      <c r="A237" s="1">
        <v>2017</v>
      </c>
      <c r="C237" s="2" t="s">
        <v>6287</v>
      </c>
      <c r="D237" s="1" t="s">
        <v>12</v>
      </c>
      <c r="E237" s="3">
        <f>IFERROR(MIN(CM_Bidders),0)</f>
        <v>8.6999999999999993</v>
      </c>
      <c r="F237" s="3">
        <f>IFERROR(MAX(CM_Bidders),0)</f>
        <v>10</v>
      </c>
      <c r="G237" s="3">
        <f>IFERROR(AVERAGE(CM_Bidders),0)</f>
        <v>9.1666666666666661</v>
      </c>
      <c r="H237" s="40" t="str">
        <f>tbl_CM[[#This Row],[Item '#]]&amp;"     "&amp;tbl_CM[[#This Row],[Description]]&amp;"     ("&amp;tbl_CM[[#This Row],[Unit]]&amp;")"</f>
        <v xml:space="preserve">     Communication Conduit     (LF)</v>
      </c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>
        <v>8.6999999999999993</v>
      </c>
      <c r="X237" s="40">
        <v>8.8000000000000007</v>
      </c>
      <c r="Y237" s="40">
        <v>10</v>
      </c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3"/>
    </row>
    <row r="238" spans="1:41" ht="18" customHeight="1" x14ac:dyDescent="0.3">
      <c r="A238" s="1">
        <v>2017</v>
      </c>
      <c r="C238" s="2" t="s">
        <v>6288</v>
      </c>
      <c r="D238" s="1" t="s">
        <v>12</v>
      </c>
      <c r="E238" s="3">
        <f>IFERROR(MIN(CM_Bidders),0)</f>
        <v>8.8000000000000007</v>
      </c>
      <c r="F238" s="3">
        <f>IFERROR(MAX(CM_Bidders),0)</f>
        <v>12</v>
      </c>
      <c r="G238" s="3">
        <f>IFERROR(AVERAGE(CM_Bidders),0)</f>
        <v>10.86</v>
      </c>
      <c r="H238" s="40" t="str">
        <f>tbl_CM[[#This Row],[Item '#]]&amp;"     "&amp;tbl_CM[[#This Row],[Description]]&amp;"     ("&amp;tbl_CM[[#This Row],[Unit]]&amp;")"</f>
        <v xml:space="preserve">     Well Pump Feed     (LF)</v>
      </c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>
        <v>11.78</v>
      </c>
      <c r="X238" s="40">
        <v>8.8000000000000007</v>
      </c>
      <c r="Y238" s="40">
        <v>12</v>
      </c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3"/>
    </row>
    <row r="239" spans="1:41" ht="18" customHeight="1" x14ac:dyDescent="0.3">
      <c r="A239" s="1">
        <v>2017</v>
      </c>
      <c r="C239" s="2" t="s">
        <v>6279</v>
      </c>
      <c r="D239" s="1" t="s">
        <v>9</v>
      </c>
      <c r="E239" s="3">
        <f>IFERROR(MIN(CM_Bidders),0)</f>
        <v>1650</v>
      </c>
      <c r="F239" s="3">
        <f>IFERROR(MAX(CM_Bidders),0)</f>
        <v>5000</v>
      </c>
      <c r="G239" s="3">
        <f>IFERROR(AVERAGE(CM_Bidders),0)</f>
        <v>2767</v>
      </c>
      <c r="H239" s="40" t="str">
        <f>tbl_CM[[#This Row],[Item '#]]&amp;"     "&amp;tbl_CM[[#This Row],[Description]]&amp;"     ("&amp;tbl_CM[[#This Row],[Unit]]&amp;")"</f>
        <v xml:space="preserve">     Electric Service     (LS)</v>
      </c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>
        <v>1651</v>
      </c>
      <c r="X239" s="40">
        <v>1650</v>
      </c>
      <c r="Y239" s="40">
        <v>5000</v>
      </c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3"/>
    </row>
    <row r="240" spans="1:41" ht="18" customHeight="1" x14ac:dyDescent="0.3">
      <c r="A240" s="1">
        <v>2017</v>
      </c>
      <c r="C240" s="2" t="s">
        <v>6289</v>
      </c>
      <c r="D240" s="1" t="s">
        <v>12</v>
      </c>
      <c r="E240" s="3">
        <f>IFERROR(MIN(CM_Bidders),0)</f>
        <v>10</v>
      </c>
      <c r="F240" s="3">
        <f>IFERROR(MAX(CM_Bidders),0)</f>
        <v>30.84</v>
      </c>
      <c r="G240" s="3">
        <f>IFERROR(AVERAGE(CM_Bidders),0)</f>
        <v>20.396666666666665</v>
      </c>
      <c r="H240" s="40" t="str">
        <f>tbl_CM[[#This Row],[Item '#]]&amp;"     "&amp;tbl_CM[[#This Row],[Description]]&amp;"     ("&amp;tbl_CM[[#This Row],[Unit]]&amp;")"</f>
        <v xml:space="preserve">     Utility Service Conduit     (LF)</v>
      </c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>
        <v>30.84</v>
      </c>
      <c r="X240" s="40">
        <v>20.350000000000001</v>
      </c>
      <c r="Y240" s="40">
        <v>10</v>
      </c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3"/>
    </row>
    <row r="241" spans="1:41" ht="18" customHeight="1" x14ac:dyDescent="0.3">
      <c r="A241" s="1">
        <v>2017</v>
      </c>
      <c r="C241" s="2" t="s">
        <v>6290</v>
      </c>
      <c r="D241" s="1" t="s">
        <v>9</v>
      </c>
      <c r="E241" s="3">
        <f>IFERROR(MIN(CM_Bidders),0)</f>
        <v>2643</v>
      </c>
      <c r="F241" s="3">
        <f>IFERROR(MAX(CM_Bidders),0)</f>
        <v>6000</v>
      </c>
      <c r="G241" s="3">
        <f>IFERROR(AVERAGE(CM_Bidders),0)</f>
        <v>4674.333333333333</v>
      </c>
      <c r="H241" s="40" t="str">
        <f>tbl_CM[[#This Row],[Item '#]]&amp;"     "&amp;tbl_CM[[#This Row],[Description]]&amp;"     ("&amp;tbl_CM[[#This Row],[Unit]]&amp;")"</f>
        <v xml:space="preserve">     4x Main Distribution Panel     (LS)</v>
      </c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>
        <v>2643</v>
      </c>
      <c r="X241" s="40">
        <v>5380</v>
      </c>
      <c r="Y241" s="40">
        <v>6000</v>
      </c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3"/>
    </row>
    <row r="242" spans="1:41" ht="18" customHeight="1" x14ac:dyDescent="0.3">
      <c r="A242" s="1">
        <v>2017</v>
      </c>
      <c r="C242" s="2" t="s">
        <v>6291</v>
      </c>
      <c r="D242" s="1" t="s">
        <v>9</v>
      </c>
      <c r="E242" s="3">
        <f>IFERROR(MIN(CM_Bidders),0)</f>
        <v>1652</v>
      </c>
      <c r="F242" s="3">
        <f>IFERROR(MAX(CM_Bidders),0)</f>
        <v>5033</v>
      </c>
      <c r="G242" s="3">
        <f>IFERROR(AVERAGE(CM_Bidders),0)</f>
        <v>3561.6666666666665</v>
      </c>
      <c r="H242" s="40" t="str">
        <f>tbl_CM[[#This Row],[Item '#]]&amp;"     "&amp;tbl_CM[[#This Row],[Description]]&amp;"     ("&amp;tbl_CM[[#This Row],[Unit]]&amp;")"</f>
        <v xml:space="preserve">     4x Manual Transfer Switch     (LS)</v>
      </c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>
        <v>1652</v>
      </c>
      <c r="X242" s="40">
        <v>5033</v>
      </c>
      <c r="Y242" s="40">
        <v>4000</v>
      </c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3"/>
    </row>
    <row r="243" spans="1:41" ht="18" customHeight="1" x14ac:dyDescent="0.3">
      <c r="A243" s="1">
        <v>2017</v>
      </c>
      <c r="C243" s="2" t="s">
        <v>6270</v>
      </c>
      <c r="D243" s="1" t="s">
        <v>59</v>
      </c>
      <c r="E243" s="3">
        <f>IFERROR(MIN(CM_Bidders),0)</f>
        <v>1156</v>
      </c>
      <c r="F243" s="3">
        <f>IFERROR(MAX(CM_Bidders),0)</f>
        <v>5143</v>
      </c>
      <c r="G243" s="3">
        <f>IFERROR(AVERAGE(CM_Bidders),0)</f>
        <v>2766.3333333333335</v>
      </c>
      <c r="H243" s="40" t="str">
        <f>tbl_CM[[#This Row],[Item '#]]&amp;"     "&amp;tbl_CM[[#This Row],[Description]]&amp;"     ("&amp;tbl_CM[[#This Row],[Unit]]&amp;")"</f>
        <v xml:space="preserve">     4x Enclosed Service Rated Circuit Breaker     (EA)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>
        <v>1156</v>
      </c>
      <c r="X243" s="40">
        <v>5143</v>
      </c>
      <c r="Y243" s="40">
        <v>2000</v>
      </c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3"/>
    </row>
    <row r="244" spans="1:41" ht="18" customHeight="1" x14ac:dyDescent="0.3">
      <c r="A244" s="1">
        <v>2017</v>
      </c>
      <c r="C244" s="2" t="s">
        <v>6271</v>
      </c>
      <c r="D244" s="1" t="s">
        <v>9</v>
      </c>
      <c r="E244" s="3">
        <f>IFERROR(MIN(CM_Bidders),0)</f>
        <v>21144</v>
      </c>
      <c r="F244" s="3">
        <f>IFERROR(MAX(CM_Bidders),0)</f>
        <v>23000</v>
      </c>
      <c r="G244" s="3">
        <f>IFERROR(AVERAGE(CM_Bidders),0)</f>
        <v>21938</v>
      </c>
      <c r="H244" s="40" t="str">
        <f>tbl_CM[[#This Row],[Item '#]]&amp;"     "&amp;tbl_CM[[#This Row],[Description]]&amp;"     ("&amp;tbl_CM[[#This Row],[Unit]]&amp;")"</f>
        <v xml:space="preserve">     Remote Terminal Unit - SCADA     (LS)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>
        <v>21144</v>
      </c>
      <c r="X244" s="40">
        <v>21670</v>
      </c>
      <c r="Y244" s="40">
        <v>23000</v>
      </c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3"/>
    </row>
    <row r="245" spans="1:41" ht="18" customHeight="1" x14ac:dyDescent="0.3">
      <c r="A245" s="1">
        <v>2017</v>
      </c>
      <c r="C245" s="2" t="s">
        <v>6284</v>
      </c>
      <c r="D245" s="1" t="s">
        <v>59</v>
      </c>
      <c r="E245" s="3">
        <f>IFERROR(MIN(CM_Bidders),0)</f>
        <v>400</v>
      </c>
      <c r="F245" s="3">
        <f>IFERROR(MAX(CM_Bidders),0)</f>
        <v>766</v>
      </c>
      <c r="G245" s="3">
        <f>IFERROR(AVERAGE(CM_Bidders),0)</f>
        <v>620.33333333333337</v>
      </c>
      <c r="H245" s="40" t="str">
        <f>tbl_CM[[#This Row],[Item '#]]&amp;"     "&amp;tbl_CM[[#This Row],[Description]]&amp;"     ("&amp;tbl_CM[[#This Row],[Unit]]&amp;")"</f>
        <v xml:space="preserve">     Lighting     (EA)</v>
      </c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>
        <v>766</v>
      </c>
      <c r="X245" s="40">
        <v>695</v>
      </c>
      <c r="Y245" s="40">
        <v>400</v>
      </c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3"/>
    </row>
    <row r="246" spans="1:41" ht="18" customHeight="1" x14ac:dyDescent="0.3">
      <c r="A246" s="1">
        <v>2017</v>
      </c>
      <c r="C246" s="2" t="s">
        <v>5469</v>
      </c>
      <c r="D246" s="1" t="s">
        <v>59</v>
      </c>
      <c r="E246" s="3">
        <f>IFERROR(MIN(CM_Bidders),0)</f>
        <v>3000</v>
      </c>
      <c r="F246" s="3">
        <f>IFERROR(MAX(CM_Bidders),0)</f>
        <v>5080</v>
      </c>
      <c r="G246" s="3">
        <f>IFERROR(AVERAGE(CM_Bidders),0)</f>
        <v>4011.3333333333335</v>
      </c>
      <c r="H246" s="40" t="str">
        <f>tbl_CM[[#This Row],[Item '#]]&amp;"     "&amp;tbl_CM[[#This Row],[Description]]&amp;"     ("&amp;tbl_CM[[#This Row],[Unit]]&amp;")"</f>
        <v xml:space="preserve">     Site Lighting     (EA)</v>
      </c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>
        <v>5080</v>
      </c>
      <c r="X246" s="40">
        <v>3954</v>
      </c>
      <c r="Y246" s="40">
        <v>3000</v>
      </c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3"/>
    </row>
    <row r="247" spans="1:41" ht="18" customHeight="1" x14ac:dyDescent="0.3">
      <c r="A247" s="1">
        <v>2017</v>
      </c>
      <c r="C247" s="2" t="s">
        <v>6275</v>
      </c>
      <c r="D247" s="1" t="s">
        <v>59</v>
      </c>
      <c r="E247" s="3">
        <f>IFERROR(MIN(CM_Bidders),0)</f>
        <v>275</v>
      </c>
      <c r="F247" s="3">
        <f>IFERROR(MAX(CM_Bidders),0)</f>
        <v>500</v>
      </c>
      <c r="G247" s="3">
        <f>IFERROR(AVERAGE(CM_Bidders),0)</f>
        <v>376</v>
      </c>
      <c r="H247" s="40" t="str">
        <f>tbl_CM[[#This Row],[Item '#]]&amp;"     "&amp;tbl_CM[[#This Row],[Description]]&amp;"     ("&amp;tbl_CM[[#This Row],[Unit]]&amp;")"</f>
        <v xml:space="preserve">     Receptacles     (EA)</v>
      </c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>
        <v>353</v>
      </c>
      <c r="X247" s="40">
        <v>275</v>
      </c>
      <c r="Y247" s="40">
        <v>500</v>
      </c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3"/>
    </row>
    <row r="248" spans="1:41" ht="18" customHeight="1" x14ac:dyDescent="0.3">
      <c r="A248" s="1">
        <v>2017</v>
      </c>
      <c r="C248" s="2" t="s">
        <v>6276</v>
      </c>
      <c r="D248" s="1" t="s">
        <v>9</v>
      </c>
      <c r="E248" s="3">
        <f>IFERROR(MIN(CM_Bidders),0)</f>
        <v>505</v>
      </c>
      <c r="F248" s="3">
        <f>IFERROR(MAX(CM_Bidders),0)</f>
        <v>6000</v>
      </c>
      <c r="G248" s="3">
        <f>IFERROR(AVERAGE(CM_Bidders),0)</f>
        <v>2829.3333333333335</v>
      </c>
      <c r="H248" s="40" t="str">
        <f>tbl_CM[[#This Row],[Item '#]]&amp;"     "&amp;tbl_CM[[#This Row],[Description]]&amp;"     ("&amp;tbl_CM[[#This Row],[Unit]]&amp;")"</f>
        <v xml:space="preserve">     Feeders     (LS)</v>
      </c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>
        <v>1983</v>
      </c>
      <c r="X248" s="40">
        <v>505</v>
      </c>
      <c r="Y248" s="40">
        <v>6000</v>
      </c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3"/>
    </row>
    <row r="249" spans="1:41" ht="18" customHeight="1" x14ac:dyDescent="0.3">
      <c r="A249" s="1">
        <v>2017</v>
      </c>
      <c r="C249" s="2" t="s">
        <v>6280</v>
      </c>
      <c r="D249" s="1" t="s">
        <v>9</v>
      </c>
      <c r="E249" s="3">
        <f>IFERROR(MIN(CM_Bidders),0)</f>
        <v>990</v>
      </c>
      <c r="F249" s="3">
        <f>IFERROR(MAX(CM_Bidders),0)</f>
        <v>8500</v>
      </c>
      <c r="G249" s="3">
        <f>IFERROR(AVERAGE(CM_Bidders),0)</f>
        <v>5549.666666666667</v>
      </c>
      <c r="H249" s="40" t="str">
        <f>tbl_CM[[#This Row],[Item '#]]&amp;"     "&amp;tbl_CM[[#This Row],[Description]]&amp;"     ("&amp;tbl_CM[[#This Row],[Unit]]&amp;")"</f>
        <v xml:space="preserve">     Equipment Wiring     (LS)</v>
      </c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>
        <v>7159</v>
      </c>
      <c r="X249" s="40">
        <v>990</v>
      </c>
      <c r="Y249" s="40">
        <v>8500</v>
      </c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3"/>
    </row>
    <row r="250" spans="1:41" ht="18" customHeight="1" x14ac:dyDescent="0.3">
      <c r="A250" s="1">
        <v>2017</v>
      </c>
      <c r="C250" s="2" t="s">
        <v>6273</v>
      </c>
      <c r="D250" s="1" t="s">
        <v>9</v>
      </c>
      <c r="E250" s="3">
        <f>IFERROR(MIN(CM_Bidders),0)</f>
        <v>606</v>
      </c>
      <c r="F250" s="3">
        <f>IFERROR(MAX(CM_Bidders),0)</f>
        <v>1000</v>
      </c>
      <c r="G250" s="3">
        <f>IFERROR(AVERAGE(CM_Bidders),0)</f>
        <v>865.33333333333337</v>
      </c>
      <c r="H250" s="40" t="str">
        <f>tbl_CM[[#This Row],[Item '#]]&amp;"     "&amp;tbl_CM[[#This Row],[Description]]&amp;"     ("&amp;tbl_CM[[#This Row],[Unit]]&amp;")"</f>
        <v xml:space="preserve">     Grounding     (LS)</v>
      </c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>
        <v>606</v>
      </c>
      <c r="X250" s="40">
        <v>990</v>
      </c>
      <c r="Y250" s="40">
        <v>1000</v>
      </c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3"/>
    </row>
    <row r="251" spans="1:41" ht="18" customHeight="1" x14ac:dyDescent="0.3">
      <c r="A251" s="1">
        <v>2017</v>
      </c>
      <c r="C251" s="2" t="s">
        <v>6292</v>
      </c>
      <c r="D251" s="1" t="s">
        <v>59</v>
      </c>
      <c r="E251" s="3">
        <f>IFERROR(MIN(CM_Bidders),0)</f>
        <v>1212</v>
      </c>
      <c r="F251" s="3">
        <f>IFERROR(MAX(CM_Bidders),0)</f>
        <v>3500</v>
      </c>
      <c r="G251" s="3">
        <f>IFERROR(AVERAGE(CM_Bidders),0)</f>
        <v>2220.6666666666665</v>
      </c>
      <c r="H251" s="40" t="str">
        <f>tbl_CM[[#This Row],[Item '#]]&amp;"     "&amp;tbl_CM[[#This Row],[Description]]&amp;"     ("&amp;tbl_CM[[#This Row],[Unit]]&amp;")"</f>
        <v xml:space="preserve">     EF – 1,2 + Ductwork and Grilles     (EA)</v>
      </c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>
        <v>1212</v>
      </c>
      <c r="X251" s="40">
        <v>1950</v>
      </c>
      <c r="Y251" s="40">
        <v>3500</v>
      </c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3"/>
    </row>
    <row r="252" spans="1:41" ht="18" customHeight="1" x14ac:dyDescent="0.3">
      <c r="A252" s="1">
        <v>2017</v>
      </c>
      <c r="C252" s="2" t="s">
        <v>6293</v>
      </c>
      <c r="D252" s="1" t="s">
        <v>59</v>
      </c>
      <c r="E252" s="3">
        <f>IFERROR(MIN(CM_Bidders),0)</f>
        <v>1000</v>
      </c>
      <c r="F252" s="3">
        <f>IFERROR(MAX(CM_Bidders),0)</f>
        <v>4004</v>
      </c>
      <c r="G252" s="3">
        <f>IFERROR(AVERAGE(CM_Bidders),0)</f>
        <v>2501.3333333333335</v>
      </c>
      <c r="H252" s="40" t="str">
        <f>tbl_CM[[#This Row],[Item '#]]&amp;"     "&amp;tbl_CM[[#This Row],[Description]]&amp;"     ("&amp;tbl_CM[[#This Row],[Unit]]&amp;")"</f>
        <v xml:space="preserve">     Electric Unit Heater     (EA)</v>
      </c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>
        <v>4004</v>
      </c>
      <c r="X252" s="40">
        <v>1000</v>
      </c>
      <c r="Y252" s="40">
        <v>2500</v>
      </c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3"/>
    </row>
    <row r="253" spans="1:41" ht="18" customHeight="1" x14ac:dyDescent="0.3">
      <c r="A253" s="1">
        <v>2017</v>
      </c>
      <c r="C253" s="2" t="s">
        <v>6294</v>
      </c>
      <c r="D253" s="1" t="s">
        <v>59</v>
      </c>
      <c r="E253" s="3">
        <f>IFERROR(MIN(CM_Bidders),0)</f>
        <v>2800</v>
      </c>
      <c r="F253" s="3">
        <f>IFERROR(MAX(CM_Bidders),0)</f>
        <v>8810</v>
      </c>
      <c r="G253" s="3">
        <f>IFERROR(AVERAGE(CM_Bidders),0)</f>
        <v>4870</v>
      </c>
      <c r="H253" s="40" t="str">
        <f>tbl_CM[[#This Row],[Item '#]]&amp;"     "&amp;tbl_CM[[#This Row],[Description]]&amp;"     ("&amp;tbl_CM[[#This Row],[Unit]]&amp;")"</f>
        <v xml:space="preserve">     Emergency Eyewash/Shower Combo &amp; Plumbing     (EA)</v>
      </c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>
        <v>8810</v>
      </c>
      <c r="X253" s="40">
        <v>2800</v>
      </c>
      <c r="Y253" s="40">
        <v>3000</v>
      </c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3"/>
    </row>
    <row r="254" spans="1:41" ht="18" customHeight="1" x14ac:dyDescent="0.3">
      <c r="A254" s="1">
        <v>2017</v>
      </c>
      <c r="C254" s="2" t="s">
        <v>6295</v>
      </c>
      <c r="D254" s="1" t="s">
        <v>59</v>
      </c>
      <c r="E254" s="3">
        <f>IFERROR(MIN(CM_Bidders),0)</f>
        <v>1500</v>
      </c>
      <c r="F254" s="3">
        <f>IFERROR(MAX(CM_Bidders),0)</f>
        <v>8369</v>
      </c>
      <c r="G254" s="3">
        <f>IFERROR(AVERAGE(CM_Bidders),0)</f>
        <v>4123</v>
      </c>
      <c r="H254" s="40" t="str">
        <f>tbl_CM[[#This Row],[Item '#]]&amp;"     "&amp;tbl_CM[[#This Row],[Description]]&amp;"     ("&amp;tbl_CM[[#This Row],[Unit]]&amp;")"</f>
        <v xml:space="preserve">     Electric heater &amp; Plumbing     (EA)</v>
      </c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>
        <v>8369</v>
      </c>
      <c r="X254" s="40">
        <v>1500</v>
      </c>
      <c r="Y254" s="40">
        <v>2500</v>
      </c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3"/>
    </row>
    <row r="255" spans="1:41" ht="18" customHeight="1" x14ac:dyDescent="0.3">
      <c r="A255" s="1">
        <v>2017</v>
      </c>
      <c r="C255" s="2" t="s">
        <v>6296</v>
      </c>
      <c r="D255" s="1" t="s">
        <v>59</v>
      </c>
      <c r="E255" s="3">
        <f>IFERROR(MIN(CM_Bidders),0)</f>
        <v>1100</v>
      </c>
      <c r="F255" s="3">
        <f>IFERROR(MAX(CM_Bidders),0)</f>
        <v>3854</v>
      </c>
      <c r="G255" s="3">
        <f>IFERROR(AVERAGE(CM_Bidders),0)</f>
        <v>2151.3333333333335</v>
      </c>
      <c r="H255" s="40" t="str">
        <f>tbl_CM[[#This Row],[Item '#]]&amp;"     "&amp;tbl_CM[[#This Row],[Description]]&amp;"     ("&amp;tbl_CM[[#This Row],[Unit]]&amp;")"</f>
        <v xml:space="preserve">     Laundry Tub &amp; Plumbing     (EA)</v>
      </c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>
        <v>3854</v>
      </c>
      <c r="X255" s="40">
        <v>1100</v>
      </c>
      <c r="Y255" s="40">
        <v>1500</v>
      </c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3"/>
    </row>
    <row r="256" spans="1:41" ht="18" customHeight="1" x14ac:dyDescent="0.3">
      <c r="A256" s="1">
        <v>2017</v>
      </c>
      <c r="C256" s="2" t="s">
        <v>6297</v>
      </c>
      <c r="D256" s="1" t="s">
        <v>59</v>
      </c>
      <c r="E256" s="3">
        <f>IFERROR(MIN(CM_Bidders),0)</f>
        <v>4780</v>
      </c>
      <c r="F256" s="3">
        <f>IFERROR(MAX(CM_Bidders),0)</f>
        <v>10000</v>
      </c>
      <c r="G256" s="3">
        <f>IFERROR(AVERAGE(CM_Bidders),0)</f>
        <v>8120</v>
      </c>
      <c r="H256" s="40" t="str">
        <f>tbl_CM[[#This Row],[Item '#]]&amp;"     "&amp;tbl_CM[[#This Row],[Description]]&amp;"     ("&amp;tbl_CM[[#This Row],[Unit]]&amp;")"</f>
        <v xml:space="preserve">     Misc. Plumbing and Valves     (EA)</v>
      </c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>
        <v>9580</v>
      </c>
      <c r="X256" s="40">
        <v>4780</v>
      </c>
      <c r="Y256" s="40">
        <v>10000</v>
      </c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3"/>
    </row>
    <row r="257" spans="1:50" ht="18" customHeight="1" x14ac:dyDescent="0.3">
      <c r="A257" s="1">
        <v>2017</v>
      </c>
      <c r="C257" s="2" t="s">
        <v>6298</v>
      </c>
      <c r="D257" s="1" t="s">
        <v>59</v>
      </c>
      <c r="E257" s="3">
        <f>IFERROR(MIN(CM_Bidders),0)</f>
        <v>500</v>
      </c>
      <c r="F257" s="3">
        <f>IFERROR(MAX(CM_Bidders),0)</f>
        <v>793</v>
      </c>
      <c r="G257" s="3">
        <f>IFERROR(AVERAGE(CM_Bidders),0)</f>
        <v>681</v>
      </c>
      <c r="H257" s="40" t="str">
        <f>tbl_CM[[#This Row],[Item '#]]&amp;"     "&amp;tbl_CM[[#This Row],[Description]]&amp;"     ("&amp;tbl_CM[[#This Row],[Unit]]&amp;")"</f>
        <v xml:space="preserve">     Demolition of Existing Exhaust Fan     (EA)</v>
      </c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>
        <v>793</v>
      </c>
      <c r="X257" s="40">
        <v>500</v>
      </c>
      <c r="Y257" s="40">
        <v>750</v>
      </c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3"/>
    </row>
    <row r="258" spans="1:50" ht="18" customHeight="1" x14ac:dyDescent="0.3">
      <c r="A258" s="1">
        <v>2017</v>
      </c>
      <c r="C258" s="2" t="s">
        <v>6299</v>
      </c>
      <c r="D258" s="1" t="s">
        <v>59</v>
      </c>
      <c r="E258" s="3">
        <f>IFERROR(MIN(CM_Bidders),0)</f>
        <v>500</v>
      </c>
      <c r="F258" s="3">
        <f>IFERROR(MAX(CM_Bidders),0)</f>
        <v>793</v>
      </c>
      <c r="G258" s="3">
        <f>IFERROR(AVERAGE(CM_Bidders),0)</f>
        <v>597.66666666666663</v>
      </c>
      <c r="H258" s="40" t="str">
        <f>tbl_CM[[#This Row],[Item '#]]&amp;"     "&amp;tbl_CM[[#This Row],[Description]]&amp;"     ("&amp;tbl_CM[[#This Row],[Unit]]&amp;")"</f>
        <v xml:space="preserve">     Demolition of Existing Unit Heater     (EA)</v>
      </c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>
        <v>793</v>
      </c>
      <c r="X258" s="40">
        <v>500</v>
      </c>
      <c r="Y258" s="40">
        <v>500</v>
      </c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3"/>
    </row>
    <row r="259" spans="1:50" ht="18" customHeight="1" x14ac:dyDescent="0.3">
      <c r="A259" s="1">
        <v>2017</v>
      </c>
      <c r="C259" s="2" t="s">
        <v>6300</v>
      </c>
      <c r="D259" s="1" t="s">
        <v>21</v>
      </c>
      <c r="E259" s="3">
        <f>IFERROR(MIN(CM_Bidders),0)</f>
        <v>1.32</v>
      </c>
      <c r="F259" s="3">
        <f>IFERROR(MAX(CM_Bidders),0)</f>
        <v>15</v>
      </c>
      <c r="G259" s="3">
        <f>IFERROR(AVERAGE(CM_Bidders),0)</f>
        <v>6.1733333333333329</v>
      </c>
      <c r="H259" s="40" t="str">
        <f>tbl_CM[[#This Row],[Item '#]]&amp;"     "&amp;tbl_CM[[#This Row],[Description]]&amp;"     ("&amp;tbl_CM[[#This Row],[Unit]]&amp;")"</f>
        <v xml:space="preserve">     Fine Grading and Lawn Seeding     (SY)</v>
      </c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>
        <v>2.2000000000000002</v>
      </c>
      <c r="X259" s="40">
        <v>1.32</v>
      </c>
      <c r="Y259" s="40">
        <v>15</v>
      </c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3"/>
    </row>
    <row r="260" spans="1:50" ht="18" customHeight="1" x14ac:dyDescent="0.3">
      <c r="A260" s="1">
        <v>2017</v>
      </c>
      <c r="C260" s="2" t="s">
        <v>6301</v>
      </c>
      <c r="D260" s="1" t="s">
        <v>9</v>
      </c>
      <c r="E260" s="3">
        <f>IFERROR(MIN(CM_Bidders),0)</f>
        <v>75000</v>
      </c>
      <c r="F260" s="3">
        <f>IFERROR(MAX(CM_Bidders),0)</f>
        <v>75000</v>
      </c>
      <c r="G260" s="3">
        <f>IFERROR(AVERAGE(CM_Bidders),0)</f>
        <v>75000</v>
      </c>
      <c r="H260" s="40" t="str">
        <f>tbl_CM[[#This Row],[Item '#]]&amp;"     "&amp;tbl_CM[[#This Row],[Description]]&amp;"     ("&amp;tbl_CM[[#This Row],[Unit]]&amp;")"</f>
        <v xml:space="preserve">     Electrical Utility Service Extension Allowance*     (LS)</v>
      </c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>
        <v>75000</v>
      </c>
      <c r="X260" s="40">
        <v>75000</v>
      </c>
      <c r="Y260" s="40">
        <v>75000</v>
      </c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3"/>
    </row>
    <row r="261" spans="1:50" ht="18" customHeight="1" x14ac:dyDescent="0.3">
      <c r="A261" s="1">
        <v>2017</v>
      </c>
      <c r="C261" s="2" t="s">
        <v>5170</v>
      </c>
      <c r="D261" s="1" t="s">
        <v>9</v>
      </c>
      <c r="E261" s="3">
        <f>IFERROR(MIN(CM_Bidders),0)</f>
        <v>75000</v>
      </c>
      <c r="F261" s="3">
        <f>IFERROR(MAX(CM_Bidders),0)</f>
        <v>75000</v>
      </c>
      <c r="G261" s="3">
        <f>IFERROR(AVERAGE(CM_Bidders),0)</f>
        <v>75000</v>
      </c>
      <c r="H261" s="40" t="str">
        <f>tbl_CM[[#This Row],[Item '#]]&amp;"     "&amp;tbl_CM[[#This Row],[Description]]&amp;"     ("&amp;tbl_CM[[#This Row],[Unit]]&amp;")"</f>
        <v xml:space="preserve">     Owner’s Contingency Allowance *     (LS)</v>
      </c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>
        <v>75000</v>
      </c>
      <c r="X261" s="40">
        <v>75000</v>
      </c>
      <c r="Y261" s="40">
        <v>75000</v>
      </c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3"/>
    </row>
    <row r="262" spans="1:50" ht="18" customHeight="1" x14ac:dyDescent="0.3">
      <c r="A262" s="1">
        <v>2017</v>
      </c>
      <c r="C262" s="2" t="s">
        <v>6302</v>
      </c>
      <c r="D262" s="1" t="s">
        <v>59</v>
      </c>
      <c r="E262" s="3">
        <f>IFERROR(MIN(CM_Bidders),0)</f>
        <v>436451</v>
      </c>
      <c r="F262" s="3">
        <f>IFERROR(MAX(CM_Bidders),0)</f>
        <v>450000</v>
      </c>
      <c r="G262" s="3">
        <f>IFERROR(AVERAGE(CM_Bidders),0)</f>
        <v>443225.5</v>
      </c>
      <c r="H262" s="40" t="str">
        <f>tbl_CM[[#This Row],[Item '#]]&amp;"     "&amp;tbl_CM[[#This Row],[Description]]&amp;"     ("&amp;tbl_CM[[#This Row],[Unit]]&amp;")"</f>
        <v xml:space="preserve">     50,000 Gallon Multilegged Steel Water Tower     (EA)</v>
      </c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>
        <v>436451</v>
      </c>
      <c r="X262" s="40" t="s">
        <v>6113</v>
      </c>
      <c r="Y262" s="40">
        <v>450000</v>
      </c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3"/>
    </row>
    <row r="263" spans="1:50" ht="18" customHeight="1" x14ac:dyDescent="0.3">
      <c r="A263" s="1">
        <v>2017</v>
      </c>
      <c r="B263" s="52"/>
      <c r="C263" s="53" t="s">
        <v>6305</v>
      </c>
      <c r="D263" s="52" t="s">
        <v>9</v>
      </c>
      <c r="E263" s="54">
        <f>IFERROR(MIN(CM_Bidders),0)</f>
        <v>6300</v>
      </c>
      <c r="F263" s="54">
        <f>IFERROR(MAX(CM_Bidders),0)</f>
        <v>50464.56</v>
      </c>
      <c r="G263" s="54">
        <f>IFERROR(AVERAGE(CM_Bidders),0)</f>
        <v>25937.511999999999</v>
      </c>
      <c r="H263" s="55" t="str">
        <f>tbl_CM[[#This Row],[Item '#]]&amp;"     "&amp;tbl_CM[[#This Row],[Description]]&amp;"     ("&amp;tbl_CM[[#This Row],[Unit]]&amp;")"</f>
        <v xml:space="preserve">     Stormwater Pollution Prevention except Construction Haul Road     (LS)</v>
      </c>
      <c r="I263" s="55"/>
      <c r="J263" s="55"/>
      <c r="K263" s="55"/>
      <c r="L263" s="55"/>
      <c r="M263" s="55"/>
      <c r="N263" s="55"/>
      <c r="O263" s="55"/>
      <c r="P263" s="55"/>
      <c r="Q263" s="55"/>
      <c r="R263" s="55">
        <v>6300</v>
      </c>
      <c r="S263" s="55">
        <v>21450</v>
      </c>
      <c r="T263" s="55">
        <v>50464.56</v>
      </c>
      <c r="U263" s="55">
        <v>33635</v>
      </c>
      <c r="V263" s="55">
        <v>17838</v>
      </c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</row>
    <row r="264" spans="1:50" ht="18" customHeight="1" x14ac:dyDescent="0.3">
      <c r="A264" s="1">
        <v>2017</v>
      </c>
      <c r="B264" s="52"/>
      <c r="C264" s="53" t="s">
        <v>6306</v>
      </c>
      <c r="D264" s="52" t="s">
        <v>21</v>
      </c>
      <c r="E264" s="54">
        <f>IFERROR(MIN(CM_Bidders),0)</f>
        <v>12.49</v>
      </c>
      <c r="F264" s="54">
        <f>IFERROR(MAX(CM_Bidders),0)</f>
        <v>40</v>
      </c>
      <c r="G264" s="54">
        <f>IFERROR(AVERAGE(CM_Bidders),0)</f>
        <v>23.169999999999998</v>
      </c>
      <c r="H264" s="55" t="str">
        <f>tbl_CM[[#This Row],[Item '#]]&amp;"     "&amp;tbl_CM[[#This Row],[Description]]&amp;"     ("&amp;tbl_CM[[#This Row],[Unit]]&amp;")"</f>
        <v xml:space="preserve">     Construction Haul Road     (SY)</v>
      </c>
      <c r="I264" s="55"/>
      <c r="J264" s="55"/>
      <c r="K264" s="55"/>
      <c r="L264" s="55"/>
      <c r="M264" s="55"/>
      <c r="N264" s="55"/>
      <c r="O264" s="55"/>
      <c r="P264" s="55"/>
      <c r="Q264" s="55"/>
      <c r="R264" s="55">
        <v>25.1</v>
      </c>
      <c r="S264" s="55">
        <v>12.49</v>
      </c>
      <c r="T264" s="55">
        <v>15.26</v>
      </c>
      <c r="U264" s="55">
        <v>23</v>
      </c>
      <c r="V264" s="55">
        <v>40</v>
      </c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</row>
    <row r="265" spans="1:50" ht="18" customHeight="1" x14ac:dyDescent="0.3">
      <c r="A265" s="1">
        <v>2017</v>
      </c>
      <c r="B265" s="52"/>
      <c r="C265" s="53" t="s">
        <v>6307</v>
      </c>
      <c r="D265" s="52" t="s">
        <v>12</v>
      </c>
      <c r="E265" s="54">
        <f>IFERROR(MIN(CM_Bidders),0)</f>
        <v>1.37</v>
      </c>
      <c r="F265" s="54">
        <f>IFERROR(MAX(CM_Bidders),0)</f>
        <v>3.08</v>
      </c>
      <c r="G265" s="54">
        <f>IFERROR(AVERAGE(CM_Bidders),0)</f>
        <v>2.4060000000000001</v>
      </c>
      <c r="H265" s="55" t="str">
        <f>tbl_CM[[#This Row],[Item '#]]&amp;"     "&amp;tbl_CM[[#This Row],[Description]]&amp;"     ("&amp;tbl_CM[[#This Row],[Unit]]&amp;")"</f>
        <v xml:space="preserve">     Construction Fence (4’ High PVC)     (LF)</v>
      </c>
      <c r="I265" s="55"/>
      <c r="J265" s="55"/>
      <c r="K265" s="55"/>
      <c r="L265" s="55"/>
      <c r="M265" s="55"/>
      <c r="N265" s="55"/>
      <c r="O265" s="55"/>
      <c r="P265" s="55"/>
      <c r="Q265" s="55"/>
      <c r="R265" s="55">
        <v>2.5499999999999998</v>
      </c>
      <c r="S265" s="55">
        <v>3.03</v>
      </c>
      <c r="T265" s="55">
        <v>3.08</v>
      </c>
      <c r="U265" s="55">
        <v>2</v>
      </c>
      <c r="V265" s="55">
        <v>1.37</v>
      </c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</row>
    <row r="266" spans="1:50" ht="18" customHeight="1" x14ac:dyDescent="0.3">
      <c r="A266" s="1">
        <v>2017</v>
      </c>
      <c r="B266" s="52"/>
      <c r="C266" s="53" t="s">
        <v>6308</v>
      </c>
      <c r="D266" s="52" t="s">
        <v>12</v>
      </c>
      <c r="E266" s="54">
        <f>IFERROR(MIN(CM_Bidders),0)</f>
        <v>5.14</v>
      </c>
      <c r="F266" s="54">
        <f>IFERROR(MAX(CM_Bidders),0)</f>
        <v>14.01</v>
      </c>
      <c r="G266" s="54">
        <f>IFERROR(AVERAGE(CM_Bidders),0)</f>
        <v>9.2260000000000009</v>
      </c>
      <c r="H266" s="55" t="str">
        <f>tbl_CM[[#This Row],[Item '#]]&amp;"     "&amp;tbl_CM[[#This Row],[Description]]&amp;"     ("&amp;tbl_CM[[#This Row],[Unit]]&amp;")"</f>
        <v xml:space="preserve">     Construction Fence (6’ High Chain Link)     (LF)</v>
      </c>
      <c r="I266" s="55"/>
      <c r="J266" s="55"/>
      <c r="K266" s="55"/>
      <c r="L266" s="55"/>
      <c r="M266" s="55"/>
      <c r="N266" s="55"/>
      <c r="O266" s="55"/>
      <c r="P266" s="55"/>
      <c r="Q266" s="55"/>
      <c r="R266" s="55">
        <v>8.25</v>
      </c>
      <c r="S266" s="55">
        <v>10.73</v>
      </c>
      <c r="T266" s="55">
        <v>14.01</v>
      </c>
      <c r="U266" s="55">
        <v>8</v>
      </c>
      <c r="V266" s="55">
        <v>5.14</v>
      </c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</row>
    <row r="267" spans="1:50" ht="18" customHeight="1" x14ac:dyDescent="0.3">
      <c r="A267" s="1">
        <v>2017</v>
      </c>
      <c r="B267" s="52"/>
      <c r="C267" s="53" t="s">
        <v>6309</v>
      </c>
      <c r="D267" s="52" t="s">
        <v>12</v>
      </c>
      <c r="E267" s="54">
        <f>IFERROR(MIN(CM_Bidders),0)</f>
        <v>1</v>
      </c>
      <c r="F267" s="54">
        <f>IFERROR(MAX(CM_Bidders),0)</f>
        <v>6.55</v>
      </c>
      <c r="G267" s="54">
        <f>IFERROR(AVERAGE(CM_Bidders),0)</f>
        <v>3.032</v>
      </c>
      <c r="H267" s="55" t="str">
        <f>tbl_CM[[#This Row],[Item '#]]&amp;"     "&amp;tbl_CM[[#This Row],[Description]]&amp;"     ("&amp;tbl_CM[[#This Row],[Unit]]&amp;")"</f>
        <v xml:space="preserve">     Tree Protection Fence     (LF)</v>
      </c>
      <c r="I267" s="55"/>
      <c r="J267" s="55"/>
      <c r="K267" s="55"/>
      <c r="L267" s="55"/>
      <c r="M267" s="55"/>
      <c r="N267" s="55"/>
      <c r="O267" s="55"/>
      <c r="P267" s="55"/>
      <c r="Q267" s="55"/>
      <c r="R267" s="55">
        <v>2.5</v>
      </c>
      <c r="S267" s="55">
        <v>6.55</v>
      </c>
      <c r="T267" s="55">
        <v>3.11</v>
      </c>
      <c r="U267" s="55">
        <v>1</v>
      </c>
      <c r="V267" s="55">
        <v>2</v>
      </c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</row>
    <row r="268" spans="1:50" ht="18" customHeight="1" x14ac:dyDescent="0.3">
      <c r="A268" s="1">
        <v>2017</v>
      </c>
      <c r="B268" s="52"/>
      <c r="C268" s="53" t="s">
        <v>6310</v>
      </c>
      <c r="D268" s="52" t="s">
        <v>9</v>
      </c>
      <c r="E268" s="54">
        <f>IFERROR(MIN(CM_Bidders),0)</f>
        <v>24750</v>
      </c>
      <c r="F268" s="54">
        <f>IFERROR(MAX(CM_Bidders),0)</f>
        <v>100000</v>
      </c>
      <c r="G268" s="54">
        <f>IFERROR(AVERAGE(CM_Bidders),0)</f>
        <v>51744.987999999998</v>
      </c>
      <c r="H268" s="55" t="str">
        <f>tbl_CM[[#This Row],[Item '#]]&amp;"     "&amp;tbl_CM[[#This Row],[Description]]&amp;"     ("&amp;tbl_CM[[#This Row],[Unit]]&amp;")"</f>
        <v xml:space="preserve">     Clearing and Grubbing Including Tree and Stump Removal     (LS)</v>
      </c>
      <c r="I268" s="55"/>
      <c r="J268" s="55"/>
      <c r="K268" s="55"/>
      <c r="L268" s="55"/>
      <c r="M268" s="55"/>
      <c r="N268" s="55"/>
      <c r="O268" s="55"/>
      <c r="P268" s="55"/>
      <c r="Q268" s="55"/>
      <c r="R268" s="55">
        <v>25960</v>
      </c>
      <c r="S268" s="55">
        <v>24750</v>
      </c>
      <c r="T268" s="55">
        <v>38014.94</v>
      </c>
      <c r="U268" s="55">
        <v>70000</v>
      </c>
      <c r="V268" s="55">
        <v>100000</v>
      </c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</row>
    <row r="269" spans="1:50" ht="18" customHeight="1" x14ac:dyDescent="0.3">
      <c r="A269" s="1">
        <v>2017</v>
      </c>
      <c r="B269" s="52"/>
      <c r="C269" s="53" t="s">
        <v>5626</v>
      </c>
      <c r="D269" s="52" t="s">
        <v>59</v>
      </c>
      <c r="E269" s="54">
        <f>IFERROR(MIN(CM_Bidders),0)</f>
        <v>524.02</v>
      </c>
      <c r="F269" s="54">
        <f>IFERROR(MAX(CM_Bidders),0)</f>
        <v>2620</v>
      </c>
      <c r="G269" s="54">
        <f>IFERROR(AVERAGE(CM_Bidders),0)</f>
        <v>1288.8040000000001</v>
      </c>
      <c r="H269" s="55" t="str">
        <f>tbl_CM[[#This Row],[Item '#]]&amp;"     "&amp;tbl_CM[[#This Row],[Description]]&amp;"     ("&amp;tbl_CM[[#This Row],[Unit]]&amp;")"</f>
        <v xml:space="preserve">     Concrete Washout Station     (EA)</v>
      </c>
      <c r="I269" s="55"/>
      <c r="J269" s="55"/>
      <c r="K269" s="55"/>
      <c r="L269" s="55"/>
      <c r="M269" s="55"/>
      <c r="N269" s="55"/>
      <c r="O269" s="55"/>
      <c r="P269" s="55"/>
      <c r="Q269" s="55"/>
      <c r="R269" s="55">
        <v>2620</v>
      </c>
      <c r="S269" s="55">
        <v>1925</v>
      </c>
      <c r="T269" s="55">
        <v>524.02</v>
      </c>
      <c r="U269" s="55">
        <v>750</v>
      </c>
      <c r="V269" s="55">
        <v>625</v>
      </c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</row>
    <row r="270" spans="1:50" ht="18" customHeight="1" x14ac:dyDescent="0.3">
      <c r="A270" s="1">
        <v>2017</v>
      </c>
      <c r="B270" s="52"/>
      <c r="C270" s="53" t="s">
        <v>5629</v>
      </c>
      <c r="D270" s="52" t="s">
        <v>12</v>
      </c>
      <c r="E270" s="54">
        <f>IFERROR(MIN(CM_Bidders),0)</f>
        <v>1.42</v>
      </c>
      <c r="F270" s="54">
        <f>IFERROR(MAX(CM_Bidders),0)</f>
        <v>4.24</v>
      </c>
      <c r="G270" s="54">
        <f>IFERROR(AVERAGE(CM_Bidders),0)</f>
        <v>2.7679999999999998</v>
      </c>
      <c r="H270" s="55" t="str">
        <f>tbl_CM[[#This Row],[Item '#]]&amp;"     "&amp;tbl_CM[[#This Row],[Description]]&amp;"     ("&amp;tbl_CM[[#This Row],[Unit]]&amp;")"</f>
        <v xml:space="preserve">     Sawcut Existing Pavement     (LF)</v>
      </c>
      <c r="I270" s="55"/>
      <c r="J270" s="55"/>
      <c r="K270" s="55"/>
      <c r="L270" s="55"/>
      <c r="M270" s="55"/>
      <c r="N270" s="55"/>
      <c r="O270" s="55"/>
      <c r="P270" s="55"/>
      <c r="Q270" s="55"/>
      <c r="R270" s="55">
        <v>1.75</v>
      </c>
      <c r="S270" s="55">
        <v>4.24</v>
      </c>
      <c r="T270" s="55">
        <v>2.4300000000000002</v>
      </c>
      <c r="U270" s="55">
        <v>4</v>
      </c>
      <c r="V270" s="55">
        <v>1.42</v>
      </c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</row>
    <row r="271" spans="1:50" ht="18" customHeight="1" x14ac:dyDescent="0.3">
      <c r="A271" s="1">
        <v>2017</v>
      </c>
      <c r="B271" s="52"/>
      <c r="C271" s="53" t="s">
        <v>4987</v>
      </c>
      <c r="D271" s="52" t="s">
        <v>21</v>
      </c>
      <c r="E271" s="54">
        <f>IFERROR(MIN(CM_Bidders),0)</f>
        <v>3</v>
      </c>
      <c r="F271" s="54">
        <f>IFERROR(MAX(CM_Bidders),0)</f>
        <v>8.6999999999999993</v>
      </c>
      <c r="G271" s="54">
        <f>IFERROR(AVERAGE(CM_Bidders),0)</f>
        <v>5.4539999999999997</v>
      </c>
      <c r="H271" s="55" t="str">
        <f>tbl_CM[[#This Row],[Item '#]]&amp;"     "&amp;tbl_CM[[#This Row],[Description]]&amp;"     ("&amp;tbl_CM[[#This Row],[Unit]]&amp;")"</f>
        <v xml:space="preserve">     Pavement Removal     (SY)</v>
      </c>
      <c r="I271" s="55"/>
      <c r="J271" s="55"/>
      <c r="K271" s="55"/>
      <c r="L271" s="55"/>
      <c r="M271" s="55"/>
      <c r="N271" s="55"/>
      <c r="O271" s="55"/>
      <c r="P271" s="55"/>
      <c r="Q271" s="55"/>
      <c r="R271" s="55">
        <v>8.6999999999999993</v>
      </c>
      <c r="S271" s="55">
        <v>6.44</v>
      </c>
      <c r="T271" s="55">
        <v>6.01</v>
      </c>
      <c r="U271" s="55">
        <v>3</v>
      </c>
      <c r="V271" s="55">
        <v>3.12</v>
      </c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</row>
    <row r="272" spans="1:50" ht="18" customHeight="1" x14ac:dyDescent="0.3">
      <c r="A272" s="1">
        <v>2017</v>
      </c>
      <c r="B272" s="52"/>
      <c r="C272" s="53" t="s">
        <v>6311</v>
      </c>
      <c r="D272" s="52" t="s">
        <v>21</v>
      </c>
      <c r="E272" s="54">
        <f>IFERROR(MIN(CM_Bidders),0)</f>
        <v>3</v>
      </c>
      <c r="F272" s="54">
        <f>IFERROR(MAX(CM_Bidders),0)</f>
        <v>5.68</v>
      </c>
      <c r="G272" s="54">
        <f>IFERROR(AVERAGE(CM_Bidders),0)</f>
        <v>4.26</v>
      </c>
      <c r="H272" s="55" t="str">
        <f>tbl_CM[[#This Row],[Item '#]]&amp;"     "&amp;tbl_CM[[#This Row],[Description]]&amp;"     ("&amp;tbl_CM[[#This Row],[Unit]]&amp;")"</f>
        <v xml:space="preserve">     Aggregate RV Pad Pavement Removal (Top 6”)     (SY)</v>
      </c>
      <c r="I272" s="55"/>
      <c r="J272" s="55"/>
      <c r="K272" s="55"/>
      <c r="L272" s="55"/>
      <c r="M272" s="55"/>
      <c r="N272" s="55"/>
      <c r="O272" s="55"/>
      <c r="P272" s="55"/>
      <c r="Q272" s="55"/>
      <c r="R272" s="55">
        <v>4.8</v>
      </c>
      <c r="S272" s="55">
        <v>4.24</v>
      </c>
      <c r="T272" s="55">
        <v>5.68</v>
      </c>
      <c r="U272" s="55">
        <v>3</v>
      </c>
      <c r="V272" s="55">
        <v>3.58</v>
      </c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</row>
    <row r="273" spans="1:50" ht="18" customHeight="1" x14ac:dyDescent="0.3">
      <c r="A273" s="1">
        <v>2017</v>
      </c>
      <c r="B273" s="52"/>
      <c r="C273" s="53" t="s">
        <v>6312</v>
      </c>
      <c r="D273" s="52" t="s">
        <v>21</v>
      </c>
      <c r="E273" s="54">
        <f>IFERROR(MIN(CM_Bidders),0)</f>
        <v>2.2000000000000002</v>
      </c>
      <c r="F273" s="54">
        <f>IFERROR(MAX(CM_Bidders),0)</f>
        <v>4</v>
      </c>
      <c r="G273" s="54">
        <f>IFERROR(AVERAGE(CM_Bidders),0)</f>
        <v>3.06</v>
      </c>
      <c r="H273" s="55" t="str">
        <f>tbl_CM[[#This Row],[Item '#]]&amp;"     "&amp;tbl_CM[[#This Row],[Description]]&amp;"     ("&amp;tbl_CM[[#This Row],[Unit]]&amp;")"</f>
        <v xml:space="preserve">     Mill Existing Asphalt Pavement (2” Depth)     (SY)</v>
      </c>
      <c r="I273" s="55"/>
      <c r="J273" s="55"/>
      <c r="K273" s="55"/>
      <c r="L273" s="55"/>
      <c r="M273" s="55"/>
      <c r="N273" s="55"/>
      <c r="O273" s="55"/>
      <c r="P273" s="55"/>
      <c r="Q273" s="55"/>
      <c r="R273" s="55">
        <v>2.95</v>
      </c>
      <c r="S273" s="55">
        <v>2.2000000000000002</v>
      </c>
      <c r="T273" s="55">
        <v>2.97</v>
      </c>
      <c r="U273" s="55">
        <v>4</v>
      </c>
      <c r="V273" s="55">
        <v>3.18</v>
      </c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</row>
    <row r="274" spans="1:50" ht="18" customHeight="1" x14ac:dyDescent="0.3">
      <c r="A274" s="1">
        <v>2017</v>
      </c>
      <c r="B274" s="52"/>
      <c r="C274" s="53" t="s">
        <v>6313</v>
      </c>
      <c r="D274" s="52" t="s">
        <v>59</v>
      </c>
      <c r="E274" s="54">
        <f>IFERROR(MIN(CM_Bidders),0)</f>
        <v>2535.3000000000002</v>
      </c>
      <c r="F274" s="54">
        <f>IFERROR(MAX(CM_Bidders),0)</f>
        <v>5000</v>
      </c>
      <c r="G274" s="54">
        <f>IFERROR(AVERAGE(CM_Bidders),0)</f>
        <v>3847.7280000000001</v>
      </c>
      <c r="H274" s="55" t="str">
        <f>tbl_CM[[#This Row],[Item '#]]&amp;"     "&amp;tbl_CM[[#This Row],[Description]]&amp;"     ("&amp;tbl_CM[[#This Row],[Unit]]&amp;")"</f>
        <v xml:space="preserve">     Demolition of Existing Pit Toilets     (EA)</v>
      </c>
      <c r="I274" s="55"/>
      <c r="J274" s="55"/>
      <c r="K274" s="55"/>
      <c r="L274" s="55"/>
      <c r="M274" s="55"/>
      <c r="N274" s="55"/>
      <c r="O274" s="55"/>
      <c r="P274" s="55"/>
      <c r="Q274" s="55"/>
      <c r="R274" s="55">
        <v>4500</v>
      </c>
      <c r="S274" s="55">
        <v>4218.5</v>
      </c>
      <c r="T274" s="55">
        <v>2535.3000000000002</v>
      </c>
      <c r="U274" s="55">
        <v>5000</v>
      </c>
      <c r="V274" s="55">
        <v>2984.84</v>
      </c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</row>
    <row r="275" spans="1:50" ht="18" customHeight="1" x14ac:dyDescent="0.3">
      <c r="A275" s="1">
        <v>2017</v>
      </c>
      <c r="B275" s="52"/>
      <c r="C275" s="53" t="s">
        <v>6314</v>
      </c>
      <c r="D275" s="52" t="s">
        <v>9</v>
      </c>
      <c r="E275" s="54">
        <f>IFERROR(MIN(CM_Bidders),0)</f>
        <v>1.17</v>
      </c>
      <c r="F275" s="54">
        <f>IFERROR(MAX(CM_Bidders),0)</f>
        <v>35000</v>
      </c>
      <c r="G275" s="54">
        <f>IFERROR(AVERAGE(CM_Bidders),0)</f>
        <v>11534.234</v>
      </c>
      <c r="H275" s="55" t="str">
        <f>tbl_CM[[#This Row],[Item '#]]&amp;"     "&amp;tbl_CM[[#This Row],[Description]]&amp;"     ("&amp;tbl_CM[[#This Row],[Unit]]&amp;")"</f>
        <v xml:space="preserve">     Electrical Site Demolition     (LS)</v>
      </c>
      <c r="I275" s="55"/>
      <c r="J275" s="55"/>
      <c r="K275" s="55"/>
      <c r="L275" s="55"/>
      <c r="M275" s="55"/>
      <c r="N275" s="55"/>
      <c r="O275" s="55"/>
      <c r="P275" s="55"/>
      <c r="Q275" s="55"/>
      <c r="R275" s="55">
        <v>16300</v>
      </c>
      <c r="S275" s="55">
        <v>6270</v>
      </c>
      <c r="T275" s="55">
        <v>1.17</v>
      </c>
      <c r="U275" s="55">
        <v>100</v>
      </c>
      <c r="V275" s="55">
        <v>35000</v>
      </c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</row>
    <row r="276" spans="1:50" ht="18" customHeight="1" x14ac:dyDescent="0.3">
      <c r="A276" s="1">
        <v>2017</v>
      </c>
      <c r="B276" s="52"/>
      <c r="C276" s="53" t="s">
        <v>6315</v>
      </c>
      <c r="D276" s="52" t="s">
        <v>9</v>
      </c>
      <c r="E276" s="54">
        <f>IFERROR(MIN(CM_Bidders),0)</f>
        <v>1526.23</v>
      </c>
      <c r="F276" s="54">
        <f>IFERROR(MAX(CM_Bidders),0)</f>
        <v>20300</v>
      </c>
      <c r="G276" s="54">
        <f>IFERROR(AVERAGE(CM_Bidders),0)</f>
        <v>8524.9359999999997</v>
      </c>
      <c r="H276" s="55" t="str">
        <f>tbl_CM[[#This Row],[Item '#]]&amp;"     "&amp;tbl_CM[[#This Row],[Description]]&amp;"     ("&amp;tbl_CM[[#This Row],[Unit]]&amp;")"</f>
        <v xml:space="preserve">     Site Utility Removal, Capping, or Abandoning     (LS)</v>
      </c>
      <c r="I276" s="55"/>
      <c r="J276" s="55"/>
      <c r="K276" s="55"/>
      <c r="L276" s="55"/>
      <c r="M276" s="55"/>
      <c r="N276" s="55"/>
      <c r="O276" s="55"/>
      <c r="P276" s="55"/>
      <c r="Q276" s="55"/>
      <c r="R276" s="55">
        <v>20300</v>
      </c>
      <c r="S276" s="55">
        <v>10450</v>
      </c>
      <c r="T276" s="55">
        <v>5848.45</v>
      </c>
      <c r="U276" s="55">
        <v>4500</v>
      </c>
      <c r="V276" s="55">
        <v>1526.23</v>
      </c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</row>
    <row r="277" spans="1:50" ht="18" customHeight="1" x14ac:dyDescent="0.3">
      <c r="A277" s="1">
        <v>2017</v>
      </c>
      <c r="B277" s="52"/>
      <c r="C277" s="53" t="s">
        <v>6316</v>
      </c>
      <c r="D277" s="52" t="s">
        <v>9</v>
      </c>
      <c r="E277" s="54">
        <f>IFERROR(MIN(CM_Bidders),0)</f>
        <v>4175</v>
      </c>
      <c r="F277" s="54">
        <f>IFERROR(MAX(CM_Bidders),0)</f>
        <v>32485.05</v>
      </c>
      <c r="G277" s="54">
        <f>IFERROR(AVERAGE(CM_Bidders),0)</f>
        <v>12359.986000000001</v>
      </c>
      <c r="H277" s="55" t="str">
        <f>tbl_CM[[#This Row],[Item '#]]&amp;"     "&amp;tbl_CM[[#This Row],[Description]]&amp;"     ("&amp;tbl_CM[[#This Row],[Unit]]&amp;")"</f>
        <v xml:space="preserve">     Removal of Existing Septic Storage Tanks     (LS)</v>
      </c>
      <c r="I277" s="55"/>
      <c r="J277" s="55"/>
      <c r="K277" s="55"/>
      <c r="L277" s="55"/>
      <c r="M277" s="55"/>
      <c r="N277" s="55"/>
      <c r="O277" s="55"/>
      <c r="P277" s="55"/>
      <c r="Q277" s="55"/>
      <c r="R277" s="55">
        <v>4175</v>
      </c>
      <c r="S277" s="55">
        <v>11000</v>
      </c>
      <c r="T277" s="55">
        <v>8139.88</v>
      </c>
      <c r="U277" s="55">
        <v>6000</v>
      </c>
      <c r="V277" s="55">
        <v>32485.05</v>
      </c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</row>
    <row r="278" spans="1:50" ht="18" customHeight="1" x14ac:dyDescent="0.3">
      <c r="A278" s="1">
        <v>2017</v>
      </c>
      <c r="B278" s="52"/>
      <c r="C278" s="53" t="s">
        <v>6214</v>
      </c>
      <c r="D278" s="52" t="s">
        <v>9</v>
      </c>
      <c r="E278" s="54">
        <f>IFERROR(MIN(CM_Bidders),0)</f>
        <v>2750</v>
      </c>
      <c r="F278" s="54">
        <f>IFERROR(MAX(CM_Bidders),0)</f>
        <v>32010</v>
      </c>
      <c r="G278" s="54">
        <f>IFERROR(AVERAGE(CM_Bidders),0)</f>
        <v>13647.75</v>
      </c>
      <c r="H278" s="55" t="str">
        <f>tbl_CM[[#This Row],[Item '#]]&amp;"     "&amp;tbl_CM[[#This Row],[Description]]&amp;"     ("&amp;tbl_CM[[#This Row],[Unit]]&amp;")"</f>
        <v xml:space="preserve">     Miscellaneous Site Item Demolition     (LS)</v>
      </c>
      <c r="I278" s="55"/>
      <c r="J278" s="55"/>
      <c r="K278" s="55"/>
      <c r="L278" s="55"/>
      <c r="M278" s="55"/>
      <c r="N278" s="55"/>
      <c r="O278" s="55"/>
      <c r="P278" s="55"/>
      <c r="Q278" s="55"/>
      <c r="R278" s="55">
        <v>12350</v>
      </c>
      <c r="S278" s="55">
        <v>32010</v>
      </c>
      <c r="T278" s="55">
        <v>7550.35</v>
      </c>
      <c r="U278" s="55">
        <v>2750</v>
      </c>
      <c r="V278" s="55">
        <v>13578.4</v>
      </c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</row>
    <row r="279" spans="1:50" ht="18" customHeight="1" x14ac:dyDescent="0.3">
      <c r="A279" s="1">
        <v>2017</v>
      </c>
      <c r="B279" s="52"/>
      <c r="C279" s="53" t="s">
        <v>5631</v>
      </c>
      <c r="D279" s="52" t="s">
        <v>14</v>
      </c>
      <c r="E279" s="54">
        <f>IFERROR(MIN(CM_Bidders),0)</f>
        <v>2</v>
      </c>
      <c r="F279" s="54">
        <f>IFERROR(MAX(CM_Bidders),0)</f>
        <v>9.4700000000000006</v>
      </c>
      <c r="G279" s="54">
        <f>IFERROR(AVERAGE(CM_Bidders),0)</f>
        <v>4.6160000000000005</v>
      </c>
      <c r="H279" s="55" t="str">
        <f>tbl_CM[[#This Row],[Item '#]]&amp;"     "&amp;tbl_CM[[#This Row],[Description]]&amp;"     ("&amp;tbl_CM[[#This Row],[Unit]]&amp;")"</f>
        <v xml:space="preserve">     Topsoil Stripped and Stockpiled     (CY)</v>
      </c>
      <c r="I279" s="55"/>
      <c r="J279" s="55"/>
      <c r="K279" s="55"/>
      <c r="L279" s="55"/>
      <c r="M279" s="55"/>
      <c r="N279" s="55"/>
      <c r="O279" s="55"/>
      <c r="P279" s="55"/>
      <c r="Q279" s="55"/>
      <c r="R279" s="55">
        <v>3.75</v>
      </c>
      <c r="S279" s="55">
        <v>4.13</v>
      </c>
      <c r="T279" s="55">
        <v>9.4700000000000006</v>
      </c>
      <c r="U279" s="55">
        <v>2</v>
      </c>
      <c r="V279" s="55">
        <v>3.73</v>
      </c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</row>
    <row r="280" spans="1:50" ht="18" customHeight="1" x14ac:dyDescent="0.3">
      <c r="A280" s="1">
        <v>2017</v>
      </c>
      <c r="B280" s="52"/>
      <c r="C280" s="53" t="s">
        <v>5632</v>
      </c>
      <c r="D280" s="52" t="s">
        <v>14</v>
      </c>
      <c r="E280" s="54">
        <f>IFERROR(MIN(CM_Bidders),0)</f>
        <v>4</v>
      </c>
      <c r="F280" s="54">
        <f>IFERROR(MAX(CM_Bidders),0)</f>
        <v>13.58</v>
      </c>
      <c r="G280" s="54">
        <f>IFERROR(AVERAGE(CM_Bidders),0)</f>
        <v>7.6760000000000002</v>
      </c>
      <c r="H280" s="55" t="str">
        <f>tbl_CM[[#This Row],[Item '#]]&amp;"     "&amp;tbl_CM[[#This Row],[Description]]&amp;"     ("&amp;tbl_CM[[#This Row],[Unit]]&amp;")"</f>
        <v xml:space="preserve">     Topsoil Replaced     (CY)</v>
      </c>
      <c r="I280" s="55"/>
      <c r="J280" s="55"/>
      <c r="K280" s="55"/>
      <c r="L280" s="55"/>
      <c r="M280" s="55"/>
      <c r="N280" s="55"/>
      <c r="O280" s="55"/>
      <c r="P280" s="55"/>
      <c r="Q280" s="55"/>
      <c r="R280" s="55">
        <v>5.65</v>
      </c>
      <c r="S280" s="55">
        <v>7.15</v>
      </c>
      <c r="T280" s="55">
        <v>13.58</v>
      </c>
      <c r="U280" s="55">
        <v>4</v>
      </c>
      <c r="V280" s="55">
        <v>8</v>
      </c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</row>
    <row r="281" spans="1:50" ht="18" customHeight="1" x14ac:dyDescent="0.3">
      <c r="A281" s="1">
        <v>2017</v>
      </c>
      <c r="B281" s="52"/>
      <c r="C281" s="53" t="s">
        <v>6317</v>
      </c>
      <c r="D281" s="52" t="s">
        <v>14</v>
      </c>
      <c r="E281" s="54">
        <f>IFERROR(MIN(CM_Bidders),0)</f>
        <v>8.75</v>
      </c>
      <c r="F281" s="54">
        <f>IFERROR(MAX(CM_Bidders),0)</f>
        <v>12.9</v>
      </c>
      <c r="G281" s="54">
        <f>IFERROR(AVERAGE(CM_Bidders),0)</f>
        <v>11.151999999999999</v>
      </c>
      <c r="H281" s="55" t="str">
        <f>tbl_CM[[#This Row],[Item '#]]&amp;"     "&amp;tbl_CM[[#This Row],[Description]]&amp;"     ("&amp;tbl_CM[[#This Row],[Unit]]&amp;")"</f>
        <v xml:space="preserve">     Topsoil Spoils Hauled Off Site     (CY)</v>
      </c>
      <c r="I281" s="55"/>
      <c r="J281" s="55"/>
      <c r="K281" s="55"/>
      <c r="L281" s="55"/>
      <c r="M281" s="55"/>
      <c r="N281" s="55"/>
      <c r="O281" s="55"/>
      <c r="P281" s="55"/>
      <c r="Q281" s="55"/>
      <c r="R281" s="55">
        <v>12.9</v>
      </c>
      <c r="S281" s="55">
        <v>12.1</v>
      </c>
      <c r="T281" s="55">
        <v>8.75</v>
      </c>
      <c r="U281" s="55">
        <v>10</v>
      </c>
      <c r="V281" s="55">
        <v>12.01</v>
      </c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</row>
    <row r="282" spans="1:50" ht="18" customHeight="1" x14ac:dyDescent="0.3">
      <c r="A282" s="1">
        <v>2017</v>
      </c>
      <c r="B282" s="52"/>
      <c r="C282" s="53" t="s">
        <v>5634</v>
      </c>
      <c r="D282" s="52" t="s">
        <v>14</v>
      </c>
      <c r="E282" s="54">
        <f>IFERROR(MIN(CM_Bidders),0)</f>
        <v>2.75</v>
      </c>
      <c r="F282" s="54">
        <f>IFERROR(MAX(CM_Bidders),0)</f>
        <v>10.199999999999999</v>
      </c>
      <c r="G282" s="54">
        <f>IFERROR(AVERAGE(CM_Bidders),0)</f>
        <v>6.6579999999999995</v>
      </c>
      <c r="H282" s="55" t="str">
        <f>tbl_CM[[#This Row],[Item '#]]&amp;"     "&amp;tbl_CM[[#This Row],[Description]]&amp;"     ("&amp;tbl_CM[[#This Row],[Unit]]&amp;")"</f>
        <v xml:space="preserve">     Excavation and Fill     (CY)</v>
      </c>
      <c r="I282" s="55"/>
      <c r="J282" s="55"/>
      <c r="K282" s="55"/>
      <c r="L282" s="55"/>
      <c r="M282" s="55"/>
      <c r="N282" s="55"/>
      <c r="O282" s="55"/>
      <c r="P282" s="55"/>
      <c r="Q282" s="55"/>
      <c r="R282" s="55">
        <v>2.75</v>
      </c>
      <c r="S282" s="55">
        <v>8.25</v>
      </c>
      <c r="T282" s="55">
        <v>8.09</v>
      </c>
      <c r="U282" s="55">
        <v>4</v>
      </c>
      <c r="V282" s="55">
        <v>10.199999999999999</v>
      </c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</row>
    <row r="283" spans="1:50" ht="18" customHeight="1" x14ac:dyDescent="0.3">
      <c r="A283" s="1">
        <v>2017</v>
      </c>
      <c r="B283" s="52"/>
      <c r="C283" s="53" t="s">
        <v>6318</v>
      </c>
      <c r="D283" s="52" t="s">
        <v>14</v>
      </c>
      <c r="E283" s="54">
        <f>IFERROR(MIN(CM_Bidders),0)</f>
        <v>7.88</v>
      </c>
      <c r="F283" s="54">
        <f>IFERROR(MAX(CM_Bidders),0)</f>
        <v>14.25</v>
      </c>
      <c r="G283" s="54">
        <f>IFERROR(AVERAGE(CM_Bidders),0)</f>
        <v>11.423999999999999</v>
      </c>
      <c r="H283" s="55" t="str">
        <f>tbl_CM[[#This Row],[Item '#]]&amp;"     "&amp;tbl_CM[[#This Row],[Description]]&amp;"     ("&amp;tbl_CM[[#This Row],[Unit]]&amp;")"</f>
        <v xml:space="preserve">     Subsoil Spoils Hauled Off Site     (CY)</v>
      </c>
      <c r="I283" s="55"/>
      <c r="J283" s="55"/>
      <c r="K283" s="55"/>
      <c r="L283" s="55"/>
      <c r="M283" s="55"/>
      <c r="N283" s="55"/>
      <c r="O283" s="55"/>
      <c r="P283" s="55"/>
      <c r="Q283" s="55"/>
      <c r="R283" s="55">
        <v>14.25</v>
      </c>
      <c r="S283" s="55">
        <v>13.2</v>
      </c>
      <c r="T283" s="55">
        <v>7.88</v>
      </c>
      <c r="U283" s="55">
        <v>10</v>
      </c>
      <c r="V283" s="55">
        <v>11.79</v>
      </c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</row>
    <row r="284" spans="1:50" ht="18" customHeight="1" x14ac:dyDescent="0.3">
      <c r="A284" s="1">
        <v>2017</v>
      </c>
      <c r="B284" s="52"/>
      <c r="C284" s="53" t="s">
        <v>6319</v>
      </c>
      <c r="D284" s="52" t="s">
        <v>9</v>
      </c>
      <c r="E284" s="54">
        <f>IFERROR(MIN(CM_Bidders),0)</f>
        <v>1320</v>
      </c>
      <c r="F284" s="54">
        <f>IFERROR(MAX(CM_Bidders),0)</f>
        <v>10500</v>
      </c>
      <c r="G284" s="54">
        <f>IFERROR(AVERAGE(CM_Bidders),0)</f>
        <v>5155.1000000000004</v>
      </c>
      <c r="H284" s="55" t="str">
        <f>tbl_CM[[#This Row],[Item '#]]&amp;"     "&amp;tbl_CM[[#This Row],[Description]]&amp;"     ("&amp;tbl_CM[[#This Row],[Unit]]&amp;")"</f>
        <v xml:space="preserve">     Temporary Grading for Pre-Fabricated Showerhouse Installation     (LS)</v>
      </c>
      <c r="I284" s="55"/>
      <c r="J284" s="55"/>
      <c r="K284" s="55"/>
      <c r="L284" s="55"/>
      <c r="M284" s="55"/>
      <c r="N284" s="55"/>
      <c r="O284" s="55"/>
      <c r="P284" s="55"/>
      <c r="Q284" s="55"/>
      <c r="R284" s="55">
        <v>2550</v>
      </c>
      <c r="S284" s="55">
        <v>1320</v>
      </c>
      <c r="T284" s="55">
        <v>1449.25</v>
      </c>
      <c r="U284" s="55">
        <v>10500</v>
      </c>
      <c r="V284" s="55">
        <v>9956.25</v>
      </c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</row>
    <row r="285" spans="1:50" ht="18" customHeight="1" x14ac:dyDescent="0.3">
      <c r="A285" s="1">
        <v>2017</v>
      </c>
      <c r="B285" s="52"/>
      <c r="C285" s="53" t="s">
        <v>6320</v>
      </c>
      <c r="D285" s="52" t="s">
        <v>21</v>
      </c>
      <c r="E285" s="54">
        <f>IFERROR(MIN(CM_Bidders),0)</f>
        <v>1</v>
      </c>
      <c r="F285" s="54">
        <f>IFERROR(MAX(CM_Bidders),0)</f>
        <v>5.23</v>
      </c>
      <c r="G285" s="54">
        <f>IFERROR(AVERAGE(CM_Bidders),0)</f>
        <v>2.56</v>
      </c>
      <c r="H285" s="55" t="str">
        <f>tbl_CM[[#This Row],[Item '#]]&amp;"     "&amp;tbl_CM[[#This Row],[Description]]&amp;"     ("&amp;tbl_CM[[#This Row],[Unit]]&amp;")"</f>
        <v xml:space="preserve">     Erosion Control Matting     (SY)</v>
      </c>
      <c r="I285" s="55"/>
      <c r="J285" s="55"/>
      <c r="K285" s="55"/>
      <c r="L285" s="55"/>
      <c r="M285" s="55"/>
      <c r="N285" s="55"/>
      <c r="O285" s="55"/>
      <c r="P285" s="55"/>
      <c r="Q285" s="55"/>
      <c r="R285" s="55">
        <v>2</v>
      </c>
      <c r="S285" s="55">
        <v>5.23</v>
      </c>
      <c r="T285" s="55">
        <v>1.52</v>
      </c>
      <c r="U285" s="55">
        <v>1</v>
      </c>
      <c r="V285" s="55">
        <v>3.05</v>
      </c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</row>
    <row r="286" spans="1:50" ht="18" customHeight="1" x14ac:dyDescent="0.3">
      <c r="A286" s="1">
        <v>2017</v>
      </c>
      <c r="B286" s="52"/>
      <c r="C286" s="53" t="s">
        <v>4746</v>
      </c>
      <c r="D286" s="52" t="s">
        <v>59</v>
      </c>
      <c r="E286" s="54">
        <f>IFERROR(MIN(CM_Bidders),0)</f>
        <v>277.3</v>
      </c>
      <c r="F286" s="54">
        <f>IFERROR(MAX(CM_Bidders),0)</f>
        <v>1754.54</v>
      </c>
      <c r="G286" s="54">
        <f>IFERROR(AVERAGE(CM_Bidders),0)</f>
        <v>1166.3679999999999</v>
      </c>
      <c r="H286" s="55" t="str">
        <f>tbl_CM[[#This Row],[Item '#]]&amp;"     "&amp;tbl_CM[[#This Row],[Description]]&amp;"     ("&amp;tbl_CM[[#This Row],[Unit]]&amp;")"</f>
        <v xml:space="preserve">     Survey Control Monument     (EA)</v>
      </c>
      <c r="I286" s="55"/>
      <c r="J286" s="55"/>
      <c r="K286" s="55"/>
      <c r="L286" s="55"/>
      <c r="M286" s="55"/>
      <c r="N286" s="55"/>
      <c r="O286" s="55"/>
      <c r="P286" s="55"/>
      <c r="Q286" s="55"/>
      <c r="R286" s="55">
        <v>900</v>
      </c>
      <c r="S286" s="55">
        <v>1650</v>
      </c>
      <c r="T286" s="55">
        <v>1754.54</v>
      </c>
      <c r="U286" s="55">
        <v>1250</v>
      </c>
      <c r="V286" s="55">
        <v>277.3</v>
      </c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</row>
    <row r="287" spans="1:50" ht="18" customHeight="1" x14ac:dyDescent="0.3">
      <c r="A287" s="1">
        <v>2017</v>
      </c>
      <c r="B287" s="52"/>
      <c r="C287" s="53" t="s">
        <v>24</v>
      </c>
      <c r="D287" s="52" t="s">
        <v>21</v>
      </c>
      <c r="E287" s="54">
        <f>IFERROR(MIN(CM_Bidders),0)</f>
        <v>1.1499999999999999</v>
      </c>
      <c r="F287" s="54">
        <f>IFERROR(MAX(CM_Bidders),0)</f>
        <v>2</v>
      </c>
      <c r="G287" s="54">
        <f>IFERROR(AVERAGE(CM_Bidders),0)</f>
        <v>1.698</v>
      </c>
      <c r="H287" s="55" t="str">
        <f>tbl_CM[[#This Row],[Item '#]]&amp;"     "&amp;tbl_CM[[#This Row],[Description]]&amp;"     ("&amp;tbl_CM[[#This Row],[Unit]]&amp;")"</f>
        <v xml:space="preserve">     Subgrade Compaction     (SY)</v>
      </c>
      <c r="I287" s="55"/>
      <c r="J287" s="55"/>
      <c r="K287" s="55"/>
      <c r="L287" s="55"/>
      <c r="M287" s="55"/>
      <c r="N287" s="55"/>
      <c r="O287" s="55"/>
      <c r="P287" s="55"/>
      <c r="Q287" s="55"/>
      <c r="R287" s="55">
        <v>1.1499999999999999</v>
      </c>
      <c r="S287" s="55">
        <v>1.93</v>
      </c>
      <c r="T287" s="55">
        <v>1.91</v>
      </c>
      <c r="U287" s="55">
        <v>2</v>
      </c>
      <c r="V287" s="55">
        <v>1.5</v>
      </c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</row>
    <row r="288" spans="1:50" ht="18" customHeight="1" x14ac:dyDescent="0.3">
      <c r="A288" s="1">
        <v>2017</v>
      </c>
      <c r="B288" s="52"/>
      <c r="C288" s="53" t="s">
        <v>6321</v>
      </c>
      <c r="D288" s="52" t="s">
        <v>29</v>
      </c>
      <c r="E288" s="54">
        <f>IFERROR(MIN(CM_Bidders),0)</f>
        <v>1.93</v>
      </c>
      <c r="F288" s="54">
        <f>IFERROR(MAX(CM_Bidders),0)</f>
        <v>4.5</v>
      </c>
      <c r="G288" s="54">
        <f>IFERROR(AVERAGE(CM_Bidders),0)</f>
        <v>2.6859999999999999</v>
      </c>
      <c r="H288" s="55" t="str">
        <f>tbl_CM[[#This Row],[Item '#]]&amp;"     "&amp;tbl_CM[[#This Row],[Description]]&amp;"     ("&amp;tbl_CM[[#This Row],[Unit]]&amp;")"</f>
        <v xml:space="preserve">     ODOT 407 Tack Coat – Milled Surface     (GAL)</v>
      </c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4.5</v>
      </c>
      <c r="S288" s="55">
        <v>1.93</v>
      </c>
      <c r="T288" s="55">
        <v>2.99</v>
      </c>
      <c r="U288" s="55">
        <v>2</v>
      </c>
      <c r="V288" s="55">
        <v>2.0099999999999998</v>
      </c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</row>
    <row r="289" spans="1:50" ht="18" customHeight="1" x14ac:dyDescent="0.3">
      <c r="A289" s="1">
        <v>2017</v>
      </c>
      <c r="B289" s="52"/>
      <c r="C289" s="53" t="s">
        <v>6322</v>
      </c>
      <c r="D289" s="52" t="s">
        <v>29</v>
      </c>
      <c r="E289" s="54">
        <f>IFERROR(MIN(CM_Bidders),0)</f>
        <v>1.93</v>
      </c>
      <c r="F289" s="54">
        <f>IFERROR(MAX(CM_Bidders),0)</f>
        <v>4.5</v>
      </c>
      <c r="G289" s="54">
        <f>IFERROR(AVERAGE(CM_Bidders),0)</f>
        <v>2.6879999999999997</v>
      </c>
      <c r="H289" s="55" t="str">
        <f>tbl_CM[[#This Row],[Item '#]]&amp;"     "&amp;tbl_CM[[#This Row],[Description]]&amp;"     ("&amp;tbl_CM[[#This Row],[Unit]]&amp;")"</f>
        <v xml:space="preserve">     ODOT 407 Tack Coat –  Standard Duty Asphalt     (GAL)</v>
      </c>
      <c r="I289" s="55"/>
      <c r="J289" s="55"/>
      <c r="K289" s="55"/>
      <c r="L289" s="55"/>
      <c r="M289" s="55"/>
      <c r="N289" s="55"/>
      <c r="O289" s="55"/>
      <c r="P289" s="55"/>
      <c r="Q289" s="55"/>
      <c r="R289" s="55">
        <v>4.5</v>
      </c>
      <c r="S289" s="55">
        <v>1.93</v>
      </c>
      <c r="T289" s="55">
        <v>2.99</v>
      </c>
      <c r="U289" s="55">
        <v>2</v>
      </c>
      <c r="V289" s="55">
        <v>2.02</v>
      </c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</row>
    <row r="290" spans="1:50" ht="18" customHeight="1" x14ac:dyDescent="0.3">
      <c r="A290" s="1">
        <v>2017</v>
      </c>
      <c r="B290" s="52"/>
      <c r="C290" s="53" t="s">
        <v>6323</v>
      </c>
      <c r="D290" s="52" t="s">
        <v>29</v>
      </c>
      <c r="E290" s="54">
        <f>IFERROR(MIN(CM_Bidders),0)</f>
        <v>1.93</v>
      </c>
      <c r="F290" s="54">
        <f>IFERROR(MAX(CM_Bidders),0)</f>
        <v>4.5</v>
      </c>
      <c r="G290" s="54">
        <f>IFERROR(AVERAGE(CM_Bidders),0)</f>
        <v>2.7120000000000002</v>
      </c>
      <c r="H290" s="55" t="str">
        <f>tbl_CM[[#This Row],[Item '#]]&amp;"     "&amp;tbl_CM[[#This Row],[Description]]&amp;"     ("&amp;tbl_CM[[#This Row],[Unit]]&amp;")"</f>
        <v xml:space="preserve">     ODOT 407 Tack Coat – Heavy Duty Asphalt     (GAL)</v>
      </c>
      <c r="I290" s="55"/>
      <c r="J290" s="55"/>
      <c r="K290" s="55"/>
      <c r="L290" s="55"/>
      <c r="M290" s="55"/>
      <c r="N290" s="55"/>
      <c r="O290" s="55"/>
      <c r="P290" s="55"/>
      <c r="Q290" s="55"/>
      <c r="R290" s="55">
        <v>4.5</v>
      </c>
      <c r="S290" s="55">
        <v>1.93</v>
      </c>
      <c r="T290" s="55">
        <v>2.99</v>
      </c>
      <c r="U290" s="55">
        <v>2</v>
      </c>
      <c r="V290" s="55">
        <v>2.14</v>
      </c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</row>
    <row r="291" spans="1:50" ht="18" customHeight="1" x14ac:dyDescent="0.3">
      <c r="A291" s="1">
        <v>2017</v>
      </c>
      <c r="B291" s="52"/>
      <c r="C291" s="53" t="s">
        <v>6324</v>
      </c>
      <c r="D291" s="52" t="s">
        <v>14</v>
      </c>
      <c r="E291" s="54">
        <f>IFERROR(MIN(CM_Bidders),0)</f>
        <v>194.17</v>
      </c>
      <c r="F291" s="54">
        <f>IFERROR(MAX(CM_Bidders),0)</f>
        <v>214.5</v>
      </c>
      <c r="G291" s="54">
        <f>IFERROR(AVERAGE(CM_Bidders),0)</f>
        <v>203.23399999999998</v>
      </c>
      <c r="H291" s="55" t="str">
        <f>tbl_CM[[#This Row],[Item '#]]&amp;"     "&amp;tbl_CM[[#This Row],[Description]]&amp;"     ("&amp;tbl_CM[[#This Row],[Unit]]&amp;")"</f>
        <v xml:space="preserve">     ODOT 441 Asphalt Concrete Surface Course, Type 1 (448) - Asphalt Overlay for Milled Surface (2")     (CY)</v>
      </c>
      <c r="I291" s="55"/>
      <c r="J291" s="55"/>
      <c r="K291" s="55"/>
      <c r="L291" s="55"/>
      <c r="M291" s="55"/>
      <c r="N291" s="55"/>
      <c r="O291" s="55"/>
      <c r="P291" s="55"/>
      <c r="Q291" s="55"/>
      <c r="R291" s="55">
        <v>212.5</v>
      </c>
      <c r="S291" s="55">
        <v>214.5</v>
      </c>
      <c r="T291" s="55">
        <v>194.17</v>
      </c>
      <c r="U291" s="55">
        <v>200</v>
      </c>
      <c r="V291" s="55">
        <v>195</v>
      </c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</row>
    <row r="292" spans="1:50" ht="18" customHeight="1" x14ac:dyDescent="0.3">
      <c r="A292" s="1">
        <v>2017</v>
      </c>
      <c r="B292" s="52"/>
      <c r="C292" s="53" t="s">
        <v>6325</v>
      </c>
      <c r="D292" s="52" t="s">
        <v>14</v>
      </c>
      <c r="E292" s="54">
        <f>IFERROR(MIN(CM_Bidders),0)</f>
        <v>194.17</v>
      </c>
      <c r="F292" s="54">
        <f>IFERROR(MAX(CM_Bidders),0)</f>
        <v>330</v>
      </c>
      <c r="G292" s="54">
        <f>IFERROR(AVERAGE(CM_Bidders),0)</f>
        <v>269.31399999999996</v>
      </c>
      <c r="H292" s="55" t="str">
        <f>tbl_CM[[#This Row],[Item '#]]&amp;"     "&amp;tbl_CM[[#This Row],[Description]]&amp;"     ("&amp;tbl_CM[[#This Row],[Unit]]&amp;")"</f>
        <v xml:space="preserve">     ODOT 441 Asphalt Concrete Surface Course, Type 1 (448) - Standard Duty Asphalt Pavement (1.5")     (CY)</v>
      </c>
      <c r="I292" s="55"/>
      <c r="J292" s="55"/>
      <c r="K292" s="55"/>
      <c r="L292" s="55"/>
      <c r="M292" s="55"/>
      <c r="N292" s="55"/>
      <c r="O292" s="55"/>
      <c r="P292" s="55"/>
      <c r="Q292" s="55"/>
      <c r="R292" s="55">
        <v>212.4</v>
      </c>
      <c r="S292" s="55">
        <v>330</v>
      </c>
      <c r="T292" s="55">
        <v>194.17</v>
      </c>
      <c r="U292" s="55">
        <v>310</v>
      </c>
      <c r="V292" s="55">
        <v>300</v>
      </c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</row>
    <row r="293" spans="1:50" ht="18" customHeight="1" x14ac:dyDescent="0.3">
      <c r="A293" s="1">
        <v>2017</v>
      </c>
      <c r="B293" s="52"/>
      <c r="C293" s="53" t="s">
        <v>6326</v>
      </c>
      <c r="D293" s="52" t="s">
        <v>14</v>
      </c>
      <c r="E293" s="54">
        <f>IFERROR(MIN(CM_Bidders),0)</f>
        <v>194.17</v>
      </c>
      <c r="F293" s="54">
        <f>IFERROR(MAX(CM_Bidders),0)</f>
        <v>330</v>
      </c>
      <c r="G293" s="54">
        <f>IFERROR(AVERAGE(CM_Bidders),0)</f>
        <v>269.334</v>
      </c>
      <c r="H293" s="55" t="str">
        <f>tbl_CM[[#This Row],[Item '#]]&amp;"     "&amp;tbl_CM[[#This Row],[Description]]&amp;"     ("&amp;tbl_CM[[#This Row],[Unit]]&amp;")"</f>
        <v xml:space="preserve">     ODOT 441 Asphalt Concrete Surface Course, Type 1 (448) - Heavy Duty Asphalt Pavement (1.25")     (CY)</v>
      </c>
      <c r="I293" s="55"/>
      <c r="J293" s="55"/>
      <c r="K293" s="55"/>
      <c r="L293" s="55"/>
      <c r="M293" s="55"/>
      <c r="N293" s="55"/>
      <c r="O293" s="55"/>
      <c r="P293" s="55"/>
      <c r="Q293" s="55"/>
      <c r="R293" s="55">
        <v>212.5</v>
      </c>
      <c r="S293" s="55">
        <v>330</v>
      </c>
      <c r="T293" s="55">
        <v>194.17</v>
      </c>
      <c r="U293" s="55">
        <v>310</v>
      </c>
      <c r="V293" s="55">
        <v>300</v>
      </c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</row>
    <row r="294" spans="1:50" ht="18" customHeight="1" x14ac:dyDescent="0.3">
      <c r="A294" s="1">
        <v>2017</v>
      </c>
      <c r="B294" s="52"/>
      <c r="C294" s="53" t="s">
        <v>6327</v>
      </c>
      <c r="D294" s="52" t="s">
        <v>14</v>
      </c>
      <c r="E294" s="54">
        <f>IFERROR(MIN(CM_Bidders),0)</f>
        <v>187.15</v>
      </c>
      <c r="F294" s="54">
        <f>IFERROR(MAX(CM_Bidders),0)</f>
        <v>330</v>
      </c>
      <c r="G294" s="54">
        <f>IFERROR(AVERAGE(CM_Bidders),0)</f>
        <v>266.73</v>
      </c>
      <c r="H294" s="55" t="str">
        <f>tbl_CM[[#This Row],[Item '#]]&amp;"     "&amp;tbl_CM[[#This Row],[Description]]&amp;"     ("&amp;tbl_CM[[#This Row],[Unit]]&amp;")"</f>
        <v xml:space="preserve">     ODOT 441 Asphalt Concrete Intermediate Course Type 2 (448) - Standard Duty Asphalt Pavement (3")     (CY)</v>
      </c>
      <c r="I294" s="55"/>
      <c r="J294" s="55"/>
      <c r="K294" s="55"/>
      <c r="L294" s="55"/>
      <c r="M294" s="55"/>
      <c r="N294" s="55"/>
      <c r="O294" s="55"/>
      <c r="P294" s="55"/>
      <c r="Q294" s="55"/>
      <c r="R294" s="55">
        <v>206.5</v>
      </c>
      <c r="S294" s="55">
        <v>330</v>
      </c>
      <c r="T294" s="55">
        <v>187.15</v>
      </c>
      <c r="U294" s="55">
        <v>310</v>
      </c>
      <c r="V294" s="55">
        <v>300</v>
      </c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</row>
    <row r="295" spans="1:50" ht="18" customHeight="1" x14ac:dyDescent="0.3">
      <c r="A295" s="1">
        <v>2017</v>
      </c>
      <c r="B295" s="52"/>
      <c r="C295" s="53" t="s">
        <v>6328</v>
      </c>
      <c r="D295" s="52" t="s">
        <v>14</v>
      </c>
      <c r="E295" s="54">
        <f>IFERROR(MIN(CM_Bidders),0)</f>
        <v>187.15</v>
      </c>
      <c r="F295" s="54">
        <f>IFERROR(MAX(CM_Bidders),0)</f>
        <v>605</v>
      </c>
      <c r="G295" s="54">
        <f>IFERROR(AVERAGE(CM_Bidders),0)</f>
        <v>420.73</v>
      </c>
      <c r="H295" s="55" t="str">
        <f>tbl_CM[[#This Row],[Item '#]]&amp;"     "&amp;tbl_CM[[#This Row],[Description]]&amp;"     ("&amp;tbl_CM[[#This Row],[Unit]]&amp;")"</f>
        <v xml:space="preserve">     ODOT 441 Asphalt Concrete Intermediate Course Type 2 (448) - Heavy Duty Asphalt Pavement (1.75")     (CY)</v>
      </c>
      <c r="I295" s="55"/>
      <c r="J295" s="55"/>
      <c r="K295" s="55"/>
      <c r="L295" s="55"/>
      <c r="M295" s="55"/>
      <c r="N295" s="55"/>
      <c r="O295" s="55"/>
      <c r="P295" s="55"/>
      <c r="Q295" s="55"/>
      <c r="R295" s="55">
        <v>206.5</v>
      </c>
      <c r="S295" s="55">
        <v>605</v>
      </c>
      <c r="T295" s="55">
        <v>187.15</v>
      </c>
      <c r="U295" s="55">
        <v>555</v>
      </c>
      <c r="V295" s="55">
        <v>550</v>
      </c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</row>
    <row r="296" spans="1:50" ht="18" customHeight="1" x14ac:dyDescent="0.3">
      <c r="A296" s="1">
        <v>2017</v>
      </c>
      <c r="B296" s="52"/>
      <c r="C296" s="53" t="s">
        <v>6329</v>
      </c>
      <c r="D296" s="52" t="s">
        <v>14</v>
      </c>
      <c r="E296" s="54">
        <f>IFERROR(MIN(CM_Bidders),0)</f>
        <v>187.15</v>
      </c>
      <c r="F296" s="54">
        <f>IFERROR(MAX(CM_Bidders),0)</f>
        <v>550</v>
      </c>
      <c r="G296" s="54">
        <f>IFERROR(AVERAGE(CM_Bidders),0)</f>
        <v>390.43</v>
      </c>
      <c r="H296" s="55" t="str">
        <f>tbl_CM[[#This Row],[Item '#]]&amp;"     "&amp;tbl_CM[[#This Row],[Description]]&amp;"     ("&amp;tbl_CM[[#This Row],[Unit]]&amp;")"</f>
        <v xml:space="preserve">     ODOT 301 Asphalt Concrete Base - Heavy Duty Asphalt Pavement (4")     (CY)</v>
      </c>
      <c r="I296" s="55"/>
      <c r="J296" s="55"/>
      <c r="K296" s="55"/>
      <c r="L296" s="55"/>
      <c r="M296" s="55"/>
      <c r="N296" s="55"/>
      <c r="O296" s="55"/>
      <c r="P296" s="55"/>
      <c r="Q296" s="55"/>
      <c r="R296" s="55">
        <v>210</v>
      </c>
      <c r="S296" s="55">
        <v>550</v>
      </c>
      <c r="T296" s="55">
        <v>187.15</v>
      </c>
      <c r="U296" s="55">
        <v>505</v>
      </c>
      <c r="V296" s="55">
        <v>500</v>
      </c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</row>
    <row r="297" spans="1:50" ht="18" customHeight="1" x14ac:dyDescent="0.3">
      <c r="A297" s="1">
        <v>2017</v>
      </c>
      <c r="B297" s="52"/>
      <c r="C297" s="53" t="s">
        <v>6330</v>
      </c>
      <c r="D297" s="52" t="s">
        <v>14</v>
      </c>
      <c r="E297" s="54">
        <f>IFERROR(MIN(CM_Bidders),0)</f>
        <v>41.98</v>
      </c>
      <c r="F297" s="54">
        <f>IFERROR(MAX(CM_Bidders),0)</f>
        <v>72.19</v>
      </c>
      <c r="G297" s="54">
        <f>IFERROR(AVERAGE(CM_Bidders),0)</f>
        <v>54.524000000000001</v>
      </c>
      <c r="H297" s="55" t="str">
        <f>tbl_CM[[#This Row],[Item '#]]&amp;"     "&amp;tbl_CM[[#This Row],[Description]]&amp;"     ("&amp;tbl_CM[[#This Row],[Unit]]&amp;")"</f>
        <v xml:space="preserve">     ODOT 304 Aggregate Base - Standard Duty Asphalt Pavement - (6")     (CY)</v>
      </c>
      <c r="I297" s="55"/>
      <c r="J297" s="55"/>
      <c r="K297" s="55"/>
      <c r="L297" s="55"/>
      <c r="M297" s="55"/>
      <c r="N297" s="55"/>
      <c r="O297" s="55"/>
      <c r="P297" s="55"/>
      <c r="Q297" s="55"/>
      <c r="R297" s="55">
        <v>51.5</v>
      </c>
      <c r="S297" s="55">
        <v>59.95</v>
      </c>
      <c r="T297" s="55">
        <v>72.19</v>
      </c>
      <c r="U297" s="55">
        <v>47</v>
      </c>
      <c r="V297" s="55">
        <v>41.98</v>
      </c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</row>
    <row r="298" spans="1:50" ht="18" customHeight="1" x14ac:dyDescent="0.3">
      <c r="A298" s="1">
        <v>2017</v>
      </c>
      <c r="B298" s="52"/>
      <c r="C298" s="53" t="s">
        <v>6331</v>
      </c>
      <c r="D298" s="52" t="s">
        <v>14</v>
      </c>
      <c r="E298" s="54">
        <f>IFERROR(MIN(CM_Bidders),0)</f>
        <v>42</v>
      </c>
      <c r="F298" s="54">
        <f>IFERROR(MAX(CM_Bidders),0)</f>
        <v>111.67</v>
      </c>
      <c r="G298" s="54">
        <f>IFERROR(AVERAGE(CM_Bidders),0)</f>
        <v>69.484000000000009</v>
      </c>
      <c r="H298" s="55" t="str">
        <f>tbl_CM[[#This Row],[Item '#]]&amp;"     "&amp;tbl_CM[[#This Row],[Description]]&amp;"     ("&amp;tbl_CM[[#This Row],[Unit]]&amp;")"</f>
        <v xml:space="preserve">     ODOT 304 Aggregate Base - Heavy Duty Asphalt Pavement - (6")     (CY)</v>
      </c>
      <c r="I298" s="55"/>
      <c r="J298" s="55"/>
      <c r="K298" s="55"/>
      <c r="L298" s="55"/>
      <c r="M298" s="55"/>
      <c r="N298" s="55"/>
      <c r="O298" s="55"/>
      <c r="P298" s="55"/>
      <c r="Q298" s="55"/>
      <c r="R298" s="55">
        <v>78</v>
      </c>
      <c r="S298" s="55">
        <v>68.75</v>
      </c>
      <c r="T298" s="55">
        <v>111.67</v>
      </c>
      <c r="U298" s="55">
        <v>47</v>
      </c>
      <c r="V298" s="55">
        <v>42</v>
      </c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</row>
    <row r="299" spans="1:50" ht="18" customHeight="1" x14ac:dyDescent="0.3">
      <c r="A299" s="1">
        <v>2017</v>
      </c>
      <c r="B299" s="52"/>
      <c r="C299" s="53" t="s">
        <v>6332</v>
      </c>
      <c r="D299" s="52" t="s">
        <v>14</v>
      </c>
      <c r="E299" s="54">
        <f>IFERROR(MIN(CM_Bidders),0)</f>
        <v>47</v>
      </c>
      <c r="F299" s="54">
        <f>IFERROR(MAX(CM_Bidders),0)</f>
        <v>146.68</v>
      </c>
      <c r="G299" s="54">
        <f>IFERROR(AVERAGE(CM_Bidders),0)</f>
        <v>77.138000000000005</v>
      </c>
      <c r="H299" s="55" t="str">
        <f>tbl_CM[[#This Row],[Item '#]]&amp;"     "&amp;tbl_CM[[#This Row],[Description]]&amp;"     ("&amp;tbl_CM[[#This Row],[Unit]]&amp;")"</f>
        <v xml:space="preserve">     ODOT 304 Aggregate Base - Standard Duty Concrete Pavement - (4")     (CY)</v>
      </c>
      <c r="I299" s="55"/>
      <c r="J299" s="55"/>
      <c r="K299" s="55"/>
      <c r="L299" s="55"/>
      <c r="M299" s="55"/>
      <c r="N299" s="55"/>
      <c r="O299" s="55"/>
      <c r="P299" s="55"/>
      <c r="Q299" s="55"/>
      <c r="R299" s="55">
        <v>49</v>
      </c>
      <c r="S299" s="55">
        <v>68.75</v>
      </c>
      <c r="T299" s="55">
        <v>146.68</v>
      </c>
      <c r="U299" s="55">
        <v>47</v>
      </c>
      <c r="V299" s="55">
        <v>74.260000000000005</v>
      </c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</row>
    <row r="300" spans="1:50" ht="18" customHeight="1" x14ac:dyDescent="0.3">
      <c r="A300" s="1">
        <v>2017</v>
      </c>
      <c r="B300" s="52"/>
      <c r="C300" s="53" t="s">
        <v>6333</v>
      </c>
      <c r="D300" s="52" t="s">
        <v>48</v>
      </c>
      <c r="E300" s="54">
        <f>IFERROR(MIN(CM_Bidders),0)</f>
        <v>4.62</v>
      </c>
      <c r="F300" s="54">
        <f>IFERROR(MAX(CM_Bidders),0)</f>
        <v>12</v>
      </c>
      <c r="G300" s="54">
        <f>IFERROR(AVERAGE(CM_Bidders),0)</f>
        <v>6.87</v>
      </c>
      <c r="H300" s="55" t="str">
        <f>tbl_CM[[#This Row],[Item '#]]&amp;"     "&amp;tbl_CM[[#This Row],[Description]]&amp;"     ("&amp;tbl_CM[[#This Row],[Unit]]&amp;")"</f>
        <v xml:space="preserve">     Standard Duty Concrete (4" Thick) Sidewalk @ Restrooms     (SF)</v>
      </c>
      <c r="I300" s="55"/>
      <c r="J300" s="55"/>
      <c r="K300" s="55"/>
      <c r="L300" s="55"/>
      <c r="M300" s="55"/>
      <c r="N300" s="55"/>
      <c r="O300" s="55"/>
      <c r="P300" s="55"/>
      <c r="Q300" s="55"/>
      <c r="R300" s="55">
        <v>5.3</v>
      </c>
      <c r="S300" s="55">
        <v>6.05</v>
      </c>
      <c r="T300" s="55">
        <v>4.62</v>
      </c>
      <c r="U300" s="55">
        <v>12</v>
      </c>
      <c r="V300" s="55">
        <v>6.38</v>
      </c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</row>
    <row r="301" spans="1:50" ht="18" customHeight="1" x14ac:dyDescent="0.3">
      <c r="A301" s="1">
        <v>2017</v>
      </c>
      <c r="B301" s="52"/>
      <c r="C301" s="53" t="s">
        <v>6334</v>
      </c>
      <c r="D301" s="52" t="s">
        <v>12</v>
      </c>
      <c r="E301" s="54">
        <f>IFERROR(MIN(CM_Bidders),0)</f>
        <v>0.77</v>
      </c>
      <c r="F301" s="54">
        <f>IFERROR(MAX(CM_Bidders),0)</f>
        <v>6.93</v>
      </c>
      <c r="G301" s="54">
        <f>IFERROR(AVERAGE(CM_Bidders),0)</f>
        <v>2.6219999999999999</v>
      </c>
      <c r="H301" s="55" t="str">
        <f>tbl_CM[[#This Row],[Item '#]]&amp;"     "&amp;tbl_CM[[#This Row],[Description]]&amp;"     ("&amp;tbl_CM[[#This Row],[Unit]]&amp;")"</f>
        <v xml:space="preserve">     Pavement Striping     (LF)</v>
      </c>
      <c r="I301" s="55"/>
      <c r="J301" s="55"/>
      <c r="K301" s="55"/>
      <c r="L301" s="55"/>
      <c r="M301" s="55"/>
      <c r="N301" s="55"/>
      <c r="O301" s="55"/>
      <c r="P301" s="55"/>
      <c r="Q301" s="55"/>
      <c r="R301" s="55">
        <v>2.4</v>
      </c>
      <c r="S301" s="55">
        <v>0.77</v>
      </c>
      <c r="T301" s="55">
        <v>2.0099999999999998</v>
      </c>
      <c r="U301" s="55">
        <v>1</v>
      </c>
      <c r="V301" s="55">
        <v>6.93</v>
      </c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</row>
    <row r="302" spans="1:50" ht="18" customHeight="1" x14ac:dyDescent="0.3">
      <c r="A302" s="1">
        <v>2017</v>
      </c>
      <c r="B302" s="52"/>
      <c r="C302" s="53" t="s">
        <v>6335</v>
      </c>
      <c r="D302" s="52" t="s">
        <v>59</v>
      </c>
      <c r="E302" s="54">
        <f>IFERROR(MIN(CM_Bidders),0)</f>
        <v>27.5</v>
      </c>
      <c r="F302" s="54">
        <f>IFERROR(MAX(CM_Bidders),0)</f>
        <v>332.77</v>
      </c>
      <c r="G302" s="54">
        <f>IFERROR(AVERAGE(CM_Bidders),0)</f>
        <v>104.604</v>
      </c>
      <c r="H302" s="55" t="str">
        <f>tbl_CM[[#This Row],[Item '#]]&amp;"     "&amp;tbl_CM[[#This Row],[Description]]&amp;"     ("&amp;tbl_CM[[#This Row],[Unit]]&amp;")"</f>
        <v xml:space="preserve">     ADA Pavement Markings     (EA)</v>
      </c>
      <c r="I302" s="55"/>
      <c r="J302" s="55"/>
      <c r="K302" s="55"/>
      <c r="L302" s="55"/>
      <c r="M302" s="55"/>
      <c r="N302" s="55"/>
      <c r="O302" s="55"/>
      <c r="P302" s="55"/>
      <c r="Q302" s="55"/>
      <c r="R302" s="55">
        <v>100</v>
      </c>
      <c r="S302" s="55">
        <v>27.5</v>
      </c>
      <c r="T302" s="55">
        <v>32.75</v>
      </c>
      <c r="U302" s="55">
        <v>30</v>
      </c>
      <c r="V302" s="55">
        <v>332.77</v>
      </c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</row>
    <row r="303" spans="1:50" ht="18" customHeight="1" x14ac:dyDescent="0.3">
      <c r="A303" s="1">
        <v>2017</v>
      </c>
      <c r="B303" s="52"/>
      <c r="C303" s="53" t="s">
        <v>6336</v>
      </c>
      <c r="D303" s="52" t="s">
        <v>14</v>
      </c>
      <c r="E303" s="54">
        <f>IFERROR(MIN(CM_Bidders),0)</f>
        <v>47.61</v>
      </c>
      <c r="F303" s="54">
        <f>IFERROR(MAX(CM_Bidders),0)</f>
        <v>57.32</v>
      </c>
      <c r="G303" s="54">
        <f>IFERROR(AVERAGE(CM_Bidders),0)</f>
        <v>50.855999999999995</v>
      </c>
      <c r="H303" s="55" t="str">
        <f>tbl_CM[[#This Row],[Item '#]]&amp;"     "&amp;tbl_CM[[#This Row],[Description]]&amp;"     ("&amp;tbl_CM[[#This Row],[Unit]]&amp;")"</f>
        <v xml:space="preserve">     #1 &amp; #2 Aggregate Base - RV Pads     (CY)</v>
      </c>
      <c r="I303" s="55"/>
      <c r="J303" s="55"/>
      <c r="K303" s="55"/>
      <c r="L303" s="55"/>
      <c r="M303" s="55"/>
      <c r="N303" s="55"/>
      <c r="O303" s="55"/>
      <c r="P303" s="55"/>
      <c r="Q303" s="55"/>
      <c r="R303" s="55">
        <v>48</v>
      </c>
      <c r="S303" s="55">
        <v>53.35</v>
      </c>
      <c r="T303" s="55">
        <v>57.32</v>
      </c>
      <c r="U303" s="55">
        <v>48</v>
      </c>
      <c r="V303" s="55">
        <v>47.61</v>
      </c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</row>
    <row r="304" spans="1:50" ht="18" customHeight="1" x14ac:dyDescent="0.3">
      <c r="A304" s="1">
        <v>2017</v>
      </c>
      <c r="B304" s="52"/>
      <c r="C304" s="53" t="s">
        <v>6337</v>
      </c>
      <c r="D304" s="52" t="s">
        <v>14</v>
      </c>
      <c r="E304" s="54">
        <f>IFERROR(MIN(CM_Bidders),0)</f>
        <v>38.479999999999997</v>
      </c>
      <c r="F304" s="54">
        <f>IFERROR(MAX(CM_Bidders),0)</f>
        <v>71.180000000000007</v>
      </c>
      <c r="G304" s="54">
        <f>IFERROR(AVERAGE(CM_Bidders),0)</f>
        <v>56.682000000000002</v>
      </c>
      <c r="H304" s="55" t="str">
        <f>tbl_CM[[#This Row],[Item '#]]&amp;"     "&amp;tbl_CM[[#This Row],[Description]]&amp;"     ("&amp;tbl_CM[[#This Row],[Unit]]&amp;")"</f>
        <v xml:space="preserve">     ODOT 304 Aggregate Base - RV Pads     (CY)</v>
      </c>
      <c r="I304" s="55"/>
      <c r="J304" s="55"/>
      <c r="K304" s="55"/>
      <c r="L304" s="55"/>
      <c r="M304" s="55"/>
      <c r="N304" s="55"/>
      <c r="O304" s="55"/>
      <c r="P304" s="55"/>
      <c r="Q304" s="55"/>
      <c r="R304" s="55">
        <v>58</v>
      </c>
      <c r="S304" s="55">
        <v>68.75</v>
      </c>
      <c r="T304" s="55">
        <v>71.180000000000007</v>
      </c>
      <c r="U304" s="55">
        <v>47</v>
      </c>
      <c r="V304" s="55">
        <v>38.479999999999997</v>
      </c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</row>
    <row r="305" spans="1:50" ht="18" customHeight="1" x14ac:dyDescent="0.3">
      <c r="A305" s="1">
        <v>2017</v>
      </c>
      <c r="B305" s="52"/>
      <c r="C305" s="53" t="s">
        <v>6338</v>
      </c>
      <c r="D305" s="52" t="s">
        <v>21</v>
      </c>
      <c r="E305" s="54">
        <f>IFERROR(MIN(CM_Bidders),0)</f>
        <v>0.53</v>
      </c>
      <c r="F305" s="54">
        <f>IFERROR(MAX(CM_Bidders),0)</f>
        <v>2.02</v>
      </c>
      <c r="G305" s="54">
        <f>IFERROR(AVERAGE(CM_Bidders),0)</f>
        <v>1.3000000000000003</v>
      </c>
      <c r="H305" s="55" t="str">
        <f>tbl_CM[[#This Row],[Item '#]]&amp;"     "&amp;tbl_CM[[#This Row],[Description]]&amp;"     ("&amp;tbl_CM[[#This Row],[Unit]]&amp;")"</f>
        <v xml:space="preserve">     Geotextile Fabric Type D (Weed Barrier) for RV Campsites      (SY)</v>
      </c>
      <c r="I305" s="55"/>
      <c r="J305" s="55"/>
      <c r="K305" s="55"/>
      <c r="L305" s="55"/>
      <c r="M305" s="55"/>
      <c r="N305" s="55"/>
      <c r="O305" s="55"/>
      <c r="P305" s="55"/>
      <c r="Q305" s="55"/>
      <c r="R305" s="55">
        <v>1.85</v>
      </c>
      <c r="S305" s="55">
        <v>1.1000000000000001</v>
      </c>
      <c r="T305" s="55">
        <v>2.02</v>
      </c>
      <c r="U305" s="55">
        <v>1</v>
      </c>
      <c r="V305" s="55">
        <v>0.53</v>
      </c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</row>
    <row r="306" spans="1:50" ht="18" customHeight="1" x14ac:dyDescent="0.3">
      <c r="A306" s="1">
        <v>2017</v>
      </c>
      <c r="B306" s="52"/>
      <c r="C306" s="53" t="s">
        <v>6339</v>
      </c>
      <c r="D306" s="52" t="s">
        <v>14</v>
      </c>
      <c r="E306" s="54">
        <f>IFERROR(MIN(CM_Bidders),0)</f>
        <v>194.17</v>
      </c>
      <c r="F306" s="54">
        <f>IFERROR(MAX(CM_Bidders),0)</f>
        <v>302.5</v>
      </c>
      <c r="G306" s="54">
        <f>IFERROR(AVERAGE(CM_Bidders),0)</f>
        <v>258.53399999999999</v>
      </c>
      <c r="H306" s="55" t="str">
        <f>tbl_CM[[#This Row],[Item '#]]&amp;"     "&amp;tbl_CM[[#This Row],[Description]]&amp;"     ("&amp;tbl_CM[[#This Row],[Unit]]&amp;")"</f>
        <v xml:space="preserve">     Surface Repair of Existing Park Roadways – ODOT 441 Asphalt Concrete Surface Course (2”)     (CY)</v>
      </c>
      <c r="I306" s="55"/>
      <c r="J306" s="55"/>
      <c r="K306" s="55"/>
      <c r="L306" s="55"/>
      <c r="M306" s="55"/>
      <c r="N306" s="55"/>
      <c r="O306" s="55"/>
      <c r="P306" s="55"/>
      <c r="Q306" s="55"/>
      <c r="R306" s="55">
        <v>236</v>
      </c>
      <c r="S306" s="55">
        <v>302.5</v>
      </c>
      <c r="T306" s="55">
        <v>194.17</v>
      </c>
      <c r="U306" s="55">
        <v>285</v>
      </c>
      <c r="V306" s="55">
        <v>275</v>
      </c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</row>
    <row r="307" spans="1:50" ht="18" customHeight="1" x14ac:dyDescent="0.3">
      <c r="A307" s="1">
        <v>2017</v>
      </c>
      <c r="B307" s="52"/>
      <c r="C307" s="53" t="s">
        <v>6340</v>
      </c>
      <c r="D307" s="52" t="s">
        <v>14</v>
      </c>
      <c r="E307" s="54">
        <f>IFERROR(MIN(CM_Bidders),0)</f>
        <v>194.17</v>
      </c>
      <c r="F307" s="54">
        <f>IFERROR(MAX(CM_Bidders),0)</f>
        <v>302.5</v>
      </c>
      <c r="G307" s="54">
        <f>IFERROR(AVERAGE(CM_Bidders),0)</f>
        <v>263.25400000000002</v>
      </c>
      <c r="H307" s="55" t="str">
        <f>tbl_CM[[#This Row],[Item '#]]&amp;"     "&amp;tbl_CM[[#This Row],[Description]]&amp;"     ("&amp;tbl_CM[[#This Row],[Unit]]&amp;")"</f>
        <v xml:space="preserve">     Base Repair of Existing Park Roadways – ODOT 441 Asphalt Concrete Surface Course (1.25”)     (CY)</v>
      </c>
      <c r="I307" s="55"/>
      <c r="J307" s="55"/>
      <c r="K307" s="55"/>
      <c r="L307" s="55"/>
      <c r="M307" s="55"/>
      <c r="N307" s="55"/>
      <c r="O307" s="55"/>
      <c r="P307" s="55"/>
      <c r="Q307" s="55"/>
      <c r="R307" s="55">
        <v>259.60000000000002</v>
      </c>
      <c r="S307" s="55">
        <v>302.5</v>
      </c>
      <c r="T307" s="55">
        <v>194.17</v>
      </c>
      <c r="U307" s="55">
        <v>285</v>
      </c>
      <c r="V307" s="55">
        <v>275</v>
      </c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</row>
    <row r="308" spans="1:50" ht="18" customHeight="1" x14ac:dyDescent="0.3">
      <c r="A308" s="1">
        <v>2017</v>
      </c>
      <c r="B308" s="52"/>
      <c r="C308" s="53" t="s">
        <v>6341</v>
      </c>
      <c r="D308" s="52" t="s">
        <v>14</v>
      </c>
      <c r="E308" s="54">
        <f>IFERROR(MIN(CM_Bidders),0)</f>
        <v>187.15</v>
      </c>
      <c r="F308" s="54">
        <f>IFERROR(MAX(CM_Bidders),0)</f>
        <v>236.5</v>
      </c>
      <c r="G308" s="54">
        <f>IFERROR(AVERAGE(CM_Bidders),0)</f>
        <v>214.03000000000003</v>
      </c>
      <c r="H308" s="55" t="str">
        <f>tbl_CM[[#This Row],[Item '#]]&amp;"     "&amp;tbl_CM[[#This Row],[Description]]&amp;"     ("&amp;tbl_CM[[#This Row],[Unit]]&amp;")"</f>
        <v xml:space="preserve">     Base Repair of Existing Park Roadways – ODOT 301 Asphalt Concrete Base Course (4”)     (CY)</v>
      </c>
      <c r="I308" s="55"/>
      <c r="J308" s="55"/>
      <c r="K308" s="55"/>
      <c r="L308" s="55"/>
      <c r="M308" s="55"/>
      <c r="N308" s="55"/>
      <c r="O308" s="55"/>
      <c r="P308" s="55"/>
      <c r="Q308" s="55"/>
      <c r="R308" s="55">
        <v>206.5</v>
      </c>
      <c r="S308" s="55">
        <v>236.5</v>
      </c>
      <c r="T308" s="55">
        <v>187.15</v>
      </c>
      <c r="U308" s="55">
        <v>225</v>
      </c>
      <c r="V308" s="55">
        <v>215</v>
      </c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</row>
    <row r="309" spans="1:50" ht="18" customHeight="1" x14ac:dyDescent="0.3">
      <c r="A309" s="1">
        <v>2017</v>
      </c>
      <c r="B309" s="52"/>
      <c r="C309" s="53" t="s">
        <v>6342</v>
      </c>
      <c r="D309" s="52" t="s">
        <v>14</v>
      </c>
      <c r="E309" s="54">
        <f>IFERROR(MIN(CM_Bidders),0)</f>
        <v>40.03</v>
      </c>
      <c r="F309" s="54">
        <f>IFERROR(MAX(CM_Bidders),0)</f>
        <v>236.5</v>
      </c>
      <c r="G309" s="54">
        <f>IFERROR(AVERAGE(CM_Bidders),0)</f>
        <v>91.944000000000003</v>
      </c>
      <c r="H309" s="55" t="str">
        <f>tbl_CM[[#This Row],[Item '#]]&amp;"     "&amp;tbl_CM[[#This Row],[Description]]&amp;"     ("&amp;tbl_CM[[#This Row],[Unit]]&amp;")"</f>
        <v xml:space="preserve">     Base Repair of Existing Park Roadways – ODOT 304 Aggregate Base (6”)     (CY)</v>
      </c>
      <c r="I309" s="55"/>
      <c r="J309" s="55"/>
      <c r="K309" s="55"/>
      <c r="L309" s="55"/>
      <c r="M309" s="55"/>
      <c r="N309" s="55"/>
      <c r="O309" s="55"/>
      <c r="P309" s="55"/>
      <c r="Q309" s="55"/>
      <c r="R309" s="55">
        <v>71.7</v>
      </c>
      <c r="S309" s="55">
        <v>236.5</v>
      </c>
      <c r="T309" s="55">
        <v>64.489999999999995</v>
      </c>
      <c r="U309" s="55">
        <v>47</v>
      </c>
      <c r="V309" s="55">
        <v>40.03</v>
      </c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</row>
    <row r="310" spans="1:50" ht="18" customHeight="1" x14ac:dyDescent="0.3">
      <c r="A310" s="1">
        <v>2017</v>
      </c>
      <c r="B310" s="52"/>
      <c r="C310" s="53" t="s">
        <v>6343</v>
      </c>
      <c r="D310" s="52" t="s">
        <v>9</v>
      </c>
      <c r="E310" s="54">
        <f>IFERROR(MIN(CM_Bidders),0)</f>
        <v>5527.15</v>
      </c>
      <c r="F310" s="54">
        <f>IFERROR(MAX(CM_Bidders),0)</f>
        <v>24500</v>
      </c>
      <c r="G310" s="54">
        <f>IFERROR(AVERAGE(CM_Bidders),0)</f>
        <v>15426.062</v>
      </c>
      <c r="H310" s="55" t="str">
        <f>tbl_CM[[#This Row],[Item '#]]&amp;"     "&amp;tbl_CM[[#This Row],[Description]]&amp;"     ("&amp;tbl_CM[[#This Row],[Unit]]&amp;")"</f>
        <v xml:space="preserve">     Grading, Foundation, Gravel Base and Utility Connections for CXT Restroom Building     (LS)</v>
      </c>
      <c r="I310" s="55"/>
      <c r="J310" s="55"/>
      <c r="K310" s="55"/>
      <c r="L310" s="55"/>
      <c r="M310" s="55"/>
      <c r="N310" s="55"/>
      <c r="O310" s="55"/>
      <c r="P310" s="55"/>
      <c r="Q310" s="55"/>
      <c r="R310" s="55">
        <v>24500</v>
      </c>
      <c r="S310" s="55">
        <v>7812.2</v>
      </c>
      <c r="T310" s="55">
        <v>16680.96</v>
      </c>
      <c r="U310" s="55">
        <v>22610</v>
      </c>
      <c r="V310" s="55">
        <v>5527.15</v>
      </c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</row>
    <row r="311" spans="1:50" ht="18" customHeight="1" x14ac:dyDescent="0.3">
      <c r="A311" s="1">
        <v>2017</v>
      </c>
      <c r="B311" s="52"/>
      <c r="C311" s="53" t="s">
        <v>6344</v>
      </c>
      <c r="D311" s="52" t="s">
        <v>9</v>
      </c>
      <c r="E311" s="54">
        <f>IFERROR(MIN(CM_Bidders),0)</f>
        <v>218875.8</v>
      </c>
      <c r="F311" s="54">
        <f>IFERROR(MAX(CM_Bidders),0)</f>
        <v>407100</v>
      </c>
      <c r="G311" s="54">
        <f>IFERROR(AVERAGE(CM_Bidders),0)</f>
        <v>302627.88799999998</v>
      </c>
      <c r="H311" s="55" t="str">
        <f>tbl_CM[[#This Row],[Item '#]]&amp;"     "&amp;tbl_CM[[#This Row],[Description]]&amp;"     ("&amp;tbl_CM[[#This Row],[Unit]]&amp;")"</f>
        <v xml:space="preserve">     Restroom Renovations Structure and Finishes     (LS)</v>
      </c>
      <c r="I311" s="55"/>
      <c r="J311" s="55"/>
      <c r="K311" s="55"/>
      <c r="L311" s="55"/>
      <c r="M311" s="55"/>
      <c r="N311" s="55"/>
      <c r="O311" s="55"/>
      <c r="P311" s="55"/>
      <c r="Q311" s="55"/>
      <c r="R311" s="55">
        <v>407100</v>
      </c>
      <c r="S311" s="55">
        <v>218875.8</v>
      </c>
      <c r="T311" s="55">
        <v>224044.93</v>
      </c>
      <c r="U311" s="55">
        <v>357750</v>
      </c>
      <c r="V311" s="55">
        <v>305368.71000000002</v>
      </c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</row>
    <row r="312" spans="1:50" ht="18" customHeight="1" x14ac:dyDescent="0.3">
      <c r="A312" s="1">
        <v>2017</v>
      </c>
      <c r="B312" s="52"/>
      <c r="C312" s="53" t="s">
        <v>6345</v>
      </c>
      <c r="D312" s="52" t="s">
        <v>9</v>
      </c>
      <c r="E312" s="54">
        <f>IFERROR(MIN(CM_Bidders),0)</f>
        <v>17545.36</v>
      </c>
      <c r="F312" s="54">
        <f>IFERROR(MAX(CM_Bidders),0)</f>
        <v>48600.55</v>
      </c>
      <c r="G312" s="54">
        <f>IFERROR(AVERAGE(CM_Bidders),0)</f>
        <v>26018.262000000002</v>
      </c>
      <c r="H312" s="55" t="str">
        <f>tbl_CM[[#This Row],[Item '#]]&amp;"     "&amp;tbl_CM[[#This Row],[Description]]&amp;"     ("&amp;tbl_CM[[#This Row],[Unit]]&amp;")"</f>
        <v xml:space="preserve">     Restroom Renovations Electrical     (LS)</v>
      </c>
      <c r="I312" s="55"/>
      <c r="J312" s="55"/>
      <c r="K312" s="55"/>
      <c r="L312" s="55"/>
      <c r="M312" s="55"/>
      <c r="N312" s="55"/>
      <c r="O312" s="55"/>
      <c r="P312" s="55"/>
      <c r="Q312" s="55"/>
      <c r="R312" s="55">
        <v>27285</v>
      </c>
      <c r="S312" s="55">
        <v>18033.400000000001</v>
      </c>
      <c r="T312" s="55">
        <v>17545.36</v>
      </c>
      <c r="U312" s="55">
        <v>18627</v>
      </c>
      <c r="V312" s="55">
        <v>48600.55</v>
      </c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</row>
    <row r="313" spans="1:50" ht="18" customHeight="1" x14ac:dyDescent="0.3">
      <c r="A313" s="1">
        <v>2017</v>
      </c>
      <c r="B313" s="52"/>
      <c r="C313" s="53" t="s">
        <v>6346</v>
      </c>
      <c r="D313" s="52" t="s">
        <v>9</v>
      </c>
      <c r="E313" s="54">
        <f>IFERROR(MIN(CM_Bidders),0)</f>
        <v>23393.82</v>
      </c>
      <c r="F313" s="54">
        <f>IFERROR(MAX(CM_Bidders),0)</f>
        <v>72901.36</v>
      </c>
      <c r="G313" s="54">
        <f>IFERROR(AVERAGE(CM_Bidders),0)</f>
        <v>54914.036</v>
      </c>
      <c r="H313" s="55" t="str">
        <f>tbl_CM[[#This Row],[Item '#]]&amp;"     "&amp;tbl_CM[[#This Row],[Description]]&amp;"     ("&amp;tbl_CM[[#This Row],[Unit]]&amp;")"</f>
        <v xml:space="preserve">     Restroom Renovations Mechanical and Plumbing     (LS)</v>
      </c>
      <c r="I313" s="55"/>
      <c r="J313" s="55"/>
      <c r="K313" s="55"/>
      <c r="L313" s="55"/>
      <c r="M313" s="55"/>
      <c r="N313" s="55"/>
      <c r="O313" s="55"/>
      <c r="P313" s="55"/>
      <c r="Q313" s="55"/>
      <c r="R313" s="55">
        <v>52275</v>
      </c>
      <c r="S313" s="55">
        <v>66000</v>
      </c>
      <c r="T313" s="55">
        <v>23393.82</v>
      </c>
      <c r="U313" s="55">
        <v>60000</v>
      </c>
      <c r="V313" s="55">
        <v>72901.36</v>
      </c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</row>
    <row r="314" spans="1:50" ht="18" customHeight="1" x14ac:dyDescent="0.3">
      <c r="A314" s="1">
        <v>2017</v>
      </c>
      <c r="B314" s="52"/>
      <c r="C314" s="53" t="s">
        <v>6347</v>
      </c>
      <c r="D314" s="52" t="s">
        <v>59</v>
      </c>
      <c r="E314" s="54">
        <f>IFERROR(MIN(CM_Bidders),0)</f>
        <v>103.12</v>
      </c>
      <c r="F314" s="54">
        <f>IFERROR(MAX(CM_Bidders),0)</f>
        <v>313.5</v>
      </c>
      <c r="G314" s="54">
        <f>IFERROR(AVERAGE(CM_Bidders),0)</f>
        <v>200.602</v>
      </c>
      <c r="H314" s="55" t="str">
        <f>tbl_CM[[#This Row],[Item '#]]&amp;"     "&amp;tbl_CM[[#This Row],[Description]]&amp;"     ("&amp;tbl_CM[[#This Row],[Unit]]&amp;")"</f>
        <v xml:space="preserve">     Installation of Owner-Provided Signage     (EA)</v>
      </c>
      <c r="I314" s="55"/>
      <c r="J314" s="55"/>
      <c r="K314" s="55"/>
      <c r="L314" s="55"/>
      <c r="M314" s="55"/>
      <c r="N314" s="55"/>
      <c r="O314" s="55"/>
      <c r="P314" s="55"/>
      <c r="Q314" s="55"/>
      <c r="R314" s="55">
        <v>277.5</v>
      </c>
      <c r="S314" s="55">
        <v>313.5</v>
      </c>
      <c r="T314" s="55">
        <v>158.88999999999999</v>
      </c>
      <c r="U314" s="55">
        <v>150</v>
      </c>
      <c r="V314" s="55">
        <v>103.12</v>
      </c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</row>
    <row r="315" spans="1:50" ht="18" customHeight="1" x14ac:dyDescent="0.3">
      <c r="A315" s="1">
        <v>2017</v>
      </c>
      <c r="B315" s="52"/>
      <c r="C315" s="53" t="s">
        <v>6348</v>
      </c>
      <c r="D315" s="52" t="s">
        <v>59</v>
      </c>
      <c r="E315" s="54">
        <f>IFERROR(MIN(CM_Bidders),0)</f>
        <v>600</v>
      </c>
      <c r="F315" s="54">
        <f>IFERROR(MAX(CM_Bidders),0)</f>
        <v>1421.2</v>
      </c>
      <c r="G315" s="54">
        <f>IFERROR(AVERAGE(CM_Bidders),0)</f>
        <v>904.58199999999999</v>
      </c>
      <c r="H315" s="55" t="str">
        <f>tbl_CM[[#This Row],[Item '#]]&amp;"     "&amp;tbl_CM[[#This Row],[Description]]&amp;"     ("&amp;tbl_CM[[#This Row],[Unit]]&amp;")"</f>
        <v xml:space="preserve">     Bike Rack     (EA)</v>
      </c>
      <c r="I315" s="55"/>
      <c r="J315" s="55"/>
      <c r="K315" s="55"/>
      <c r="L315" s="55"/>
      <c r="M315" s="55"/>
      <c r="N315" s="55"/>
      <c r="O315" s="55"/>
      <c r="P315" s="55"/>
      <c r="Q315" s="55"/>
      <c r="R315" s="55">
        <v>800</v>
      </c>
      <c r="S315" s="55">
        <v>1421.2</v>
      </c>
      <c r="T315" s="55">
        <v>866.74</v>
      </c>
      <c r="U315" s="55">
        <v>600</v>
      </c>
      <c r="V315" s="55">
        <v>834.97</v>
      </c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</row>
    <row r="316" spans="1:50" ht="18" customHeight="1" x14ac:dyDescent="0.3">
      <c r="A316" s="1">
        <v>2017</v>
      </c>
      <c r="B316" s="52"/>
      <c r="C316" s="53" t="s">
        <v>6349</v>
      </c>
      <c r="D316" s="52" t="s">
        <v>59</v>
      </c>
      <c r="E316" s="54">
        <f>IFERROR(MIN(CM_Bidders),0)</f>
        <v>103.71</v>
      </c>
      <c r="F316" s="54">
        <f>IFERROR(MAX(CM_Bidders),0)</f>
        <v>622.6</v>
      </c>
      <c r="G316" s="54">
        <f>IFERROR(AVERAGE(CM_Bidders),0)</f>
        <v>234.82</v>
      </c>
      <c r="H316" s="55" t="str">
        <f>tbl_CM[[#This Row],[Item '#]]&amp;"     "&amp;tbl_CM[[#This Row],[Description]]&amp;"     ("&amp;tbl_CM[[#This Row],[Unit]]&amp;")"</f>
        <v xml:space="preserve">     Install Owner Provided Trash Receptacles     (EA)</v>
      </c>
      <c r="I316" s="55"/>
      <c r="J316" s="55"/>
      <c r="K316" s="55"/>
      <c r="L316" s="55"/>
      <c r="M316" s="55"/>
      <c r="N316" s="55"/>
      <c r="O316" s="55"/>
      <c r="P316" s="55"/>
      <c r="Q316" s="55"/>
      <c r="R316" s="55">
        <v>165</v>
      </c>
      <c r="S316" s="55">
        <v>622.6</v>
      </c>
      <c r="T316" s="55">
        <v>103.71</v>
      </c>
      <c r="U316" s="55">
        <v>150</v>
      </c>
      <c r="V316" s="55">
        <v>132.79</v>
      </c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</row>
    <row r="317" spans="1:50" ht="18" customHeight="1" x14ac:dyDescent="0.3">
      <c r="A317" s="1">
        <v>2017</v>
      </c>
      <c r="B317" s="52"/>
      <c r="C317" s="53" t="s">
        <v>6350</v>
      </c>
      <c r="D317" s="52" t="s">
        <v>59</v>
      </c>
      <c r="E317" s="54">
        <f>IFERROR(MIN(CM_Bidders),0)</f>
        <v>126.33</v>
      </c>
      <c r="F317" s="54">
        <f>IFERROR(MAX(CM_Bidders),0)</f>
        <v>867.9</v>
      </c>
      <c r="G317" s="54">
        <f>IFERROR(AVERAGE(CM_Bidders),0)</f>
        <v>301.13600000000002</v>
      </c>
      <c r="H317" s="55" t="str">
        <f>tbl_CM[[#This Row],[Item '#]]&amp;"     "&amp;tbl_CM[[#This Row],[Description]]&amp;"     ("&amp;tbl_CM[[#This Row],[Unit]]&amp;")"</f>
        <v xml:space="preserve">     Install Owner Provided Park Bench     (EA)</v>
      </c>
      <c r="I317" s="55"/>
      <c r="J317" s="55"/>
      <c r="K317" s="55"/>
      <c r="L317" s="55"/>
      <c r="M317" s="55"/>
      <c r="N317" s="55"/>
      <c r="O317" s="55"/>
      <c r="P317" s="55"/>
      <c r="Q317" s="55"/>
      <c r="R317" s="55">
        <v>165</v>
      </c>
      <c r="S317" s="55">
        <v>867.9</v>
      </c>
      <c r="T317" s="55">
        <v>126.33</v>
      </c>
      <c r="U317" s="55">
        <v>150</v>
      </c>
      <c r="V317" s="55">
        <v>196.45</v>
      </c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</row>
    <row r="318" spans="1:50" ht="18" customHeight="1" x14ac:dyDescent="0.3">
      <c r="A318" s="1">
        <v>2017</v>
      </c>
      <c r="B318" s="52"/>
      <c r="C318" s="53" t="s">
        <v>6351</v>
      </c>
      <c r="D318" s="52" t="s">
        <v>59</v>
      </c>
      <c r="E318" s="54">
        <f>IFERROR(MIN(CM_Bidders),0)</f>
        <v>11210</v>
      </c>
      <c r="F318" s="54">
        <f>IFERROR(MAX(CM_Bidders),0)</f>
        <v>26250.61</v>
      </c>
      <c r="G318" s="54">
        <f>IFERROR(AVERAGE(CM_Bidders),0)</f>
        <v>20093.168000000001</v>
      </c>
      <c r="H318" s="55" t="str">
        <f>tbl_CM[[#This Row],[Item '#]]&amp;"     "&amp;tbl_CM[[#This Row],[Description]]&amp;"     ("&amp;tbl_CM[[#This Row],[Unit]]&amp;")"</f>
        <v xml:space="preserve">     Dumpster Enclosure     (EA)</v>
      </c>
      <c r="I318" s="55"/>
      <c r="J318" s="55"/>
      <c r="K318" s="55"/>
      <c r="L318" s="55"/>
      <c r="M318" s="55"/>
      <c r="N318" s="55"/>
      <c r="O318" s="55"/>
      <c r="P318" s="55"/>
      <c r="Q318" s="55"/>
      <c r="R318" s="55">
        <v>11210</v>
      </c>
      <c r="S318" s="55">
        <v>21250.9</v>
      </c>
      <c r="T318" s="55">
        <v>16404.330000000002</v>
      </c>
      <c r="U318" s="55">
        <v>25350</v>
      </c>
      <c r="V318" s="55">
        <v>26250.61</v>
      </c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</row>
    <row r="319" spans="1:50" ht="18" customHeight="1" x14ac:dyDescent="0.3">
      <c r="A319" s="1">
        <v>2017</v>
      </c>
      <c r="B319" s="52"/>
      <c r="C319" s="53" t="s">
        <v>6352</v>
      </c>
      <c r="D319" s="52" t="s">
        <v>59</v>
      </c>
      <c r="E319" s="54">
        <f>IFERROR(MIN(CM_Bidders),0)</f>
        <v>75.89</v>
      </c>
      <c r="F319" s="54">
        <f>IFERROR(MAX(CM_Bidders),0)</f>
        <v>135</v>
      </c>
      <c r="G319" s="54">
        <f>IFERROR(AVERAGE(CM_Bidders),0)</f>
        <v>105.61800000000001</v>
      </c>
      <c r="H319" s="55" t="str">
        <f>tbl_CM[[#This Row],[Item '#]]&amp;"     "&amp;tbl_CM[[#This Row],[Description]]&amp;"     ("&amp;tbl_CM[[#This Row],[Unit]]&amp;")"</f>
        <v xml:space="preserve">     Concrete Wheelstop – 6’     (EA)</v>
      </c>
      <c r="I319" s="55"/>
      <c r="J319" s="55"/>
      <c r="K319" s="55"/>
      <c r="L319" s="55"/>
      <c r="M319" s="55"/>
      <c r="N319" s="55"/>
      <c r="O319" s="55"/>
      <c r="P319" s="55"/>
      <c r="Q319" s="55"/>
      <c r="R319" s="55">
        <v>135</v>
      </c>
      <c r="S319" s="55">
        <v>97.93</v>
      </c>
      <c r="T319" s="55">
        <v>75.89</v>
      </c>
      <c r="U319" s="55">
        <v>100</v>
      </c>
      <c r="V319" s="55">
        <v>119.27</v>
      </c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</row>
    <row r="320" spans="1:50" ht="18" customHeight="1" x14ac:dyDescent="0.3">
      <c r="A320" s="1">
        <v>2017</v>
      </c>
      <c r="B320" s="52"/>
      <c r="C320" s="53" t="s">
        <v>6353</v>
      </c>
      <c r="D320" s="52" t="s">
        <v>59</v>
      </c>
      <c r="E320" s="54">
        <f>IFERROR(MIN(CM_Bidders),0)</f>
        <v>81.98</v>
      </c>
      <c r="F320" s="54">
        <f>IFERROR(MAX(CM_Bidders),0)</f>
        <v>150</v>
      </c>
      <c r="G320" s="54">
        <f>IFERROR(AVERAGE(CM_Bidders),0)</f>
        <v>123.354</v>
      </c>
      <c r="H320" s="55" t="str">
        <f>tbl_CM[[#This Row],[Item '#]]&amp;"     "&amp;tbl_CM[[#This Row],[Description]]&amp;"     ("&amp;tbl_CM[[#This Row],[Unit]]&amp;")"</f>
        <v xml:space="preserve">     Concrete Wheelstop – 8’     (EA)</v>
      </c>
      <c r="I320" s="55"/>
      <c r="J320" s="55"/>
      <c r="K320" s="55"/>
      <c r="L320" s="55"/>
      <c r="M320" s="55"/>
      <c r="N320" s="55"/>
      <c r="O320" s="55"/>
      <c r="P320" s="55"/>
      <c r="Q320" s="55"/>
      <c r="R320" s="55">
        <v>145</v>
      </c>
      <c r="S320" s="55">
        <v>106.1</v>
      </c>
      <c r="T320" s="55">
        <v>81.98</v>
      </c>
      <c r="U320" s="55">
        <v>150</v>
      </c>
      <c r="V320" s="55">
        <v>133.69</v>
      </c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</row>
    <row r="321" spans="1:50" ht="18" customHeight="1" x14ac:dyDescent="0.3">
      <c r="A321" s="1">
        <v>2017</v>
      </c>
      <c r="B321" s="52"/>
      <c r="C321" s="53" t="s">
        <v>6354</v>
      </c>
      <c r="D321" s="52" t="s">
        <v>12</v>
      </c>
      <c r="E321" s="54">
        <f>IFERROR(MIN(CM_Bidders),0)</f>
        <v>38</v>
      </c>
      <c r="F321" s="54">
        <f>IFERROR(MAX(CM_Bidders),0)</f>
        <v>60</v>
      </c>
      <c r="G321" s="54">
        <f>IFERROR(AVERAGE(CM_Bidders),0)</f>
        <v>50.844000000000001</v>
      </c>
      <c r="H321" s="55" t="str">
        <f>tbl_CM[[#This Row],[Item '#]]&amp;"     "&amp;tbl_CM[[#This Row],[Description]]&amp;"     ("&amp;tbl_CM[[#This Row],[Unit]]&amp;")"</f>
        <v xml:space="preserve">     4" Sanitary Lateral (SDR-35), including bedding &amp; premium backfill, complete including cleanouts, cap and collar.     (LF)</v>
      </c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38</v>
      </c>
      <c r="S321" s="55">
        <v>51.43</v>
      </c>
      <c r="T321" s="55">
        <v>46.79</v>
      </c>
      <c r="U321" s="55">
        <v>60</v>
      </c>
      <c r="V321" s="55">
        <v>58</v>
      </c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</row>
    <row r="322" spans="1:50" ht="18" customHeight="1" x14ac:dyDescent="0.3">
      <c r="A322" s="1">
        <v>2017</v>
      </c>
      <c r="B322" s="52"/>
      <c r="C322" s="53" t="s">
        <v>6355</v>
      </c>
      <c r="D322" s="52" t="s">
        <v>12</v>
      </c>
      <c r="E322" s="54">
        <f>IFERROR(MIN(CM_Bidders),0)</f>
        <v>21</v>
      </c>
      <c r="F322" s="54">
        <f>IFERROR(MAX(CM_Bidders),0)</f>
        <v>49</v>
      </c>
      <c r="G322" s="54">
        <f>IFERROR(AVERAGE(CM_Bidders),0)</f>
        <v>33.905999999999999</v>
      </c>
      <c r="H322" s="55" t="str">
        <f>tbl_CM[[#This Row],[Item '#]]&amp;"     "&amp;tbl_CM[[#This Row],[Description]]&amp;"     ("&amp;tbl_CM[[#This Row],[Unit]]&amp;")"</f>
        <v xml:space="preserve">     4" Sanitary Lateral (SDR-35), including bedding &amp; native backfill, complete including cleanouts, cap and collar.     (LF)</v>
      </c>
      <c r="I322" s="55"/>
      <c r="J322" s="55"/>
      <c r="K322" s="55"/>
      <c r="L322" s="55"/>
      <c r="M322" s="55"/>
      <c r="N322" s="55"/>
      <c r="O322" s="55"/>
      <c r="P322" s="55"/>
      <c r="Q322" s="55"/>
      <c r="R322" s="55">
        <v>21</v>
      </c>
      <c r="S322" s="55">
        <v>37.630000000000003</v>
      </c>
      <c r="T322" s="55">
        <v>26.9</v>
      </c>
      <c r="U322" s="55">
        <v>35</v>
      </c>
      <c r="V322" s="55">
        <v>49</v>
      </c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</row>
    <row r="323" spans="1:50" ht="18" customHeight="1" x14ac:dyDescent="0.3">
      <c r="A323" s="1">
        <v>2017</v>
      </c>
      <c r="B323" s="52"/>
      <c r="C323" s="53" t="s">
        <v>6356</v>
      </c>
      <c r="D323" s="52" t="s">
        <v>12</v>
      </c>
      <c r="E323" s="54">
        <f>IFERROR(MIN(CM_Bidders),0)</f>
        <v>62</v>
      </c>
      <c r="F323" s="54">
        <f>IFERROR(MAX(CM_Bidders),0)</f>
        <v>121.65</v>
      </c>
      <c r="G323" s="54">
        <f>IFERROR(AVERAGE(CM_Bidders),0)</f>
        <v>79.5</v>
      </c>
      <c r="H323" s="55" t="str">
        <f>tbl_CM[[#This Row],[Item '#]]&amp;"     "&amp;tbl_CM[[#This Row],[Description]]&amp;"     ("&amp;tbl_CM[[#This Row],[Unit]]&amp;")"</f>
        <v xml:space="preserve">     8" Sanitary Pipe (SDR-35), including bedding &amp; premium backfill, complete     (LF)</v>
      </c>
      <c r="I323" s="55"/>
      <c r="J323" s="55"/>
      <c r="K323" s="55"/>
      <c r="L323" s="55"/>
      <c r="M323" s="55"/>
      <c r="N323" s="55"/>
      <c r="O323" s="55"/>
      <c r="P323" s="55"/>
      <c r="Q323" s="55"/>
      <c r="R323" s="55">
        <v>68.5</v>
      </c>
      <c r="S323" s="55">
        <v>75.349999999999994</v>
      </c>
      <c r="T323" s="55">
        <v>121.65</v>
      </c>
      <c r="U323" s="55">
        <v>70</v>
      </c>
      <c r="V323" s="55">
        <v>62</v>
      </c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</row>
    <row r="324" spans="1:50" ht="18" customHeight="1" x14ac:dyDescent="0.3">
      <c r="A324" s="1">
        <v>2017</v>
      </c>
      <c r="B324" s="52"/>
      <c r="C324" s="53" t="s">
        <v>6357</v>
      </c>
      <c r="D324" s="52" t="s">
        <v>12</v>
      </c>
      <c r="E324" s="54">
        <f>IFERROR(MIN(CM_Bidders),0)</f>
        <v>34</v>
      </c>
      <c r="F324" s="54">
        <f>IFERROR(MAX(CM_Bidders),0)</f>
        <v>72</v>
      </c>
      <c r="G324" s="54">
        <f>IFERROR(AVERAGE(CM_Bidders),0)</f>
        <v>48.198</v>
      </c>
      <c r="H324" s="55" t="str">
        <f>tbl_CM[[#This Row],[Item '#]]&amp;"     "&amp;tbl_CM[[#This Row],[Description]]&amp;"     ("&amp;tbl_CM[[#This Row],[Unit]]&amp;")"</f>
        <v xml:space="preserve">     8" Sanitary Pipe (SDR-35), including bedding &amp; native backfill, complete     (LF)</v>
      </c>
      <c r="I324" s="55"/>
      <c r="J324" s="55"/>
      <c r="K324" s="55"/>
      <c r="L324" s="55"/>
      <c r="M324" s="55"/>
      <c r="N324" s="55"/>
      <c r="O324" s="55"/>
      <c r="P324" s="55"/>
      <c r="Q324" s="55"/>
      <c r="R324" s="55">
        <v>40</v>
      </c>
      <c r="S324" s="55">
        <v>47.03</v>
      </c>
      <c r="T324" s="55">
        <v>47.96</v>
      </c>
      <c r="U324" s="55">
        <v>34</v>
      </c>
      <c r="V324" s="55">
        <v>72</v>
      </c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</row>
    <row r="325" spans="1:50" ht="18" customHeight="1" x14ac:dyDescent="0.3">
      <c r="A325" s="1">
        <v>2017</v>
      </c>
      <c r="B325" s="52"/>
      <c r="C325" s="53" t="s">
        <v>6358</v>
      </c>
      <c r="D325" s="52" t="s">
        <v>59</v>
      </c>
      <c r="E325" s="54">
        <f>IFERROR(MIN(CM_Bidders),0)</f>
        <v>2450</v>
      </c>
      <c r="F325" s="54">
        <f>IFERROR(MAX(CM_Bidders),0)</f>
        <v>7043.88</v>
      </c>
      <c r="G325" s="54">
        <f>IFERROR(AVERAGE(CM_Bidders),0)</f>
        <v>4124.6760000000004</v>
      </c>
      <c r="H325" s="55" t="str">
        <f>tbl_CM[[#This Row],[Item '#]]&amp;"     "&amp;tbl_CM[[#This Row],[Description]]&amp;"     ("&amp;tbl_CM[[#This Row],[Unit]]&amp;")"</f>
        <v xml:space="preserve">     48" Sanitary Manhole, complete     (EA)</v>
      </c>
      <c r="I325" s="55"/>
      <c r="J325" s="55"/>
      <c r="K325" s="55"/>
      <c r="L325" s="55"/>
      <c r="M325" s="55"/>
      <c r="N325" s="55"/>
      <c r="O325" s="55"/>
      <c r="P325" s="55"/>
      <c r="Q325" s="55"/>
      <c r="R325" s="55">
        <v>4650</v>
      </c>
      <c r="S325" s="55">
        <v>3679.5</v>
      </c>
      <c r="T325" s="55">
        <v>7043.88</v>
      </c>
      <c r="U325" s="55">
        <v>2450</v>
      </c>
      <c r="V325" s="55">
        <v>2800</v>
      </c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</row>
    <row r="326" spans="1:50" ht="18" customHeight="1" x14ac:dyDescent="0.3">
      <c r="A326" s="1">
        <v>2017</v>
      </c>
      <c r="B326" s="52"/>
      <c r="C326" s="53" t="s">
        <v>6359</v>
      </c>
      <c r="D326" s="52" t="s">
        <v>59</v>
      </c>
      <c r="E326" s="54">
        <f>IFERROR(MIN(CM_Bidders),0)</f>
        <v>45</v>
      </c>
      <c r="F326" s="54">
        <f>IFERROR(MAX(CM_Bidders),0)</f>
        <v>2339.38</v>
      </c>
      <c r="G326" s="54">
        <f>IFERROR(AVERAGE(CM_Bidders),0)</f>
        <v>816.87599999999998</v>
      </c>
      <c r="H326" s="55" t="str">
        <f>tbl_CM[[#This Row],[Item '#]]&amp;"     "&amp;tbl_CM[[#This Row],[Description]]&amp;"     ("&amp;tbl_CM[[#This Row],[Unit]]&amp;")"</f>
        <v xml:space="preserve">     8" Sanitary Plug, complete     (EA)</v>
      </c>
      <c r="I326" s="55"/>
      <c r="J326" s="55"/>
      <c r="K326" s="55"/>
      <c r="L326" s="55"/>
      <c r="M326" s="55"/>
      <c r="N326" s="55"/>
      <c r="O326" s="55"/>
      <c r="P326" s="55"/>
      <c r="Q326" s="55"/>
      <c r="R326" s="55">
        <v>110</v>
      </c>
      <c r="S326" s="55">
        <v>1540</v>
      </c>
      <c r="T326" s="55">
        <v>2339.38</v>
      </c>
      <c r="U326" s="55">
        <v>45</v>
      </c>
      <c r="V326" s="55">
        <v>50</v>
      </c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</row>
    <row r="327" spans="1:50" ht="18" customHeight="1" x14ac:dyDescent="0.3">
      <c r="A327" s="1">
        <v>2017</v>
      </c>
      <c r="B327" s="52"/>
      <c r="C327" s="53" t="s">
        <v>6360</v>
      </c>
      <c r="D327" s="52" t="s">
        <v>59</v>
      </c>
      <c r="E327" s="54">
        <f>IFERROR(MIN(CM_Bidders),0)</f>
        <v>35</v>
      </c>
      <c r="F327" s="54">
        <f>IFERROR(MAX(CM_Bidders),0)</f>
        <v>522.5</v>
      </c>
      <c r="G327" s="54">
        <f>IFERROR(AVERAGE(CM_Bidders),0)</f>
        <v>150.40600000000001</v>
      </c>
      <c r="H327" s="55" t="str">
        <f>tbl_CM[[#This Row],[Item '#]]&amp;"     "&amp;tbl_CM[[#This Row],[Description]]&amp;"     ("&amp;tbl_CM[[#This Row],[Unit]]&amp;")"</f>
        <v xml:space="preserve">     4”x4” PVC Sanitary Wye, complete     (EA)</v>
      </c>
      <c r="I327" s="55"/>
      <c r="J327" s="55"/>
      <c r="K327" s="55"/>
      <c r="L327" s="55"/>
      <c r="M327" s="55"/>
      <c r="N327" s="55"/>
      <c r="O327" s="55"/>
      <c r="P327" s="55"/>
      <c r="Q327" s="55"/>
      <c r="R327" s="55">
        <v>38.5</v>
      </c>
      <c r="S327" s="55">
        <v>522.5</v>
      </c>
      <c r="T327" s="55">
        <v>76.03</v>
      </c>
      <c r="U327" s="55">
        <v>35</v>
      </c>
      <c r="V327" s="55">
        <v>80</v>
      </c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</row>
    <row r="328" spans="1:50" ht="18" customHeight="1" x14ac:dyDescent="0.3">
      <c r="A328" s="1">
        <v>2017</v>
      </c>
      <c r="B328" s="52"/>
      <c r="C328" s="53" t="s">
        <v>6361</v>
      </c>
      <c r="D328" s="52" t="s">
        <v>59</v>
      </c>
      <c r="E328" s="54">
        <f>IFERROR(MIN(CM_Bidders),0)</f>
        <v>51.8</v>
      </c>
      <c r="F328" s="54">
        <f>IFERROR(MAX(CM_Bidders),0)</f>
        <v>566.5</v>
      </c>
      <c r="G328" s="54">
        <f>IFERROR(AVERAGE(CM_Bidders),0)</f>
        <v>179.58599999999998</v>
      </c>
      <c r="H328" s="55" t="str">
        <f>tbl_CM[[#This Row],[Item '#]]&amp;"     "&amp;tbl_CM[[#This Row],[Description]]&amp;"     ("&amp;tbl_CM[[#This Row],[Unit]]&amp;")"</f>
        <v xml:space="preserve">     8"x4" PVC Sanitary Wye, complete     (EA)</v>
      </c>
      <c r="I328" s="55"/>
      <c r="J328" s="55"/>
      <c r="K328" s="55"/>
      <c r="L328" s="55"/>
      <c r="M328" s="55"/>
      <c r="N328" s="55"/>
      <c r="O328" s="55"/>
      <c r="P328" s="55"/>
      <c r="Q328" s="55"/>
      <c r="R328" s="55">
        <v>51.8</v>
      </c>
      <c r="S328" s="55">
        <v>566.5</v>
      </c>
      <c r="T328" s="55">
        <v>114.63</v>
      </c>
      <c r="U328" s="55">
        <v>65</v>
      </c>
      <c r="V328" s="55">
        <v>100</v>
      </c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</row>
    <row r="329" spans="1:50" ht="18" customHeight="1" x14ac:dyDescent="0.3">
      <c r="A329" s="1">
        <v>2017</v>
      </c>
      <c r="B329" s="52"/>
      <c r="C329" s="53" t="s">
        <v>6362</v>
      </c>
      <c r="D329" s="52" t="s">
        <v>21</v>
      </c>
      <c r="E329" s="54">
        <f>IFERROR(MIN(CM_Bidders),0)</f>
        <v>47.2</v>
      </c>
      <c r="F329" s="54">
        <f>IFERROR(MAX(CM_Bidders),0)</f>
        <v>228.8</v>
      </c>
      <c r="G329" s="54">
        <f>IFERROR(AVERAGE(CM_Bidders),0)</f>
        <v>90.066000000000003</v>
      </c>
      <c r="H329" s="55" t="str">
        <f>tbl_CM[[#This Row],[Item '#]]&amp;"     "&amp;tbl_CM[[#This Row],[Description]]&amp;"     ("&amp;tbl_CM[[#This Row],[Unit]]&amp;")"</f>
        <v xml:space="preserve">     Pavement Restoration to Repair Trench Cuts, complete     (SY)</v>
      </c>
      <c r="I329" s="55"/>
      <c r="J329" s="55"/>
      <c r="K329" s="55"/>
      <c r="L329" s="55"/>
      <c r="M329" s="55"/>
      <c r="N329" s="55"/>
      <c r="O329" s="55"/>
      <c r="P329" s="55"/>
      <c r="Q329" s="55"/>
      <c r="R329" s="55">
        <v>47.2</v>
      </c>
      <c r="S329" s="55">
        <v>228.8</v>
      </c>
      <c r="T329" s="55">
        <v>64.33</v>
      </c>
      <c r="U329" s="55">
        <v>50</v>
      </c>
      <c r="V329" s="55">
        <v>60</v>
      </c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</row>
    <row r="330" spans="1:50" ht="18" customHeight="1" x14ac:dyDescent="0.3">
      <c r="A330" s="1">
        <v>2017</v>
      </c>
      <c r="B330" s="52"/>
      <c r="C330" s="53" t="s">
        <v>6363</v>
      </c>
      <c r="D330" s="52" t="s">
        <v>59</v>
      </c>
      <c r="E330" s="54">
        <f>IFERROR(MIN(CM_Bidders),0)</f>
        <v>100</v>
      </c>
      <c r="F330" s="54">
        <f>IFERROR(MAX(CM_Bidders),0)</f>
        <v>825</v>
      </c>
      <c r="G330" s="54">
        <f>IFERROR(AVERAGE(CM_Bidders),0)</f>
        <v>443.48999999999995</v>
      </c>
      <c r="H330" s="55" t="str">
        <f>tbl_CM[[#This Row],[Item '#]]&amp;"     "&amp;tbl_CM[[#This Row],[Description]]&amp;"     ("&amp;tbl_CM[[#This Row],[Unit]]&amp;")"</f>
        <v xml:space="preserve">     Adjust Existing Catch Basin to Grade     (EA)</v>
      </c>
      <c r="I330" s="55"/>
      <c r="J330" s="55"/>
      <c r="K330" s="55"/>
      <c r="L330" s="55"/>
      <c r="M330" s="55"/>
      <c r="N330" s="55"/>
      <c r="O330" s="55"/>
      <c r="P330" s="55"/>
      <c r="Q330" s="55"/>
      <c r="R330" s="55">
        <v>500</v>
      </c>
      <c r="S330" s="55">
        <v>825</v>
      </c>
      <c r="T330" s="55">
        <v>592.45000000000005</v>
      </c>
      <c r="U330" s="55">
        <v>100</v>
      </c>
      <c r="V330" s="55">
        <v>200</v>
      </c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</row>
    <row r="331" spans="1:50" ht="18" customHeight="1" x14ac:dyDescent="0.3">
      <c r="A331" s="1">
        <v>2017</v>
      </c>
      <c r="B331" s="52"/>
      <c r="C331" s="53" t="s">
        <v>6364</v>
      </c>
      <c r="D331" s="52" t="s">
        <v>59</v>
      </c>
      <c r="E331" s="54">
        <f>IFERROR(MIN(CM_Bidders),0)</f>
        <v>400</v>
      </c>
      <c r="F331" s="54">
        <f>IFERROR(MAX(CM_Bidders),0)</f>
        <v>935</v>
      </c>
      <c r="G331" s="54">
        <f>IFERROR(AVERAGE(CM_Bidders),0)</f>
        <v>658.404</v>
      </c>
      <c r="H331" s="55" t="str">
        <f>tbl_CM[[#This Row],[Item '#]]&amp;"     "&amp;tbl_CM[[#This Row],[Description]]&amp;"     ("&amp;tbl_CM[[#This Row],[Unit]]&amp;")"</f>
        <v xml:space="preserve">     Connect to Existing Catch Basin     (EA)</v>
      </c>
      <c r="I331" s="55"/>
      <c r="J331" s="55"/>
      <c r="K331" s="55"/>
      <c r="L331" s="55"/>
      <c r="M331" s="55"/>
      <c r="N331" s="55"/>
      <c r="O331" s="55"/>
      <c r="P331" s="55"/>
      <c r="Q331" s="55"/>
      <c r="R331" s="55">
        <v>740</v>
      </c>
      <c r="S331" s="55">
        <v>935</v>
      </c>
      <c r="T331" s="55">
        <v>717.02</v>
      </c>
      <c r="U331" s="55">
        <v>500</v>
      </c>
      <c r="V331" s="55">
        <v>400</v>
      </c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</row>
    <row r="332" spans="1:50" ht="18" customHeight="1" x14ac:dyDescent="0.3">
      <c r="A332" s="1">
        <v>2017</v>
      </c>
      <c r="B332" s="52"/>
      <c r="C332" s="53" t="s">
        <v>6365</v>
      </c>
      <c r="D332" s="52" t="s">
        <v>59</v>
      </c>
      <c r="E332" s="54">
        <f>IFERROR(MIN(CM_Bidders),0)</f>
        <v>900</v>
      </c>
      <c r="F332" s="54">
        <f>IFERROR(MAX(CM_Bidders),0)</f>
        <v>1250</v>
      </c>
      <c r="G332" s="54">
        <f>IFERROR(AVERAGE(CM_Bidders),0)</f>
        <v>1051.4100000000001</v>
      </c>
      <c r="H332" s="55" t="str">
        <f>tbl_CM[[#This Row],[Item '#]]&amp;"     "&amp;tbl_CM[[#This Row],[Description]]&amp;"     ("&amp;tbl_CM[[#This Row],[Unit]]&amp;")"</f>
        <v xml:space="preserve">     Catch Basin (ODOT 2-2B)     (EA)</v>
      </c>
      <c r="I332" s="55"/>
      <c r="J332" s="55"/>
      <c r="K332" s="55"/>
      <c r="L332" s="55"/>
      <c r="M332" s="55"/>
      <c r="N332" s="55"/>
      <c r="O332" s="55"/>
      <c r="P332" s="55"/>
      <c r="Q332" s="55"/>
      <c r="R332" s="55">
        <v>1250</v>
      </c>
      <c r="S332" s="55">
        <v>990</v>
      </c>
      <c r="T332" s="55">
        <v>1117.05</v>
      </c>
      <c r="U332" s="55">
        <v>900</v>
      </c>
      <c r="V332" s="55">
        <v>1000</v>
      </c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</row>
    <row r="333" spans="1:50" ht="18" customHeight="1" x14ac:dyDescent="0.3">
      <c r="A333" s="1">
        <v>2017</v>
      </c>
      <c r="B333" s="52"/>
      <c r="C333" s="53" t="s">
        <v>6366</v>
      </c>
      <c r="D333" s="52" t="s">
        <v>12</v>
      </c>
      <c r="E333" s="54">
        <f>IFERROR(MIN(CM_Bidders),0)</f>
        <v>33</v>
      </c>
      <c r="F333" s="54">
        <f>IFERROR(MAX(CM_Bidders),0)</f>
        <v>55</v>
      </c>
      <c r="G333" s="54">
        <f>IFERROR(AVERAGE(CM_Bidders),0)</f>
        <v>44.058</v>
      </c>
      <c r="H333" s="55" t="str">
        <f>tbl_CM[[#This Row],[Item '#]]&amp;"     "&amp;tbl_CM[[#This Row],[Description]]&amp;"     ("&amp;tbl_CM[[#This Row],[Unit]]&amp;")"</f>
        <v xml:space="preserve">     Storm Sewer Extension (8” HDPE)     (LF)</v>
      </c>
      <c r="I333" s="55"/>
      <c r="J333" s="55"/>
      <c r="K333" s="55"/>
      <c r="L333" s="55"/>
      <c r="M333" s="55"/>
      <c r="N333" s="55"/>
      <c r="O333" s="55"/>
      <c r="P333" s="55"/>
      <c r="Q333" s="55"/>
      <c r="R333" s="55">
        <v>43.5</v>
      </c>
      <c r="S333" s="55">
        <v>33</v>
      </c>
      <c r="T333" s="55">
        <v>38.79</v>
      </c>
      <c r="U333" s="55">
        <v>55</v>
      </c>
      <c r="V333" s="55">
        <v>50</v>
      </c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</row>
    <row r="334" spans="1:50" ht="18" customHeight="1" x14ac:dyDescent="0.3">
      <c r="A334" s="1">
        <v>2017</v>
      </c>
      <c r="B334" s="52"/>
      <c r="C334" s="53" t="s">
        <v>6367</v>
      </c>
      <c r="D334" s="52" t="s">
        <v>12</v>
      </c>
      <c r="E334" s="54">
        <f>IFERROR(MIN(CM_Bidders),0)</f>
        <v>10.06</v>
      </c>
      <c r="F334" s="54">
        <f>IFERROR(MAX(CM_Bidders),0)</f>
        <v>23</v>
      </c>
      <c r="G334" s="54">
        <f>IFERROR(AVERAGE(CM_Bidders),0)</f>
        <v>18.038</v>
      </c>
      <c r="H334" s="55" t="str">
        <f>tbl_CM[[#This Row],[Item '#]]&amp;"     "&amp;tbl_CM[[#This Row],[Description]]&amp;"     ("&amp;tbl_CM[[#This Row],[Unit]]&amp;")"</f>
        <v xml:space="preserve">     Connection of Existing Drainage Conduits, 4” HDPE     (LF)</v>
      </c>
      <c r="I334" s="55"/>
      <c r="J334" s="55"/>
      <c r="K334" s="55"/>
      <c r="L334" s="55"/>
      <c r="M334" s="55"/>
      <c r="N334" s="55"/>
      <c r="O334" s="55"/>
      <c r="P334" s="55"/>
      <c r="Q334" s="55"/>
      <c r="R334" s="55">
        <v>23</v>
      </c>
      <c r="S334" s="55">
        <v>15.13</v>
      </c>
      <c r="T334" s="55">
        <v>10.06</v>
      </c>
      <c r="U334" s="55">
        <v>22</v>
      </c>
      <c r="V334" s="55">
        <v>20</v>
      </c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</row>
    <row r="335" spans="1:50" ht="18" customHeight="1" x14ac:dyDescent="0.3">
      <c r="A335" s="1">
        <v>2017</v>
      </c>
      <c r="B335" s="52"/>
      <c r="C335" s="53" t="s">
        <v>6368</v>
      </c>
      <c r="D335" s="52" t="s">
        <v>12</v>
      </c>
      <c r="E335" s="54">
        <f>IFERROR(MIN(CM_Bidders),0)</f>
        <v>11.81</v>
      </c>
      <c r="F335" s="54">
        <f>IFERROR(MAX(CM_Bidders),0)</f>
        <v>25</v>
      </c>
      <c r="G335" s="54">
        <f>IFERROR(AVERAGE(CM_Bidders),0)</f>
        <v>19.812000000000001</v>
      </c>
      <c r="H335" s="55" t="str">
        <f>tbl_CM[[#This Row],[Item '#]]&amp;"     "&amp;tbl_CM[[#This Row],[Description]]&amp;"     ("&amp;tbl_CM[[#This Row],[Unit]]&amp;")"</f>
        <v xml:space="preserve">     Connection of Existing Drainage Conduits, 6” HDPE     (LF)</v>
      </c>
      <c r="I335" s="55"/>
      <c r="J335" s="55"/>
      <c r="K335" s="55"/>
      <c r="L335" s="55"/>
      <c r="M335" s="55"/>
      <c r="N335" s="55"/>
      <c r="O335" s="55"/>
      <c r="P335" s="55"/>
      <c r="Q335" s="55"/>
      <c r="R335" s="55">
        <v>25</v>
      </c>
      <c r="S335" s="55">
        <v>19.25</v>
      </c>
      <c r="T335" s="55">
        <v>11.81</v>
      </c>
      <c r="U335" s="55">
        <v>23</v>
      </c>
      <c r="V335" s="55">
        <v>20</v>
      </c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</row>
    <row r="336" spans="1:50" ht="18" customHeight="1" x14ac:dyDescent="0.3">
      <c r="A336" s="1">
        <v>2017</v>
      </c>
      <c r="B336" s="52"/>
      <c r="C336" s="53" t="s">
        <v>6369</v>
      </c>
      <c r="D336" s="52" t="s">
        <v>12</v>
      </c>
      <c r="E336" s="54">
        <f>IFERROR(MIN(CM_Bidders),0)</f>
        <v>19.100000000000001</v>
      </c>
      <c r="F336" s="54">
        <f>IFERROR(MAX(CM_Bidders),0)</f>
        <v>40</v>
      </c>
      <c r="G336" s="54">
        <f>IFERROR(AVERAGE(CM_Bidders),0)</f>
        <v>29.71</v>
      </c>
      <c r="H336" s="55" t="str">
        <f>tbl_CM[[#This Row],[Item '#]]&amp;"     "&amp;tbl_CM[[#This Row],[Description]]&amp;"     ("&amp;tbl_CM[[#This Row],[Unit]]&amp;")"</f>
        <v xml:space="preserve">     Connection of Existing Drainage Conduits, 12” HDPE     (LF)</v>
      </c>
      <c r="I336" s="55"/>
      <c r="J336" s="55"/>
      <c r="K336" s="55"/>
      <c r="L336" s="55"/>
      <c r="M336" s="55"/>
      <c r="N336" s="55"/>
      <c r="O336" s="55"/>
      <c r="P336" s="55"/>
      <c r="Q336" s="55"/>
      <c r="R336" s="55">
        <v>30</v>
      </c>
      <c r="S336" s="55">
        <v>32.450000000000003</v>
      </c>
      <c r="T336" s="55">
        <v>19.100000000000001</v>
      </c>
      <c r="U336" s="55">
        <v>27</v>
      </c>
      <c r="V336" s="55">
        <v>40</v>
      </c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</row>
    <row r="337" spans="1:50" ht="18" customHeight="1" x14ac:dyDescent="0.3">
      <c r="A337" s="1">
        <v>2017</v>
      </c>
      <c r="B337" s="52"/>
      <c r="C337" s="53" t="s">
        <v>6370</v>
      </c>
      <c r="D337" s="52" t="s">
        <v>12</v>
      </c>
      <c r="E337" s="54">
        <f>IFERROR(MIN(CM_Bidders),0)</f>
        <v>15</v>
      </c>
      <c r="F337" s="54">
        <f>IFERROR(MAX(CM_Bidders),0)</f>
        <v>52.05</v>
      </c>
      <c r="G337" s="54">
        <f>IFERROR(AVERAGE(CM_Bidders),0)</f>
        <v>28.57</v>
      </c>
      <c r="H337" s="55" t="str">
        <f>tbl_CM[[#This Row],[Item '#]]&amp;"     "&amp;tbl_CM[[#This Row],[Description]]&amp;"     ("&amp;tbl_CM[[#This Row],[Unit]]&amp;")"</f>
        <v xml:space="preserve">     Water Services (1” HDPE), complete     (LF)</v>
      </c>
      <c r="I337" s="55"/>
      <c r="J337" s="55"/>
      <c r="K337" s="55"/>
      <c r="L337" s="55"/>
      <c r="M337" s="55"/>
      <c r="N337" s="55"/>
      <c r="O337" s="55"/>
      <c r="P337" s="55"/>
      <c r="Q337" s="55"/>
      <c r="R337" s="55">
        <v>23.7</v>
      </c>
      <c r="S337" s="55">
        <v>15.1</v>
      </c>
      <c r="T337" s="55">
        <v>52.05</v>
      </c>
      <c r="U337" s="55">
        <v>37</v>
      </c>
      <c r="V337" s="55">
        <v>15</v>
      </c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</row>
    <row r="338" spans="1:50" ht="18" customHeight="1" x14ac:dyDescent="0.3">
      <c r="A338" s="1">
        <v>2017</v>
      </c>
      <c r="B338" s="52"/>
      <c r="C338" s="53" t="s">
        <v>6371</v>
      </c>
      <c r="D338" s="52" t="s">
        <v>12</v>
      </c>
      <c r="E338" s="54">
        <f>IFERROR(MIN(CM_Bidders),0)</f>
        <v>21.05</v>
      </c>
      <c r="F338" s="54">
        <f>IFERROR(MAX(CM_Bidders),0)</f>
        <v>60</v>
      </c>
      <c r="G338" s="54">
        <f>IFERROR(AVERAGE(CM_Bidders),0)</f>
        <v>33.003999999999998</v>
      </c>
      <c r="H338" s="55" t="str">
        <f>tbl_CM[[#This Row],[Item '#]]&amp;"     "&amp;tbl_CM[[#This Row],[Description]]&amp;"     ("&amp;tbl_CM[[#This Row],[Unit]]&amp;")"</f>
        <v xml:space="preserve">     4" HDPE Water Main, HDD, complete     (LF)</v>
      </c>
      <c r="I338" s="55"/>
      <c r="J338" s="55"/>
      <c r="K338" s="55"/>
      <c r="L338" s="55"/>
      <c r="M338" s="55"/>
      <c r="N338" s="55"/>
      <c r="O338" s="55"/>
      <c r="P338" s="55"/>
      <c r="Q338" s="55"/>
      <c r="R338" s="55">
        <v>22.8</v>
      </c>
      <c r="S338" s="55">
        <v>23.17</v>
      </c>
      <c r="T338" s="55">
        <v>21.05</v>
      </c>
      <c r="U338" s="55">
        <v>38</v>
      </c>
      <c r="V338" s="55">
        <v>60</v>
      </c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</row>
    <row r="339" spans="1:50" ht="18" customHeight="1" x14ac:dyDescent="0.3">
      <c r="A339" s="1">
        <v>2017</v>
      </c>
      <c r="B339" s="52"/>
      <c r="C339" s="53" t="s">
        <v>6372</v>
      </c>
      <c r="D339" s="52" t="s">
        <v>12</v>
      </c>
      <c r="E339" s="54">
        <f>IFERROR(MIN(CM_Bidders),0)</f>
        <v>14.27</v>
      </c>
      <c r="F339" s="54">
        <f>IFERROR(MAX(CM_Bidders),0)</f>
        <v>36</v>
      </c>
      <c r="G339" s="54">
        <f>IFERROR(AVERAGE(CM_Bidders),0)</f>
        <v>20.352</v>
      </c>
      <c r="H339" s="55" t="str">
        <f>tbl_CM[[#This Row],[Item '#]]&amp;"     "&amp;tbl_CM[[#This Row],[Description]]&amp;"     ("&amp;tbl_CM[[#This Row],[Unit]]&amp;")"</f>
        <v xml:space="preserve">     2" HDPE Water Main, HDD, complete     (LF)</v>
      </c>
      <c r="I339" s="55"/>
      <c r="J339" s="55"/>
      <c r="K339" s="55"/>
      <c r="L339" s="55"/>
      <c r="M339" s="55"/>
      <c r="N339" s="55"/>
      <c r="O339" s="55"/>
      <c r="P339" s="55"/>
      <c r="Q339" s="55"/>
      <c r="R339" s="55">
        <v>16.5</v>
      </c>
      <c r="S339" s="55">
        <v>14.99</v>
      </c>
      <c r="T339" s="55">
        <v>14.27</v>
      </c>
      <c r="U339" s="55">
        <v>36</v>
      </c>
      <c r="V339" s="55">
        <v>20</v>
      </c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</row>
    <row r="340" spans="1:50" ht="18" customHeight="1" x14ac:dyDescent="0.3">
      <c r="A340" s="1">
        <v>2017</v>
      </c>
      <c r="B340" s="52"/>
      <c r="C340" s="53" t="s">
        <v>6373</v>
      </c>
      <c r="D340" s="52" t="s">
        <v>59</v>
      </c>
      <c r="E340" s="54">
        <f>IFERROR(MIN(CM_Bidders),0)</f>
        <v>165</v>
      </c>
      <c r="F340" s="54">
        <f>IFERROR(MAX(CM_Bidders),0)</f>
        <v>1579.08</v>
      </c>
      <c r="G340" s="54">
        <f>IFERROR(AVERAGE(CM_Bidders),0)</f>
        <v>485.18599999999998</v>
      </c>
      <c r="H340" s="55" t="str">
        <f>tbl_CM[[#This Row],[Item '#]]&amp;"     "&amp;tbl_CM[[#This Row],[Description]]&amp;"     ("&amp;tbl_CM[[#This Row],[Unit]]&amp;")"</f>
        <v xml:space="preserve">     4"x2" Tee, complete     (EA)</v>
      </c>
      <c r="I340" s="55"/>
      <c r="J340" s="55"/>
      <c r="K340" s="55"/>
      <c r="L340" s="55"/>
      <c r="M340" s="55"/>
      <c r="N340" s="55"/>
      <c r="O340" s="55"/>
      <c r="P340" s="55"/>
      <c r="Q340" s="55"/>
      <c r="R340" s="55">
        <v>165</v>
      </c>
      <c r="S340" s="55">
        <v>311.85000000000002</v>
      </c>
      <c r="T340" s="55">
        <v>1579.08</v>
      </c>
      <c r="U340" s="55">
        <v>170</v>
      </c>
      <c r="V340" s="55">
        <v>200</v>
      </c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</row>
    <row r="341" spans="1:50" ht="18" customHeight="1" x14ac:dyDescent="0.3">
      <c r="A341" s="1">
        <v>2017</v>
      </c>
      <c r="B341" s="52"/>
      <c r="C341" s="53" t="s">
        <v>6374</v>
      </c>
      <c r="D341" s="52" t="s">
        <v>59</v>
      </c>
      <c r="E341" s="54">
        <f>IFERROR(MIN(CM_Bidders),0)</f>
        <v>150</v>
      </c>
      <c r="F341" s="54">
        <f>IFERROR(MAX(CM_Bidders),0)</f>
        <v>1813.02</v>
      </c>
      <c r="G341" s="54">
        <f>IFERROR(AVERAGE(CM_Bidders),0)</f>
        <v>501.10399999999998</v>
      </c>
      <c r="H341" s="55" t="str">
        <f>tbl_CM[[#This Row],[Item '#]]&amp;"     "&amp;tbl_CM[[#This Row],[Description]]&amp;"     ("&amp;tbl_CM[[#This Row],[Unit]]&amp;")"</f>
        <v xml:space="preserve">     4"x2" Reducer, complete     (EA)</v>
      </c>
      <c r="I341" s="55"/>
      <c r="J341" s="55"/>
      <c r="K341" s="55"/>
      <c r="L341" s="55"/>
      <c r="M341" s="55"/>
      <c r="N341" s="55"/>
      <c r="O341" s="55"/>
      <c r="P341" s="55"/>
      <c r="Q341" s="55"/>
      <c r="R341" s="55">
        <v>150</v>
      </c>
      <c r="S341" s="55">
        <v>192.5</v>
      </c>
      <c r="T341" s="55">
        <v>1813.02</v>
      </c>
      <c r="U341" s="55">
        <v>150</v>
      </c>
      <c r="V341" s="55">
        <v>200</v>
      </c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</row>
    <row r="342" spans="1:50" ht="18" customHeight="1" x14ac:dyDescent="0.3">
      <c r="A342" s="1">
        <v>2017</v>
      </c>
      <c r="B342" s="52"/>
      <c r="C342" s="53" t="s">
        <v>6375</v>
      </c>
      <c r="D342" s="52" t="s">
        <v>59</v>
      </c>
      <c r="E342" s="54">
        <f>IFERROR(MIN(CM_Bidders),0)</f>
        <v>745</v>
      </c>
      <c r="F342" s="54">
        <f>IFERROR(MAX(CM_Bidders),0)</f>
        <v>3743.01</v>
      </c>
      <c r="G342" s="54">
        <f>IFERROR(AVERAGE(CM_Bidders),0)</f>
        <v>1455.1020000000001</v>
      </c>
      <c r="H342" s="55" t="str">
        <f>tbl_CM[[#This Row],[Item '#]]&amp;"     "&amp;tbl_CM[[#This Row],[Description]]&amp;"     ("&amp;tbl_CM[[#This Row],[Unit]]&amp;")"</f>
        <v xml:space="preserve">     4" Gate Valve &amp; Box, complete     (EA)</v>
      </c>
      <c r="I342" s="55"/>
      <c r="J342" s="55"/>
      <c r="K342" s="55"/>
      <c r="L342" s="55"/>
      <c r="M342" s="55"/>
      <c r="N342" s="55"/>
      <c r="O342" s="55"/>
      <c r="P342" s="55"/>
      <c r="Q342" s="55"/>
      <c r="R342" s="55">
        <v>745</v>
      </c>
      <c r="S342" s="55">
        <v>1237.5</v>
      </c>
      <c r="T342" s="55">
        <v>3743.01</v>
      </c>
      <c r="U342" s="55">
        <v>750</v>
      </c>
      <c r="V342" s="55">
        <v>800</v>
      </c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</row>
    <row r="343" spans="1:50" ht="18" customHeight="1" x14ac:dyDescent="0.3">
      <c r="A343" s="1">
        <v>2017</v>
      </c>
      <c r="B343" s="52"/>
      <c r="C343" s="53" t="s">
        <v>6376</v>
      </c>
      <c r="D343" s="52" t="s">
        <v>59</v>
      </c>
      <c r="E343" s="54">
        <f>IFERROR(MIN(CM_Bidders),0)</f>
        <v>85</v>
      </c>
      <c r="F343" s="54">
        <f>IFERROR(MAX(CM_Bidders),0)</f>
        <v>1052.72</v>
      </c>
      <c r="G343" s="54">
        <f>IFERROR(AVERAGE(CM_Bidders),0)</f>
        <v>311.94400000000002</v>
      </c>
      <c r="H343" s="55" t="str">
        <f>tbl_CM[[#This Row],[Item '#]]&amp;"     "&amp;tbl_CM[[#This Row],[Description]]&amp;"     ("&amp;tbl_CM[[#This Row],[Unit]]&amp;")"</f>
        <v xml:space="preserve">     2" Plug, complete     (EA)</v>
      </c>
      <c r="I343" s="55"/>
      <c r="J343" s="55"/>
      <c r="K343" s="55"/>
      <c r="L343" s="55"/>
      <c r="M343" s="55"/>
      <c r="N343" s="55"/>
      <c r="O343" s="55"/>
      <c r="P343" s="55"/>
      <c r="Q343" s="55"/>
      <c r="R343" s="55">
        <v>85</v>
      </c>
      <c r="S343" s="55">
        <v>187</v>
      </c>
      <c r="T343" s="55">
        <v>1052.72</v>
      </c>
      <c r="U343" s="55">
        <v>135</v>
      </c>
      <c r="V343" s="55">
        <v>100</v>
      </c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</row>
    <row r="344" spans="1:50" ht="18" customHeight="1" x14ac:dyDescent="0.3">
      <c r="A344" s="1">
        <v>2017</v>
      </c>
      <c r="B344" s="52"/>
      <c r="C344" s="53" t="s">
        <v>6377</v>
      </c>
      <c r="D344" s="52" t="s">
        <v>59</v>
      </c>
      <c r="E344" s="54">
        <f>IFERROR(MIN(CM_Bidders),0)</f>
        <v>100</v>
      </c>
      <c r="F344" s="54">
        <f>IFERROR(MAX(CM_Bidders),0)</f>
        <v>1286.6600000000001</v>
      </c>
      <c r="G344" s="54">
        <f>IFERROR(AVERAGE(CM_Bidders),0)</f>
        <v>382.23200000000003</v>
      </c>
      <c r="H344" s="55" t="str">
        <f>tbl_CM[[#This Row],[Item '#]]&amp;"     "&amp;tbl_CM[[#This Row],[Description]]&amp;"     ("&amp;tbl_CM[[#This Row],[Unit]]&amp;")"</f>
        <v xml:space="preserve">     4" Plug, complete     (EA)</v>
      </c>
      <c r="I344" s="55"/>
      <c r="J344" s="55"/>
      <c r="K344" s="55"/>
      <c r="L344" s="55"/>
      <c r="M344" s="55"/>
      <c r="N344" s="55"/>
      <c r="O344" s="55"/>
      <c r="P344" s="55"/>
      <c r="Q344" s="55"/>
      <c r="R344" s="55">
        <v>150</v>
      </c>
      <c r="S344" s="55">
        <v>214.5</v>
      </c>
      <c r="T344" s="55">
        <v>1286.6600000000001</v>
      </c>
      <c r="U344" s="55">
        <v>160</v>
      </c>
      <c r="V344" s="55">
        <v>100</v>
      </c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</row>
    <row r="345" spans="1:50" ht="18" customHeight="1" x14ac:dyDescent="0.3">
      <c r="A345" s="1">
        <v>2017</v>
      </c>
      <c r="B345" s="52"/>
      <c r="C345" s="53" t="s">
        <v>6378</v>
      </c>
      <c r="D345" s="52" t="s">
        <v>59</v>
      </c>
      <c r="E345" s="54">
        <f>IFERROR(MIN(CM_Bidders),0)</f>
        <v>43</v>
      </c>
      <c r="F345" s="54">
        <f>IFERROR(MAX(CM_Bidders),0)</f>
        <v>1169.69</v>
      </c>
      <c r="G345" s="54">
        <f>IFERROR(AVERAGE(CM_Bidders),0)</f>
        <v>296.87800000000004</v>
      </c>
      <c r="H345" s="55" t="str">
        <f>tbl_CM[[#This Row],[Item '#]]&amp;"     "&amp;tbl_CM[[#This Row],[Description]]&amp;"     ("&amp;tbl_CM[[#This Row],[Unit]]&amp;")"</f>
        <v xml:space="preserve">     2"x2 Tee, complete     (EA)</v>
      </c>
      <c r="I345" s="55"/>
      <c r="J345" s="55"/>
      <c r="K345" s="55"/>
      <c r="L345" s="55"/>
      <c r="M345" s="55"/>
      <c r="N345" s="55"/>
      <c r="O345" s="55"/>
      <c r="P345" s="55"/>
      <c r="Q345" s="55"/>
      <c r="R345" s="55">
        <v>43</v>
      </c>
      <c r="S345" s="55">
        <v>51.7</v>
      </c>
      <c r="T345" s="55">
        <v>1169.69</v>
      </c>
      <c r="U345" s="55">
        <v>70</v>
      </c>
      <c r="V345" s="55">
        <v>150</v>
      </c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</row>
    <row r="346" spans="1:50" ht="18" customHeight="1" x14ac:dyDescent="0.3">
      <c r="A346" s="1">
        <v>2017</v>
      </c>
      <c r="B346" s="52"/>
      <c r="C346" s="53" t="s">
        <v>6379</v>
      </c>
      <c r="D346" s="52" t="s">
        <v>59</v>
      </c>
      <c r="E346" s="54">
        <f>IFERROR(MIN(CM_Bidders),0)</f>
        <v>150</v>
      </c>
      <c r="F346" s="54">
        <f>IFERROR(MAX(CM_Bidders),0)</f>
        <v>1696.05</v>
      </c>
      <c r="G346" s="54">
        <f>IFERROR(AVERAGE(CM_Bidders),0)</f>
        <v>768.71</v>
      </c>
      <c r="H346" s="55" t="str">
        <f>tbl_CM[[#This Row],[Item '#]]&amp;"     "&amp;tbl_CM[[#This Row],[Description]]&amp;"     ("&amp;tbl_CM[[#This Row],[Unit]]&amp;")"</f>
        <v xml:space="preserve">     2" Gate Valve &amp; Box, complete     (EA)</v>
      </c>
      <c r="I346" s="55"/>
      <c r="J346" s="55"/>
      <c r="K346" s="55"/>
      <c r="L346" s="55"/>
      <c r="M346" s="55"/>
      <c r="N346" s="55"/>
      <c r="O346" s="55"/>
      <c r="P346" s="55"/>
      <c r="Q346" s="55"/>
      <c r="R346" s="55">
        <v>530</v>
      </c>
      <c r="S346" s="55">
        <v>1017.5</v>
      </c>
      <c r="T346" s="55">
        <v>1696.05</v>
      </c>
      <c r="U346" s="55">
        <v>450</v>
      </c>
      <c r="V346" s="55">
        <v>150</v>
      </c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</row>
    <row r="347" spans="1:50" ht="18" customHeight="1" x14ac:dyDescent="0.3">
      <c r="A347" s="1">
        <v>2017</v>
      </c>
      <c r="B347" s="52"/>
      <c r="C347" s="53" t="s">
        <v>6380</v>
      </c>
      <c r="D347" s="52" t="s">
        <v>59</v>
      </c>
      <c r="E347" s="54">
        <f>IFERROR(MIN(CM_Bidders),0)</f>
        <v>1000</v>
      </c>
      <c r="F347" s="54">
        <f>IFERROR(MAX(CM_Bidders),0)</f>
        <v>7018.15</v>
      </c>
      <c r="G347" s="54">
        <f>IFERROR(AVERAGE(CM_Bidders),0)</f>
        <v>3310.3900000000003</v>
      </c>
      <c r="H347" s="55" t="str">
        <f>tbl_CM[[#This Row],[Item '#]]&amp;"     "&amp;tbl_CM[[#This Row],[Description]]&amp;"     ("&amp;tbl_CM[[#This Row],[Unit]]&amp;")"</f>
        <v xml:space="preserve">     Flush Hydrant, complete     (EA)</v>
      </c>
      <c r="I347" s="55"/>
      <c r="J347" s="55"/>
      <c r="K347" s="55"/>
      <c r="L347" s="55"/>
      <c r="M347" s="55"/>
      <c r="N347" s="55"/>
      <c r="O347" s="55"/>
      <c r="P347" s="55"/>
      <c r="Q347" s="55"/>
      <c r="R347" s="55">
        <v>2400</v>
      </c>
      <c r="S347" s="55">
        <v>3583.8</v>
      </c>
      <c r="T347" s="55">
        <v>7018.15</v>
      </c>
      <c r="U347" s="55">
        <v>2550</v>
      </c>
      <c r="V347" s="55">
        <v>1000</v>
      </c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</row>
    <row r="348" spans="1:50" ht="18" customHeight="1" x14ac:dyDescent="0.3">
      <c r="A348" s="1">
        <v>2017</v>
      </c>
      <c r="B348" s="52"/>
      <c r="C348" s="53" t="s">
        <v>6381</v>
      </c>
      <c r="D348" s="52" t="s">
        <v>59</v>
      </c>
      <c r="E348" s="54">
        <f>IFERROR(MIN(CM_Bidders),0)</f>
        <v>237</v>
      </c>
      <c r="F348" s="54">
        <f>IFERROR(MAX(CM_Bidders),0)</f>
        <v>518.65</v>
      </c>
      <c r="G348" s="54">
        <f>IFERROR(AVERAGE(CM_Bidders),0)</f>
        <v>418.00799999999998</v>
      </c>
      <c r="H348" s="55" t="str">
        <f>tbl_CM[[#This Row],[Item '#]]&amp;"     "&amp;tbl_CM[[#This Row],[Description]]&amp;"     ("&amp;tbl_CM[[#This Row],[Unit]]&amp;")"</f>
        <v xml:space="preserve">     RV Yard Hydrant, complete     (EA)</v>
      </c>
      <c r="I348" s="55"/>
      <c r="J348" s="55"/>
      <c r="K348" s="55"/>
      <c r="L348" s="55"/>
      <c r="M348" s="55"/>
      <c r="N348" s="55"/>
      <c r="O348" s="55"/>
      <c r="P348" s="55"/>
      <c r="Q348" s="55"/>
      <c r="R348" s="55">
        <v>237</v>
      </c>
      <c r="S348" s="55">
        <v>518.65</v>
      </c>
      <c r="T348" s="55">
        <v>409.39</v>
      </c>
      <c r="U348" s="55">
        <v>425</v>
      </c>
      <c r="V348" s="55">
        <v>500</v>
      </c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</row>
    <row r="349" spans="1:50" ht="18" customHeight="1" x14ac:dyDescent="0.3">
      <c r="A349" s="1">
        <v>2017</v>
      </c>
      <c r="B349" s="52"/>
      <c r="C349" s="53" t="s">
        <v>6382</v>
      </c>
      <c r="D349" s="52" t="s">
        <v>59</v>
      </c>
      <c r="E349" s="54">
        <f>IFERROR(MIN(CM_Bidders),0)</f>
        <v>900</v>
      </c>
      <c r="F349" s="54">
        <f>IFERROR(MAX(CM_Bidders),0)</f>
        <v>1457.5</v>
      </c>
      <c r="G349" s="54">
        <f>IFERROR(AVERAGE(CM_Bidders),0)</f>
        <v>1101.2860000000001</v>
      </c>
      <c r="H349" s="55" t="str">
        <f>tbl_CM[[#This Row],[Item '#]]&amp;"     "&amp;tbl_CM[[#This Row],[Description]]&amp;"     ("&amp;tbl_CM[[#This Row],[Unit]]&amp;")"</f>
        <v xml:space="preserve">     RV Yard Hydrants - Frost Free, complete     (EA)</v>
      </c>
      <c r="I349" s="55"/>
      <c r="J349" s="55"/>
      <c r="K349" s="55"/>
      <c r="L349" s="55"/>
      <c r="M349" s="55"/>
      <c r="N349" s="55"/>
      <c r="O349" s="55"/>
      <c r="P349" s="55"/>
      <c r="Q349" s="55"/>
      <c r="R349" s="55">
        <v>900</v>
      </c>
      <c r="S349" s="55">
        <v>1457.5</v>
      </c>
      <c r="T349" s="55">
        <v>1198.93</v>
      </c>
      <c r="U349" s="55">
        <v>1000</v>
      </c>
      <c r="V349" s="55">
        <v>950</v>
      </c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</row>
    <row r="350" spans="1:50" ht="18" customHeight="1" x14ac:dyDescent="0.3">
      <c r="A350" s="1">
        <v>2017</v>
      </c>
      <c r="B350" s="52"/>
      <c r="C350" s="53" t="s">
        <v>6383</v>
      </c>
      <c r="D350" s="52" t="s">
        <v>59</v>
      </c>
      <c r="E350" s="54">
        <f>IFERROR(MIN(CM_Bidders),0)</f>
        <v>495</v>
      </c>
      <c r="F350" s="54">
        <f>IFERROR(MAX(CM_Bidders),0)</f>
        <v>611</v>
      </c>
      <c r="G350" s="54">
        <f>IFERROR(AVERAGE(CM_Bidders),0)</f>
        <v>549.44200000000001</v>
      </c>
      <c r="H350" s="55" t="str">
        <f>tbl_CM[[#This Row],[Item '#]]&amp;"     "&amp;tbl_CM[[#This Row],[Description]]&amp;"     ("&amp;tbl_CM[[#This Row],[Unit]]&amp;")"</f>
        <v xml:space="preserve">     Deciduous Tree (3" Cal.)     (EA)</v>
      </c>
      <c r="I350" s="55"/>
      <c r="J350" s="55"/>
      <c r="K350" s="55"/>
      <c r="L350" s="55"/>
      <c r="M350" s="55"/>
      <c r="N350" s="55"/>
      <c r="O350" s="55"/>
      <c r="P350" s="55"/>
      <c r="Q350" s="55"/>
      <c r="R350" s="55">
        <v>611</v>
      </c>
      <c r="S350" s="55">
        <v>532.73</v>
      </c>
      <c r="T350" s="55">
        <v>566.48</v>
      </c>
      <c r="U350" s="55">
        <v>495</v>
      </c>
      <c r="V350" s="55">
        <v>542</v>
      </c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</row>
    <row r="351" spans="1:50" ht="18" customHeight="1" x14ac:dyDescent="0.3">
      <c r="A351" s="1">
        <v>2017</v>
      </c>
      <c r="B351" s="52"/>
      <c r="C351" s="53" t="s">
        <v>6384</v>
      </c>
      <c r="D351" s="52" t="s">
        <v>59</v>
      </c>
      <c r="E351" s="54">
        <f>IFERROR(MIN(CM_Bidders),0)</f>
        <v>74.69</v>
      </c>
      <c r="F351" s="54">
        <f>IFERROR(MAX(CM_Bidders),0)</f>
        <v>125</v>
      </c>
      <c r="G351" s="54">
        <f>IFERROR(AVERAGE(CM_Bidders),0)</f>
        <v>90.622</v>
      </c>
      <c r="H351" s="55" t="str">
        <f>tbl_CM[[#This Row],[Item '#]]&amp;"     "&amp;tbl_CM[[#This Row],[Description]]&amp;"     ("&amp;tbl_CM[[#This Row],[Unit]]&amp;")"</f>
        <v xml:space="preserve">     Shrubs     (EA)</v>
      </c>
      <c r="I351" s="55"/>
      <c r="J351" s="55"/>
      <c r="K351" s="55"/>
      <c r="L351" s="55"/>
      <c r="M351" s="55"/>
      <c r="N351" s="55"/>
      <c r="O351" s="55"/>
      <c r="P351" s="55"/>
      <c r="Q351" s="55"/>
      <c r="R351" s="55">
        <v>96</v>
      </c>
      <c r="S351" s="55">
        <v>74.69</v>
      </c>
      <c r="T351" s="55">
        <v>79.42</v>
      </c>
      <c r="U351" s="55">
        <v>78</v>
      </c>
      <c r="V351" s="55">
        <v>125</v>
      </c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</row>
    <row r="352" spans="1:50" ht="18" customHeight="1" x14ac:dyDescent="0.3">
      <c r="A352" s="1">
        <v>2017</v>
      </c>
      <c r="B352" s="52"/>
      <c r="C352" s="53" t="s">
        <v>4239</v>
      </c>
      <c r="D352" s="52" t="s">
        <v>59</v>
      </c>
      <c r="E352" s="54">
        <f>IFERROR(MIN(CM_Bidders),0)</f>
        <v>19.07</v>
      </c>
      <c r="F352" s="54">
        <f>IFERROR(MAX(CM_Bidders),0)</f>
        <v>37</v>
      </c>
      <c r="G352" s="54">
        <f>IFERROR(AVERAGE(CM_Bidders),0)</f>
        <v>28.161999999999999</v>
      </c>
      <c r="H352" s="55" t="str">
        <f>tbl_CM[[#This Row],[Item '#]]&amp;"     "&amp;tbl_CM[[#This Row],[Description]]&amp;"     ("&amp;tbl_CM[[#This Row],[Unit]]&amp;")"</f>
        <v xml:space="preserve">     Perennials     (EA)</v>
      </c>
      <c r="I352" s="55"/>
      <c r="J352" s="55"/>
      <c r="K352" s="55"/>
      <c r="L352" s="55"/>
      <c r="M352" s="55"/>
      <c r="N352" s="55"/>
      <c r="O352" s="55"/>
      <c r="P352" s="55"/>
      <c r="Q352" s="55"/>
      <c r="R352" s="55">
        <v>37</v>
      </c>
      <c r="S352" s="55">
        <v>25.08</v>
      </c>
      <c r="T352" s="55">
        <v>26.66</v>
      </c>
      <c r="U352" s="55">
        <v>33</v>
      </c>
      <c r="V352" s="55">
        <v>19.07</v>
      </c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</row>
    <row r="353" spans="1:50" ht="18" customHeight="1" x14ac:dyDescent="0.3">
      <c r="A353" s="1">
        <v>2017</v>
      </c>
      <c r="B353" s="52"/>
      <c r="C353" s="53" t="s">
        <v>6300</v>
      </c>
      <c r="D353" s="52" t="s">
        <v>21</v>
      </c>
      <c r="E353" s="54">
        <f>IFERROR(MIN(CM_Bidders),0)</f>
        <v>1.5</v>
      </c>
      <c r="F353" s="54">
        <f>IFERROR(MAX(CM_Bidders),0)</f>
        <v>2</v>
      </c>
      <c r="G353" s="54">
        <f>IFERROR(AVERAGE(CM_Bidders),0)</f>
        <v>1.6939999999999997</v>
      </c>
      <c r="H353" s="55" t="str">
        <f>tbl_CM[[#This Row],[Item '#]]&amp;"     "&amp;tbl_CM[[#This Row],[Description]]&amp;"     ("&amp;tbl_CM[[#This Row],[Unit]]&amp;")"</f>
        <v xml:space="preserve">     Fine Grading and Lawn Seeding     (SY)</v>
      </c>
      <c r="I353" s="55"/>
      <c r="J353" s="55"/>
      <c r="K353" s="55"/>
      <c r="L353" s="55"/>
      <c r="M353" s="55"/>
      <c r="N353" s="55"/>
      <c r="O353" s="55"/>
      <c r="P353" s="55"/>
      <c r="Q353" s="55"/>
      <c r="R353" s="55">
        <v>1.75</v>
      </c>
      <c r="S353" s="55">
        <v>1.71</v>
      </c>
      <c r="T353" s="55">
        <v>1.51</v>
      </c>
      <c r="U353" s="55">
        <v>2</v>
      </c>
      <c r="V353" s="55">
        <v>1.5</v>
      </c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</row>
    <row r="354" spans="1:50" ht="18" customHeight="1" x14ac:dyDescent="0.3">
      <c r="A354" s="1">
        <v>2017</v>
      </c>
      <c r="B354" s="52"/>
      <c r="C354" s="53" t="s">
        <v>6385</v>
      </c>
      <c r="D354" s="52" t="s">
        <v>9</v>
      </c>
      <c r="E354" s="54">
        <f>IFERROR(MIN(CM_Bidders),0)</f>
        <v>5694.06</v>
      </c>
      <c r="F354" s="54">
        <f>IFERROR(MAX(CM_Bidders),0)</f>
        <v>33600</v>
      </c>
      <c r="G354" s="54">
        <f>IFERROR(AVERAGE(CM_Bidders),0)</f>
        <v>19659.556</v>
      </c>
      <c r="H354" s="55" t="str">
        <f>tbl_CM[[#This Row],[Item '#]]&amp;"     "&amp;tbl_CM[[#This Row],[Description]]&amp;"     ("&amp;tbl_CM[[#This Row],[Unit]]&amp;")"</f>
        <v xml:space="preserve">     Site Electrical Demolition     (LS)</v>
      </c>
      <c r="I354" s="55"/>
      <c r="J354" s="55"/>
      <c r="K354" s="55"/>
      <c r="L354" s="55"/>
      <c r="M354" s="55"/>
      <c r="N354" s="55"/>
      <c r="O354" s="55"/>
      <c r="P354" s="55"/>
      <c r="Q354" s="55"/>
      <c r="R354" s="55">
        <v>16545.2</v>
      </c>
      <c r="S354" s="55">
        <v>20622.8</v>
      </c>
      <c r="T354" s="55">
        <v>5694.06</v>
      </c>
      <c r="U354" s="55">
        <v>33600</v>
      </c>
      <c r="V354" s="55">
        <v>21835.72</v>
      </c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</row>
    <row r="355" spans="1:50" ht="18" customHeight="1" x14ac:dyDescent="0.3">
      <c r="A355" s="1">
        <v>2017</v>
      </c>
      <c r="B355" s="52"/>
      <c r="C355" s="53" t="s">
        <v>6386</v>
      </c>
      <c r="D355" s="52" t="s">
        <v>59</v>
      </c>
      <c r="E355" s="54">
        <f>IFERROR(MIN(CM_Bidders),0)</f>
        <v>179.5</v>
      </c>
      <c r="F355" s="54">
        <f>IFERROR(MAX(CM_Bidders),0)</f>
        <v>476.64</v>
      </c>
      <c r="G355" s="54">
        <f>IFERROR(AVERAGE(CM_Bidders),0)</f>
        <v>378.95</v>
      </c>
      <c r="H355" s="55" t="str">
        <f>tbl_CM[[#This Row],[Item '#]]&amp;"     "&amp;tbl_CM[[#This Row],[Description]]&amp;"     ("&amp;tbl_CM[[#This Row],[Unit]]&amp;")"</f>
        <v xml:space="preserve">     Pedestals (Installation only, Furnished by Owner)     (EA)</v>
      </c>
      <c r="I355" s="55"/>
      <c r="J355" s="55"/>
      <c r="K355" s="55"/>
      <c r="L355" s="55"/>
      <c r="M355" s="55"/>
      <c r="N355" s="55"/>
      <c r="O355" s="55"/>
      <c r="P355" s="55"/>
      <c r="Q355" s="55"/>
      <c r="R355" s="55">
        <v>179.5</v>
      </c>
      <c r="S355" s="55">
        <v>448.25</v>
      </c>
      <c r="T355" s="55">
        <v>476.64</v>
      </c>
      <c r="U355" s="55">
        <v>375</v>
      </c>
      <c r="V355" s="55">
        <v>415.36</v>
      </c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</row>
    <row r="356" spans="1:50" ht="18" customHeight="1" x14ac:dyDescent="0.3">
      <c r="A356" s="1">
        <v>2017</v>
      </c>
      <c r="B356" s="52"/>
      <c r="C356" s="53" t="s">
        <v>6387</v>
      </c>
      <c r="D356" s="52" t="s">
        <v>59</v>
      </c>
      <c r="E356" s="54">
        <f>IFERROR(MIN(CM_Bidders),0)</f>
        <v>15829</v>
      </c>
      <c r="F356" s="54">
        <f>IFERROR(MAX(CM_Bidders),0)</f>
        <v>18197.169999999998</v>
      </c>
      <c r="G356" s="54">
        <f>IFERROR(AVERAGE(CM_Bidders),0)</f>
        <v>16885.603999999999</v>
      </c>
      <c r="H356" s="55" t="str">
        <f>tbl_CM[[#This Row],[Item '#]]&amp;"     "&amp;tbl_CM[[#This Row],[Description]]&amp;"     ("&amp;tbl_CM[[#This Row],[Unit]]&amp;")"</f>
        <v xml:space="preserve">     Distribution Panels     (EA)</v>
      </c>
      <c r="I356" s="55"/>
      <c r="J356" s="55"/>
      <c r="K356" s="55"/>
      <c r="L356" s="55"/>
      <c r="M356" s="55"/>
      <c r="N356" s="55"/>
      <c r="O356" s="55"/>
      <c r="P356" s="55"/>
      <c r="Q356" s="55"/>
      <c r="R356" s="55">
        <v>17010</v>
      </c>
      <c r="S356" s="55">
        <v>15829</v>
      </c>
      <c r="T356" s="55">
        <v>16831.849999999999</v>
      </c>
      <c r="U356" s="55">
        <v>16560</v>
      </c>
      <c r="V356" s="55">
        <v>18197.169999999998</v>
      </c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</row>
    <row r="357" spans="1:50" ht="18" customHeight="1" x14ac:dyDescent="0.3">
      <c r="A357" s="1">
        <v>2017</v>
      </c>
      <c r="B357" s="52"/>
      <c r="C357" s="53" t="s">
        <v>6388</v>
      </c>
      <c r="D357" s="52" t="s">
        <v>12</v>
      </c>
      <c r="E357" s="54">
        <f>IFERROR(MIN(CM_Bidders),0)</f>
        <v>10.199999999999999</v>
      </c>
      <c r="F357" s="54">
        <f>IFERROR(MAX(CM_Bidders),0)</f>
        <v>21.51</v>
      </c>
      <c r="G357" s="54">
        <f>IFERROR(AVERAGE(CM_Bidders),0)</f>
        <v>16.258000000000003</v>
      </c>
      <c r="H357" s="55" t="str">
        <f>tbl_CM[[#This Row],[Item '#]]&amp;"     "&amp;tbl_CM[[#This Row],[Description]]&amp;"     ("&amp;tbl_CM[[#This Row],[Unit]]&amp;")"</f>
        <v xml:space="preserve">     Underground Utility Conduits     (LF)</v>
      </c>
      <c r="I357" s="55"/>
      <c r="J357" s="55"/>
      <c r="K357" s="55"/>
      <c r="L357" s="55"/>
      <c r="M357" s="55"/>
      <c r="N357" s="55"/>
      <c r="O357" s="55"/>
      <c r="P357" s="55"/>
      <c r="Q357" s="55"/>
      <c r="R357" s="55">
        <v>10.199999999999999</v>
      </c>
      <c r="S357" s="55">
        <v>21.51</v>
      </c>
      <c r="T357" s="55">
        <v>14.38</v>
      </c>
      <c r="U357" s="55">
        <v>17</v>
      </c>
      <c r="V357" s="55">
        <v>18.2</v>
      </c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</row>
    <row r="358" spans="1:50" ht="18" customHeight="1" x14ac:dyDescent="0.3">
      <c r="A358" s="1">
        <v>2017</v>
      </c>
      <c r="B358" s="52"/>
      <c r="C358" s="53" t="s">
        <v>6389</v>
      </c>
      <c r="D358" s="52" t="s">
        <v>59</v>
      </c>
      <c r="E358" s="54">
        <f>IFERROR(MIN(CM_Bidders),0)</f>
        <v>1864.5</v>
      </c>
      <c r="F358" s="54">
        <f>IFERROR(MAX(CM_Bidders),0)</f>
        <v>2594.06</v>
      </c>
      <c r="G358" s="54">
        <f>IFERROR(AVERAGE(CM_Bidders),0)</f>
        <v>2259.2380000000003</v>
      </c>
      <c r="H358" s="55" t="str">
        <f>tbl_CM[[#This Row],[Item '#]]&amp;"     "&amp;tbl_CM[[#This Row],[Description]]&amp;"     ("&amp;tbl_CM[[#This Row],[Unit]]&amp;")"</f>
        <v xml:space="preserve">     Utility Transformer Pad &amp; Vault     (EA)</v>
      </c>
      <c r="I358" s="55"/>
      <c r="J358" s="55"/>
      <c r="K358" s="55"/>
      <c r="L358" s="55"/>
      <c r="M358" s="55"/>
      <c r="N358" s="55"/>
      <c r="O358" s="55"/>
      <c r="P358" s="55"/>
      <c r="Q358" s="55"/>
      <c r="R358" s="55">
        <v>2455</v>
      </c>
      <c r="S358" s="55">
        <v>1864.5</v>
      </c>
      <c r="T358" s="55">
        <v>1982.63</v>
      </c>
      <c r="U358" s="55">
        <v>2400</v>
      </c>
      <c r="V358" s="55">
        <v>2594.06</v>
      </c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</row>
    <row r="359" spans="1:50" ht="18" customHeight="1" x14ac:dyDescent="0.3">
      <c r="A359" s="1">
        <v>2017</v>
      </c>
      <c r="B359" s="52"/>
      <c r="C359" s="53" t="s">
        <v>6390</v>
      </c>
      <c r="D359" s="52" t="s">
        <v>59</v>
      </c>
      <c r="E359" s="54">
        <f>IFERROR(MIN(CM_Bidders),0)</f>
        <v>3800</v>
      </c>
      <c r="F359" s="54">
        <f>IFERROR(MAX(CM_Bidders),0)</f>
        <v>5469.47</v>
      </c>
      <c r="G359" s="54">
        <f>IFERROR(AVERAGE(CM_Bidders),0)</f>
        <v>4590.4519999999993</v>
      </c>
      <c r="H359" s="55" t="str">
        <f>tbl_CM[[#This Row],[Item '#]]&amp;"     "&amp;tbl_CM[[#This Row],[Description]]&amp;"     ("&amp;tbl_CM[[#This Row],[Unit]]&amp;")"</f>
        <v xml:space="preserve">     CT Cabinet     (EA)</v>
      </c>
      <c r="I359" s="55"/>
      <c r="J359" s="55"/>
      <c r="K359" s="55"/>
      <c r="L359" s="55"/>
      <c r="M359" s="55"/>
      <c r="N359" s="55"/>
      <c r="O359" s="55"/>
      <c r="P359" s="55"/>
      <c r="Q359" s="55"/>
      <c r="R359" s="55">
        <v>4400</v>
      </c>
      <c r="S359" s="55">
        <v>5143.6000000000004</v>
      </c>
      <c r="T359" s="55">
        <v>5469.47</v>
      </c>
      <c r="U359" s="55">
        <v>3800</v>
      </c>
      <c r="V359" s="55">
        <v>4139.1899999999996</v>
      </c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</row>
    <row r="360" spans="1:50" ht="18" customHeight="1" x14ac:dyDescent="0.3">
      <c r="A360" s="1">
        <v>2017</v>
      </c>
      <c r="B360" s="52"/>
      <c r="C360" s="53" t="s">
        <v>6391</v>
      </c>
      <c r="D360" s="52" t="s">
        <v>59</v>
      </c>
      <c r="E360" s="54">
        <f>IFERROR(MIN(CM_Bidders),0)</f>
        <v>100</v>
      </c>
      <c r="F360" s="54">
        <f>IFERROR(MAX(CM_Bidders),0)</f>
        <v>304.04000000000002</v>
      </c>
      <c r="G360" s="54">
        <f>IFERROR(AVERAGE(CM_Bidders),0)</f>
        <v>194.82</v>
      </c>
      <c r="H360" s="55" t="str">
        <f>tbl_CM[[#This Row],[Item '#]]&amp;"     "&amp;tbl_CM[[#This Row],[Description]]&amp;"     ("&amp;tbl_CM[[#This Row],[Unit]]&amp;")"</f>
        <v xml:space="preserve">     Utility Meter Enclosure     (EA)</v>
      </c>
      <c r="I360" s="55"/>
      <c r="J360" s="55"/>
      <c r="K360" s="55"/>
      <c r="L360" s="55"/>
      <c r="M360" s="55"/>
      <c r="N360" s="55"/>
      <c r="O360" s="55"/>
      <c r="P360" s="55"/>
      <c r="Q360" s="55"/>
      <c r="R360" s="55">
        <v>100</v>
      </c>
      <c r="S360" s="55">
        <v>143</v>
      </c>
      <c r="T360" s="55">
        <v>152.06</v>
      </c>
      <c r="U360" s="55">
        <v>275</v>
      </c>
      <c r="V360" s="55">
        <v>304.04000000000002</v>
      </c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</row>
    <row r="361" spans="1:50" ht="18" customHeight="1" x14ac:dyDescent="0.3">
      <c r="A361" s="1">
        <v>2017</v>
      </c>
      <c r="B361" s="52"/>
      <c r="C361" s="53" t="s">
        <v>6392</v>
      </c>
      <c r="D361" s="52" t="s">
        <v>12</v>
      </c>
      <c r="E361" s="54">
        <f>IFERROR(MIN(CM_Bidders),0)</f>
        <v>29</v>
      </c>
      <c r="F361" s="54">
        <f>IFERROR(MAX(CM_Bidders),0)</f>
        <v>41.5</v>
      </c>
      <c r="G361" s="54">
        <f>IFERROR(AVERAGE(CM_Bidders),0)</f>
        <v>33.872</v>
      </c>
      <c r="H361" s="55" t="str">
        <f>tbl_CM[[#This Row],[Item '#]]&amp;"     "&amp;tbl_CM[[#This Row],[Description]]&amp;"     ("&amp;tbl_CM[[#This Row],[Unit]]&amp;")"</f>
        <v xml:space="preserve">     Underground Pedestal Conduit and Wiring      (LF)</v>
      </c>
      <c r="I361" s="55"/>
      <c r="J361" s="55"/>
      <c r="K361" s="55"/>
      <c r="L361" s="55"/>
      <c r="M361" s="55"/>
      <c r="N361" s="55"/>
      <c r="O361" s="55"/>
      <c r="P361" s="55"/>
      <c r="Q361" s="55"/>
      <c r="R361" s="55">
        <v>41.5</v>
      </c>
      <c r="S361" s="55">
        <v>31.82</v>
      </c>
      <c r="T361" s="55">
        <v>35.65</v>
      </c>
      <c r="U361" s="55">
        <v>29</v>
      </c>
      <c r="V361" s="55">
        <v>31.39</v>
      </c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</row>
    <row r="362" spans="1:50" ht="18" customHeight="1" x14ac:dyDescent="0.3">
      <c r="A362" s="1">
        <v>2017</v>
      </c>
      <c r="B362" s="52"/>
      <c r="C362" s="53" t="s">
        <v>6393</v>
      </c>
      <c r="D362" s="52" t="s">
        <v>12</v>
      </c>
      <c r="E362" s="54">
        <f>IFERROR(MIN(CM_Bidders),0)</f>
        <v>30.65</v>
      </c>
      <c r="F362" s="54">
        <f>IFERROR(MAX(CM_Bidders),0)</f>
        <v>105</v>
      </c>
      <c r="G362" s="54">
        <f>IFERROR(AVERAGE(CM_Bidders),0)</f>
        <v>50.382000000000005</v>
      </c>
      <c r="H362" s="55" t="str">
        <f>tbl_CM[[#This Row],[Item '#]]&amp;"     "&amp;tbl_CM[[#This Row],[Description]]&amp;"     ("&amp;tbl_CM[[#This Row],[Unit]]&amp;")"</f>
        <v xml:space="preserve">     Underground Electrical Distribution     (LF)</v>
      </c>
      <c r="I362" s="55"/>
      <c r="J362" s="55"/>
      <c r="K362" s="55"/>
      <c r="L362" s="55"/>
      <c r="M362" s="55"/>
      <c r="N362" s="55"/>
      <c r="O362" s="55"/>
      <c r="P362" s="55"/>
      <c r="Q362" s="55"/>
      <c r="R362" s="55">
        <v>105</v>
      </c>
      <c r="S362" s="55">
        <v>30.65</v>
      </c>
      <c r="T362" s="55">
        <v>32.590000000000003</v>
      </c>
      <c r="U362" s="55">
        <v>40</v>
      </c>
      <c r="V362" s="55">
        <v>43.67</v>
      </c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</row>
    <row r="363" spans="1:50" ht="18" customHeight="1" x14ac:dyDescent="0.3">
      <c r="A363" s="1">
        <v>2017</v>
      </c>
      <c r="B363" s="52"/>
      <c r="C363" s="53" t="s">
        <v>6394</v>
      </c>
      <c r="D363" s="52" t="s">
        <v>12</v>
      </c>
      <c r="E363" s="54">
        <f>IFERROR(MIN(CM_Bidders),0)</f>
        <v>12.2</v>
      </c>
      <c r="F363" s="54">
        <f>IFERROR(MAX(CM_Bidders),0)</f>
        <v>22.42</v>
      </c>
      <c r="G363" s="54">
        <f>IFERROR(AVERAGE(CM_Bidders),0)</f>
        <v>16.702000000000002</v>
      </c>
      <c r="H363" s="55" t="str">
        <f>tbl_CM[[#This Row],[Item '#]]&amp;"     "&amp;tbl_CM[[#This Row],[Description]]&amp;"     ("&amp;tbl_CM[[#This Row],[Unit]]&amp;")"</f>
        <v xml:space="preserve">     Communications Conduit      (LF)</v>
      </c>
      <c r="I363" s="55"/>
      <c r="J363" s="55"/>
      <c r="K363" s="55"/>
      <c r="L363" s="55"/>
      <c r="M363" s="55"/>
      <c r="N363" s="55"/>
      <c r="O363" s="55"/>
      <c r="P363" s="55"/>
      <c r="Q363" s="55"/>
      <c r="R363" s="55">
        <v>12.2</v>
      </c>
      <c r="S363" s="55">
        <v>13.62</v>
      </c>
      <c r="T363" s="55">
        <v>14.27</v>
      </c>
      <c r="U363" s="55">
        <v>21</v>
      </c>
      <c r="V363" s="55">
        <v>22.42</v>
      </c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</row>
    <row r="364" spans="1:50" ht="18" customHeight="1" x14ac:dyDescent="0.3">
      <c r="A364" s="1">
        <v>2017</v>
      </c>
      <c r="B364" s="52"/>
      <c r="C364" s="53" t="s">
        <v>4729</v>
      </c>
      <c r="D364" s="52" t="s">
        <v>21</v>
      </c>
      <c r="E364" s="54">
        <f>IFERROR(MIN(CM_Bidders),0)</f>
        <v>20.350000000000001</v>
      </c>
      <c r="F364" s="54">
        <f>IFERROR(MAX(CM_Bidders),0)</f>
        <v>61.73</v>
      </c>
      <c r="G364" s="54">
        <f>IFERROR(AVERAGE(CM_Bidders),0)</f>
        <v>35.866</v>
      </c>
      <c r="H364" s="55" t="str">
        <f>tbl_CM[[#This Row],[Item '#]]&amp;"     "&amp;tbl_CM[[#This Row],[Description]]&amp;"     ("&amp;tbl_CM[[#This Row],[Unit]]&amp;")"</f>
        <v xml:space="preserve">     Full Depth Subgrade Repair     (SY)</v>
      </c>
      <c r="I364" s="55"/>
      <c r="J364" s="55"/>
      <c r="K364" s="55"/>
      <c r="L364" s="55"/>
      <c r="M364" s="55"/>
      <c r="N364" s="55"/>
      <c r="O364" s="55"/>
      <c r="P364" s="55"/>
      <c r="Q364" s="55"/>
      <c r="R364" s="55">
        <v>42.5</v>
      </c>
      <c r="S364" s="55">
        <v>20.350000000000001</v>
      </c>
      <c r="T364" s="55">
        <v>32.75</v>
      </c>
      <c r="U364" s="55">
        <v>22</v>
      </c>
      <c r="V364" s="55">
        <v>61.73</v>
      </c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</row>
    <row r="365" spans="1:50" ht="18" customHeight="1" x14ac:dyDescent="0.3">
      <c r="A365" s="1">
        <v>2017</v>
      </c>
      <c r="B365" s="52"/>
      <c r="C365" s="53" t="s">
        <v>6395</v>
      </c>
      <c r="D365" s="52" t="s">
        <v>12</v>
      </c>
      <c r="E365" s="54">
        <f>IFERROR(MIN(CM_Bidders),0)</f>
        <v>5.76</v>
      </c>
      <c r="F365" s="54">
        <f>IFERROR(MAX(CM_Bidders),0)</f>
        <v>30.25</v>
      </c>
      <c r="G365" s="54">
        <f>IFERROR(AVERAGE(CM_Bidders),0)</f>
        <v>12.693999999999999</v>
      </c>
      <c r="H365" s="55" t="str">
        <f>tbl_CM[[#This Row],[Item '#]]&amp;"     "&amp;tbl_CM[[#This Row],[Description]]&amp;"     ("&amp;tbl_CM[[#This Row],[Unit]]&amp;")"</f>
        <v xml:space="preserve">     4” Pavement Underdrain including geotextile fabric and stone     (LF)</v>
      </c>
      <c r="I365" s="55"/>
      <c r="J365" s="55"/>
      <c r="K365" s="55"/>
      <c r="L365" s="55"/>
      <c r="M365" s="55"/>
      <c r="N365" s="55"/>
      <c r="O365" s="55"/>
      <c r="P365" s="55"/>
      <c r="Q365" s="55"/>
      <c r="R365" s="55">
        <v>9.8000000000000007</v>
      </c>
      <c r="S365" s="55">
        <v>30.25</v>
      </c>
      <c r="T365" s="55">
        <v>5.76</v>
      </c>
      <c r="U365" s="55">
        <v>8</v>
      </c>
      <c r="V365" s="55">
        <v>9.66</v>
      </c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</row>
    <row r="366" spans="1:50" ht="18" customHeight="1" x14ac:dyDescent="0.3">
      <c r="A366" s="1">
        <v>2019</v>
      </c>
      <c r="C366" s="2" t="s">
        <v>5052</v>
      </c>
      <c r="D366" s="1" t="s">
        <v>9</v>
      </c>
      <c r="E366" s="3">
        <f>IFERROR(MIN(CM_Bidders),0)</f>
        <v>10000</v>
      </c>
      <c r="F366" s="3">
        <f>IFERROR(MAX(CM_Bidders),0)</f>
        <v>10189</v>
      </c>
      <c r="G366" s="3">
        <f>IFERROR(AVERAGE(CM_Bidders),0)</f>
        <v>10063</v>
      </c>
      <c r="H366" s="40" t="str">
        <f>tbl_CM[[#This Row],[Item '#]]&amp;"     "&amp;tbl_CM[[#This Row],[Description]]&amp;"     ("&amp;tbl_CM[[#This Row],[Unit]]&amp;")"</f>
        <v xml:space="preserve">     Temporary Sediment and Erosion Control     (LS)</v>
      </c>
      <c r="I366" s="40"/>
      <c r="J366" s="40"/>
      <c r="K366" s="40"/>
      <c r="L366" s="40"/>
      <c r="M366" s="40"/>
      <c r="N366" s="40"/>
      <c r="O366" s="40">
        <v>10000</v>
      </c>
      <c r="P366" s="40">
        <v>10189</v>
      </c>
      <c r="Q366" s="40">
        <v>10000</v>
      </c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3"/>
    </row>
    <row r="367" spans="1:50" ht="18" customHeight="1" x14ac:dyDescent="0.3">
      <c r="A367" s="1">
        <v>2019</v>
      </c>
      <c r="C367" s="2" t="s">
        <v>8277</v>
      </c>
      <c r="D367" s="1" t="s">
        <v>12</v>
      </c>
      <c r="E367" s="3">
        <f>IFERROR(MIN(CM_Bidders),0)</f>
        <v>1</v>
      </c>
      <c r="F367" s="3">
        <f>IFERROR(MAX(CM_Bidders),0)</f>
        <v>5.5</v>
      </c>
      <c r="G367" s="3">
        <f>IFERROR(AVERAGE(CM_Bidders),0)</f>
        <v>3.5133333333333332</v>
      </c>
      <c r="H367" s="40" t="str">
        <f>tbl_CM[[#This Row],[Item '#]]&amp;"     "&amp;tbl_CM[[#This Row],[Description]]&amp;"     ("&amp;tbl_CM[[#This Row],[Unit]]&amp;")"</f>
        <v xml:space="preserve">     Construction Fence (4' High PVC)     (LF)</v>
      </c>
      <c r="I367" s="40"/>
      <c r="J367" s="40"/>
      <c r="K367" s="40"/>
      <c r="L367" s="40"/>
      <c r="M367" s="40"/>
      <c r="N367" s="40"/>
      <c r="O367" s="40">
        <v>5.5</v>
      </c>
      <c r="P367" s="40">
        <v>4.04</v>
      </c>
      <c r="Q367" s="40">
        <v>1</v>
      </c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3"/>
    </row>
    <row r="368" spans="1:50" ht="18" customHeight="1" x14ac:dyDescent="0.3">
      <c r="A368" s="1">
        <v>2019</v>
      </c>
      <c r="C368" s="2" t="s">
        <v>8278</v>
      </c>
      <c r="D368" s="1" t="s">
        <v>12</v>
      </c>
      <c r="E368" s="3">
        <f>IFERROR(MIN(CM_Bidders),0)</f>
        <v>1</v>
      </c>
      <c r="F368" s="3">
        <f>IFERROR(MAX(CM_Bidders),0)</f>
        <v>5.75</v>
      </c>
      <c r="G368" s="3">
        <f>IFERROR(AVERAGE(CM_Bidders),0)</f>
        <v>3.5833333333333335</v>
      </c>
      <c r="H368" s="40" t="str">
        <f>tbl_CM[[#This Row],[Item '#]]&amp;"     "&amp;tbl_CM[[#This Row],[Description]]&amp;"     ("&amp;tbl_CM[[#This Row],[Unit]]&amp;")"</f>
        <v xml:space="preserve">     Construction Fence (Chain Link)     (LF)</v>
      </c>
      <c r="I368" s="40"/>
      <c r="J368" s="40"/>
      <c r="K368" s="40"/>
      <c r="L368" s="40"/>
      <c r="M368" s="40"/>
      <c r="N368" s="40"/>
      <c r="O368" s="40">
        <v>4</v>
      </c>
      <c r="P368" s="40">
        <v>5.75</v>
      </c>
      <c r="Q368" s="40">
        <v>1</v>
      </c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3"/>
    </row>
    <row r="369" spans="1:41" ht="18" customHeight="1" x14ac:dyDescent="0.3">
      <c r="A369" s="1">
        <v>2019</v>
      </c>
      <c r="C369" s="2" t="s">
        <v>5626</v>
      </c>
      <c r="D369" s="1" t="s">
        <v>59</v>
      </c>
      <c r="E369" s="3">
        <f>IFERROR(MIN(CM_Bidders),0)</f>
        <v>1368.5</v>
      </c>
      <c r="F369" s="3">
        <f>IFERROR(MAX(CM_Bidders),0)</f>
        <v>3000</v>
      </c>
      <c r="G369" s="3">
        <f>IFERROR(AVERAGE(CM_Bidders),0)</f>
        <v>2122.8333333333335</v>
      </c>
      <c r="H369" s="40" t="str">
        <f>tbl_CM[[#This Row],[Item '#]]&amp;"     "&amp;tbl_CM[[#This Row],[Description]]&amp;"     ("&amp;tbl_CM[[#This Row],[Unit]]&amp;")"</f>
        <v xml:space="preserve">     Concrete Washout Station     (EA)</v>
      </c>
      <c r="I369" s="40"/>
      <c r="J369" s="40"/>
      <c r="K369" s="40"/>
      <c r="L369" s="40"/>
      <c r="M369" s="40"/>
      <c r="N369" s="40"/>
      <c r="O369" s="40">
        <v>3000</v>
      </c>
      <c r="P369" s="40">
        <v>1368.5</v>
      </c>
      <c r="Q369" s="40">
        <v>2000</v>
      </c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3"/>
    </row>
    <row r="370" spans="1:41" ht="18" customHeight="1" x14ac:dyDescent="0.3">
      <c r="A370" s="1">
        <v>2019</v>
      </c>
      <c r="C370" s="2" t="s">
        <v>8279</v>
      </c>
      <c r="D370" s="1" t="s">
        <v>9</v>
      </c>
      <c r="E370" s="3">
        <f>IFERROR(MIN(CM_Bidders),0)</f>
        <v>29900</v>
      </c>
      <c r="F370" s="3">
        <f>IFERROR(MAX(CM_Bidders),0)</f>
        <v>53095</v>
      </c>
      <c r="G370" s="3">
        <f>IFERROR(AVERAGE(CM_Bidders),0)</f>
        <v>42665</v>
      </c>
      <c r="H370" s="40" t="str">
        <f>tbl_CM[[#This Row],[Item '#]]&amp;"     "&amp;tbl_CM[[#This Row],[Description]]&amp;"     ("&amp;tbl_CM[[#This Row],[Unit]]&amp;")"</f>
        <v xml:space="preserve">     Clearing and Grubbing - Including Tree and Stump Removal     (LS)</v>
      </c>
      <c r="I370" s="40"/>
      <c r="J370" s="40"/>
      <c r="K370" s="40"/>
      <c r="L370" s="40"/>
      <c r="M370" s="40"/>
      <c r="N370" s="40"/>
      <c r="O370" s="40">
        <v>53095</v>
      </c>
      <c r="P370" s="40">
        <v>29900</v>
      </c>
      <c r="Q370" s="40">
        <v>45000</v>
      </c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3"/>
    </row>
    <row r="371" spans="1:41" ht="18" customHeight="1" x14ac:dyDescent="0.3">
      <c r="A371" s="1">
        <v>2019</v>
      </c>
      <c r="C371" s="2" t="s">
        <v>5629</v>
      </c>
      <c r="D371" s="1" t="s">
        <v>12</v>
      </c>
      <c r="E371" s="3">
        <f>IFERROR(MIN(CM_Bidders),0)</f>
        <v>2</v>
      </c>
      <c r="F371" s="3">
        <f>IFERROR(MAX(CM_Bidders),0)</f>
        <v>5</v>
      </c>
      <c r="G371" s="3">
        <f>IFERROR(AVERAGE(CM_Bidders),0)</f>
        <v>3.1</v>
      </c>
      <c r="H371" s="40" t="str">
        <f>tbl_CM[[#This Row],[Item '#]]&amp;"     "&amp;tbl_CM[[#This Row],[Description]]&amp;"     ("&amp;tbl_CM[[#This Row],[Unit]]&amp;")"</f>
        <v xml:space="preserve">     Sawcut Existing Pavement     (LF)</v>
      </c>
      <c r="I371" s="40"/>
      <c r="J371" s="40"/>
      <c r="K371" s="40"/>
      <c r="L371" s="40"/>
      <c r="M371" s="40"/>
      <c r="N371" s="40"/>
      <c r="O371" s="40">
        <v>2</v>
      </c>
      <c r="P371" s="40">
        <v>2.2999999999999998</v>
      </c>
      <c r="Q371" s="40">
        <v>5</v>
      </c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3"/>
    </row>
    <row r="372" spans="1:41" ht="18" customHeight="1" x14ac:dyDescent="0.3">
      <c r="A372" s="1">
        <v>2019</v>
      </c>
      <c r="C372" s="2" t="s">
        <v>4987</v>
      </c>
      <c r="D372" s="1" t="s">
        <v>21</v>
      </c>
      <c r="E372" s="3">
        <f>IFERROR(MIN(CM_Bidders),0)</f>
        <v>1</v>
      </c>
      <c r="F372" s="3">
        <f>IFERROR(MAX(CM_Bidders),0)</f>
        <v>6.94</v>
      </c>
      <c r="G372" s="3">
        <f>IFERROR(AVERAGE(CM_Bidders),0)</f>
        <v>4.6466666666666674</v>
      </c>
      <c r="H372" s="40" t="str">
        <f>tbl_CM[[#This Row],[Item '#]]&amp;"     "&amp;tbl_CM[[#This Row],[Description]]&amp;"     ("&amp;tbl_CM[[#This Row],[Unit]]&amp;")"</f>
        <v xml:space="preserve">     Pavement Removal     (SY)</v>
      </c>
      <c r="I372" s="40"/>
      <c r="J372" s="40"/>
      <c r="K372" s="40"/>
      <c r="L372" s="40"/>
      <c r="M372" s="40"/>
      <c r="N372" s="40"/>
      <c r="O372" s="40">
        <v>6</v>
      </c>
      <c r="P372" s="40">
        <v>6.94</v>
      </c>
      <c r="Q372" s="40">
        <v>1</v>
      </c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3"/>
    </row>
    <row r="373" spans="1:41" ht="18" customHeight="1" x14ac:dyDescent="0.3">
      <c r="A373" s="1">
        <v>2019</v>
      </c>
      <c r="C373" s="2" t="s">
        <v>8280</v>
      </c>
      <c r="D373" s="1" t="s">
        <v>21</v>
      </c>
      <c r="E373" s="3">
        <f>IFERROR(MIN(CM_Bidders),0)</f>
        <v>1</v>
      </c>
      <c r="F373" s="3">
        <f>IFERROR(MAX(CM_Bidders),0)</f>
        <v>6</v>
      </c>
      <c r="G373" s="3">
        <f>IFERROR(AVERAGE(CM_Bidders),0)</f>
        <v>3.9499999999999997</v>
      </c>
      <c r="H373" s="40" t="str">
        <f>tbl_CM[[#This Row],[Item '#]]&amp;"     "&amp;tbl_CM[[#This Row],[Description]]&amp;"     ("&amp;tbl_CM[[#This Row],[Unit]]&amp;")"</f>
        <v xml:space="preserve">     Pavement Removal (Existing R/V Pads Top) (6")     (SY)</v>
      </c>
      <c r="I373" s="40"/>
      <c r="J373" s="40"/>
      <c r="K373" s="40"/>
      <c r="L373" s="40"/>
      <c r="M373" s="40"/>
      <c r="N373" s="40"/>
      <c r="O373" s="40">
        <v>6</v>
      </c>
      <c r="P373" s="40">
        <v>4.8499999999999996</v>
      </c>
      <c r="Q373" s="40">
        <v>1</v>
      </c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3"/>
    </row>
    <row r="374" spans="1:41" ht="18" customHeight="1" x14ac:dyDescent="0.3">
      <c r="A374" s="1">
        <v>2019</v>
      </c>
      <c r="C374" s="2" t="s">
        <v>8281</v>
      </c>
      <c r="D374" s="1" t="s">
        <v>21</v>
      </c>
      <c r="E374" s="3">
        <f>IFERROR(MIN(CM_Bidders),0)</f>
        <v>2.25</v>
      </c>
      <c r="F374" s="3">
        <f>IFERROR(MAX(CM_Bidders),0)</f>
        <v>5</v>
      </c>
      <c r="G374" s="3">
        <f>IFERROR(AVERAGE(CM_Bidders),0)</f>
        <v>4.083333333333333</v>
      </c>
      <c r="H374" s="40" t="str">
        <f>tbl_CM[[#This Row],[Item '#]]&amp;"     "&amp;tbl_CM[[#This Row],[Description]]&amp;"     ("&amp;tbl_CM[[#This Row],[Unit]]&amp;")"</f>
        <v xml:space="preserve">     Mill Existing Asphalt Pavement (2")     (SY)</v>
      </c>
      <c r="I374" s="40"/>
      <c r="J374" s="40"/>
      <c r="K374" s="40"/>
      <c r="L374" s="40"/>
      <c r="M374" s="40"/>
      <c r="N374" s="40"/>
      <c r="O374" s="40">
        <v>5</v>
      </c>
      <c r="P374" s="40">
        <v>2.25</v>
      </c>
      <c r="Q374" s="40">
        <v>5</v>
      </c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3"/>
    </row>
    <row r="375" spans="1:41" ht="18" customHeight="1" x14ac:dyDescent="0.3">
      <c r="A375" s="1">
        <v>2019</v>
      </c>
      <c r="C375" s="2" t="s">
        <v>8282</v>
      </c>
      <c r="D375" s="1" t="s">
        <v>59</v>
      </c>
      <c r="E375" s="3">
        <f>IFERROR(MIN(CM_Bidders),0)</f>
        <v>3461.5</v>
      </c>
      <c r="F375" s="3">
        <f>IFERROR(MAX(CM_Bidders),0)</f>
        <v>5000</v>
      </c>
      <c r="G375" s="3">
        <f>IFERROR(AVERAGE(CM_Bidders),0)</f>
        <v>4487.166666666667</v>
      </c>
      <c r="H375" s="40" t="str">
        <f>tbl_CM[[#This Row],[Item '#]]&amp;"     "&amp;tbl_CM[[#This Row],[Description]]&amp;"     ("&amp;tbl_CM[[#This Row],[Unit]]&amp;")"</f>
        <v xml:space="preserve">     Demo of Pit Toilets     (EA)</v>
      </c>
      <c r="I375" s="40"/>
      <c r="J375" s="40"/>
      <c r="K375" s="40"/>
      <c r="L375" s="40"/>
      <c r="M375" s="40"/>
      <c r="N375" s="40"/>
      <c r="O375" s="40">
        <v>5000</v>
      </c>
      <c r="P375" s="40">
        <v>3461.5</v>
      </c>
      <c r="Q375" s="40">
        <v>5000</v>
      </c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3"/>
    </row>
    <row r="376" spans="1:41" ht="18" customHeight="1" x14ac:dyDescent="0.3">
      <c r="A376" s="1">
        <v>2019</v>
      </c>
      <c r="C376" s="2" t="s">
        <v>6213</v>
      </c>
      <c r="D376" s="1" t="s">
        <v>9</v>
      </c>
      <c r="E376" s="3">
        <f>IFERROR(MIN(CM_Bidders),0)</f>
        <v>1000</v>
      </c>
      <c r="F376" s="3">
        <f>IFERROR(MAX(CM_Bidders),0)</f>
        <v>49047.5</v>
      </c>
      <c r="G376" s="3">
        <f>IFERROR(AVERAGE(CM_Bidders),0)</f>
        <v>25682.5</v>
      </c>
      <c r="H376" s="40" t="str">
        <f>tbl_CM[[#This Row],[Item '#]]&amp;"     "&amp;tbl_CM[[#This Row],[Description]]&amp;"     ("&amp;tbl_CM[[#This Row],[Unit]]&amp;")"</f>
        <v xml:space="preserve">     Site Utility Removal, Capping or Abandoning     (LS)</v>
      </c>
      <c r="I376" s="40"/>
      <c r="J376" s="40"/>
      <c r="K376" s="40"/>
      <c r="L376" s="40"/>
      <c r="M376" s="40"/>
      <c r="N376" s="40"/>
      <c r="O376" s="40">
        <v>27000</v>
      </c>
      <c r="P376" s="40">
        <v>49047.5</v>
      </c>
      <c r="Q376" s="40">
        <v>1000</v>
      </c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3"/>
    </row>
    <row r="377" spans="1:41" ht="18" customHeight="1" x14ac:dyDescent="0.3">
      <c r="A377" s="1">
        <v>2019</v>
      </c>
      <c r="C377" s="2" t="s">
        <v>8283</v>
      </c>
      <c r="D377" s="1" t="s">
        <v>9</v>
      </c>
      <c r="E377" s="3">
        <f>IFERROR(MIN(CM_Bidders),0)</f>
        <v>500</v>
      </c>
      <c r="F377" s="3">
        <f>IFERROR(MAX(CM_Bidders),0)</f>
        <v>2300</v>
      </c>
      <c r="G377" s="3">
        <f>IFERROR(AVERAGE(CM_Bidders),0)</f>
        <v>1600</v>
      </c>
      <c r="H377" s="40" t="str">
        <f>tbl_CM[[#This Row],[Item '#]]&amp;"     "&amp;tbl_CM[[#This Row],[Description]]&amp;"     ("&amp;tbl_CM[[#This Row],[Unit]]&amp;")"</f>
        <v xml:space="preserve">     Septic Storage Tank Removal     (LS)</v>
      </c>
      <c r="I377" s="40"/>
      <c r="J377" s="40"/>
      <c r="K377" s="40"/>
      <c r="L377" s="40"/>
      <c r="M377" s="40"/>
      <c r="N377" s="40"/>
      <c r="O377" s="40">
        <v>2000</v>
      </c>
      <c r="P377" s="40">
        <v>2300</v>
      </c>
      <c r="Q377" s="40">
        <v>500</v>
      </c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3"/>
    </row>
    <row r="378" spans="1:41" ht="18" customHeight="1" x14ac:dyDescent="0.3">
      <c r="A378" s="1">
        <v>2019</v>
      </c>
      <c r="C378" s="2" t="s">
        <v>6214</v>
      </c>
      <c r="D378" s="1" t="s">
        <v>9</v>
      </c>
      <c r="E378" s="3">
        <f>IFERROR(MIN(CM_Bidders),0)</f>
        <v>2000</v>
      </c>
      <c r="F378" s="3">
        <f>IFERROR(MAX(CM_Bidders),0)</f>
        <v>8579</v>
      </c>
      <c r="G378" s="3">
        <f>IFERROR(AVERAGE(CM_Bidders),0)</f>
        <v>4493</v>
      </c>
      <c r="H378" s="40" t="str">
        <f>tbl_CM[[#This Row],[Item '#]]&amp;"     "&amp;tbl_CM[[#This Row],[Description]]&amp;"     ("&amp;tbl_CM[[#This Row],[Unit]]&amp;")"</f>
        <v xml:space="preserve">     Miscellaneous Site Item Demolition     (LS)</v>
      </c>
      <c r="I378" s="40"/>
      <c r="J378" s="40"/>
      <c r="K378" s="40"/>
      <c r="L378" s="40"/>
      <c r="M378" s="40"/>
      <c r="N378" s="40"/>
      <c r="O378" s="40">
        <v>2900</v>
      </c>
      <c r="P378" s="40">
        <v>8579</v>
      </c>
      <c r="Q378" s="40">
        <v>2000</v>
      </c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3"/>
    </row>
    <row r="379" spans="1:41" ht="18" customHeight="1" x14ac:dyDescent="0.3">
      <c r="A379" s="1">
        <v>2019</v>
      </c>
      <c r="C379" s="2" t="s">
        <v>8284</v>
      </c>
      <c r="D379" s="1" t="s">
        <v>8285</v>
      </c>
      <c r="E379" s="3">
        <f>IFERROR(MIN(CM_Bidders),0)</f>
        <v>7500</v>
      </c>
      <c r="F379" s="3">
        <f>IFERROR(MAX(CM_Bidders),0)</f>
        <v>7500</v>
      </c>
      <c r="G379" s="3">
        <f>IFERROR(AVERAGE(CM_Bidders),0)</f>
        <v>7500</v>
      </c>
      <c r="H379" s="40" t="str">
        <f>tbl_CM[[#This Row],[Item '#]]&amp;"     "&amp;tbl_CM[[#This Row],[Description]]&amp;"     ("&amp;tbl_CM[[#This Row],[Unit]]&amp;")"</f>
        <v xml:space="preserve">     Owner's Contingency for Gas Line Protection     (ALLOW)</v>
      </c>
      <c r="I379" s="40"/>
      <c r="J379" s="40"/>
      <c r="K379" s="40"/>
      <c r="L379" s="40"/>
      <c r="M379" s="40"/>
      <c r="N379" s="40"/>
      <c r="O379" s="40">
        <v>7500</v>
      </c>
      <c r="P379" s="40">
        <v>7500</v>
      </c>
      <c r="Q379" s="40">
        <v>7500</v>
      </c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3"/>
    </row>
    <row r="380" spans="1:41" ht="18" customHeight="1" x14ac:dyDescent="0.3">
      <c r="A380" s="1">
        <v>2019</v>
      </c>
      <c r="C380" s="2" t="s">
        <v>8286</v>
      </c>
      <c r="D380" s="1" t="s">
        <v>14</v>
      </c>
      <c r="E380" s="3">
        <f>IFERROR(MIN(CM_Bidders),0)</f>
        <v>2</v>
      </c>
      <c r="F380" s="3">
        <f>IFERROR(MAX(CM_Bidders),0)</f>
        <v>4.8099999999999996</v>
      </c>
      <c r="G380" s="3">
        <f>IFERROR(AVERAGE(CM_Bidders),0)</f>
        <v>3.6033333333333331</v>
      </c>
      <c r="H380" s="40" t="str">
        <f>tbl_CM[[#This Row],[Item '#]]&amp;"     "&amp;tbl_CM[[#This Row],[Description]]&amp;"     ("&amp;tbl_CM[[#This Row],[Unit]]&amp;")"</f>
        <v xml:space="preserve">     Topsoil Stripped and Stockpiled      (CY)</v>
      </c>
      <c r="I380" s="40"/>
      <c r="J380" s="40"/>
      <c r="K380" s="40"/>
      <c r="L380" s="40"/>
      <c r="M380" s="40"/>
      <c r="N380" s="40"/>
      <c r="O380" s="40">
        <v>4</v>
      </c>
      <c r="P380" s="40">
        <v>4.8099999999999996</v>
      </c>
      <c r="Q380" s="40">
        <v>2</v>
      </c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3"/>
    </row>
    <row r="381" spans="1:41" ht="18" customHeight="1" x14ac:dyDescent="0.3">
      <c r="A381" s="1">
        <v>2019</v>
      </c>
      <c r="C381" s="2" t="s">
        <v>6216</v>
      </c>
      <c r="D381" s="1" t="s">
        <v>14</v>
      </c>
      <c r="E381" s="3">
        <f>IFERROR(MIN(CM_Bidders),0)</f>
        <v>2</v>
      </c>
      <c r="F381" s="3">
        <f>IFERROR(MAX(CM_Bidders),0)</f>
        <v>5.66</v>
      </c>
      <c r="G381" s="3">
        <f>IFERROR(AVERAGE(CM_Bidders),0)</f>
        <v>3.8866666666666667</v>
      </c>
      <c r="H381" s="40" t="str">
        <f>tbl_CM[[#This Row],[Item '#]]&amp;"     "&amp;tbl_CM[[#This Row],[Description]]&amp;"     ("&amp;tbl_CM[[#This Row],[Unit]]&amp;")"</f>
        <v xml:space="preserve">     Topsoil Replaced      (CY)</v>
      </c>
      <c r="I381" s="40"/>
      <c r="J381" s="40"/>
      <c r="K381" s="40"/>
      <c r="L381" s="40"/>
      <c r="M381" s="40"/>
      <c r="N381" s="40"/>
      <c r="O381" s="40">
        <v>4</v>
      </c>
      <c r="P381" s="40">
        <v>5.66</v>
      </c>
      <c r="Q381" s="40">
        <v>2</v>
      </c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3"/>
    </row>
    <row r="382" spans="1:41" ht="18" customHeight="1" x14ac:dyDescent="0.3">
      <c r="A382" s="1">
        <v>2019</v>
      </c>
      <c r="C382" s="2" t="s">
        <v>8287</v>
      </c>
      <c r="D382" s="1" t="s">
        <v>14</v>
      </c>
      <c r="E382" s="3">
        <f>IFERROR(MIN(CM_Bidders),0)</f>
        <v>2</v>
      </c>
      <c r="F382" s="3">
        <f>IFERROR(MAX(CM_Bidders),0)</f>
        <v>6</v>
      </c>
      <c r="G382" s="3">
        <f>IFERROR(AVERAGE(CM_Bidders),0)</f>
        <v>3.9933333333333336</v>
      </c>
      <c r="H382" s="40" t="str">
        <f>tbl_CM[[#This Row],[Item '#]]&amp;"     "&amp;tbl_CM[[#This Row],[Description]]&amp;"     ("&amp;tbl_CM[[#This Row],[Unit]]&amp;")"</f>
        <v xml:space="preserve">     Excavation (Cut/Fill)     (CY)</v>
      </c>
      <c r="I382" s="40"/>
      <c r="J382" s="40"/>
      <c r="K382" s="40"/>
      <c r="L382" s="40"/>
      <c r="M382" s="40"/>
      <c r="N382" s="40"/>
      <c r="O382" s="40">
        <v>6</v>
      </c>
      <c r="P382" s="40">
        <v>3.98</v>
      </c>
      <c r="Q382" s="40">
        <v>2</v>
      </c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3"/>
    </row>
    <row r="383" spans="1:41" ht="18" customHeight="1" x14ac:dyDescent="0.3">
      <c r="A383" s="1">
        <v>2019</v>
      </c>
      <c r="C383" s="2" t="s">
        <v>8288</v>
      </c>
      <c r="D383" s="1" t="s">
        <v>14</v>
      </c>
      <c r="E383" s="3">
        <f>IFERROR(MIN(CM_Bidders),0)</f>
        <v>6</v>
      </c>
      <c r="F383" s="3">
        <f>IFERROR(MAX(CM_Bidders),0)</f>
        <v>12</v>
      </c>
      <c r="G383" s="3">
        <f>IFERROR(AVERAGE(CM_Bidders),0)</f>
        <v>9.5200000000000014</v>
      </c>
      <c r="H383" s="40" t="str">
        <f>tbl_CM[[#This Row],[Item '#]]&amp;"     "&amp;tbl_CM[[#This Row],[Description]]&amp;"     ("&amp;tbl_CM[[#This Row],[Unit]]&amp;")"</f>
        <v xml:space="preserve">     Borrow/Spoils Hauled Off Site     (CY)</v>
      </c>
      <c r="I383" s="40"/>
      <c r="J383" s="40"/>
      <c r="K383" s="40"/>
      <c r="L383" s="40"/>
      <c r="M383" s="40"/>
      <c r="N383" s="40"/>
      <c r="O383" s="40">
        <v>12</v>
      </c>
      <c r="P383" s="40">
        <v>10.56</v>
      </c>
      <c r="Q383" s="40">
        <v>6</v>
      </c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3"/>
    </row>
    <row r="384" spans="1:41" ht="18" customHeight="1" x14ac:dyDescent="0.3">
      <c r="A384" s="1">
        <v>2019</v>
      </c>
      <c r="C384" s="2" t="s">
        <v>6319</v>
      </c>
      <c r="D384" s="1" t="s">
        <v>9</v>
      </c>
      <c r="E384" s="3">
        <f>IFERROR(MIN(CM_Bidders),0)</f>
        <v>1000</v>
      </c>
      <c r="F384" s="3">
        <f>IFERROR(MAX(CM_Bidders),0)</f>
        <v>8000</v>
      </c>
      <c r="G384" s="3">
        <f>IFERROR(AVERAGE(CM_Bidders),0)</f>
        <v>3529</v>
      </c>
      <c r="H384" s="40" t="str">
        <f>tbl_CM[[#This Row],[Item '#]]&amp;"     "&amp;tbl_CM[[#This Row],[Description]]&amp;"     ("&amp;tbl_CM[[#This Row],[Unit]]&amp;")"</f>
        <v xml:space="preserve">     Temporary Grading for Pre-Fabricated Showerhouse Installation     (LS)</v>
      </c>
      <c r="I384" s="40"/>
      <c r="J384" s="40"/>
      <c r="K384" s="40"/>
      <c r="L384" s="40"/>
      <c r="M384" s="40"/>
      <c r="N384" s="40"/>
      <c r="O384" s="40">
        <v>8000</v>
      </c>
      <c r="P384" s="40">
        <v>1587</v>
      </c>
      <c r="Q384" s="40">
        <v>1000</v>
      </c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3"/>
    </row>
    <row r="385" spans="1:41" ht="18" customHeight="1" x14ac:dyDescent="0.3">
      <c r="A385" s="1">
        <v>2019</v>
      </c>
      <c r="C385" s="2" t="s">
        <v>6320</v>
      </c>
      <c r="D385" s="1" t="s">
        <v>21</v>
      </c>
      <c r="E385" s="3">
        <f>IFERROR(MIN(CM_Bidders),0)</f>
        <v>1.57</v>
      </c>
      <c r="F385" s="3">
        <f>IFERROR(MAX(CM_Bidders),0)</f>
        <v>2.25</v>
      </c>
      <c r="G385" s="3">
        <f>IFERROR(AVERAGE(CM_Bidders),0)</f>
        <v>1.89</v>
      </c>
      <c r="H385" s="40" t="str">
        <f>tbl_CM[[#This Row],[Item '#]]&amp;"     "&amp;tbl_CM[[#This Row],[Description]]&amp;"     ("&amp;tbl_CM[[#This Row],[Unit]]&amp;")"</f>
        <v xml:space="preserve">     Erosion Control Matting     (SY)</v>
      </c>
      <c r="I385" s="40"/>
      <c r="J385" s="40"/>
      <c r="K385" s="40"/>
      <c r="L385" s="40"/>
      <c r="M385" s="40"/>
      <c r="N385" s="40"/>
      <c r="O385" s="40">
        <v>2.25</v>
      </c>
      <c r="P385" s="40">
        <v>1.57</v>
      </c>
      <c r="Q385" s="40">
        <v>1.85</v>
      </c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3"/>
    </row>
    <row r="386" spans="1:41" ht="18" customHeight="1" x14ac:dyDescent="0.3">
      <c r="A386" s="1">
        <v>2019</v>
      </c>
      <c r="C386" s="2" t="s">
        <v>8289</v>
      </c>
      <c r="D386" s="1" t="s">
        <v>8290</v>
      </c>
      <c r="E386" s="3">
        <f>IFERROR(MIN(CM_Bidders),0)</f>
        <v>40</v>
      </c>
      <c r="F386" s="3">
        <f>IFERROR(MAX(CM_Bidders),0)</f>
        <v>141.96</v>
      </c>
      <c r="G386" s="3">
        <f>IFERROR(AVERAGE(CM_Bidders),0)</f>
        <v>77.320000000000007</v>
      </c>
      <c r="H386" s="40" t="str">
        <f>tbl_CM[[#This Row],[Item '#]]&amp;"     "&amp;tbl_CM[[#This Row],[Description]]&amp;"     ("&amp;tbl_CM[[#This Row],[Unit]]&amp;")"</f>
        <v xml:space="preserve">     Item 616 Water for Dust Control     (M Gallons)</v>
      </c>
      <c r="I386" s="40"/>
      <c r="J386" s="40"/>
      <c r="K386" s="40"/>
      <c r="L386" s="40"/>
      <c r="M386" s="40"/>
      <c r="N386" s="40"/>
      <c r="O386" s="40">
        <v>50</v>
      </c>
      <c r="P386" s="40">
        <v>141.96</v>
      </c>
      <c r="Q386" s="40">
        <v>40</v>
      </c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3"/>
    </row>
    <row r="387" spans="1:41" ht="18" customHeight="1" x14ac:dyDescent="0.3">
      <c r="A387" s="1">
        <v>2019</v>
      </c>
      <c r="C387" s="2" t="s">
        <v>8291</v>
      </c>
      <c r="D387" s="1" t="s">
        <v>199</v>
      </c>
      <c r="E387" s="3">
        <f>IFERROR(MIN(CM_Bidders),0)</f>
        <v>250.7</v>
      </c>
      <c r="F387" s="3">
        <f>IFERROR(MAX(CM_Bidders),0)</f>
        <v>1300</v>
      </c>
      <c r="G387" s="3">
        <f>IFERROR(AVERAGE(CM_Bidders),0)</f>
        <v>716.9</v>
      </c>
      <c r="H387" s="40" t="str">
        <f>tbl_CM[[#This Row],[Item '#]]&amp;"     "&amp;tbl_CM[[#This Row],[Description]]&amp;"     ("&amp;tbl_CM[[#This Row],[Unit]]&amp;")"</f>
        <v xml:space="preserve">     Item 616 Calcium Chloride for Dust Control     (TON)</v>
      </c>
      <c r="I387" s="40"/>
      <c r="J387" s="40"/>
      <c r="K387" s="40"/>
      <c r="L387" s="40"/>
      <c r="M387" s="40"/>
      <c r="N387" s="40"/>
      <c r="O387" s="40">
        <v>600</v>
      </c>
      <c r="P387" s="40">
        <v>250.7</v>
      </c>
      <c r="Q387" s="40">
        <v>1300</v>
      </c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3"/>
    </row>
    <row r="388" spans="1:41" ht="18" customHeight="1" x14ac:dyDescent="0.3">
      <c r="A388" s="1">
        <v>2019</v>
      </c>
      <c r="C388" s="2" t="s">
        <v>4746</v>
      </c>
      <c r="D388" s="1" t="s">
        <v>59</v>
      </c>
      <c r="E388" s="3">
        <f>IFERROR(MIN(CM_Bidders),0)</f>
        <v>592.25</v>
      </c>
      <c r="F388" s="3">
        <f>IFERROR(MAX(CM_Bidders),0)</f>
        <v>1500</v>
      </c>
      <c r="G388" s="3">
        <f>IFERROR(AVERAGE(CM_Bidders),0)</f>
        <v>930.75</v>
      </c>
      <c r="H388" s="40" t="str">
        <f>tbl_CM[[#This Row],[Item '#]]&amp;"     "&amp;tbl_CM[[#This Row],[Description]]&amp;"     ("&amp;tbl_CM[[#This Row],[Unit]]&amp;")"</f>
        <v xml:space="preserve">     Survey Control Monument     (EA)</v>
      </c>
      <c r="I388" s="40"/>
      <c r="J388" s="40"/>
      <c r="K388" s="40"/>
      <c r="L388" s="40"/>
      <c r="M388" s="40"/>
      <c r="N388" s="40"/>
      <c r="O388" s="40">
        <v>700</v>
      </c>
      <c r="P388" s="40">
        <v>592.25</v>
      </c>
      <c r="Q388" s="40">
        <v>1500</v>
      </c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3"/>
    </row>
    <row r="389" spans="1:41" ht="18" customHeight="1" x14ac:dyDescent="0.3">
      <c r="A389" s="1">
        <v>2019</v>
      </c>
      <c r="C389" s="2" t="s">
        <v>8292</v>
      </c>
      <c r="D389" s="1" t="s">
        <v>21</v>
      </c>
      <c r="E389" s="3">
        <f>IFERROR(MIN(CM_Bidders),0)</f>
        <v>1</v>
      </c>
      <c r="F389" s="3">
        <f>IFERROR(MAX(CM_Bidders),0)</f>
        <v>2</v>
      </c>
      <c r="G389" s="3">
        <f>IFERROR(AVERAGE(CM_Bidders),0)</f>
        <v>1.6366666666666667</v>
      </c>
      <c r="H389" s="40" t="str">
        <f>tbl_CM[[#This Row],[Item '#]]&amp;"     "&amp;tbl_CM[[#This Row],[Description]]&amp;"     ("&amp;tbl_CM[[#This Row],[Unit]]&amp;")"</f>
        <v xml:space="preserve">     Subgrade Preparation     (SY)</v>
      </c>
      <c r="I389" s="40"/>
      <c r="J389" s="40"/>
      <c r="K389" s="40"/>
      <c r="L389" s="40"/>
      <c r="M389" s="40"/>
      <c r="N389" s="40"/>
      <c r="O389" s="40">
        <v>2</v>
      </c>
      <c r="P389" s="40">
        <v>1.91</v>
      </c>
      <c r="Q389" s="40">
        <v>1</v>
      </c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3"/>
    </row>
    <row r="390" spans="1:41" ht="18" customHeight="1" x14ac:dyDescent="0.3">
      <c r="A390" s="1">
        <v>2019</v>
      </c>
      <c r="C390" s="2" t="s">
        <v>8293</v>
      </c>
      <c r="D390" s="1" t="s">
        <v>14</v>
      </c>
      <c r="E390" s="3">
        <f>IFERROR(MIN(CM_Bidders),0)</f>
        <v>218</v>
      </c>
      <c r="F390" s="3">
        <f>IFERROR(MAX(CM_Bidders),0)</f>
        <v>230</v>
      </c>
      <c r="G390" s="3">
        <f>IFERROR(AVERAGE(CM_Bidders),0)</f>
        <v>226</v>
      </c>
      <c r="H390" s="40" t="str">
        <f>tbl_CM[[#This Row],[Item '#]]&amp;"     "&amp;tbl_CM[[#This Row],[Description]]&amp;"     ("&amp;tbl_CM[[#This Row],[Unit]]&amp;")"</f>
        <v xml:space="preserve">     ODOT 441 Asphalt Concrete Surface Course, Type 1 (448) - Asphalt Overlay (2")     (CY)</v>
      </c>
      <c r="I390" s="40"/>
      <c r="J390" s="40"/>
      <c r="K390" s="40"/>
      <c r="L390" s="40"/>
      <c r="M390" s="40"/>
      <c r="N390" s="40"/>
      <c r="O390" s="40">
        <v>230</v>
      </c>
      <c r="P390" s="40">
        <v>230</v>
      </c>
      <c r="Q390" s="40">
        <v>218</v>
      </c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3"/>
    </row>
    <row r="391" spans="1:41" ht="18" customHeight="1" x14ac:dyDescent="0.3">
      <c r="A391" s="1">
        <v>2019</v>
      </c>
      <c r="C391" s="2" t="s">
        <v>8294</v>
      </c>
      <c r="D391" s="1" t="s">
        <v>14</v>
      </c>
      <c r="E391" s="3">
        <f>IFERROR(MIN(CM_Bidders),0)</f>
        <v>230</v>
      </c>
      <c r="F391" s="3">
        <f>IFERROR(MAX(CM_Bidders),0)</f>
        <v>310</v>
      </c>
      <c r="G391" s="3">
        <f>IFERROR(AVERAGE(CM_Bidders),0)</f>
        <v>256.66666666666669</v>
      </c>
      <c r="H391" s="40" t="str">
        <f>tbl_CM[[#This Row],[Item '#]]&amp;"     "&amp;tbl_CM[[#This Row],[Description]]&amp;"     ("&amp;tbl_CM[[#This Row],[Unit]]&amp;")"</f>
        <v xml:space="preserve">     ODOT 441 Asphalt Concrete Surface Course, Type 1 (448) - Standard Duty Asphalt Pavement (1 1/2")     (CY)</v>
      </c>
      <c r="I391" s="40"/>
      <c r="J391" s="40"/>
      <c r="K391" s="40"/>
      <c r="L391" s="40"/>
      <c r="M391" s="40"/>
      <c r="N391" s="40"/>
      <c r="O391" s="40">
        <v>230</v>
      </c>
      <c r="P391" s="40">
        <v>230</v>
      </c>
      <c r="Q391" s="40">
        <v>310</v>
      </c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3"/>
    </row>
    <row r="392" spans="1:41" ht="18" customHeight="1" x14ac:dyDescent="0.3">
      <c r="A392" s="1">
        <v>2019</v>
      </c>
      <c r="C392" s="2" t="s">
        <v>8295</v>
      </c>
      <c r="D392" s="1" t="s">
        <v>14</v>
      </c>
      <c r="E392" s="3">
        <f>IFERROR(MIN(CM_Bidders),0)</f>
        <v>218</v>
      </c>
      <c r="F392" s="3">
        <f>IFERROR(MAX(CM_Bidders),0)</f>
        <v>230</v>
      </c>
      <c r="G392" s="3">
        <f>IFERROR(AVERAGE(CM_Bidders),0)</f>
        <v>226</v>
      </c>
      <c r="H392" s="40" t="str">
        <f>tbl_CM[[#This Row],[Item '#]]&amp;"     "&amp;tbl_CM[[#This Row],[Description]]&amp;"     ("&amp;tbl_CM[[#This Row],[Unit]]&amp;")"</f>
        <v xml:space="preserve">     ODOT 441 Asphalt Concrete Surface Course, Type 1 (448) - Heavy Duty Asphalt Pavement ( 1 1/4")     (CY)</v>
      </c>
      <c r="I392" s="40"/>
      <c r="J392" s="40"/>
      <c r="K392" s="40"/>
      <c r="L392" s="40"/>
      <c r="M392" s="40"/>
      <c r="N392" s="40"/>
      <c r="O392" s="40">
        <v>230</v>
      </c>
      <c r="P392" s="40">
        <v>230</v>
      </c>
      <c r="Q392" s="40">
        <v>218</v>
      </c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3"/>
    </row>
    <row r="393" spans="1:41" ht="18" customHeight="1" x14ac:dyDescent="0.3">
      <c r="A393" s="1">
        <v>2019</v>
      </c>
      <c r="C393" s="2" t="s">
        <v>8296</v>
      </c>
      <c r="D393" s="1" t="s">
        <v>14</v>
      </c>
      <c r="E393" s="3">
        <f>IFERROR(MIN(CM_Bidders),0)</f>
        <v>210</v>
      </c>
      <c r="F393" s="3">
        <f>IFERROR(MAX(CM_Bidders),0)</f>
        <v>288</v>
      </c>
      <c r="G393" s="3">
        <f>IFERROR(AVERAGE(CM_Bidders),0)</f>
        <v>236.91666666666666</v>
      </c>
      <c r="H393" s="40" t="str">
        <f>tbl_CM[[#This Row],[Item '#]]&amp;"     "&amp;tbl_CM[[#This Row],[Description]]&amp;"     ("&amp;tbl_CM[[#This Row],[Unit]]&amp;")"</f>
        <v xml:space="preserve">     ODOT 441 Asphalt Concrete Intermediate Course, Type 2 (448) - Standard Duty Pavement (3")     (CY)</v>
      </c>
      <c r="I393" s="40"/>
      <c r="J393" s="40"/>
      <c r="K393" s="40"/>
      <c r="L393" s="40"/>
      <c r="M393" s="40"/>
      <c r="N393" s="40"/>
      <c r="O393" s="40">
        <v>210</v>
      </c>
      <c r="P393" s="40">
        <v>212.75</v>
      </c>
      <c r="Q393" s="40">
        <v>288</v>
      </c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3"/>
    </row>
    <row r="394" spans="1:41" ht="18" customHeight="1" x14ac:dyDescent="0.3">
      <c r="A394" s="1">
        <v>2019</v>
      </c>
      <c r="C394" s="2" t="s">
        <v>8297</v>
      </c>
      <c r="D394" s="1" t="s">
        <v>14</v>
      </c>
      <c r="E394" s="3">
        <f>IFERROR(MIN(CM_Bidders),0)</f>
        <v>210</v>
      </c>
      <c r="F394" s="3">
        <f>IFERROR(MAX(CM_Bidders),0)</f>
        <v>288</v>
      </c>
      <c r="G394" s="3">
        <f>IFERROR(AVERAGE(CM_Bidders),0)</f>
        <v>236.91666666666666</v>
      </c>
      <c r="H394" s="40" t="str">
        <f>tbl_CM[[#This Row],[Item '#]]&amp;"     "&amp;tbl_CM[[#This Row],[Description]]&amp;"     ("&amp;tbl_CM[[#This Row],[Unit]]&amp;")"</f>
        <v xml:space="preserve">     ODOT 441 Asphalt Concrete Intermediate Course, Type 2 (448) - Heavy Duty Pavement (1 3/4")     (CY)</v>
      </c>
      <c r="I394" s="40"/>
      <c r="J394" s="40"/>
      <c r="K394" s="40"/>
      <c r="L394" s="40"/>
      <c r="M394" s="40"/>
      <c r="N394" s="40"/>
      <c r="O394" s="40">
        <v>210</v>
      </c>
      <c r="P394" s="40">
        <v>212.75</v>
      </c>
      <c r="Q394" s="40">
        <v>288</v>
      </c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3"/>
    </row>
    <row r="395" spans="1:41" ht="18" customHeight="1" x14ac:dyDescent="0.3">
      <c r="A395" s="1">
        <v>2019</v>
      </c>
      <c r="C395" s="2" t="s">
        <v>8298</v>
      </c>
      <c r="D395" s="1" t="s">
        <v>14</v>
      </c>
      <c r="E395" s="3">
        <f>IFERROR(MIN(CM_Bidders),0)</f>
        <v>185.15</v>
      </c>
      <c r="F395" s="3">
        <f>IFERROR(MAX(CM_Bidders),0)</f>
        <v>218</v>
      </c>
      <c r="G395" s="3">
        <f>IFERROR(AVERAGE(CM_Bidders),0)</f>
        <v>203.71666666666667</v>
      </c>
      <c r="H395" s="40" t="str">
        <f>tbl_CM[[#This Row],[Item '#]]&amp;"     "&amp;tbl_CM[[#This Row],[Description]]&amp;"     ("&amp;tbl_CM[[#This Row],[Unit]]&amp;")"</f>
        <v xml:space="preserve">     ODOT 301 Asphalt Concrete Base Course - Heavy Duty Pavement (4")     (CY)</v>
      </c>
      <c r="I395" s="40"/>
      <c r="J395" s="40"/>
      <c r="K395" s="40"/>
      <c r="L395" s="40"/>
      <c r="M395" s="40"/>
      <c r="N395" s="40"/>
      <c r="O395" s="40">
        <v>208</v>
      </c>
      <c r="P395" s="40">
        <v>185.15</v>
      </c>
      <c r="Q395" s="40">
        <v>218</v>
      </c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3"/>
    </row>
    <row r="396" spans="1:41" ht="18" customHeight="1" x14ac:dyDescent="0.3">
      <c r="A396" s="1">
        <v>2019</v>
      </c>
      <c r="C396" s="2" t="s">
        <v>8299</v>
      </c>
      <c r="D396" s="1" t="s">
        <v>14</v>
      </c>
      <c r="E396" s="3">
        <f>IFERROR(MIN(CM_Bidders),0)</f>
        <v>41</v>
      </c>
      <c r="F396" s="3">
        <f>IFERROR(MAX(CM_Bidders),0)</f>
        <v>52.12</v>
      </c>
      <c r="G396" s="3">
        <f>IFERROR(AVERAGE(CM_Bidders),0)</f>
        <v>47.706666666666671</v>
      </c>
      <c r="H396" s="40" t="str">
        <f>tbl_CM[[#This Row],[Item '#]]&amp;"     "&amp;tbl_CM[[#This Row],[Description]]&amp;"     ("&amp;tbl_CM[[#This Row],[Unit]]&amp;")"</f>
        <v xml:space="preserve">     ODOT 304 Aggregate Base - Standard Duty Asphalt Pavement (6")     (CY)</v>
      </c>
      <c r="I396" s="40"/>
      <c r="J396" s="40"/>
      <c r="K396" s="40"/>
      <c r="L396" s="40"/>
      <c r="M396" s="40"/>
      <c r="N396" s="40"/>
      <c r="O396" s="40">
        <v>50</v>
      </c>
      <c r="P396" s="40">
        <v>52.12</v>
      </c>
      <c r="Q396" s="40">
        <v>41</v>
      </c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3"/>
    </row>
    <row r="397" spans="1:41" ht="18" customHeight="1" x14ac:dyDescent="0.3">
      <c r="A397" s="1">
        <v>2019</v>
      </c>
      <c r="C397" s="2" t="s">
        <v>8300</v>
      </c>
      <c r="D397" s="1" t="s">
        <v>14</v>
      </c>
      <c r="E397" s="3">
        <f>IFERROR(MIN(CM_Bidders),0)</f>
        <v>41</v>
      </c>
      <c r="F397" s="3">
        <f>IFERROR(MAX(CM_Bidders),0)</f>
        <v>60.32</v>
      </c>
      <c r="G397" s="3">
        <f>IFERROR(AVERAGE(CM_Bidders),0)</f>
        <v>50.44</v>
      </c>
      <c r="H397" s="40" t="str">
        <f>tbl_CM[[#This Row],[Item '#]]&amp;"     "&amp;tbl_CM[[#This Row],[Description]]&amp;"     ("&amp;tbl_CM[[#This Row],[Unit]]&amp;")"</f>
        <v xml:space="preserve">     ODOT 304 Aggregate Base - Heavy Duty Asphalt Pavement (6")     (CY)</v>
      </c>
      <c r="I397" s="40"/>
      <c r="J397" s="40"/>
      <c r="K397" s="40"/>
      <c r="L397" s="40"/>
      <c r="M397" s="40"/>
      <c r="N397" s="40"/>
      <c r="O397" s="40">
        <v>50</v>
      </c>
      <c r="P397" s="40">
        <v>60.32</v>
      </c>
      <c r="Q397" s="40">
        <v>41</v>
      </c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3"/>
    </row>
    <row r="398" spans="1:41" ht="18" customHeight="1" x14ac:dyDescent="0.3">
      <c r="A398" s="1">
        <v>2019</v>
      </c>
      <c r="C398" s="2" t="s">
        <v>8301</v>
      </c>
      <c r="D398" s="1" t="s">
        <v>14</v>
      </c>
      <c r="E398" s="3">
        <f>IFERROR(MIN(CM_Bidders),0)</f>
        <v>41</v>
      </c>
      <c r="F398" s="3">
        <f>IFERROR(MAX(CM_Bidders),0)</f>
        <v>61.48</v>
      </c>
      <c r="G398" s="3">
        <f>IFERROR(AVERAGE(CM_Bidders),0)</f>
        <v>50.826666666666661</v>
      </c>
      <c r="H398" s="40" t="str">
        <f>tbl_CM[[#This Row],[Item '#]]&amp;"     "&amp;tbl_CM[[#This Row],[Description]]&amp;"     ("&amp;tbl_CM[[#This Row],[Unit]]&amp;")"</f>
        <v xml:space="preserve">     ODOT 304 Aggregate Base - Standard Duty Concrete Pavement - Restroom Sidewallks / Bike Rack (4")     (CY)</v>
      </c>
      <c r="I398" s="40"/>
      <c r="J398" s="40"/>
      <c r="K398" s="40"/>
      <c r="L398" s="40"/>
      <c r="M398" s="40"/>
      <c r="N398" s="40"/>
      <c r="O398" s="40">
        <v>50</v>
      </c>
      <c r="P398" s="40">
        <v>61.48</v>
      </c>
      <c r="Q398" s="40">
        <v>41</v>
      </c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3"/>
    </row>
    <row r="399" spans="1:41" ht="18" customHeight="1" x14ac:dyDescent="0.3">
      <c r="A399" s="1">
        <v>2019</v>
      </c>
      <c r="C399" s="2" t="s">
        <v>8302</v>
      </c>
      <c r="D399" s="1" t="s">
        <v>14</v>
      </c>
      <c r="E399" s="3">
        <f>IFERROR(MIN(CM_Bidders),0)</f>
        <v>41</v>
      </c>
      <c r="F399" s="3">
        <f>IFERROR(MAX(CM_Bidders),0)</f>
        <v>61.03</v>
      </c>
      <c r="G399" s="3">
        <f>IFERROR(AVERAGE(CM_Bidders),0)</f>
        <v>50.676666666666669</v>
      </c>
      <c r="H399" s="40" t="str">
        <f>tbl_CM[[#This Row],[Item '#]]&amp;"     "&amp;tbl_CM[[#This Row],[Description]]&amp;"     ("&amp;tbl_CM[[#This Row],[Unit]]&amp;")"</f>
        <v xml:space="preserve">     ODOT 304 Aggregate Base - Heavy Duty Concrete Pavement - Dumpster Approach (5")     (CY)</v>
      </c>
      <c r="I399" s="40"/>
      <c r="J399" s="40"/>
      <c r="K399" s="40"/>
      <c r="L399" s="40"/>
      <c r="M399" s="40"/>
      <c r="N399" s="40"/>
      <c r="O399" s="40">
        <v>50</v>
      </c>
      <c r="P399" s="40">
        <v>61.03</v>
      </c>
      <c r="Q399" s="40">
        <v>41</v>
      </c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3"/>
    </row>
    <row r="400" spans="1:41" ht="18" customHeight="1" x14ac:dyDescent="0.3">
      <c r="A400" s="1">
        <v>2019</v>
      </c>
      <c r="C400" s="2" t="s">
        <v>8303</v>
      </c>
      <c r="D400" s="1" t="s">
        <v>14</v>
      </c>
      <c r="E400" s="3">
        <f>IFERROR(MIN(CM_Bidders),0)</f>
        <v>41</v>
      </c>
      <c r="F400" s="3">
        <f>IFERROR(MAX(CM_Bidders),0)</f>
        <v>61.95</v>
      </c>
      <c r="G400" s="3">
        <f>IFERROR(AVERAGE(CM_Bidders),0)</f>
        <v>50.983333333333327</v>
      </c>
      <c r="H400" s="40" t="str">
        <f>tbl_CM[[#This Row],[Item '#]]&amp;"     "&amp;tbl_CM[[#This Row],[Description]]&amp;"     ("&amp;tbl_CM[[#This Row],[Unit]]&amp;")"</f>
        <v xml:space="preserve">     ODOT 304 Aggregate Base - Heavy Duty Concrete Pavement - Dumpster Pad (6")     (CY)</v>
      </c>
      <c r="I400" s="40"/>
      <c r="J400" s="40"/>
      <c r="K400" s="40"/>
      <c r="L400" s="40"/>
      <c r="M400" s="40"/>
      <c r="N400" s="40"/>
      <c r="O400" s="40">
        <v>50</v>
      </c>
      <c r="P400" s="40">
        <v>61.95</v>
      </c>
      <c r="Q400" s="40">
        <v>41</v>
      </c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3"/>
    </row>
    <row r="401" spans="1:41" ht="18" customHeight="1" x14ac:dyDescent="0.3">
      <c r="A401" s="1">
        <v>2019</v>
      </c>
      <c r="C401" s="2" t="s">
        <v>8304</v>
      </c>
      <c r="D401" s="1" t="s">
        <v>48</v>
      </c>
      <c r="E401" s="3">
        <f>IFERROR(MIN(CM_Bidders),0)</f>
        <v>6</v>
      </c>
      <c r="F401" s="3">
        <f>IFERROR(MAX(CM_Bidders),0)</f>
        <v>6.34</v>
      </c>
      <c r="G401" s="3">
        <f>IFERROR(AVERAGE(CM_Bidders),0)</f>
        <v>6.1133333333333333</v>
      </c>
      <c r="H401" s="40" t="str">
        <f>tbl_CM[[#This Row],[Item '#]]&amp;"     "&amp;tbl_CM[[#This Row],[Description]]&amp;"     ("&amp;tbl_CM[[#This Row],[Unit]]&amp;")"</f>
        <v xml:space="preserve">     Standard Duty Concrete (Reinforced) - Restroom Sidewallks / Bike Rack (4")     (SF)</v>
      </c>
      <c r="I401" s="40"/>
      <c r="J401" s="40"/>
      <c r="K401" s="40"/>
      <c r="L401" s="40"/>
      <c r="M401" s="40"/>
      <c r="N401" s="40"/>
      <c r="O401" s="40">
        <v>6</v>
      </c>
      <c r="P401" s="40">
        <v>6.34</v>
      </c>
      <c r="Q401" s="40">
        <v>6</v>
      </c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3"/>
    </row>
    <row r="402" spans="1:41" ht="18" customHeight="1" x14ac:dyDescent="0.3">
      <c r="A402" s="1">
        <v>2019</v>
      </c>
      <c r="C402" s="2" t="s">
        <v>8305</v>
      </c>
      <c r="D402" s="1" t="s">
        <v>14</v>
      </c>
      <c r="E402" s="3">
        <f>IFERROR(MIN(CM_Bidders),0)</f>
        <v>300</v>
      </c>
      <c r="F402" s="3">
        <f>IFERROR(MAX(CM_Bidders),0)</f>
        <v>410.17</v>
      </c>
      <c r="G402" s="3">
        <f>IFERROR(AVERAGE(CM_Bidders),0)</f>
        <v>336.72333333333336</v>
      </c>
      <c r="H402" s="40" t="str">
        <f>tbl_CM[[#This Row],[Item '#]]&amp;"     "&amp;tbl_CM[[#This Row],[Description]]&amp;"     ("&amp;tbl_CM[[#This Row],[Unit]]&amp;")"</f>
        <v xml:space="preserve">     Heavy Duty Concrete - Dumpster Approach (5")     (CY)</v>
      </c>
      <c r="I402" s="40"/>
      <c r="J402" s="40"/>
      <c r="K402" s="40"/>
      <c r="L402" s="40"/>
      <c r="M402" s="40"/>
      <c r="N402" s="40"/>
      <c r="O402" s="40">
        <v>300</v>
      </c>
      <c r="P402" s="40">
        <v>410.17</v>
      </c>
      <c r="Q402" s="40">
        <v>300</v>
      </c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3"/>
    </row>
    <row r="403" spans="1:41" ht="18" customHeight="1" x14ac:dyDescent="0.3">
      <c r="A403" s="1">
        <v>2019</v>
      </c>
      <c r="C403" s="2" t="s">
        <v>8306</v>
      </c>
      <c r="D403" s="1" t="s">
        <v>14</v>
      </c>
      <c r="E403" s="3">
        <f>IFERROR(MIN(CM_Bidders),0)</f>
        <v>279.45</v>
      </c>
      <c r="F403" s="3">
        <f>IFERROR(MAX(CM_Bidders),0)</f>
        <v>375</v>
      </c>
      <c r="G403" s="3">
        <f>IFERROR(AVERAGE(CM_Bidders),0)</f>
        <v>318.15000000000003</v>
      </c>
      <c r="H403" s="40" t="str">
        <f>tbl_CM[[#This Row],[Item '#]]&amp;"     "&amp;tbl_CM[[#This Row],[Description]]&amp;"     ("&amp;tbl_CM[[#This Row],[Unit]]&amp;")"</f>
        <v xml:space="preserve">     Heavy Duty Concrete (Reinforced) - Dumpster Pads (8")     (CY)</v>
      </c>
      <c r="I403" s="40"/>
      <c r="J403" s="40"/>
      <c r="K403" s="40"/>
      <c r="L403" s="40"/>
      <c r="M403" s="40"/>
      <c r="N403" s="40"/>
      <c r="O403" s="40">
        <v>375</v>
      </c>
      <c r="P403" s="40">
        <v>279.45</v>
      </c>
      <c r="Q403" s="40">
        <v>300</v>
      </c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3"/>
    </row>
    <row r="404" spans="1:41" ht="18" customHeight="1" x14ac:dyDescent="0.3">
      <c r="A404" s="1">
        <v>2019</v>
      </c>
      <c r="C404" s="2" t="s">
        <v>6334</v>
      </c>
      <c r="D404" s="1" t="s">
        <v>12</v>
      </c>
      <c r="E404" s="3">
        <f>IFERROR(MIN(CM_Bidders),0)</f>
        <v>0.92</v>
      </c>
      <c r="F404" s="3">
        <f>IFERROR(MAX(CM_Bidders),0)</f>
        <v>3.2</v>
      </c>
      <c r="G404" s="3">
        <f>IFERROR(AVERAGE(CM_Bidders),0)</f>
        <v>2.04</v>
      </c>
      <c r="H404" s="40" t="str">
        <f>tbl_CM[[#This Row],[Item '#]]&amp;"     "&amp;tbl_CM[[#This Row],[Description]]&amp;"     ("&amp;tbl_CM[[#This Row],[Unit]]&amp;")"</f>
        <v xml:space="preserve">     Pavement Striping     (LF)</v>
      </c>
      <c r="I404" s="40"/>
      <c r="J404" s="40"/>
      <c r="K404" s="40"/>
      <c r="L404" s="40"/>
      <c r="M404" s="40"/>
      <c r="N404" s="40"/>
      <c r="O404" s="40">
        <v>3.2</v>
      </c>
      <c r="P404" s="40">
        <v>0.92</v>
      </c>
      <c r="Q404" s="40">
        <v>2</v>
      </c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3"/>
    </row>
    <row r="405" spans="1:41" ht="18" customHeight="1" x14ac:dyDescent="0.3">
      <c r="A405" s="1">
        <v>2019</v>
      </c>
      <c r="C405" s="2" t="s">
        <v>6335</v>
      </c>
      <c r="D405" s="1" t="s">
        <v>59</v>
      </c>
      <c r="E405" s="3">
        <f>IFERROR(MIN(CM_Bidders),0)</f>
        <v>115</v>
      </c>
      <c r="F405" s="3">
        <f>IFERROR(MAX(CM_Bidders),0)</f>
        <v>200</v>
      </c>
      <c r="G405" s="3">
        <f>IFERROR(AVERAGE(CM_Bidders),0)</f>
        <v>155</v>
      </c>
      <c r="H405" s="40" t="str">
        <f>tbl_CM[[#This Row],[Item '#]]&amp;"     "&amp;tbl_CM[[#This Row],[Description]]&amp;"     ("&amp;tbl_CM[[#This Row],[Unit]]&amp;")"</f>
        <v xml:space="preserve">     ADA Pavement Markings     (EA)</v>
      </c>
      <c r="I405" s="40"/>
      <c r="J405" s="40"/>
      <c r="K405" s="40"/>
      <c r="L405" s="40"/>
      <c r="M405" s="40"/>
      <c r="N405" s="40"/>
      <c r="O405" s="40">
        <v>150</v>
      </c>
      <c r="P405" s="40">
        <v>115</v>
      </c>
      <c r="Q405" s="40">
        <v>200</v>
      </c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3"/>
    </row>
    <row r="406" spans="1:41" ht="18" customHeight="1" x14ac:dyDescent="0.3">
      <c r="A406" s="1">
        <v>2019</v>
      </c>
      <c r="C406" s="2" t="s">
        <v>8307</v>
      </c>
      <c r="D406" s="1" t="s">
        <v>14</v>
      </c>
      <c r="E406" s="3">
        <f>IFERROR(MIN(CM_Bidders),0)</f>
        <v>52</v>
      </c>
      <c r="F406" s="3">
        <f>IFERROR(MAX(CM_Bidders),0)</f>
        <v>68</v>
      </c>
      <c r="G406" s="3">
        <f>IFERROR(AVERAGE(CM_Bidders),0)</f>
        <v>57.70333333333334</v>
      </c>
      <c r="H406" s="40" t="str">
        <f>tbl_CM[[#This Row],[Item '#]]&amp;"     "&amp;tbl_CM[[#This Row],[Description]]&amp;"     ("&amp;tbl_CM[[#This Row],[Unit]]&amp;")"</f>
        <v xml:space="preserve">     #1 &amp; #2 Aggregate Base - RV Pads (6")     (CY)</v>
      </c>
      <c r="I406" s="40"/>
      <c r="J406" s="40"/>
      <c r="K406" s="40"/>
      <c r="L406" s="40"/>
      <c r="M406" s="40"/>
      <c r="N406" s="40"/>
      <c r="O406" s="40">
        <v>68</v>
      </c>
      <c r="P406" s="40">
        <v>53.11</v>
      </c>
      <c r="Q406" s="40">
        <v>52</v>
      </c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3"/>
    </row>
    <row r="407" spans="1:41" ht="18" customHeight="1" x14ac:dyDescent="0.3">
      <c r="A407" s="1">
        <v>2019</v>
      </c>
      <c r="C407" s="2" t="s">
        <v>8308</v>
      </c>
      <c r="D407" s="1" t="s">
        <v>14</v>
      </c>
      <c r="E407" s="3">
        <f>IFERROR(MIN(CM_Bidders),0)</f>
        <v>52</v>
      </c>
      <c r="F407" s="3">
        <f>IFERROR(MAX(CM_Bidders),0)</f>
        <v>62</v>
      </c>
      <c r="G407" s="3">
        <f>IFERROR(AVERAGE(CM_Bidders),0)</f>
        <v>57.449999999999996</v>
      </c>
      <c r="H407" s="40" t="str">
        <f>tbl_CM[[#This Row],[Item '#]]&amp;"     "&amp;tbl_CM[[#This Row],[Description]]&amp;"     ("&amp;tbl_CM[[#This Row],[Unit]]&amp;")"</f>
        <v xml:space="preserve">     ODOT 304 Aggregate Base - RV Pads (3")     (CY)</v>
      </c>
      <c r="I407" s="40"/>
      <c r="J407" s="40"/>
      <c r="K407" s="40"/>
      <c r="L407" s="40"/>
      <c r="M407" s="40"/>
      <c r="N407" s="40"/>
      <c r="O407" s="40">
        <v>62</v>
      </c>
      <c r="P407" s="40">
        <v>58.35</v>
      </c>
      <c r="Q407" s="40">
        <v>52</v>
      </c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3"/>
    </row>
    <row r="408" spans="1:41" ht="18" customHeight="1" x14ac:dyDescent="0.3">
      <c r="A408" s="1">
        <v>2019</v>
      </c>
      <c r="C408" s="2" t="s">
        <v>8309</v>
      </c>
      <c r="D408" s="1" t="s">
        <v>14</v>
      </c>
      <c r="E408" s="3">
        <f>IFERROR(MIN(CM_Bidders),0)</f>
        <v>52</v>
      </c>
      <c r="F408" s="3">
        <f>IFERROR(MAX(CM_Bidders),0)</f>
        <v>68</v>
      </c>
      <c r="G408" s="3">
        <f>IFERROR(AVERAGE(CM_Bidders),0)</f>
        <v>59.923333333333339</v>
      </c>
      <c r="H408" s="40" t="str">
        <f>tbl_CM[[#This Row],[Item '#]]&amp;"     "&amp;tbl_CM[[#This Row],[Description]]&amp;"     ("&amp;tbl_CM[[#This Row],[Unit]]&amp;")"</f>
        <v xml:space="preserve">     #1 &amp; #2 Aggregate Base - Paths / Parking (6")     (CY)</v>
      </c>
      <c r="I408" s="40"/>
      <c r="J408" s="40"/>
      <c r="K408" s="40"/>
      <c r="L408" s="40"/>
      <c r="M408" s="40"/>
      <c r="N408" s="40"/>
      <c r="O408" s="40">
        <v>68</v>
      </c>
      <c r="P408" s="40">
        <v>59.77</v>
      </c>
      <c r="Q408" s="40">
        <v>52</v>
      </c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3"/>
    </row>
    <row r="409" spans="1:41" ht="18" customHeight="1" x14ac:dyDescent="0.3">
      <c r="A409" s="1">
        <v>2019</v>
      </c>
      <c r="C409" s="2" t="s">
        <v>8310</v>
      </c>
      <c r="D409" s="1" t="s">
        <v>14</v>
      </c>
      <c r="E409" s="3">
        <f>IFERROR(MIN(CM_Bidders),0)</f>
        <v>52</v>
      </c>
      <c r="F409" s="3">
        <f>IFERROR(MAX(CM_Bidders),0)</f>
        <v>62</v>
      </c>
      <c r="G409" s="3">
        <f>IFERROR(AVERAGE(CM_Bidders),0)</f>
        <v>58.133333333333333</v>
      </c>
      <c r="H409" s="40" t="str">
        <f>tbl_CM[[#This Row],[Item '#]]&amp;"     "&amp;tbl_CM[[#This Row],[Description]]&amp;"     ("&amp;tbl_CM[[#This Row],[Unit]]&amp;")"</f>
        <v xml:space="preserve">     ODOT 304 Aggregate Base -  Paths / Parking (3")     (CY)</v>
      </c>
      <c r="I409" s="40"/>
      <c r="J409" s="40"/>
      <c r="K409" s="40"/>
      <c r="L409" s="40"/>
      <c r="M409" s="40"/>
      <c r="N409" s="40"/>
      <c r="O409" s="40">
        <v>62</v>
      </c>
      <c r="P409" s="40">
        <v>60.4</v>
      </c>
      <c r="Q409" s="40">
        <v>52</v>
      </c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3"/>
    </row>
    <row r="410" spans="1:41" ht="18" customHeight="1" x14ac:dyDescent="0.3">
      <c r="A410" s="1">
        <v>2019</v>
      </c>
      <c r="C410" s="2" t="s">
        <v>6338</v>
      </c>
      <c r="D410" s="1" t="s">
        <v>21</v>
      </c>
      <c r="E410" s="3">
        <f>IFERROR(MIN(CM_Bidders),0)</f>
        <v>0.5</v>
      </c>
      <c r="F410" s="3">
        <f>IFERROR(MAX(CM_Bidders),0)</f>
        <v>4</v>
      </c>
      <c r="G410" s="3">
        <f>IFERROR(AVERAGE(CM_Bidders),0)</f>
        <v>1.8333333333333333</v>
      </c>
      <c r="H410" s="40" t="str">
        <f>tbl_CM[[#This Row],[Item '#]]&amp;"     "&amp;tbl_CM[[#This Row],[Description]]&amp;"     ("&amp;tbl_CM[[#This Row],[Unit]]&amp;")"</f>
        <v xml:space="preserve">     Geotextile Fabric Type D (Weed Barrier) for RV Campsites      (SY)</v>
      </c>
      <c r="I410" s="40"/>
      <c r="J410" s="40"/>
      <c r="K410" s="40"/>
      <c r="L410" s="40"/>
      <c r="M410" s="40"/>
      <c r="N410" s="40"/>
      <c r="O410" s="40">
        <v>4</v>
      </c>
      <c r="P410" s="40">
        <v>1</v>
      </c>
      <c r="Q410" s="40">
        <v>0.5</v>
      </c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3"/>
    </row>
    <row r="411" spans="1:41" ht="18" customHeight="1" x14ac:dyDescent="0.3">
      <c r="A411" s="1">
        <v>2019</v>
      </c>
      <c r="C411" s="2" t="s">
        <v>6339</v>
      </c>
      <c r="D411" s="1" t="s">
        <v>14</v>
      </c>
      <c r="E411" s="3">
        <f>IFERROR(MIN(CM_Bidders),0)</f>
        <v>161</v>
      </c>
      <c r="F411" s="3">
        <f>IFERROR(MAX(CM_Bidders),0)</f>
        <v>713</v>
      </c>
      <c r="G411" s="3">
        <f>IFERROR(AVERAGE(CM_Bidders),0)</f>
        <v>368</v>
      </c>
      <c r="H411" s="40" t="str">
        <f>tbl_CM[[#This Row],[Item '#]]&amp;"     "&amp;tbl_CM[[#This Row],[Description]]&amp;"     ("&amp;tbl_CM[[#This Row],[Unit]]&amp;")"</f>
        <v xml:space="preserve">     Surface Repair of Existing Park Roadways – ODOT 441 Asphalt Concrete Surface Course (2”)     (CY)</v>
      </c>
      <c r="I411" s="40"/>
      <c r="J411" s="40"/>
      <c r="K411" s="40"/>
      <c r="L411" s="40"/>
      <c r="M411" s="40"/>
      <c r="N411" s="40"/>
      <c r="O411" s="40">
        <v>230</v>
      </c>
      <c r="P411" s="40">
        <v>161</v>
      </c>
      <c r="Q411" s="40">
        <v>713</v>
      </c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3"/>
    </row>
    <row r="412" spans="1:41" ht="18" customHeight="1" x14ac:dyDescent="0.3">
      <c r="A412" s="1">
        <v>2019</v>
      </c>
      <c r="C412" s="2" t="s">
        <v>6340</v>
      </c>
      <c r="D412" s="1" t="s">
        <v>14</v>
      </c>
      <c r="E412" s="3">
        <f>IFERROR(MIN(CM_Bidders),0)</f>
        <v>161</v>
      </c>
      <c r="F412" s="3">
        <f>IFERROR(MAX(CM_Bidders),0)</f>
        <v>575</v>
      </c>
      <c r="G412" s="3">
        <f>IFERROR(AVERAGE(CM_Bidders),0)</f>
        <v>322</v>
      </c>
      <c r="H412" s="40" t="str">
        <f>tbl_CM[[#This Row],[Item '#]]&amp;"     "&amp;tbl_CM[[#This Row],[Description]]&amp;"     ("&amp;tbl_CM[[#This Row],[Unit]]&amp;")"</f>
        <v xml:space="preserve">     Base Repair of Existing Park Roadways – ODOT 441 Asphalt Concrete Surface Course (1.25”)     (CY)</v>
      </c>
      <c r="I412" s="40"/>
      <c r="J412" s="40"/>
      <c r="K412" s="40"/>
      <c r="L412" s="40"/>
      <c r="M412" s="40"/>
      <c r="N412" s="40"/>
      <c r="O412" s="40">
        <v>230</v>
      </c>
      <c r="P412" s="40">
        <v>161</v>
      </c>
      <c r="Q412" s="40">
        <v>575</v>
      </c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3"/>
    </row>
    <row r="413" spans="1:41" ht="18" customHeight="1" x14ac:dyDescent="0.3">
      <c r="A413" s="1">
        <v>2019</v>
      </c>
      <c r="C413" s="2" t="s">
        <v>6341</v>
      </c>
      <c r="D413" s="1" t="s">
        <v>14</v>
      </c>
      <c r="E413" s="3">
        <f>IFERROR(MIN(CM_Bidders),0)</f>
        <v>201.25</v>
      </c>
      <c r="F413" s="3">
        <f>IFERROR(MAX(CM_Bidders),0)</f>
        <v>467</v>
      </c>
      <c r="G413" s="3">
        <f>IFERROR(AVERAGE(CM_Bidders),0)</f>
        <v>298.08333333333331</v>
      </c>
      <c r="H413" s="40" t="str">
        <f>tbl_CM[[#This Row],[Item '#]]&amp;"     "&amp;tbl_CM[[#This Row],[Description]]&amp;"     ("&amp;tbl_CM[[#This Row],[Unit]]&amp;")"</f>
        <v xml:space="preserve">     Base Repair of Existing Park Roadways – ODOT 301 Asphalt Concrete Base Course (4”)     (CY)</v>
      </c>
      <c r="I413" s="40"/>
      <c r="J413" s="40"/>
      <c r="K413" s="40"/>
      <c r="L413" s="40"/>
      <c r="M413" s="40"/>
      <c r="N413" s="40"/>
      <c r="O413" s="40">
        <v>226</v>
      </c>
      <c r="P413" s="40">
        <v>201.25</v>
      </c>
      <c r="Q413" s="40">
        <v>467</v>
      </c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3"/>
    </row>
    <row r="414" spans="1:41" ht="18" customHeight="1" x14ac:dyDescent="0.3">
      <c r="A414" s="1">
        <v>2019</v>
      </c>
      <c r="C414" s="2" t="s">
        <v>6342</v>
      </c>
      <c r="D414" s="1" t="s">
        <v>14</v>
      </c>
      <c r="E414" s="3">
        <f>IFERROR(MIN(CM_Bidders),0)</f>
        <v>35.799999999999997</v>
      </c>
      <c r="F414" s="3">
        <f>IFERROR(MAX(CM_Bidders),0)</f>
        <v>62</v>
      </c>
      <c r="G414" s="3">
        <f>IFERROR(AVERAGE(CM_Bidders),0)</f>
        <v>46.266666666666673</v>
      </c>
      <c r="H414" s="40" t="str">
        <f>tbl_CM[[#This Row],[Item '#]]&amp;"     "&amp;tbl_CM[[#This Row],[Description]]&amp;"     ("&amp;tbl_CM[[#This Row],[Unit]]&amp;")"</f>
        <v xml:space="preserve">     Base Repair of Existing Park Roadways – ODOT 304 Aggregate Base (6”)     (CY)</v>
      </c>
      <c r="I414" s="40"/>
      <c r="J414" s="40"/>
      <c r="K414" s="40"/>
      <c r="L414" s="40"/>
      <c r="M414" s="40"/>
      <c r="N414" s="40"/>
      <c r="O414" s="40">
        <v>62</v>
      </c>
      <c r="P414" s="40">
        <v>35.799999999999997</v>
      </c>
      <c r="Q414" s="40">
        <v>41</v>
      </c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3"/>
    </row>
    <row r="415" spans="1:41" ht="18" customHeight="1" x14ac:dyDescent="0.3">
      <c r="A415" s="1">
        <v>2019</v>
      </c>
      <c r="C415" s="2" t="s">
        <v>4729</v>
      </c>
      <c r="D415" s="1" t="s">
        <v>21</v>
      </c>
      <c r="E415" s="3">
        <f>IFERROR(MIN(CM_Bidders),0)</f>
        <v>1</v>
      </c>
      <c r="F415" s="3">
        <f>IFERROR(MAX(CM_Bidders),0)</f>
        <v>25</v>
      </c>
      <c r="G415" s="3">
        <f>IFERROR(AVERAGE(CM_Bidders),0)</f>
        <v>10.700000000000001</v>
      </c>
      <c r="H415" s="40" t="str">
        <f>tbl_CM[[#This Row],[Item '#]]&amp;"     "&amp;tbl_CM[[#This Row],[Description]]&amp;"     ("&amp;tbl_CM[[#This Row],[Unit]]&amp;")"</f>
        <v xml:space="preserve">     Full Depth Subgrade Repair     (SY)</v>
      </c>
      <c r="I415" s="40"/>
      <c r="J415" s="40"/>
      <c r="K415" s="40"/>
      <c r="L415" s="40"/>
      <c r="M415" s="40"/>
      <c r="N415" s="40"/>
      <c r="O415" s="40">
        <v>25</v>
      </c>
      <c r="P415" s="40">
        <v>6.1</v>
      </c>
      <c r="Q415" s="40">
        <v>1</v>
      </c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3"/>
    </row>
    <row r="416" spans="1:41" ht="18" customHeight="1" x14ac:dyDescent="0.3">
      <c r="A416" s="1">
        <v>2019</v>
      </c>
      <c r="C416" s="2" t="s">
        <v>8311</v>
      </c>
      <c r="D416" s="1" t="s">
        <v>59</v>
      </c>
      <c r="E416" s="3">
        <f>IFERROR(MIN(CM_Bidders),0)</f>
        <v>29000</v>
      </c>
      <c r="F416" s="3">
        <f>IFERROR(MAX(CM_Bidders),0)</f>
        <v>40514.5</v>
      </c>
      <c r="G416" s="3">
        <f>IFERROR(AVERAGE(CM_Bidders),0)</f>
        <v>34838.166666666664</v>
      </c>
      <c r="H416" s="40" t="str">
        <f>tbl_CM[[#This Row],[Item '#]]&amp;"     "&amp;tbl_CM[[#This Row],[Description]]&amp;"     ("&amp;tbl_CM[[#This Row],[Unit]]&amp;")"</f>
        <v xml:space="preserve">     Grading, Pad Preparation, Foundation Installation and Utility Connections for Large CXT Restroom/Shower House Building (4 Unisex Units/Navajo)     (EA)</v>
      </c>
      <c r="I416" s="40"/>
      <c r="J416" s="40"/>
      <c r="K416" s="40"/>
      <c r="L416" s="40"/>
      <c r="M416" s="40"/>
      <c r="N416" s="40"/>
      <c r="O416" s="40">
        <v>35000</v>
      </c>
      <c r="P416" s="40">
        <v>40514.5</v>
      </c>
      <c r="Q416" s="40">
        <v>29000</v>
      </c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3"/>
    </row>
    <row r="417" spans="1:41" ht="18" customHeight="1" x14ac:dyDescent="0.3">
      <c r="A417" s="1">
        <v>2019</v>
      </c>
      <c r="C417" s="2" t="s">
        <v>6344</v>
      </c>
      <c r="D417" s="1" t="s">
        <v>9</v>
      </c>
      <c r="E417" s="3">
        <f>IFERROR(MIN(CM_Bidders),0)</f>
        <v>95000</v>
      </c>
      <c r="F417" s="3">
        <f>IFERROR(MAX(CM_Bidders),0)</f>
        <v>364000</v>
      </c>
      <c r="G417" s="3">
        <f>IFERROR(AVERAGE(CM_Bidders),0)</f>
        <v>245939.16666666666</v>
      </c>
      <c r="H417" s="40" t="str">
        <f>tbl_CM[[#This Row],[Item '#]]&amp;"     "&amp;tbl_CM[[#This Row],[Description]]&amp;"     ("&amp;tbl_CM[[#This Row],[Unit]]&amp;")"</f>
        <v xml:space="preserve">     Restroom Renovations Structure and Finishes     (LS)</v>
      </c>
      <c r="I417" s="40"/>
      <c r="J417" s="40"/>
      <c r="K417" s="40"/>
      <c r="L417" s="40"/>
      <c r="M417" s="40"/>
      <c r="N417" s="40"/>
      <c r="O417" s="40">
        <v>95000</v>
      </c>
      <c r="P417" s="40">
        <v>278817.5</v>
      </c>
      <c r="Q417" s="40">
        <v>364000</v>
      </c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3"/>
    </row>
    <row r="418" spans="1:41" ht="18" customHeight="1" x14ac:dyDescent="0.3">
      <c r="A418" s="1">
        <v>2019</v>
      </c>
      <c r="C418" s="2" t="s">
        <v>6345</v>
      </c>
      <c r="D418" s="1" t="s">
        <v>9</v>
      </c>
      <c r="E418" s="3">
        <f>IFERROR(MIN(CM_Bidders),0)</f>
        <v>25000</v>
      </c>
      <c r="F418" s="3">
        <f>IFERROR(MAX(CM_Bidders),0)</f>
        <v>31000</v>
      </c>
      <c r="G418" s="3">
        <f>IFERROR(AVERAGE(CM_Bidders),0)</f>
        <v>28112</v>
      </c>
      <c r="H418" s="40" t="str">
        <f>tbl_CM[[#This Row],[Item '#]]&amp;"     "&amp;tbl_CM[[#This Row],[Description]]&amp;"     ("&amp;tbl_CM[[#This Row],[Unit]]&amp;")"</f>
        <v xml:space="preserve">     Restroom Renovations Electrical     (LS)</v>
      </c>
      <c r="I418" s="40"/>
      <c r="J418" s="40"/>
      <c r="K418" s="40"/>
      <c r="L418" s="40"/>
      <c r="M418" s="40"/>
      <c r="N418" s="40"/>
      <c r="O418" s="40">
        <v>25000</v>
      </c>
      <c r="P418" s="40">
        <v>28336</v>
      </c>
      <c r="Q418" s="40">
        <v>31000</v>
      </c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3"/>
    </row>
    <row r="419" spans="1:41" ht="18" customHeight="1" x14ac:dyDescent="0.3">
      <c r="A419" s="1">
        <v>2019</v>
      </c>
      <c r="C419" s="2" t="s">
        <v>6346</v>
      </c>
      <c r="D419" s="1" t="s">
        <v>9</v>
      </c>
      <c r="E419" s="3">
        <f>IFERROR(MIN(CM_Bidders),0)</f>
        <v>58075</v>
      </c>
      <c r="F419" s="3">
        <f>IFERROR(MAX(CM_Bidders),0)</f>
        <v>93000</v>
      </c>
      <c r="G419" s="3">
        <f>IFERROR(AVERAGE(CM_Bidders),0)</f>
        <v>70025</v>
      </c>
      <c r="H419" s="40" t="str">
        <f>tbl_CM[[#This Row],[Item '#]]&amp;"     "&amp;tbl_CM[[#This Row],[Description]]&amp;"     ("&amp;tbl_CM[[#This Row],[Unit]]&amp;")"</f>
        <v xml:space="preserve">     Restroom Renovations Mechanical and Plumbing     (LS)</v>
      </c>
      <c r="I419" s="40"/>
      <c r="J419" s="40"/>
      <c r="K419" s="40"/>
      <c r="L419" s="40"/>
      <c r="M419" s="40"/>
      <c r="N419" s="40"/>
      <c r="O419" s="40">
        <v>59000</v>
      </c>
      <c r="P419" s="40">
        <v>58075</v>
      </c>
      <c r="Q419" s="40">
        <v>93000</v>
      </c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3"/>
    </row>
    <row r="420" spans="1:41" ht="18" customHeight="1" x14ac:dyDescent="0.3">
      <c r="A420" s="1">
        <v>2019</v>
      </c>
      <c r="C420" s="2" t="s">
        <v>8312</v>
      </c>
      <c r="D420" s="1" t="s">
        <v>59</v>
      </c>
      <c r="E420" s="3">
        <f>IFERROR(MIN(CM_Bidders),0)</f>
        <v>100</v>
      </c>
      <c r="F420" s="3">
        <f>IFERROR(MAX(CM_Bidders),0)</f>
        <v>145.19</v>
      </c>
      <c r="G420" s="3">
        <f>IFERROR(AVERAGE(CM_Bidders),0)</f>
        <v>128.39666666666668</v>
      </c>
      <c r="H420" s="40" t="str">
        <f>tbl_CM[[#This Row],[Item '#]]&amp;"     "&amp;tbl_CM[[#This Row],[Description]]&amp;"     ("&amp;tbl_CM[[#This Row],[Unit]]&amp;")"</f>
        <v xml:space="preserve">     Signage - Wayfinding (Posts &amp; Signage Furnished by Owner, Installed by Contractor)     (EA)</v>
      </c>
      <c r="I420" s="40"/>
      <c r="J420" s="40"/>
      <c r="K420" s="40"/>
      <c r="L420" s="40"/>
      <c r="M420" s="40"/>
      <c r="N420" s="40"/>
      <c r="O420" s="40">
        <v>140</v>
      </c>
      <c r="P420" s="40">
        <v>145.19</v>
      </c>
      <c r="Q420" s="40">
        <v>100</v>
      </c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3"/>
    </row>
    <row r="421" spans="1:41" ht="18" customHeight="1" x14ac:dyDescent="0.3">
      <c r="A421" s="1">
        <v>2019</v>
      </c>
      <c r="C421" s="2" t="s">
        <v>8313</v>
      </c>
      <c r="D421" s="1" t="s">
        <v>59</v>
      </c>
      <c r="E421" s="3">
        <f>IFERROR(MIN(CM_Bidders),0)</f>
        <v>100</v>
      </c>
      <c r="F421" s="3">
        <f>IFERROR(MAX(CM_Bidders),0)</f>
        <v>200</v>
      </c>
      <c r="G421" s="3">
        <f>IFERROR(AVERAGE(CM_Bidders),0)</f>
        <v>155.58333333333334</v>
      </c>
      <c r="H421" s="40" t="str">
        <f>tbl_CM[[#This Row],[Item '#]]&amp;"     "&amp;tbl_CM[[#This Row],[Description]]&amp;"     ("&amp;tbl_CM[[#This Row],[Unit]]&amp;")"</f>
        <v xml:space="preserve">     Accessible Parking Signs     (EA)</v>
      </c>
      <c r="I421" s="40"/>
      <c r="J421" s="40"/>
      <c r="K421" s="40"/>
      <c r="L421" s="40"/>
      <c r="M421" s="40"/>
      <c r="N421" s="40"/>
      <c r="O421" s="40">
        <v>200</v>
      </c>
      <c r="P421" s="40">
        <v>166.75</v>
      </c>
      <c r="Q421" s="40">
        <v>100</v>
      </c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3"/>
    </row>
    <row r="422" spans="1:41" ht="18" customHeight="1" x14ac:dyDescent="0.3">
      <c r="A422" s="1">
        <v>2019</v>
      </c>
      <c r="C422" s="2" t="s">
        <v>8314</v>
      </c>
      <c r="D422" s="1" t="s">
        <v>59</v>
      </c>
      <c r="E422" s="3">
        <f>IFERROR(MIN(CM_Bidders),0)</f>
        <v>500</v>
      </c>
      <c r="F422" s="3">
        <f>IFERROR(MAX(CM_Bidders),0)</f>
        <v>1127</v>
      </c>
      <c r="G422" s="3">
        <f>IFERROR(AVERAGE(CM_Bidders),0)</f>
        <v>842.33333333333337</v>
      </c>
      <c r="H422" s="40" t="str">
        <f>tbl_CM[[#This Row],[Item '#]]&amp;"     "&amp;tbl_CM[[#This Row],[Description]]&amp;"     ("&amp;tbl_CM[[#This Row],[Unit]]&amp;")"</f>
        <v xml:space="preserve">     Bike Rack - Triple Loop Rack     (EA)</v>
      </c>
      <c r="I422" s="40"/>
      <c r="J422" s="40"/>
      <c r="K422" s="40"/>
      <c r="L422" s="40"/>
      <c r="M422" s="40"/>
      <c r="N422" s="40"/>
      <c r="O422" s="40">
        <v>500</v>
      </c>
      <c r="P422" s="40">
        <v>1127</v>
      </c>
      <c r="Q422" s="40">
        <v>900</v>
      </c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3"/>
    </row>
    <row r="423" spans="1:41" ht="18" customHeight="1" x14ac:dyDescent="0.3">
      <c r="A423" s="1">
        <v>2019</v>
      </c>
      <c r="C423" s="2" t="s">
        <v>8315</v>
      </c>
      <c r="D423" s="1" t="s">
        <v>59</v>
      </c>
      <c r="E423" s="3">
        <f>IFERROR(MIN(CM_Bidders),0)</f>
        <v>103.5</v>
      </c>
      <c r="F423" s="3">
        <f>IFERROR(MAX(CM_Bidders),0)</f>
        <v>500</v>
      </c>
      <c r="G423" s="3">
        <f>IFERROR(AVERAGE(CM_Bidders),0)</f>
        <v>267.83333333333331</v>
      </c>
      <c r="H423" s="40" t="str">
        <f>tbl_CM[[#This Row],[Item '#]]&amp;"     "&amp;tbl_CM[[#This Row],[Description]]&amp;"     ("&amp;tbl_CM[[#This Row],[Unit]]&amp;")"</f>
        <v xml:space="preserve">     Trash Container (Furnished by Owner, Installed by Contractor)     (EA)</v>
      </c>
      <c r="I423" s="40"/>
      <c r="J423" s="40"/>
      <c r="K423" s="40"/>
      <c r="L423" s="40"/>
      <c r="M423" s="40"/>
      <c r="N423" s="40"/>
      <c r="O423" s="40">
        <v>500</v>
      </c>
      <c r="P423" s="40">
        <v>103.5</v>
      </c>
      <c r="Q423" s="40">
        <v>200</v>
      </c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3"/>
    </row>
    <row r="424" spans="1:41" ht="18" customHeight="1" x14ac:dyDescent="0.3">
      <c r="A424" s="1">
        <v>2019</v>
      </c>
      <c r="C424" s="2" t="s">
        <v>8316</v>
      </c>
      <c r="D424" s="1" t="s">
        <v>59</v>
      </c>
      <c r="E424" s="3">
        <f>IFERROR(MIN(CM_Bidders),0)</f>
        <v>7000</v>
      </c>
      <c r="F424" s="3">
        <f>IFERROR(MAX(CM_Bidders),0)</f>
        <v>20000</v>
      </c>
      <c r="G424" s="3">
        <f>IFERROR(AVERAGE(CM_Bidders),0)</f>
        <v>13600</v>
      </c>
      <c r="H424" s="40" t="str">
        <f>tbl_CM[[#This Row],[Item '#]]&amp;"     "&amp;tbl_CM[[#This Row],[Description]]&amp;"     ("&amp;tbl_CM[[#This Row],[Unit]]&amp;")"</f>
        <v xml:space="preserve">     Double Dumpster Enclosure - Wood Slat Enclosure for Trash &amp; Recycling     (EA)</v>
      </c>
      <c r="I424" s="40"/>
      <c r="J424" s="40"/>
      <c r="K424" s="40"/>
      <c r="L424" s="40"/>
      <c r="M424" s="40"/>
      <c r="N424" s="40"/>
      <c r="O424" s="40">
        <v>7000</v>
      </c>
      <c r="P424" s="40">
        <v>13800</v>
      </c>
      <c r="Q424" s="40">
        <v>20000</v>
      </c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3"/>
    </row>
    <row r="425" spans="1:41" ht="18" customHeight="1" x14ac:dyDescent="0.3">
      <c r="A425" s="1">
        <v>2019</v>
      </c>
      <c r="C425" s="2" t="s">
        <v>8317</v>
      </c>
      <c r="D425" s="1" t="s">
        <v>59</v>
      </c>
      <c r="E425" s="3">
        <f>IFERROR(MIN(CM_Bidders),0)</f>
        <v>5000</v>
      </c>
      <c r="F425" s="3">
        <f>IFERROR(MAX(CM_Bidders),0)</f>
        <v>20000</v>
      </c>
      <c r="G425" s="3">
        <f>IFERROR(AVERAGE(CM_Bidders),0)</f>
        <v>11400</v>
      </c>
      <c r="H425" s="40" t="str">
        <f>tbl_CM[[#This Row],[Item '#]]&amp;"     "&amp;tbl_CM[[#This Row],[Description]]&amp;"     ("&amp;tbl_CM[[#This Row],[Unit]]&amp;")"</f>
        <v xml:space="preserve">     Single Dumpster Enclosure - Wood Slat Enclosure for Trash      (EA)</v>
      </c>
      <c r="I425" s="40"/>
      <c r="J425" s="40"/>
      <c r="K425" s="40"/>
      <c r="L425" s="40"/>
      <c r="M425" s="40"/>
      <c r="N425" s="40"/>
      <c r="O425" s="40">
        <v>5000</v>
      </c>
      <c r="P425" s="40">
        <v>9200</v>
      </c>
      <c r="Q425" s="40">
        <v>20000</v>
      </c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3"/>
    </row>
    <row r="426" spans="1:41" ht="18" customHeight="1" x14ac:dyDescent="0.3">
      <c r="A426" s="1">
        <v>2019</v>
      </c>
      <c r="C426" s="2" t="s">
        <v>8318</v>
      </c>
      <c r="D426" s="1" t="s">
        <v>48</v>
      </c>
      <c r="E426" s="3">
        <f>IFERROR(MIN(CM_Bidders),0)</f>
        <v>0.96</v>
      </c>
      <c r="F426" s="3">
        <f>IFERROR(MAX(CM_Bidders),0)</f>
        <v>4</v>
      </c>
      <c r="G426" s="3">
        <f>IFERROR(AVERAGE(CM_Bidders),0)</f>
        <v>1.9866666666666666</v>
      </c>
      <c r="H426" s="40" t="str">
        <f>tbl_CM[[#This Row],[Item '#]]&amp;"     "&amp;tbl_CM[[#This Row],[Description]]&amp;"     ("&amp;tbl_CM[[#This Row],[Unit]]&amp;")"</f>
        <v xml:space="preserve">     Engineered Wood Fiber Safety Surfacing for Play Area     (SF)</v>
      </c>
      <c r="I426" s="40"/>
      <c r="J426" s="40"/>
      <c r="K426" s="40"/>
      <c r="L426" s="40"/>
      <c r="M426" s="40"/>
      <c r="N426" s="40"/>
      <c r="O426" s="40">
        <v>4</v>
      </c>
      <c r="P426" s="40">
        <v>0.96</v>
      </c>
      <c r="Q426" s="40">
        <v>1</v>
      </c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3"/>
    </row>
    <row r="427" spans="1:41" ht="18" customHeight="1" x14ac:dyDescent="0.3">
      <c r="A427" s="1">
        <v>2019</v>
      </c>
      <c r="C427" s="2" t="s">
        <v>8319</v>
      </c>
      <c r="D427" s="1" t="s">
        <v>14</v>
      </c>
      <c r="E427" s="3">
        <f>IFERROR(MIN(CM_Bidders),0)</f>
        <v>41</v>
      </c>
      <c r="F427" s="3">
        <f>IFERROR(MAX(CM_Bidders),0)</f>
        <v>69.87</v>
      </c>
      <c r="G427" s="3">
        <f>IFERROR(AVERAGE(CM_Bidders),0)</f>
        <v>57.956666666666671</v>
      </c>
      <c r="H427" s="40" t="str">
        <f>tbl_CM[[#This Row],[Item '#]]&amp;"     "&amp;tbl_CM[[#This Row],[Description]]&amp;"     ("&amp;tbl_CM[[#This Row],[Unit]]&amp;")"</f>
        <v xml:space="preserve">     #57 Limestone     (CY)</v>
      </c>
      <c r="I427" s="40"/>
      <c r="J427" s="40"/>
      <c r="K427" s="40"/>
      <c r="L427" s="40"/>
      <c r="M427" s="40"/>
      <c r="N427" s="40"/>
      <c r="O427" s="40">
        <v>63</v>
      </c>
      <c r="P427" s="40">
        <v>69.87</v>
      </c>
      <c r="Q427" s="40">
        <v>41</v>
      </c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3"/>
    </row>
    <row r="428" spans="1:41" ht="18" customHeight="1" x14ac:dyDescent="0.3">
      <c r="A428" s="1">
        <v>2019</v>
      </c>
      <c r="C428" s="2" t="s">
        <v>8320</v>
      </c>
      <c r="D428" s="1" t="s">
        <v>12</v>
      </c>
      <c r="E428" s="3">
        <f>IFERROR(MIN(CM_Bidders),0)</f>
        <v>20</v>
      </c>
      <c r="F428" s="3">
        <f>IFERROR(MAX(CM_Bidders),0)</f>
        <v>50</v>
      </c>
      <c r="G428" s="3">
        <f>IFERROR(AVERAGE(CM_Bidders),0)</f>
        <v>36.75</v>
      </c>
      <c r="H428" s="40" t="str">
        <f>tbl_CM[[#This Row],[Item '#]]&amp;"     "&amp;tbl_CM[[#This Row],[Description]]&amp;"     ("&amp;tbl_CM[[#This Row],[Unit]]&amp;")"</f>
        <v xml:space="preserve">     6"x18" Concrete Flush Curb - Play Area     (LF)</v>
      </c>
      <c r="I428" s="40"/>
      <c r="J428" s="40"/>
      <c r="K428" s="40"/>
      <c r="L428" s="40"/>
      <c r="M428" s="40"/>
      <c r="N428" s="40"/>
      <c r="O428" s="40">
        <v>20</v>
      </c>
      <c r="P428" s="40">
        <v>40.25</v>
      </c>
      <c r="Q428" s="40">
        <v>50</v>
      </c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3"/>
    </row>
    <row r="429" spans="1:41" ht="18" customHeight="1" x14ac:dyDescent="0.3">
      <c r="A429" s="1">
        <v>2019</v>
      </c>
      <c r="C429" s="2" t="s">
        <v>8321</v>
      </c>
      <c r="D429" s="1" t="s">
        <v>59</v>
      </c>
      <c r="E429" s="3">
        <f>IFERROR(MIN(CM_Bidders),0)</f>
        <v>18000</v>
      </c>
      <c r="F429" s="3">
        <f>IFERROR(MAX(CM_Bidders),0)</f>
        <v>26999.7</v>
      </c>
      <c r="G429" s="3">
        <f>IFERROR(AVERAGE(CM_Bidders),0)</f>
        <v>23666.566666666666</v>
      </c>
      <c r="H429" s="40" t="str">
        <f>tbl_CM[[#This Row],[Item '#]]&amp;"     "&amp;tbl_CM[[#This Row],[Description]]&amp;"     ("&amp;tbl_CM[[#This Row],[Unit]]&amp;")"</f>
        <v xml:space="preserve">     Play Equipment and Installation     (EA)</v>
      </c>
      <c r="I429" s="40"/>
      <c r="J429" s="40"/>
      <c r="K429" s="40"/>
      <c r="L429" s="40"/>
      <c r="M429" s="40"/>
      <c r="N429" s="40"/>
      <c r="O429" s="40">
        <v>26000</v>
      </c>
      <c r="P429" s="40">
        <v>26999.7</v>
      </c>
      <c r="Q429" s="40">
        <v>18000</v>
      </c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3"/>
    </row>
    <row r="430" spans="1:41" ht="18" customHeight="1" x14ac:dyDescent="0.3">
      <c r="A430" s="1">
        <v>2019</v>
      </c>
      <c r="C430" s="2" t="s">
        <v>8322</v>
      </c>
      <c r="D430" s="1" t="s">
        <v>59</v>
      </c>
      <c r="E430" s="3">
        <f>IFERROR(MIN(CM_Bidders),0)</f>
        <v>1000</v>
      </c>
      <c r="F430" s="3">
        <f>IFERROR(MAX(CM_Bidders),0)</f>
        <v>2587.5</v>
      </c>
      <c r="G430" s="3">
        <f>IFERROR(AVERAGE(CM_Bidders),0)</f>
        <v>1529.1666666666667</v>
      </c>
      <c r="H430" s="40" t="str">
        <f>tbl_CM[[#This Row],[Item '#]]&amp;"     "&amp;tbl_CM[[#This Row],[Description]]&amp;"     ("&amp;tbl_CM[[#This Row],[Unit]]&amp;")"</f>
        <v xml:space="preserve">     Concrete Cornhole Set     (EA)</v>
      </c>
      <c r="I430" s="40"/>
      <c r="J430" s="40"/>
      <c r="K430" s="40"/>
      <c r="L430" s="40"/>
      <c r="M430" s="40"/>
      <c r="N430" s="40"/>
      <c r="O430" s="40">
        <v>1000</v>
      </c>
      <c r="P430" s="40">
        <v>2587.5</v>
      </c>
      <c r="Q430" s="40">
        <v>1000</v>
      </c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3"/>
    </row>
    <row r="431" spans="1:41" ht="18" customHeight="1" x14ac:dyDescent="0.3">
      <c r="A431" s="1">
        <v>2019</v>
      </c>
      <c r="C431" s="2" t="s">
        <v>8323</v>
      </c>
      <c r="D431" s="1" t="s">
        <v>59</v>
      </c>
      <c r="E431" s="3">
        <f>IFERROR(MIN(CM_Bidders),0)</f>
        <v>100</v>
      </c>
      <c r="F431" s="3">
        <f>IFERROR(MAX(CM_Bidders),0)</f>
        <v>240.07</v>
      </c>
      <c r="G431" s="3">
        <f>IFERROR(AVERAGE(CM_Bidders),0)</f>
        <v>146.69</v>
      </c>
      <c r="H431" s="40" t="str">
        <f>tbl_CM[[#This Row],[Item '#]]&amp;"     "&amp;tbl_CM[[#This Row],[Description]]&amp;"     ("&amp;tbl_CM[[#This Row],[Unit]]&amp;")"</f>
        <v xml:space="preserve">     Park Bench - 6' (Furnished by Owner, Installed by Contractor)     (EA)</v>
      </c>
      <c r="I431" s="40"/>
      <c r="J431" s="40"/>
      <c r="K431" s="40"/>
      <c r="L431" s="40"/>
      <c r="M431" s="40"/>
      <c r="N431" s="40"/>
      <c r="O431" s="40">
        <v>100</v>
      </c>
      <c r="P431" s="40">
        <v>240.07</v>
      </c>
      <c r="Q431" s="40">
        <v>100</v>
      </c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3"/>
    </row>
    <row r="432" spans="1:41" ht="18" customHeight="1" x14ac:dyDescent="0.3">
      <c r="A432" s="1">
        <v>2019</v>
      </c>
      <c r="C432" s="2" t="s">
        <v>8324</v>
      </c>
      <c r="D432" s="1" t="s">
        <v>59</v>
      </c>
      <c r="E432" s="3">
        <f>IFERROR(MIN(CM_Bidders),0)</f>
        <v>69.739999999999995</v>
      </c>
      <c r="F432" s="3">
        <f>IFERROR(MAX(CM_Bidders),0)</f>
        <v>100</v>
      </c>
      <c r="G432" s="3">
        <f>IFERROR(AVERAGE(CM_Bidders),0)</f>
        <v>79.913333333333341</v>
      </c>
      <c r="H432" s="40" t="str">
        <f>tbl_CM[[#This Row],[Item '#]]&amp;"     "&amp;tbl_CM[[#This Row],[Description]]&amp;"     ("&amp;tbl_CM[[#This Row],[Unit]]&amp;")"</f>
        <v xml:space="preserve">     6' Concrete Wheelstop     (EA)</v>
      </c>
      <c r="I432" s="40"/>
      <c r="J432" s="40"/>
      <c r="K432" s="40"/>
      <c r="L432" s="40"/>
      <c r="M432" s="40"/>
      <c r="N432" s="40"/>
      <c r="O432" s="40">
        <v>70</v>
      </c>
      <c r="P432" s="40">
        <v>69.739999999999995</v>
      </c>
      <c r="Q432" s="40">
        <v>100</v>
      </c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3"/>
    </row>
    <row r="433" spans="1:41" ht="18" customHeight="1" x14ac:dyDescent="0.3">
      <c r="A433" s="1">
        <v>2019</v>
      </c>
      <c r="C433" s="2" t="s">
        <v>8325</v>
      </c>
      <c r="D433" s="1" t="s">
        <v>59</v>
      </c>
      <c r="E433" s="3">
        <f>IFERROR(MIN(CM_Bidders),0)</f>
        <v>98</v>
      </c>
      <c r="F433" s="3">
        <f>IFERROR(MAX(CM_Bidders),0)</f>
        <v>118.66</v>
      </c>
      <c r="G433" s="3">
        <f>IFERROR(AVERAGE(CM_Bidders),0)</f>
        <v>105.55333333333333</v>
      </c>
      <c r="H433" s="40" t="str">
        <f>tbl_CM[[#This Row],[Item '#]]&amp;"     "&amp;tbl_CM[[#This Row],[Description]]&amp;"     ("&amp;tbl_CM[[#This Row],[Unit]]&amp;")"</f>
        <v xml:space="preserve">     8' Concrete Wheelstop     (EA)</v>
      </c>
      <c r="I433" s="40"/>
      <c r="J433" s="40"/>
      <c r="K433" s="40"/>
      <c r="L433" s="40"/>
      <c r="M433" s="40"/>
      <c r="N433" s="40"/>
      <c r="O433" s="40">
        <v>98</v>
      </c>
      <c r="P433" s="40">
        <v>118.66</v>
      </c>
      <c r="Q433" s="40">
        <v>100</v>
      </c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3"/>
    </row>
    <row r="434" spans="1:41" ht="18" customHeight="1" x14ac:dyDescent="0.3">
      <c r="A434" s="1">
        <v>2019</v>
      </c>
      <c r="C434" s="2" t="s">
        <v>8326</v>
      </c>
      <c r="D434" s="1" t="s">
        <v>14</v>
      </c>
      <c r="E434" s="3">
        <f>IFERROR(MIN(CM_Bidders),0)</f>
        <v>195</v>
      </c>
      <c r="F434" s="3">
        <f>IFERROR(MAX(CM_Bidders),0)</f>
        <v>203</v>
      </c>
      <c r="G434" s="3">
        <f>IFERROR(AVERAGE(CM_Bidders),0)</f>
        <v>199.75</v>
      </c>
      <c r="H434" s="40" t="str">
        <f>tbl_CM[[#This Row],[Item '#]]&amp;"     "&amp;tbl_CM[[#This Row],[Description]]&amp;"     ("&amp;tbl_CM[[#This Row],[Unit]]&amp;")"</f>
        <v xml:space="preserve">     Rock Mulch Beds - 3" Depth     (CY)</v>
      </c>
      <c r="I434" s="40"/>
      <c r="J434" s="40"/>
      <c r="K434" s="40"/>
      <c r="L434" s="40"/>
      <c r="M434" s="40"/>
      <c r="N434" s="40"/>
      <c r="O434" s="40">
        <v>195</v>
      </c>
      <c r="P434" s="40">
        <v>201.25</v>
      </c>
      <c r="Q434" s="40">
        <v>203</v>
      </c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3"/>
    </row>
    <row r="435" spans="1:41" ht="18" customHeight="1" x14ac:dyDescent="0.3">
      <c r="A435" s="1">
        <v>2019</v>
      </c>
      <c r="C435" s="2" t="s">
        <v>8327</v>
      </c>
      <c r="D435" s="1" t="s">
        <v>21</v>
      </c>
      <c r="E435" s="3">
        <f>IFERROR(MIN(CM_Bidders),0)</f>
        <v>1.73</v>
      </c>
      <c r="F435" s="3">
        <f>IFERROR(MAX(CM_Bidders),0)</f>
        <v>3</v>
      </c>
      <c r="G435" s="3">
        <f>IFERROR(AVERAGE(CM_Bidders),0)</f>
        <v>2.2433333333333336</v>
      </c>
      <c r="H435" s="40" t="str">
        <f>tbl_CM[[#This Row],[Item '#]]&amp;"     "&amp;tbl_CM[[#This Row],[Description]]&amp;"     ("&amp;tbl_CM[[#This Row],[Unit]]&amp;")"</f>
        <v xml:space="preserve">     Geotextile Fabric Type D (Weed Barrier) for Rock Mulch Beds     (SY)</v>
      </c>
      <c r="I435" s="40"/>
      <c r="J435" s="40"/>
      <c r="K435" s="40"/>
      <c r="L435" s="40"/>
      <c r="M435" s="40"/>
      <c r="N435" s="40"/>
      <c r="O435" s="40">
        <v>2</v>
      </c>
      <c r="P435" s="40">
        <v>1.73</v>
      </c>
      <c r="Q435" s="40">
        <v>3</v>
      </c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3"/>
    </row>
    <row r="436" spans="1:41" ht="18" customHeight="1" x14ac:dyDescent="0.3">
      <c r="A436" s="1">
        <v>2019</v>
      </c>
      <c r="C436" s="2" t="s">
        <v>8328</v>
      </c>
      <c r="D436" s="1" t="s">
        <v>21</v>
      </c>
      <c r="E436" s="3">
        <f>IFERROR(MIN(CM_Bidders),0)</f>
        <v>0.12</v>
      </c>
      <c r="F436" s="3">
        <f>IFERROR(MAX(CM_Bidders),0)</f>
        <v>0.5</v>
      </c>
      <c r="G436" s="3">
        <f>IFERROR(AVERAGE(CM_Bidders),0)</f>
        <v>0.24666666666666667</v>
      </c>
      <c r="H436" s="40" t="str">
        <f>tbl_CM[[#This Row],[Item '#]]&amp;"     "&amp;tbl_CM[[#This Row],[Description]]&amp;"     ("&amp;tbl_CM[[#This Row],[Unit]]&amp;")"</f>
        <v xml:space="preserve">     Preemergent Herbicide for Rock Mulch Beds     (SY)</v>
      </c>
      <c r="I436" s="40"/>
      <c r="J436" s="40"/>
      <c r="K436" s="40"/>
      <c r="L436" s="40"/>
      <c r="M436" s="40"/>
      <c r="N436" s="40"/>
      <c r="O436" s="40">
        <v>0.12</v>
      </c>
      <c r="P436" s="40">
        <v>0.12</v>
      </c>
      <c r="Q436" s="40">
        <v>0.5</v>
      </c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3"/>
    </row>
    <row r="437" spans="1:41" ht="18" customHeight="1" x14ac:dyDescent="0.3">
      <c r="A437" s="1">
        <v>2019</v>
      </c>
      <c r="C437" s="2" t="s">
        <v>8329</v>
      </c>
      <c r="D437" s="1" t="s">
        <v>12</v>
      </c>
      <c r="E437" s="3">
        <f>IFERROR(MIN(CM_Bidders),0)</f>
        <v>24.1</v>
      </c>
      <c r="F437" s="3">
        <f>IFERROR(MAX(CM_Bidders),0)</f>
        <v>40</v>
      </c>
      <c r="G437" s="3">
        <f>IFERROR(AVERAGE(CM_Bidders),0)</f>
        <v>34.699999999999996</v>
      </c>
      <c r="H437" s="40" t="str">
        <f>tbl_CM[[#This Row],[Item '#]]&amp;"     "&amp;tbl_CM[[#This Row],[Description]]&amp;"     ("&amp;tbl_CM[[#This Row],[Unit]]&amp;")"</f>
        <v xml:space="preserve">     4" Sanitary Lateral (SDR-35), without premium backfill, complete     (LF)</v>
      </c>
      <c r="I437" s="40"/>
      <c r="J437" s="40"/>
      <c r="K437" s="40"/>
      <c r="L437" s="40"/>
      <c r="M437" s="40"/>
      <c r="N437" s="40"/>
      <c r="O437" s="40">
        <v>40</v>
      </c>
      <c r="P437" s="40">
        <v>24.1</v>
      </c>
      <c r="Q437" s="40">
        <v>40</v>
      </c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3"/>
    </row>
    <row r="438" spans="1:41" ht="18" customHeight="1" x14ac:dyDescent="0.3">
      <c r="A438" s="1">
        <v>2019</v>
      </c>
      <c r="C438" s="2" t="s">
        <v>8330</v>
      </c>
      <c r="D438" s="1" t="s">
        <v>12</v>
      </c>
      <c r="E438" s="3">
        <f>IFERROR(MIN(CM_Bidders),0)</f>
        <v>45.85</v>
      </c>
      <c r="F438" s="3">
        <f>IFERROR(MAX(CM_Bidders),0)</f>
        <v>64</v>
      </c>
      <c r="G438" s="3">
        <f>IFERROR(AVERAGE(CM_Bidders),0)</f>
        <v>56.616666666666667</v>
      </c>
      <c r="H438" s="40" t="str">
        <f>tbl_CM[[#This Row],[Item '#]]&amp;"     "&amp;tbl_CM[[#This Row],[Description]]&amp;"     ("&amp;tbl_CM[[#This Row],[Unit]]&amp;")"</f>
        <v xml:space="preserve">     4" Sanitary Lateral (SDR-35), including premium backfill, complete     (LF)</v>
      </c>
      <c r="I438" s="40"/>
      <c r="J438" s="40"/>
      <c r="K438" s="40"/>
      <c r="L438" s="40"/>
      <c r="M438" s="40"/>
      <c r="N438" s="40"/>
      <c r="O438" s="40">
        <v>64</v>
      </c>
      <c r="P438" s="40">
        <v>45.85</v>
      </c>
      <c r="Q438" s="40">
        <v>60</v>
      </c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3"/>
    </row>
    <row r="439" spans="1:41" ht="18" customHeight="1" x14ac:dyDescent="0.3">
      <c r="A439" s="1">
        <v>2019</v>
      </c>
      <c r="C439" s="2" t="s">
        <v>8331</v>
      </c>
      <c r="D439" s="1" t="s">
        <v>12</v>
      </c>
      <c r="E439" s="3">
        <f>IFERROR(MIN(CM_Bidders),0)</f>
        <v>42.18</v>
      </c>
      <c r="F439" s="3">
        <f>IFERROR(MAX(CM_Bidders),0)</f>
        <v>71</v>
      </c>
      <c r="G439" s="3">
        <f>IFERROR(AVERAGE(CM_Bidders),0)</f>
        <v>58.726666666666667</v>
      </c>
      <c r="H439" s="40" t="str">
        <f>tbl_CM[[#This Row],[Item '#]]&amp;"     "&amp;tbl_CM[[#This Row],[Description]]&amp;"     ("&amp;tbl_CM[[#This Row],[Unit]]&amp;")"</f>
        <v xml:space="preserve">     8" Sanitary Pipe (SDR-35), including native backfill, complete     (LF)</v>
      </c>
      <c r="I439" s="40"/>
      <c r="J439" s="40"/>
      <c r="K439" s="40"/>
      <c r="L439" s="40"/>
      <c r="M439" s="40"/>
      <c r="N439" s="40"/>
      <c r="O439" s="40">
        <v>63</v>
      </c>
      <c r="P439" s="40">
        <v>42.18</v>
      </c>
      <c r="Q439" s="40">
        <v>71</v>
      </c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3"/>
    </row>
    <row r="440" spans="1:41" ht="18" customHeight="1" x14ac:dyDescent="0.3">
      <c r="A440" s="1">
        <v>2019</v>
      </c>
      <c r="C440" s="2" t="s">
        <v>8332</v>
      </c>
      <c r="D440" s="1" t="s">
        <v>12</v>
      </c>
      <c r="E440" s="3">
        <f>IFERROR(MIN(CM_Bidders),0)</f>
        <v>78.86</v>
      </c>
      <c r="F440" s="3">
        <f>IFERROR(MAX(CM_Bidders),0)</f>
        <v>138</v>
      </c>
      <c r="G440" s="3">
        <f>IFERROR(AVERAGE(CM_Bidders),0)</f>
        <v>100.62</v>
      </c>
      <c r="H440" s="40" t="str">
        <f>tbl_CM[[#This Row],[Item '#]]&amp;"     "&amp;tbl_CM[[#This Row],[Description]]&amp;"     ("&amp;tbl_CM[[#This Row],[Unit]]&amp;")"</f>
        <v xml:space="preserve">     8" Sanitary Pipe (SDR-35), including premium backfill, complete     (LF)</v>
      </c>
      <c r="I440" s="40"/>
      <c r="J440" s="40"/>
      <c r="K440" s="40"/>
      <c r="L440" s="40"/>
      <c r="M440" s="40"/>
      <c r="N440" s="40"/>
      <c r="O440" s="40">
        <v>85</v>
      </c>
      <c r="P440" s="40">
        <v>78.86</v>
      </c>
      <c r="Q440" s="40">
        <v>138</v>
      </c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3"/>
    </row>
    <row r="441" spans="1:41" ht="18" customHeight="1" x14ac:dyDescent="0.3">
      <c r="A441" s="1">
        <v>2019</v>
      </c>
      <c r="C441" s="2" t="s">
        <v>8333</v>
      </c>
      <c r="D441" s="1" t="s">
        <v>59</v>
      </c>
      <c r="E441" s="3">
        <f>IFERROR(MIN(CM_Bidders),0)</f>
        <v>15.14</v>
      </c>
      <c r="F441" s="3">
        <f>IFERROR(MAX(CM_Bidders),0)</f>
        <v>45</v>
      </c>
      <c r="G441" s="3">
        <f>IFERROR(AVERAGE(CM_Bidders),0)</f>
        <v>28.38</v>
      </c>
      <c r="H441" s="40" t="str">
        <f>tbl_CM[[#This Row],[Item '#]]&amp;"     "&amp;tbl_CM[[#This Row],[Description]]&amp;"     ("&amp;tbl_CM[[#This Row],[Unit]]&amp;")"</f>
        <v xml:space="preserve">     2" HDPE Forcemain HDD, complete     (EA)</v>
      </c>
      <c r="I441" s="40"/>
      <c r="J441" s="40"/>
      <c r="K441" s="40"/>
      <c r="L441" s="40"/>
      <c r="M441" s="40"/>
      <c r="N441" s="40"/>
      <c r="O441" s="40">
        <v>45</v>
      </c>
      <c r="P441" s="40">
        <v>15.14</v>
      </c>
      <c r="Q441" s="40">
        <v>25</v>
      </c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3"/>
    </row>
    <row r="442" spans="1:41" ht="18" customHeight="1" x14ac:dyDescent="0.3">
      <c r="A442" s="1">
        <v>2019</v>
      </c>
      <c r="C442" s="2" t="s">
        <v>6358</v>
      </c>
      <c r="D442" s="1" t="s">
        <v>59</v>
      </c>
      <c r="E442" s="3">
        <f>IFERROR(MIN(CM_Bidders),0)</f>
        <v>3600</v>
      </c>
      <c r="F442" s="3">
        <f>IFERROR(MAX(CM_Bidders),0)</f>
        <v>5000</v>
      </c>
      <c r="G442" s="3">
        <f>IFERROR(AVERAGE(CM_Bidders),0)</f>
        <v>4444.7633333333333</v>
      </c>
      <c r="H442" s="40" t="str">
        <f>tbl_CM[[#This Row],[Item '#]]&amp;"     "&amp;tbl_CM[[#This Row],[Description]]&amp;"     ("&amp;tbl_CM[[#This Row],[Unit]]&amp;")"</f>
        <v xml:space="preserve">     48" Sanitary Manhole, complete     (EA)</v>
      </c>
      <c r="I442" s="40"/>
      <c r="J442" s="40"/>
      <c r="K442" s="40"/>
      <c r="L442" s="40"/>
      <c r="M442" s="40"/>
      <c r="N442" s="40"/>
      <c r="O442" s="40">
        <v>5000</v>
      </c>
      <c r="P442" s="40">
        <v>4734.29</v>
      </c>
      <c r="Q442" s="40">
        <v>3600</v>
      </c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3"/>
    </row>
    <row r="443" spans="1:41" ht="18" customHeight="1" x14ac:dyDescent="0.3">
      <c r="A443" s="1">
        <v>2019</v>
      </c>
      <c r="C443" s="2" t="s">
        <v>8334</v>
      </c>
      <c r="D443" s="1" t="s">
        <v>59</v>
      </c>
      <c r="E443" s="3">
        <f>IFERROR(MIN(CM_Bidders),0)</f>
        <v>12.19</v>
      </c>
      <c r="F443" s="3">
        <f>IFERROR(MAX(CM_Bidders),0)</f>
        <v>100</v>
      </c>
      <c r="G443" s="3">
        <f>IFERROR(AVERAGE(CM_Bidders),0)</f>
        <v>42.396666666666668</v>
      </c>
      <c r="H443" s="40" t="str">
        <f>tbl_CM[[#This Row],[Item '#]]&amp;"     "&amp;tbl_CM[[#This Row],[Description]]&amp;"     ("&amp;tbl_CM[[#This Row],[Unit]]&amp;")"</f>
        <v xml:space="preserve">     4"x4" PVC Sanitary Wye, complete     (EA)</v>
      </c>
      <c r="I443" s="40"/>
      <c r="J443" s="40"/>
      <c r="K443" s="40"/>
      <c r="L443" s="40"/>
      <c r="M443" s="40"/>
      <c r="N443" s="40"/>
      <c r="O443" s="40">
        <v>15</v>
      </c>
      <c r="P443" s="40">
        <v>12.19</v>
      </c>
      <c r="Q443" s="40">
        <v>100</v>
      </c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3"/>
    </row>
    <row r="444" spans="1:41" ht="18" customHeight="1" x14ac:dyDescent="0.3">
      <c r="A444" s="1">
        <v>2019</v>
      </c>
      <c r="C444" s="2" t="s">
        <v>6361</v>
      </c>
      <c r="D444" s="1" t="s">
        <v>59</v>
      </c>
      <c r="E444" s="3">
        <f>IFERROR(MIN(CM_Bidders),0)</f>
        <v>35</v>
      </c>
      <c r="F444" s="3">
        <f>IFERROR(MAX(CM_Bidders),0)</f>
        <v>100</v>
      </c>
      <c r="G444" s="3">
        <f>IFERROR(AVERAGE(CM_Bidders),0)</f>
        <v>62.94</v>
      </c>
      <c r="H444" s="40" t="str">
        <f>tbl_CM[[#This Row],[Item '#]]&amp;"     "&amp;tbl_CM[[#This Row],[Description]]&amp;"     ("&amp;tbl_CM[[#This Row],[Unit]]&amp;")"</f>
        <v xml:space="preserve">     8"x4" PVC Sanitary Wye, complete     (EA)</v>
      </c>
      <c r="I444" s="40"/>
      <c r="J444" s="40"/>
      <c r="K444" s="40"/>
      <c r="L444" s="40"/>
      <c r="M444" s="40"/>
      <c r="N444" s="40"/>
      <c r="O444" s="40">
        <v>35</v>
      </c>
      <c r="P444" s="40">
        <v>53.82</v>
      </c>
      <c r="Q444" s="40">
        <v>100</v>
      </c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3"/>
    </row>
    <row r="445" spans="1:41" ht="18" customHeight="1" x14ac:dyDescent="0.3">
      <c r="A445" s="1">
        <v>2019</v>
      </c>
      <c r="C445" s="2" t="s">
        <v>8335</v>
      </c>
      <c r="D445" s="1" t="s">
        <v>59</v>
      </c>
      <c r="E445" s="3">
        <f>IFERROR(MIN(CM_Bidders),0)</f>
        <v>1000</v>
      </c>
      <c r="F445" s="3">
        <f>IFERROR(MAX(CM_Bidders),0)</f>
        <v>9500</v>
      </c>
      <c r="G445" s="3">
        <f>IFERROR(AVERAGE(CM_Bidders),0)</f>
        <v>4208.2733333333335</v>
      </c>
      <c r="H445" s="40" t="str">
        <f>tbl_CM[[#This Row],[Item '#]]&amp;"     "&amp;tbl_CM[[#This Row],[Description]]&amp;"     ("&amp;tbl_CM[[#This Row],[Unit]]&amp;")"</f>
        <v xml:space="preserve">     Gray Water Drain, complete     (EA)</v>
      </c>
      <c r="I445" s="40"/>
      <c r="J445" s="40"/>
      <c r="K445" s="40"/>
      <c r="L445" s="40"/>
      <c r="M445" s="40"/>
      <c r="N445" s="40"/>
      <c r="O445" s="40">
        <v>1000</v>
      </c>
      <c r="P445" s="40">
        <v>2124.8200000000002</v>
      </c>
      <c r="Q445" s="40">
        <v>9500</v>
      </c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3"/>
    </row>
    <row r="446" spans="1:41" ht="18" customHeight="1" x14ac:dyDescent="0.3">
      <c r="A446" s="1">
        <v>2019</v>
      </c>
      <c r="C446" s="2" t="s">
        <v>8336</v>
      </c>
      <c r="D446" s="1" t="s">
        <v>59</v>
      </c>
      <c r="E446" s="3">
        <f>IFERROR(MIN(CM_Bidders),0)</f>
        <v>6108.8</v>
      </c>
      <c r="F446" s="3">
        <f>IFERROR(MAX(CM_Bidders),0)</f>
        <v>70000</v>
      </c>
      <c r="G446" s="3">
        <f>IFERROR(AVERAGE(CM_Bidders),0)</f>
        <v>30369.600000000002</v>
      </c>
      <c r="H446" s="40" t="str">
        <f>tbl_CM[[#This Row],[Item '#]]&amp;"     "&amp;tbl_CM[[#This Row],[Description]]&amp;"     ("&amp;tbl_CM[[#This Row],[Unit]]&amp;")"</f>
        <v xml:space="preserve">     Marina Pump out Station with Bollards, complete      (EA)</v>
      </c>
      <c r="I446" s="40"/>
      <c r="J446" s="40"/>
      <c r="K446" s="40"/>
      <c r="L446" s="40"/>
      <c r="M446" s="40"/>
      <c r="N446" s="40"/>
      <c r="O446" s="40">
        <v>70000</v>
      </c>
      <c r="P446" s="40">
        <v>6108.8</v>
      </c>
      <c r="Q446" s="40">
        <v>15000</v>
      </c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3"/>
    </row>
    <row r="447" spans="1:41" ht="18" customHeight="1" x14ac:dyDescent="0.3">
      <c r="A447" s="1">
        <v>2019</v>
      </c>
      <c r="C447" s="2" t="s">
        <v>8337</v>
      </c>
      <c r="D447" s="1" t="s">
        <v>59</v>
      </c>
      <c r="E447" s="3">
        <f>IFERROR(MIN(CM_Bidders),0)</f>
        <v>50000</v>
      </c>
      <c r="F447" s="3">
        <f>IFERROR(MAX(CM_Bidders),0)</f>
        <v>160610.15</v>
      </c>
      <c r="G447" s="3">
        <f>IFERROR(AVERAGE(CM_Bidders),0)</f>
        <v>114870.05</v>
      </c>
      <c r="H447" s="40" t="str">
        <f>tbl_CM[[#This Row],[Item '#]]&amp;"     "&amp;tbl_CM[[#This Row],[Description]]&amp;"     ("&amp;tbl_CM[[#This Row],[Unit]]&amp;")"</f>
        <v xml:space="preserve">     Grinder Pump Station w/ Valve Vault, complete     (EA)</v>
      </c>
      <c r="I447" s="40"/>
      <c r="J447" s="40"/>
      <c r="K447" s="40"/>
      <c r="L447" s="40"/>
      <c r="M447" s="40"/>
      <c r="N447" s="40"/>
      <c r="O447" s="40">
        <v>50000</v>
      </c>
      <c r="P447" s="40">
        <v>160610.15</v>
      </c>
      <c r="Q447" s="40">
        <v>134000</v>
      </c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3"/>
    </row>
    <row r="448" spans="1:41" ht="18" customHeight="1" x14ac:dyDescent="0.3">
      <c r="A448" s="1">
        <v>2019</v>
      </c>
      <c r="C448" s="2" t="s">
        <v>6363</v>
      </c>
      <c r="D448" s="1" t="s">
        <v>59</v>
      </c>
      <c r="E448" s="3">
        <f>IFERROR(MIN(CM_Bidders),0)</f>
        <v>200</v>
      </c>
      <c r="F448" s="3">
        <f>IFERROR(MAX(CM_Bidders),0)</f>
        <v>333.5</v>
      </c>
      <c r="G448" s="3">
        <f>IFERROR(AVERAGE(CM_Bidders),0)</f>
        <v>277.83333333333331</v>
      </c>
      <c r="H448" s="40" t="str">
        <f>tbl_CM[[#This Row],[Item '#]]&amp;"     "&amp;tbl_CM[[#This Row],[Description]]&amp;"     ("&amp;tbl_CM[[#This Row],[Unit]]&amp;")"</f>
        <v xml:space="preserve">     Adjust Existing Catch Basin to Grade     (EA)</v>
      </c>
      <c r="I448" s="40"/>
      <c r="J448" s="40"/>
      <c r="K448" s="40"/>
      <c r="L448" s="40"/>
      <c r="M448" s="40"/>
      <c r="N448" s="40"/>
      <c r="O448" s="40">
        <v>300</v>
      </c>
      <c r="P448" s="40">
        <v>333.5</v>
      </c>
      <c r="Q448" s="40">
        <v>200</v>
      </c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3"/>
    </row>
    <row r="449" spans="1:41" ht="18" customHeight="1" x14ac:dyDescent="0.3">
      <c r="A449" s="1">
        <v>2019</v>
      </c>
      <c r="C449" s="2" t="s">
        <v>6364</v>
      </c>
      <c r="D449" s="1" t="s">
        <v>59</v>
      </c>
      <c r="E449" s="3">
        <f>IFERROR(MIN(CM_Bidders),0)</f>
        <v>195.5</v>
      </c>
      <c r="F449" s="3">
        <f>IFERROR(MAX(CM_Bidders),0)</f>
        <v>250</v>
      </c>
      <c r="G449" s="3">
        <f>IFERROR(AVERAGE(CM_Bidders),0)</f>
        <v>215.16666666666666</v>
      </c>
      <c r="H449" s="40" t="str">
        <f>tbl_CM[[#This Row],[Item '#]]&amp;"     "&amp;tbl_CM[[#This Row],[Description]]&amp;"     ("&amp;tbl_CM[[#This Row],[Unit]]&amp;")"</f>
        <v xml:space="preserve">     Connect to Existing Catch Basin     (EA)</v>
      </c>
      <c r="I449" s="40"/>
      <c r="J449" s="40"/>
      <c r="K449" s="40"/>
      <c r="L449" s="40"/>
      <c r="M449" s="40"/>
      <c r="N449" s="40"/>
      <c r="O449" s="40">
        <v>250</v>
      </c>
      <c r="P449" s="40">
        <v>195.5</v>
      </c>
      <c r="Q449" s="40">
        <v>200</v>
      </c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3"/>
    </row>
    <row r="450" spans="1:41" ht="18" customHeight="1" x14ac:dyDescent="0.3">
      <c r="A450" s="1">
        <v>2019</v>
      </c>
      <c r="C450" s="2" t="s">
        <v>6365</v>
      </c>
      <c r="D450" s="1" t="s">
        <v>59</v>
      </c>
      <c r="E450" s="3">
        <f>IFERROR(MIN(CM_Bidders),0)</f>
        <v>1000</v>
      </c>
      <c r="F450" s="3">
        <f>IFERROR(MAX(CM_Bidders),0)</f>
        <v>1700</v>
      </c>
      <c r="G450" s="3">
        <f>IFERROR(AVERAGE(CM_Bidders),0)</f>
        <v>1293.6833333333334</v>
      </c>
      <c r="H450" s="40" t="str">
        <f>tbl_CM[[#This Row],[Item '#]]&amp;"     "&amp;tbl_CM[[#This Row],[Description]]&amp;"     ("&amp;tbl_CM[[#This Row],[Unit]]&amp;")"</f>
        <v xml:space="preserve">     Catch Basin (ODOT 2-2B)     (EA)</v>
      </c>
      <c r="I450" s="40"/>
      <c r="J450" s="40"/>
      <c r="K450" s="40"/>
      <c r="L450" s="40"/>
      <c r="M450" s="40"/>
      <c r="N450" s="40"/>
      <c r="O450" s="40">
        <v>1000</v>
      </c>
      <c r="P450" s="40">
        <v>1181.05</v>
      </c>
      <c r="Q450" s="40">
        <v>1700</v>
      </c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3"/>
    </row>
    <row r="451" spans="1:41" ht="18" customHeight="1" x14ac:dyDescent="0.3">
      <c r="A451" s="1">
        <v>2019</v>
      </c>
      <c r="C451" s="2" t="s">
        <v>8338</v>
      </c>
      <c r="D451" s="1" t="s">
        <v>59</v>
      </c>
      <c r="E451" s="3">
        <f>IFERROR(MIN(CM_Bidders),0)</f>
        <v>500</v>
      </c>
      <c r="F451" s="3">
        <f>IFERROR(MAX(CM_Bidders),0)</f>
        <v>2300</v>
      </c>
      <c r="G451" s="3">
        <f>IFERROR(AVERAGE(CM_Bidders),0)</f>
        <v>1372.4433333333334</v>
      </c>
      <c r="H451" s="40" t="str">
        <f>tbl_CM[[#This Row],[Item '#]]&amp;"     "&amp;tbl_CM[[#This Row],[Description]]&amp;"     ("&amp;tbl_CM[[#This Row],[Unit]]&amp;")"</f>
        <v xml:space="preserve">     ODOT Half Height Headwall     (EA)</v>
      </c>
      <c r="I451" s="40"/>
      <c r="J451" s="40"/>
      <c r="K451" s="40"/>
      <c r="L451" s="40"/>
      <c r="M451" s="40"/>
      <c r="N451" s="40"/>
      <c r="O451" s="40">
        <v>500</v>
      </c>
      <c r="P451" s="40">
        <v>1317.33</v>
      </c>
      <c r="Q451" s="40">
        <v>2300</v>
      </c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3"/>
    </row>
    <row r="452" spans="1:41" ht="18" customHeight="1" x14ac:dyDescent="0.3">
      <c r="A452" s="1">
        <v>2019</v>
      </c>
      <c r="C452" s="2" t="s">
        <v>8339</v>
      </c>
      <c r="D452" s="1" t="s">
        <v>12</v>
      </c>
      <c r="E452" s="3">
        <f>IFERROR(MIN(CM_Bidders),0)</f>
        <v>33.51</v>
      </c>
      <c r="F452" s="3">
        <f>IFERROR(MAX(CM_Bidders),0)</f>
        <v>70</v>
      </c>
      <c r="G452" s="3">
        <f>IFERROR(AVERAGE(CM_Bidders),0)</f>
        <v>57.836666666666666</v>
      </c>
      <c r="H452" s="40" t="str">
        <f>tbl_CM[[#This Row],[Item '#]]&amp;"     "&amp;tbl_CM[[#This Row],[Description]]&amp;"     ("&amp;tbl_CM[[#This Row],[Unit]]&amp;")"</f>
        <v xml:space="preserve">     8" PVC Storm Sewer     (LF)</v>
      </c>
      <c r="I452" s="40"/>
      <c r="J452" s="40"/>
      <c r="K452" s="40"/>
      <c r="L452" s="40"/>
      <c r="M452" s="40"/>
      <c r="N452" s="40"/>
      <c r="O452" s="40">
        <v>70</v>
      </c>
      <c r="P452" s="40">
        <v>33.51</v>
      </c>
      <c r="Q452" s="40">
        <v>70</v>
      </c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3"/>
    </row>
    <row r="453" spans="1:41" ht="18" customHeight="1" x14ac:dyDescent="0.3">
      <c r="A453" s="1">
        <v>2019</v>
      </c>
      <c r="C453" s="2" t="s">
        <v>8340</v>
      </c>
      <c r="D453" s="1" t="s">
        <v>12</v>
      </c>
      <c r="E453" s="3">
        <f>IFERROR(MIN(CM_Bidders),0)</f>
        <v>37.799999999999997</v>
      </c>
      <c r="F453" s="3">
        <f>IFERROR(MAX(CM_Bidders),0)</f>
        <v>76</v>
      </c>
      <c r="G453" s="3">
        <f>IFERROR(AVERAGE(CM_Bidders),0)</f>
        <v>62.933333333333337</v>
      </c>
      <c r="H453" s="40" t="str">
        <f>tbl_CM[[#This Row],[Item '#]]&amp;"     "&amp;tbl_CM[[#This Row],[Description]]&amp;"     ("&amp;tbl_CM[[#This Row],[Unit]]&amp;")"</f>
        <v xml:space="preserve">     10" PVC Storm Sewer     (LF)</v>
      </c>
      <c r="I453" s="40"/>
      <c r="J453" s="40"/>
      <c r="K453" s="40"/>
      <c r="L453" s="40"/>
      <c r="M453" s="40"/>
      <c r="N453" s="40"/>
      <c r="O453" s="40">
        <v>75</v>
      </c>
      <c r="P453" s="40">
        <v>37.799999999999997</v>
      </c>
      <c r="Q453" s="40">
        <v>76</v>
      </c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3"/>
    </row>
    <row r="454" spans="1:41" ht="18" customHeight="1" x14ac:dyDescent="0.3">
      <c r="A454" s="1">
        <v>2019</v>
      </c>
      <c r="C454" s="2" t="s">
        <v>8341</v>
      </c>
      <c r="D454" s="1" t="s">
        <v>12</v>
      </c>
      <c r="E454" s="3">
        <f>IFERROR(MIN(CM_Bidders),0)</f>
        <v>48.1</v>
      </c>
      <c r="F454" s="3">
        <f>IFERROR(MAX(CM_Bidders),0)</f>
        <v>80</v>
      </c>
      <c r="G454" s="3">
        <f>IFERROR(AVERAGE(CM_Bidders),0)</f>
        <v>68.033333333333331</v>
      </c>
      <c r="H454" s="40" t="str">
        <f>tbl_CM[[#This Row],[Item '#]]&amp;"     "&amp;tbl_CM[[#This Row],[Description]]&amp;"     ("&amp;tbl_CM[[#This Row],[Unit]]&amp;")"</f>
        <v xml:space="preserve">     12" PVC Storm Sewer     (LF)</v>
      </c>
      <c r="I454" s="40"/>
      <c r="J454" s="40"/>
      <c r="K454" s="40"/>
      <c r="L454" s="40"/>
      <c r="M454" s="40"/>
      <c r="N454" s="40"/>
      <c r="O454" s="40">
        <v>80</v>
      </c>
      <c r="P454" s="40">
        <v>48.1</v>
      </c>
      <c r="Q454" s="40">
        <v>76</v>
      </c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3"/>
    </row>
    <row r="455" spans="1:41" ht="18" customHeight="1" x14ac:dyDescent="0.3">
      <c r="A455" s="1">
        <v>2019</v>
      </c>
      <c r="C455" s="2" t="s">
        <v>8342</v>
      </c>
      <c r="D455" s="1" t="s">
        <v>12</v>
      </c>
      <c r="E455" s="3">
        <f>IFERROR(MIN(CM_Bidders),0)</f>
        <v>20</v>
      </c>
      <c r="F455" s="3">
        <f>IFERROR(MAX(CM_Bidders),0)</f>
        <v>45</v>
      </c>
      <c r="G455" s="3">
        <f>IFERROR(AVERAGE(CM_Bidders),0)</f>
        <v>32.630000000000003</v>
      </c>
      <c r="H455" s="40" t="str">
        <f>tbl_CM[[#This Row],[Item '#]]&amp;"     "&amp;tbl_CM[[#This Row],[Description]]&amp;"     ("&amp;tbl_CM[[#This Row],[Unit]]&amp;")"</f>
        <v xml:space="preserve">     6" Perforated PVC Storm Sewer for French Drain     (LF)</v>
      </c>
      <c r="I455" s="40"/>
      <c r="J455" s="40"/>
      <c r="K455" s="40"/>
      <c r="L455" s="40"/>
      <c r="M455" s="40"/>
      <c r="N455" s="40"/>
      <c r="O455" s="40">
        <v>20</v>
      </c>
      <c r="P455" s="40">
        <v>32.89</v>
      </c>
      <c r="Q455" s="40">
        <v>45</v>
      </c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3"/>
    </row>
    <row r="456" spans="1:41" ht="18" customHeight="1" x14ac:dyDescent="0.3">
      <c r="A456" s="1">
        <v>2019</v>
      </c>
      <c r="C456" s="2" t="s">
        <v>8343</v>
      </c>
      <c r="D456" s="1" t="s">
        <v>14</v>
      </c>
      <c r="E456" s="3">
        <f>IFERROR(MIN(CM_Bidders),0)</f>
        <v>42</v>
      </c>
      <c r="F456" s="3">
        <f>IFERROR(MAX(CM_Bidders),0)</f>
        <v>100</v>
      </c>
      <c r="G456" s="3">
        <f>IFERROR(AVERAGE(CM_Bidders),0)</f>
        <v>68.156666666666666</v>
      </c>
      <c r="H456" s="40" t="str">
        <f>tbl_CM[[#This Row],[Item '#]]&amp;"     "&amp;tbl_CM[[#This Row],[Description]]&amp;"     ("&amp;tbl_CM[[#This Row],[Unit]]&amp;")"</f>
        <v xml:space="preserve">     #57 Aggregate for French Drain, Including Geotextile     (CY)</v>
      </c>
      <c r="I456" s="40"/>
      <c r="J456" s="40"/>
      <c r="K456" s="40"/>
      <c r="L456" s="40"/>
      <c r="M456" s="40"/>
      <c r="N456" s="40"/>
      <c r="O456" s="40">
        <v>100</v>
      </c>
      <c r="P456" s="40">
        <v>62.47</v>
      </c>
      <c r="Q456" s="40">
        <v>42</v>
      </c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3"/>
    </row>
    <row r="457" spans="1:41" ht="18" customHeight="1" x14ac:dyDescent="0.3">
      <c r="A457" s="1">
        <v>2019</v>
      </c>
      <c r="C457" s="2" t="s">
        <v>8344</v>
      </c>
      <c r="D457" s="1" t="s">
        <v>12</v>
      </c>
      <c r="E457" s="3">
        <f>IFERROR(MIN(CM_Bidders),0)</f>
        <v>5</v>
      </c>
      <c r="F457" s="3">
        <f>IFERROR(MAX(CM_Bidders),0)</f>
        <v>33.47</v>
      </c>
      <c r="G457" s="3">
        <f>IFERROR(AVERAGE(CM_Bidders),0)</f>
        <v>22.823333333333334</v>
      </c>
      <c r="H457" s="40" t="str">
        <f>tbl_CM[[#This Row],[Item '#]]&amp;"     "&amp;tbl_CM[[#This Row],[Description]]&amp;"     ("&amp;tbl_CM[[#This Row],[Unit]]&amp;")"</f>
        <v xml:space="preserve">     Contingency Quantity - Connection of Existing Drainage Conduits (4" HDPE Sewer)     (LF)</v>
      </c>
      <c r="I457" s="40"/>
      <c r="J457" s="40"/>
      <c r="K457" s="40"/>
      <c r="L457" s="40"/>
      <c r="M457" s="40"/>
      <c r="N457" s="40"/>
      <c r="O457" s="40">
        <v>30</v>
      </c>
      <c r="P457" s="40">
        <v>33.47</v>
      </c>
      <c r="Q457" s="40">
        <v>5</v>
      </c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3"/>
    </row>
    <row r="458" spans="1:41" ht="18" customHeight="1" x14ac:dyDescent="0.3">
      <c r="A458" s="1">
        <v>2019</v>
      </c>
      <c r="C458" s="2" t="s">
        <v>8345</v>
      </c>
      <c r="D458" s="1" t="s">
        <v>12</v>
      </c>
      <c r="E458" s="3">
        <f>IFERROR(MIN(CM_Bidders),0)</f>
        <v>5</v>
      </c>
      <c r="F458" s="3">
        <f>IFERROR(MAX(CM_Bidders),0)</f>
        <v>35</v>
      </c>
      <c r="G458" s="3">
        <f>IFERROR(AVERAGE(CM_Bidders),0)</f>
        <v>24.896666666666665</v>
      </c>
      <c r="H458" s="40" t="str">
        <f>tbl_CM[[#This Row],[Item '#]]&amp;"     "&amp;tbl_CM[[#This Row],[Description]]&amp;"     ("&amp;tbl_CM[[#This Row],[Unit]]&amp;")"</f>
        <v xml:space="preserve">     Contingency Quantity - Connection of Existing Drainage Conduits (6" HDPE Sewer)     (LF)</v>
      </c>
      <c r="I458" s="40"/>
      <c r="J458" s="40"/>
      <c r="K458" s="40"/>
      <c r="L458" s="40"/>
      <c r="M458" s="40"/>
      <c r="N458" s="40"/>
      <c r="O458" s="40">
        <v>35</v>
      </c>
      <c r="P458" s="40">
        <v>34.69</v>
      </c>
      <c r="Q458" s="40">
        <v>5</v>
      </c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3"/>
    </row>
    <row r="459" spans="1:41" ht="18" customHeight="1" x14ac:dyDescent="0.3">
      <c r="A459" s="1">
        <v>2019</v>
      </c>
      <c r="C459" s="2" t="s">
        <v>8346</v>
      </c>
      <c r="D459" s="1" t="s">
        <v>12</v>
      </c>
      <c r="E459" s="3">
        <f>IFERROR(MIN(CM_Bidders),0)</f>
        <v>5</v>
      </c>
      <c r="F459" s="3">
        <f>IFERROR(MAX(CM_Bidders),0)</f>
        <v>90</v>
      </c>
      <c r="G459" s="3">
        <f>IFERROR(AVERAGE(CM_Bidders),0)</f>
        <v>44.493333333333332</v>
      </c>
      <c r="H459" s="40" t="str">
        <f>tbl_CM[[#This Row],[Item '#]]&amp;"     "&amp;tbl_CM[[#This Row],[Description]]&amp;"     ("&amp;tbl_CM[[#This Row],[Unit]]&amp;")"</f>
        <v xml:space="preserve">     Contingency Quantity - Connection of Existing Drainage Conduits (12" HDPE Sewer)     (LF)</v>
      </c>
      <c r="I459" s="40"/>
      <c r="J459" s="40"/>
      <c r="K459" s="40"/>
      <c r="L459" s="40"/>
      <c r="M459" s="40"/>
      <c r="N459" s="40"/>
      <c r="O459" s="40">
        <v>90</v>
      </c>
      <c r="P459" s="40">
        <v>38.479999999999997</v>
      </c>
      <c r="Q459" s="40">
        <v>5</v>
      </c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3"/>
    </row>
    <row r="460" spans="1:41" ht="18" customHeight="1" x14ac:dyDescent="0.3">
      <c r="A460" s="1">
        <v>2019</v>
      </c>
      <c r="C460" s="2" t="s">
        <v>8347</v>
      </c>
      <c r="D460" s="1" t="s">
        <v>12</v>
      </c>
      <c r="E460" s="3">
        <f>IFERROR(MIN(CM_Bidders),0)</f>
        <v>22</v>
      </c>
      <c r="F460" s="3">
        <f>IFERROR(MAX(CM_Bidders),0)</f>
        <v>45</v>
      </c>
      <c r="G460" s="3">
        <f>IFERROR(AVERAGE(CM_Bidders),0)</f>
        <v>35.6</v>
      </c>
      <c r="H460" s="40" t="str">
        <f>tbl_CM[[#This Row],[Item '#]]&amp;"     "&amp;tbl_CM[[#This Row],[Description]]&amp;"     ("&amp;tbl_CM[[#This Row],[Unit]]&amp;")"</f>
        <v xml:space="preserve">     4" Pavement Underdrain including Geotextile Fabric and Stone     (LF)</v>
      </c>
      <c r="I460" s="40"/>
      <c r="J460" s="40"/>
      <c r="K460" s="40"/>
      <c r="L460" s="40"/>
      <c r="M460" s="40"/>
      <c r="N460" s="40"/>
      <c r="O460" s="40">
        <v>22</v>
      </c>
      <c r="P460" s="40">
        <v>39.799999999999997</v>
      </c>
      <c r="Q460" s="40">
        <v>45</v>
      </c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3"/>
    </row>
    <row r="461" spans="1:41" ht="18" customHeight="1" x14ac:dyDescent="0.3">
      <c r="A461" s="1">
        <v>2019</v>
      </c>
      <c r="C461" s="2" t="s">
        <v>8348</v>
      </c>
      <c r="D461" s="1" t="s">
        <v>12</v>
      </c>
      <c r="E461" s="3">
        <f>IFERROR(MIN(CM_Bidders),0)</f>
        <v>18</v>
      </c>
      <c r="F461" s="3">
        <f>IFERROR(MAX(CM_Bidders),0)</f>
        <v>32</v>
      </c>
      <c r="G461" s="3">
        <f>IFERROR(AVERAGE(CM_Bidders),0)</f>
        <v>25.303333333333331</v>
      </c>
      <c r="H461" s="40" t="str">
        <f>tbl_CM[[#This Row],[Item '#]]&amp;"     "&amp;tbl_CM[[#This Row],[Description]]&amp;"     ("&amp;tbl_CM[[#This Row],[Unit]]&amp;")"</f>
        <v xml:space="preserve">     Water Services (1" HDPE), complete     (LF)</v>
      </c>
      <c r="I461" s="40"/>
      <c r="J461" s="40"/>
      <c r="K461" s="40"/>
      <c r="L461" s="40"/>
      <c r="M461" s="40"/>
      <c r="N461" s="40"/>
      <c r="O461" s="40">
        <v>32</v>
      </c>
      <c r="P461" s="40">
        <v>25.91</v>
      </c>
      <c r="Q461" s="40">
        <v>18</v>
      </c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3"/>
    </row>
    <row r="462" spans="1:41" ht="18" customHeight="1" x14ac:dyDescent="0.3">
      <c r="A462" s="1">
        <v>2019</v>
      </c>
      <c r="C462" s="2" t="s">
        <v>6371</v>
      </c>
      <c r="D462" s="1" t="s">
        <v>12</v>
      </c>
      <c r="E462" s="3">
        <f>IFERROR(MIN(CM_Bidders),0)</f>
        <v>28.77</v>
      </c>
      <c r="F462" s="3">
        <f>IFERROR(MAX(CM_Bidders),0)</f>
        <v>40</v>
      </c>
      <c r="G462" s="3">
        <f>IFERROR(AVERAGE(CM_Bidders),0)</f>
        <v>34.256666666666668</v>
      </c>
      <c r="H462" s="40" t="str">
        <f>tbl_CM[[#This Row],[Item '#]]&amp;"     "&amp;tbl_CM[[#This Row],[Description]]&amp;"     ("&amp;tbl_CM[[#This Row],[Unit]]&amp;")"</f>
        <v xml:space="preserve">     4" HDPE Water Main, HDD, complete     (LF)</v>
      </c>
      <c r="I462" s="40"/>
      <c r="J462" s="40"/>
      <c r="K462" s="40"/>
      <c r="L462" s="40"/>
      <c r="M462" s="40"/>
      <c r="N462" s="40"/>
      <c r="O462" s="40">
        <v>34</v>
      </c>
      <c r="P462" s="40">
        <v>28.77</v>
      </c>
      <c r="Q462" s="40">
        <v>40</v>
      </c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3"/>
    </row>
    <row r="463" spans="1:41" ht="18" customHeight="1" x14ac:dyDescent="0.3">
      <c r="A463" s="1">
        <v>2019</v>
      </c>
      <c r="C463" s="2" t="s">
        <v>6372</v>
      </c>
      <c r="D463" s="1" t="s">
        <v>12</v>
      </c>
      <c r="E463" s="3">
        <f>IFERROR(MIN(CM_Bidders),0)</f>
        <v>25</v>
      </c>
      <c r="F463" s="3">
        <f>IFERROR(MAX(CM_Bidders),0)</f>
        <v>32</v>
      </c>
      <c r="G463" s="3">
        <f>IFERROR(AVERAGE(CM_Bidders),0)</f>
        <v>28.146666666666665</v>
      </c>
      <c r="H463" s="40" t="str">
        <f>tbl_CM[[#This Row],[Item '#]]&amp;"     "&amp;tbl_CM[[#This Row],[Description]]&amp;"     ("&amp;tbl_CM[[#This Row],[Unit]]&amp;")"</f>
        <v xml:space="preserve">     2" HDPE Water Main, HDD, complete     (LF)</v>
      </c>
      <c r="I463" s="40"/>
      <c r="J463" s="40"/>
      <c r="K463" s="40"/>
      <c r="L463" s="40"/>
      <c r="M463" s="40"/>
      <c r="N463" s="40"/>
      <c r="O463" s="40">
        <v>32</v>
      </c>
      <c r="P463" s="40">
        <v>27.44</v>
      </c>
      <c r="Q463" s="40">
        <v>25</v>
      </c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3"/>
    </row>
    <row r="464" spans="1:41" ht="18" customHeight="1" x14ac:dyDescent="0.3">
      <c r="A464" s="1">
        <v>2019</v>
      </c>
      <c r="C464" s="2" t="s">
        <v>8349</v>
      </c>
      <c r="D464" s="1" t="s">
        <v>59</v>
      </c>
      <c r="E464" s="3">
        <f>IFERROR(MIN(CM_Bidders),0)</f>
        <v>20</v>
      </c>
      <c r="F464" s="3">
        <f>IFERROR(MAX(CM_Bidders),0)</f>
        <v>135.69999999999999</v>
      </c>
      <c r="G464" s="3">
        <f>IFERROR(AVERAGE(CM_Bidders),0)</f>
        <v>85.233333333333334</v>
      </c>
      <c r="H464" s="40" t="str">
        <f>tbl_CM[[#This Row],[Item '#]]&amp;"     "&amp;tbl_CM[[#This Row],[Description]]&amp;"     ("&amp;tbl_CM[[#This Row],[Unit]]&amp;")"</f>
        <v xml:space="preserve">     4"x4" Tee, complete     (EA)</v>
      </c>
      <c r="I464" s="40"/>
      <c r="J464" s="40"/>
      <c r="K464" s="40"/>
      <c r="L464" s="40"/>
      <c r="M464" s="40"/>
      <c r="N464" s="40"/>
      <c r="O464" s="40">
        <v>20</v>
      </c>
      <c r="P464" s="40">
        <v>135.69999999999999</v>
      </c>
      <c r="Q464" s="40">
        <v>100</v>
      </c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3"/>
    </row>
    <row r="465" spans="1:41" ht="18" customHeight="1" x14ac:dyDescent="0.3">
      <c r="A465" s="1">
        <v>2019</v>
      </c>
      <c r="C465" s="2" t="s">
        <v>6373</v>
      </c>
      <c r="D465" s="1" t="s">
        <v>59</v>
      </c>
      <c r="E465" s="3">
        <f>IFERROR(MIN(CM_Bidders),0)</f>
        <v>45</v>
      </c>
      <c r="F465" s="3">
        <f>IFERROR(MAX(CM_Bidders),0)</f>
        <v>272.17</v>
      </c>
      <c r="G465" s="3">
        <f>IFERROR(AVERAGE(CM_Bidders),0)</f>
        <v>162.39000000000001</v>
      </c>
      <c r="H465" s="40" t="str">
        <f>tbl_CM[[#This Row],[Item '#]]&amp;"     "&amp;tbl_CM[[#This Row],[Description]]&amp;"     ("&amp;tbl_CM[[#This Row],[Unit]]&amp;")"</f>
        <v xml:space="preserve">     4"x2" Tee, complete     (EA)</v>
      </c>
      <c r="I465" s="40"/>
      <c r="J465" s="40"/>
      <c r="K465" s="40"/>
      <c r="L465" s="40"/>
      <c r="M465" s="40"/>
      <c r="N465" s="40"/>
      <c r="O465" s="40">
        <v>170</v>
      </c>
      <c r="P465" s="40">
        <v>272.17</v>
      </c>
      <c r="Q465" s="40">
        <v>45</v>
      </c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3"/>
    </row>
    <row r="466" spans="1:41" ht="18" customHeight="1" x14ac:dyDescent="0.3">
      <c r="A466" s="1">
        <v>2019</v>
      </c>
      <c r="C466" s="2" t="s">
        <v>6374</v>
      </c>
      <c r="D466" s="1" t="s">
        <v>59</v>
      </c>
      <c r="E466" s="3">
        <f>IFERROR(MIN(CM_Bidders),0)</f>
        <v>40</v>
      </c>
      <c r="F466" s="3">
        <f>IFERROR(MAX(CM_Bidders),0)</f>
        <v>208.15</v>
      </c>
      <c r="G466" s="3">
        <f>IFERROR(AVERAGE(CM_Bidders),0)</f>
        <v>97.716666666666654</v>
      </c>
      <c r="H466" s="40" t="str">
        <f>tbl_CM[[#This Row],[Item '#]]&amp;"     "&amp;tbl_CM[[#This Row],[Description]]&amp;"     ("&amp;tbl_CM[[#This Row],[Unit]]&amp;")"</f>
        <v xml:space="preserve">     4"x2" Reducer, complete     (EA)</v>
      </c>
      <c r="I466" s="40"/>
      <c r="J466" s="40"/>
      <c r="K466" s="40"/>
      <c r="L466" s="40"/>
      <c r="M466" s="40"/>
      <c r="N466" s="40"/>
      <c r="O466" s="40">
        <v>45</v>
      </c>
      <c r="P466" s="40">
        <v>208.15</v>
      </c>
      <c r="Q466" s="40">
        <v>40</v>
      </c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3"/>
    </row>
    <row r="467" spans="1:41" ht="18" customHeight="1" x14ac:dyDescent="0.3">
      <c r="A467" s="1">
        <v>2019</v>
      </c>
      <c r="C467" s="2" t="s">
        <v>6375</v>
      </c>
      <c r="D467" s="1" t="s">
        <v>59</v>
      </c>
      <c r="E467" s="3">
        <f>IFERROR(MIN(CM_Bidders),0)</f>
        <v>635.38</v>
      </c>
      <c r="F467" s="3">
        <f>IFERROR(MAX(CM_Bidders),0)</f>
        <v>900</v>
      </c>
      <c r="G467" s="3">
        <f>IFERROR(AVERAGE(CM_Bidders),0)</f>
        <v>778.46</v>
      </c>
      <c r="H467" s="40" t="str">
        <f>tbl_CM[[#This Row],[Item '#]]&amp;"     "&amp;tbl_CM[[#This Row],[Description]]&amp;"     ("&amp;tbl_CM[[#This Row],[Unit]]&amp;")"</f>
        <v xml:space="preserve">     4" Gate Valve &amp; Box, complete     (EA)</v>
      </c>
      <c r="I467" s="40"/>
      <c r="J467" s="40"/>
      <c r="K467" s="40"/>
      <c r="L467" s="40"/>
      <c r="M467" s="40"/>
      <c r="N467" s="40"/>
      <c r="O467" s="40">
        <v>900</v>
      </c>
      <c r="P467" s="40">
        <v>635.38</v>
      </c>
      <c r="Q467" s="40">
        <v>800</v>
      </c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3"/>
    </row>
    <row r="468" spans="1:41" ht="18" customHeight="1" x14ac:dyDescent="0.3">
      <c r="A468" s="1">
        <v>2019</v>
      </c>
      <c r="C468" s="2" t="s">
        <v>8350</v>
      </c>
      <c r="D468" s="1" t="s">
        <v>59</v>
      </c>
      <c r="E468" s="3">
        <f>IFERROR(MIN(CM_Bidders),0)</f>
        <v>20</v>
      </c>
      <c r="F468" s="3">
        <f>IFERROR(MAX(CM_Bidders),0)</f>
        <v>109.83</v>
      </c>
      <c r="G468" s="3">
        <f>IFERROR(AVERAGE(CM_Bidders),0)</f>
        <v>56.609999999999992</v>
      </c>
      <c r="H468" s="40" t="str">
        <f>tbl_CM[[#This Row],[Item '#]]&amp;"     "&amp;tbl_CM[[#This Row],[Description]]&amp;"     ("&amp;tbl_CM[[#This Row],[Unit]]&amp;")"</f>
        <v xml:space="preserve">     4" - 45-degree Bend, complete     (EA)</v>
      </c>
      <c r="I468" s="40"/>
      <c r="J468" s="40"/>
      <c r="K468" s="40"/>
      <c r="L468" s="40"/>
      <c r="M468" s="40"/>
      <c r="N468" s="40"/>
      <c r="O468" s="40">
        <v>20</v>
      </c>
      <c r="P468" s="40">
        <v>109.83</v>
      </c>
      <c r="Q468" s="40">
        <v>40</v>
      </c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3"/>
    </row>
    <row r="469" spans="1:41" ht="18" customHeight="1" x14ac:dyDescent="0.3">
      <c r="A469" s="1">
        <v>2019</v>
      </c>
      <c r="C469" s="2" t="s">
        <v>6379</v>
      </c>
      <c r="D469" s="1" t="s">
        <v>59</v>
      </c>
      <c r="E469" s="3">
        <f>IFERROR(MIN(CM_Bidders),0)</f>
        <v>492.59</v>
      </c>
      <c r="F469" s="3">
        <f>IFERROR(MAX(CM_Bidders),0)</f>
        <v>700</v>
      </c>
      <c r="G469" s="3">
        <f>IFERROR(AVERAGE(CM_Bidders),0)</f>
        <v>564.1966666666666</v>
      </c>
      <c r="H469" s="40" t="str">
        <f>tbl_CM[[#This Row],[Item '#]]&amp;"     "&amp;tbl_CM[[#This Row],[Description]]&amp;"     ("&amp;tbl_CM[[#This Row],[Unit]]&amp;")"</f>
        <v xml:space="preserve">     2" Gate Valve &amp; Box, complete     (EA)</v>
      </c>
      <c r="I469" s="40"/>
      <c r="J469" s="40"/>
      <c r="K469" s="40"/>
      <c r="L469" s="40"/>
      <c r="M469" s="40"/>
      <c r="N469" s="40"/>
      <c r="O469" s="40">
        <v>700</v>
      </c>
      <c r="P469" s="40">
        <v>492.59</v>
      </c>
      <c r="Q469" s="40">
        <v>500</v>
      </c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3"/>
    </row>
    <row r="470" spans="1:41" ht="18" customHeight="1" x14ac:dyDescent="0.3">
      <c r="A470" s="1">
        <v>2019</v>
      </c>
      <c r="C470" s="2" t="s">
        <v>6378</v>
      </c>
      <c r="D470" s="1" t="s">
        <v>59</v>
      </c>
      <c r="E470" s="3">
        <f>IFERROR(MIN(CM_Bidders),0)</f>
        <v>8</v>
      </c>
      <c r="F470" s="3">
        <f>IFERROR(MAX(CM_Bidders),0)</f>
        <v>88.17</v>
      </c>
      <c r="G470" s="3">
        <f>IFERROR(AVERAGE(CM_Bidders),0)</f>
        <v>35.39</v>
      </c>
      <c r="H470" s="40" t="str">
        <f>tbl_CM[[#This Row],[Item '#]]&amp;"     "&amp;tbl_CM[[#This Row],[Description]]&amp;"     ("&amp;tbl_CM[[#This Row],[Unit]]&amp;")"</f>
        <v xml:space="preserve">     2"x2 Tee, complete     (EA)</v>
      </c>
      <c r="I470" s="40"/>
      <c r="J470" s="40"/>
      <c r="K470" s="40"/>
      <c r="L470" s="40"/>
      <c r="M470" s="40"/>
      <c r="N470" s="40"/>
      <c r="O470" s="40">
        <v>8</v>
      </c>
      <c r="P470" s="40">
        <v>88.17</v>
      </c>
      <c r="Q470" s="40">
        <v>10</v>
      </c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3"/>
    </row>
    <row r="471" spans="1:41" ht="18" customHeight="1" x14ac:dyDescent="0.3">
      <c r="A471" s="1">
        <v>2019</v>
      </c>
      <c r="C471" s="2" t="s">
        <v>8351</v>
      </c>
      <c r="D471" s="1" t="s">
        <v>59</v>
      </c>
      <c r="E471" s="3">
        <f>IFERROR(MIN(CM_Bidders),0)</f>
        <v>7</v>
      </c>
      <c r="F471" s="3">
        <f>IFERROR(MAX(CM_Bidders),0)</f>
        <v>86.25</v>
      </c>
      <c r="G471" s="3">
        <f>IFERROR(AVERAGE(CM_Bidders),0)</f>
        <v>34.75</v>
      </c>
      <c r="H471" s="40" t="str">
        <f>tbl_CM[[#This Row],[Item '#]]&amp;"     "&amp;tbl_CM[[#This Row],[Description]]&amp;"     ("&amp;tbl_CM[[#This Row],[Unit]]&amp;")"</f>
        <v xml:space="preserve">     2" - 90-degree Bend, complete     (EA)</v>
      </c>
      <c r="I471" s="40"/>
      <c r="J471" s="40"/>
      <c r="K471" s="40"/>
      <c r="L471" s="40"/>
      <c r="M471" s="40"/>
      <c r="N471" s="40"/>
      <c r="O471" s="40">
        <v>7</v>
      </c>
      <c r="P471" s="40">
        <v>86.25</v>
      </c>
      <c r="Q471" s="40">
        <v>11</v>
      </c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3"/>
    </row>
    <row r="472" spans="1:41" ht="18" customHeight="1" x14ac:dyDescent="0.3">
      <c r="A472" s="1">
        <v>2019</v>
      </c>
      <c r="C472" s="2" t="s">
        <v>8352</v>
      </c>
      <c r="D472" s="1" t="s">
        <v>59</v>
      </c>
      <c r="E472" s="3">
        <f>IFERROR(MIN(CM_Bidders),0)</f>
        <v>20</v>
      </c>
      <c r="F472" s="3">
        <f>IFERROR(MAX(CM_Bidders),0)</f>
        <v>99.48</v>
      </c>
      <c r="G472" s="3">
        <f>IFERROR(AVERAGE(CM_Bidders),0)</f>
        <v>56.493333333333339</v>
      </c>
      <c r="H472" s="40" t="str">
        <f>tbl_CM[[#This Row],[Item '#]]&amp;"     "&amp;tbl_CM[[#This Row],[Description]]&amp;"     ("&amp;tbl_CM[[#This Row],[Unit]]&amp;")"</f>
        <v xml:space="preserve">     2" - 22.5-degree Bend, complete     (EA)</v>
      </c>
      <c r="I472" s="40"/>
      <c r="J472" s="40"/>
      <c r="K472" s="40"/>
      <c r="L472" s="40"/>
      <c r="M472" s="40"/>
      <c r="N472" s="40"/>
      <c r="O472" s="40">
        <v>20</v>
      </c>
      <c r="P472" s="40">
        <v>99.48</v>
      </c>
      <c r="Q472" s="40">
        <v>50</v>
      </c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3"/>
    </row>
    <row r="473" spans="1:41" ht="18" customHeight="1" x14ac:dyDescent="0.3">
      <c r="A473" s="1">
        <v>2019</v>
      </c>
      <c r="C473" s="2" t="s">
        <v>6376</v>
      </c>
      <c r="D473" s="1" t="s">
        <v>59</v>
      </c>
      <c r="E473" s="3">
        <f>IFERROR(MIN(CM_Bidders),0)</f>
        <v>30</v>
      </c>
      <c r="F473" s="3">
        <f>IFERROR(MAX(CM_Bidders),0)</f>
        <v>127.08</v>
      </c>
      <c r="G473" s="3">
        <f>IFERROR(AVERAGE(CM_Bidders),0)</f>
        <v>85.693333333333328</v>
      </c>
      <c r="H473" s="40" t="str">
        <f>tbl_CM[[#This Row],[Item '#]]&amp;"     "&amp;tbl_CM[[#This Row],[Description]]&amp;"     ("&amp;tbl_CM[[#This Row],[Unit]]&amp;")"</f>
        <v xml:space="preserve">     2" Plug, complete     (EA)</v>
      </c>
      <c r="I473" s="40"/>
      <c r="J473" s="40"/>
      <c r="K473" s="40"/>
      <c r="L473" s="40"/>
      <c r="M473" s="40"/>
      <c r="N473" s="40"/>
      <c r="O473" s="40">
        <v>30</v>
      </c>
      <c r="P473" s="40">
        <v>127.08</v>
      </c>
      <c r="Q473" s="40">
        <v>100</v>
      </c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3"/>
    </row>
    <row r="474" spans="1:41" ht="18" customHeight="1" x14ac:dyDescent="0.3">
      <c r="A474" s="1">
        <v>2019</v>
      </c>
      <c r="C474" s="2" t="s">
        <v>8353</v>
      </c>
      <c r="D474" s="1" t="s">
        <v>59</v>
      </c>
      <c r="E474" s="3">
        <f>IFERROR(MIN(CM_Bidders),0)</f>
        <v>24</v>
      </c>
      <c r="F474" s="3">
        <f>IFERROR(MAX(CM_Bidders),0)</f>
        <v>147.59</v>
      </c>
      <c r="G474" s="3">
        <f>IFERROR(AVERAGE(CM_Bidders),0)</f>
        <v>65.86333333333333</v>
      </c>
      <c r="H474" s="40" t="str">
        <f>tbl_CM[[#This Row],[Item '#]]&amp;"     "&amp;tbl_CM[[#This Row],[Description]]&amp;"     ("&amp;tbl_CM[[#This Row],[Unit]]&amp;")"</f>
        <v xml:space="preserve">     2"x1" Tee, complete     (EA)</v>
      </c>
      <c r="I474" s="40"/>
      <c r="J474" s="40"/>
      <c r="K474" s="40"/>
      <c r="L474" s="40"/>
      <c r="M474" s="40"/>
      <c r="N474" s="40"/>
      <c r="O474" s="40">
        <v>26</v>
      </c>
      <c r="P474" s="40">
        <v>147.59</v>
      </c>
      <c r="Q474" s="40">
        <v>24</v>
      </c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3"/>
    </row>
    <row r="475" spans="1:41" ht="18" customHeight="1" x14ac:dyDescent="0.3">
      <c r="A475" s="1">
        <v>2019</v>
      </c>
      <c r="C475" s="2" t="s">
        <v>8354</v>
      </c>
      <c r="D475" s="1" t="s">
        <v>59</v>
      </c>
      <c r="E475" s="3">
        <f>IFERROR(MIN(CM_Bidders),0)</f>
        <v>74</v>
      </c>
      <c r="F475" s="3">
        <f>IFERROR(MAX(CM_Bidders),0)</f>
        <v>125</v>
      </c>
      <c r="G475" s="3">
        <f>IFERROR(AVERAGE(CM_Bidders),0)</f>
        <v>91.796666666666667</v>
      </c>
      <c r="H475" s="40" t="str">
        <f>tbl_CM[[#This Row],[Item '#]]&amp;"     "&amp;tbl_CM[[#This Row],[Description]]&amp;"     ("&amp;tbl_CM[[#This Row],[Unit]]&amp;")"</f>
        <v xml:space="preserve">     1" Plug, complete     (EA)</v>
      </c>
      <c r="I475" s="40"/>
      <c r="J475" s="40"/>
      <c r="K475" s="40"/>
      <c r="L475" s="40"/>
      <c r="M475" s="40"/>
      <c r="N475" s="40"/>
      <c r="O475" s="40">
        <v>125</v>
      </c>
      <c r="P475" s="40">
        <v>76.39</v>
      </c>
      <c r="Q475" s="40">
        <v>74</v>
      </c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3"/>
    </row>
    <row r="476" spans="1:41" ht="18" customHeight="1" x14ac:dyDescent="0.3">
      <c r="A476" s="1">
        <v>2019</v>
      </c>
      <c r="C476" s="2" t="s">
        <v>8355</v>
      </c>
      <c r="D476" s="1" t="s">
        <v>59</v>
      </c>
      <c r="E476" s="3">
        <f>IFERROR(MIN(CM_Bidders),0)</f>
        <v>3000</v>
      </c>
      <c r="F476" s="3">
        <f>IFERROR(MAX(CM_Bidders),0)</f>
        <v>3900</v>
      </c>
      <c r="G476" s="3">
        <f>IFERROR(AVERAGE(CM_Bidders),0)</f>
        <v>3367.5833333333335</v>
      </c>
      <c r="H476" s="40" t="str">
        <f>tbl_CM[[#This Row],[Item '#]]&amp;"     "&amp;tbl_CM[[#This Row],[Description]]&amp;"     ("&amp;tbl_CM[[#This Row],[Unit]]&amp;")"</f>
        <v xml:space="preserve">     Water Tower at Ranger House, complete     (EA)</v>
      </c>
      <c r="I476" s="40"/>
      <c r="J476" s="40"/>
      <c r="K476" s="40"/>
      <c r="L476" s="40"/>
      <c r="M476" s="40"/>
      <c r="N476" s="40"/>
      <c r="O476" s="40">
        <v>3900</v>
      </c>
      <c r="P476" s="40">
        <v>3202.75</v>
      </c>
      <c r="Q476" s="40">
        <v>3000</v>
      </c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3"/>
    </row>
    <row r="477" spans="1:41" ht="18" customHeight="1" x14ac:dyDescent="0.3">
      <c r="A477" s="1">
        <v>2019</v>
      </c>
      <c r="C477" s="2" t="s">
        <v>8356</v>
      </c>
      <c r="D477" s="1" t="s">
        <v>59</v>
      </c>
      <c r="E477" s="3">
        <f>IFERROR(MIN(CM_Bidders),0)</f>
        <v>861.87</v>
      </c>
      <c r="F477" s="3">
        <f>IFERROR(MAX(CM_Bidders),0)</f>
        <v>2000</v>
      </c>
      <c r="G477" s="3">
        <f>IFERROR(AVERAGE(CM_Bidders),0)</f>
        <v>1553.9566666666667</v>
      </c>
      <c r="H477" s="40" t="str">
        <f>tbl_CM[[#This Row],[Item '#]]&amp;"     "&amp;tbl_CM[[#This Row],[Description]]&amp;"     ("&amp;tbl_CM[[#This Row],[Unit]]&amp;")"</f>
        <v xml:space="preserve">     RV Frost Free Hydrant, complete     (EA)</v>
      </c>
      <c r="I477" s="40"/>
      <c r="J477" s="40"/>
      <c r="K477" s="40"/>
      <c r="L477" s="40"/>
      <c r="M477" s="40"/>
      <c r="N477" s="40"/>
      <c r="O477" s="40">
        <v>2000</v>
      </c>
      <c r="P477" s="40">
        <v>861.87</v>
      </c>
      <c r="Q477" s="40">
        <v>1800</v>
      </c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3"/>
    </row>
    <row r="478" spans="1:41" ht="18" customHeight="1" x14ac:dyDescent="0.3">
      <c r="A478" s="1">
        <v>2019</v>
      </c>
      <c r="C478" s="2" t="s">
        <v>8357</v>
      </c>
      <c r="D478" s="1" t="s">
        <v>59</v>
      </c>
      <c r="E478" s="3">
        <f>IFERROR(MIN(CM_Bidders),0)</f>
        <v>541.46</v>
      </c>
      <c r="F478" s="3">
        <f>IFERROR(MAX(CM_Bidders),0)</f>
        <v>1000</v>
      </c>
      <c r="G478" s="3">
        <f>IFERROR(AVERAGE(CM_Bidders),0)</f>
        <v>847.15333333333331</v>
      </c>
      <c r="H478" s="40" t="str">
        <f>tbl_CM[[#This Row],[Item '#]]&amp;"     "&amp;tbl_CM[[#This Row],[Description]]&amp;"     ("&amp;tbl_CM[[#This Row],[Unit]]&amp;")"</f>
        <v xml:space="preserve">     RV Standard Yard Hydrant, complete     (EA)</v>
      </c>
      <c r="I478" s="40"/>
      <c r="J478" s="40"/>
      <c r="K478" s="40"/>
      <c r="L478" s="40"/>
      <c r="M478" s="40"/>
      <c r="N478" s="40"/>
      <c r="O478" s="40">
        <v>1000</v>
      </c>
      <c r="P478" s="40">
        <v>541.46</v>
      </c>
      <c r="Q478" s="40">
        <v>1000</v>
      </c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3"/>
    </row>
    <row r="479" spans="1:41" ht="18" customHeight="1" x14ac:dyDescent="0.3">
      <c r="A479" s="1">
        <v>2019</v>
      </c>
      <c r="C479" s="2" t="s">
        <v>6380</v>
      </c>
      <c r="D479" s="1" t="s">
        <v>59</v>
      </c>
      <c r="E479" s="3">
        <f>IFERROR(MIN(CM_Bidders),0)</f>
        <v>22</v>
      </c>
      <c r="F479" s="3">
        <f>IFERROR(MAX(CM_Bidders),0)</f>
        <v>3000</v>
      </c>
      <c r="G479" s="3">
        <f>IFERROR(AVERAGE(CM_Bidders),0)</f>
        <v>1827.03</v>
      </c>
      <c r="H479" s="40" t="str">
        <f>tbl_CM[[#This Row],[Item '#]]&amp;"     "&amp;tbl_CM[[#This Row],[Description]]&amp;"     ("&amp;tbl_CM[[#This Row],[Unit]]&amp;")"</f>
        <v xml:space="preserve">     Flush Hydrant, complete     (EA)</v>
      </c>
      <c r="I479" s="40"/>
      <c r="J479" s="40"/>
      <c r="K479" s="40"/>
      <c r="L479" s="40"/>
      <c r="M479" s="40"/>
      <c r="N479" s="40"/>
      <c r="O479" s="40">
        <v>22</v>
      </c>
      <c r="P479" s="40">
        <v>2459.09</v>
      </c>
      <c r="Q479" s="40">
        <v>3000</v>
      </c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3"/>
    </row>
    <row r="480" spans="1:41" ht="18" customHeight="1" x14ac:dyDescent="0.3">
      <c r="A480" s="1">
        <v>2019</v>
      </c>
      <c r="C480" s="2" t="s">
        <v>8358</v>
      </c>
      <c r="D480" s="1" t="s">
        <v>59</v>
      </c>
      <c r="E480" s="3">
        <f>IFERROR(MIN(CM_Bidders),0)</f>
        <v>27</v>
      </c>
      <c r="F480" s="3">
        <f>IFERROR(MAX(CM_Bidders),0)</f>
        <v>3714.5</v>
      </c>
      <c r="G480" s="3">
        <f>IFERROR(AVERAGE(CM_Bidders),0)</f>
        <v>1747.1666666666667</v>
      </c>
      <c r="H480" s="40" t="str">
        <f>tbl_CM[[#This Row],[Item '#]]&amp;"     "&amp;tbl_CM[[#This Row],[Description]]&amp;"     ("&amp;tbl_CM[[#This Row],[Unit]]&amp;")"</f>
        <v xml:space="preserve">     Backflow Preventer, complete     (EA)</v>
      </c>
      <c r="I480" s="40"/>
      <c r="J480" s="40"/>
      <c r="K480" s="40"/>
      <c r="L480" s="40"/>
      <c r="M480" s="40"/>
      <c r="N480" s="40"/>
      <c r="O480" s="40">
        <v>27</v>
      </c>
      <c r="P480" s="40">
        <v>3714.5</v>
      </c>
      <c r="Q480" s="40">
        <v>1500</v>
      </c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3"/>
    </row>
    <row r="481" spans="1:41" ht="18" customHeight="1" x14ac:dyDescent="0.3">
      <c r="A481" s="1">
        <v>2019</v>
      </c>
      <c r="C481" s="2" t="s">
        <v>8359</v>
      </c>
      <c r="D481" s="1" t="s">
        <v>59</v>
      </c>
      <c r="E481" s="3">
        <f>IFERROR(MIN(CM_Bidders),0)</f>
        <v>310.5</v>
      </c>
      <c r="F481" s="3">
        <f>IFERROR(MAX(CM_Bidders),0)</f>
        <v>2000</v>
      </c>
      <c r="G481" s="3">
        <f>IFERROR(AVERAGE(CM_Bidders),0)</f>
        <v>936.83333333333337</v>
      </c>
      <c r="H481" s="40" t="str">
        <f>tbl_CM[[#This Row],[Item '#]]&amp;"     "&amp;tbl_CM[[#This Row],[Description]]&amp;"     ("&amp;tbl_CM[[#This Row],[Unit]]&amp;")"</f>
        <v xml:space="preserve">     Connection to Existing Waterline, complete     (EA)</v>
      </c>
      <c r="I481" s="40"/>
      <c r="J481" s="40"/>
      <c r="K481" s="40"/>
      <c r="L481" s="40"/>
      <c r="M481" s="40"/>
      <c r="N481" s="40"/>
      <c r="O481" s="40">
        <v>2000</v>
      </c>
      <c r="P481" s="40">
        <v>310.5</v>
      </c>
      <c r="Q481" s="40">
        <v>500</v>
      </c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3"/>
    </row>
    <row r="482" spans="1:41" ht="18" customHeight="1" x14ac:dyDescent="0.3">
      <c r="A482" s="1">
        <v>2019</v>
      </c>
      <c r="C482" s="2" t="s">
        <v>8360</v>
      </c>
      <c r="D482" s="1" t="s">
        <v>9</v>
      </c>
      <c r="E482" s="3">
        <f>IFERROR(MIN(CM_Bidders),0)</f>
        <v>2000</v>
      </c>
      <c r="F482" s="3">
        <f>IFERROR(MAX(CM_Bidders),0)</f>
        <v>26470.7</v>
      </c>
      <c r="G482" s="3">
        <f>IFERROR(AVERAGE(CM_Bidders),0)</f>
        <v>16156.9</v>
      </c>
      <c r="H482" s="40" t="str">
        <f>tbl_CM[[#This Row],[Item '#]]&amp;"     "&amp;tbl_CM[[#This Row],[Description]]&amp;"     ("&amp;tbl_CM[[#This Row],[Unit]]&amp;")"</f>
        <v xml:space="preserve">     Existing Electrical Site Demolition     (LS)</v>
      </c>
      <c r="I482" s="40"/>
      <c r="J482" s="40"/>
      <c r="K482" s="40"/>
      <c r="L482" s="40"/>
      <c r="M482" s="40"/>
      <c r="N482" s="40"/>
      <c r="O482" s="40">
        <v>20000</v>
      </c>
      <c r="P482" s="40">
        <v>26470.7</v>
      </c>
      <c r="Q482" s="40">
        <v>2000</v>
      </c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3"/>
    </row>
    <row r="483" spans="1:41" ht="18" customHeight="1" x14ac:dyDescent="0.3">
      <c r="A483" s="1">
        <v>2019</v>
      </c>
      <c r="C483" s="2" t="s">
        <v>8361</v>
      </c>
      <c r="D483" s="1" t="s">
        <v>59</v>
      </c>
      <c r="E483" s="3">
        <f>IFERROR(MIN(CM_Bidders),0)</f>
        <v>300</v>
      </c>
      <c r="F483" s="3">
        <f>IFERROR(MAX(CM_Bidders),0)</f>
        <v>500</v>
      </c>
      <c r="G483" s="3">
        <f>IFERROR(AVERAGE(CM_Bidders),0)</f>
        <v>410.41666666666669</v>
      </c>
      <c r="H483" s="40" t="str">
        <f>tbl_CM[[#This Row],[Item '#]]&amp;"     "&amp;tbl_CM[[#This Row],[Description]]&amp;"     ("&amp;tbl_CM[[#This Row],[Unit]]&amp;")"</f>
        <v xml:space="preserve">     Pedestals and foundation (pedestal furnished by owner, installed by contractor on contractor installed and provided foundation)     (EA)</v>
      </c>
      <c r="I483" s="40"/>
      <c r="J483" s="40"/>
      <c r="K483" s="40"/>
      <c r="L483" s="40"/>
      <c r="M483" s="40"/>
      <c r="N483" s="40"/>
      <c r="O483" s="40">
        <v>500</v>
      </c>
      <c r="P483" s="40">
        <v>431.25</v>
      </c>
      <c r="Q483" s="40">
        <v>300</v>
      </c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3"/>
    </row>
    <row r="484" spans="1:41" ht="18" customHeight="1" x14ac:dyDescent="0.3">
      <c r="A484" s="1">
        <v>2019</v>
      </c>
      <c r="C484" s="2" t="s">
        <v>6387</v>
      </c>
      <c r="D484" s="1" t="s">
        <v>59</v>
      </c>
      <c r="E484" s="3">
        <f>IFERROR(MIN(CM_Bidders),0)</f>
        <v>1000</v>
      </c>
      <c r="F484" s="3">
        <f>IFERROR(MAX(CM_Bidders),0)</f>
        <v>21134.240000000002</v>
      </c>
      <c r="G484" s="3">
        <f>IFERROR(AVERAGE(CM_Bidders),0)</f>
        <v>12044.746666666668</v>
      </c>
      <c r="H484" s="40" t="str">
        <f>tbl_CM[[#This Row],[Item '#]]&amp;"     "&amp;tbl_CM[[#This Row],[Description]]&amp;"     ("&amp;tbl_CM[[#This Row],[Unit]]&amp;")"</f>
        <v xml:space="preserve">     Distribution Panels     (EA)</v>
      </c>
      <c r="I484" s="40"/>
      <c r="J484" s="40"/>
      <c r="K484" s="40"/>
      <c r="L484" s="40"/>
      <c r="M484" s="40"/>
      <c r="N484" s="40"/>
      <c r="O484" s="40">
        <v>14000</v>
      </c>
      <c r="P484" s="40">
        <v>21134.240000000002</v>
      </c>
      <c r="Q484" s="40">
        <v>1000</v>
      </c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3"/>
    </row>
    <row r="485" spans="1:41" ht="18" customHeight="1" x14ac:dyDescent="0.3">
      <c r="A485" s="1">
        <v>2019</v>
      </c>
      <c r="C485" s="2" t="s">
        <v>6388</v>
      </c>
      <c r="D485" s="1" t="s">
        <v>12</v>
      </c>
      <c r="E485" s="3">
        <f>IFERROR(MIN(CM_Bidders),0)</f>
        <v>8</v>
      </c>
      <c r="F485" s="3">
        <f>IFERROR(MAX(CM_Bidders),0)</f>
        <v>15</v>
      </c>
      <c r="G485" s="3">
        <f>IFERROR(AVERAGE(CM_Bidders),0)</f>
        <v>10.733333333333334</v>
      </c>
      <c r="H485" s="40" t="str">
        <f>tbl_CM[[#This Row],[Item '#]]&amp;"     "&amp;tbl_CM[[#This Row],[Description]]&amp;"     ("&amp;tbl_CM[[#This Row],[Unit]]&amp;")"</f>
        <v xml:space="preserve">     Underground Utility Conduits     (LF)</v>
      </c>
      <c r="I485" s="40"/>
      <c r="J485" s="40"/>
      <c r="K485" s="40"/>
      <c r="L485" s="40"/>
      <c r="M485" s="40"/>
      <c r="N485" s="40"/>
      <c r="O485" s="40">
        <v>8</v>
      </c>
      <c r="P485" s="40">
        <v>9.1999999999999993</v>
      </c>
      <c r="Q485" s="40">
        <v>15</v>
      </c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3"/>
    </row>
    <row r="486" spans="1:41" ht="18" customHeight="1" x14ac:dyDescent="0.3">
      <c r="A486" s="1">
        <v>2019</v>
      </c>
      <c r="C486" s="2" t="s">
        <v>6389</v>
      </c>
      <c r="D486" s="1" t="s">
        <v>59</v>
      </c>
      <c r="E486" s="3">
        <f>IFERROR(MIN(CM_Bidders),0)</f>
        <v>2978.5</v>
      </c>
      <c r="F486" s="3">
        <f>IFERROR(MAX(CM_Bidders),0)</f>
        <v>10000</v>
      </c>
      <c r="G486" s="3">
        <f>IFERROR(AVERAGE(CM_Bidders),0)</f>
        <v>5326.166666666667</v>
      </c>
      <c r="H486" s="40" t="str">
        <f>tbl_CM[[#This Row],[Item '#]]&amp;"     "&amp;tbl_CM[[#This Row],[Description]]&amp;"     ("&amp;tbl_CM[[#This Row],[Unit]]&amp;")"</f>
        <v xml:space="preserve">     Utility Transformer Pad &amp; Vault     (EA)</v>
      </c>
      <c r="I486" s="40"/>
      <c r="J486" s="40"/>
      <c r="K486" s="40"/>
      <c r="L486" s="40"/>
      <c r="M486" s="40"/>
      <c r="N486" s="40"/>
      <c r="O486" s="40">
        <v>3000</v>
      </c>
      <c r="P486" s="40">
        <v>2978.5</v>
      </c>
      <c r="Q486" s="40">
        <v>10000</v>
      </c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3"/>
    </row>
    <row r="487" spans="1:41" ht="18" customHeight="1" x14ac:dyDescent="0.3">
      <c r="A487" s="1">
        <v>2019</v>
      </c>
      <c r="C487" s="2" t="s">
        <v>6390</v>
      </c>
      <c r="D487" s="1" t="s">
        <v>59</v>
      </c>
      <c r="E487" s="3">
        <f>IFERROR(MIN(CM_Bidders),0)</f>
        <v>2000</v>
      </c>
      <c r="F487" s="3">
        <f>IFERROR(MAX(CM_Bidders),0)</f>
        <v>7092.05</v>
      </c>
      <c r="G487" s="3">
        <f>IFERROR(AVERAGE(CM_Bidders),0)</f>
        <v>3697.35</v>
      </c>
      <c r="H487" s="40" t="str">
        <f>tbl_CM[[#This Row],[Item '#]]&amp;"     "&amp;tbl_CM[[#This Row],[Description]]&amp;"     ("&amp;tbl_CM[[#This Row],[Unit]]&amp;")"</f>
        <v xml:space="preserve">     CT Cabinet     (EA)</v>
      </c>
      <c r="I487" s="40"/>
      <c r="J487" s="40"/>
      <c r="K487" s="40"/>
      <c r="L487" s="40"/>
      <c r="M487" s="40"/>
      <c r="N487" s="40"/>
      <c r="O487" s="40">
        <v>2000</v>
      </c>
      <c r="P487" s="40">
        <v>7092.05</v>
      </c>
      <c r="Q487" s="40">
        <v>2000</v>
      </c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3"/>
    </row>
    <row r="488" spans="1:41" ht="18" customHeight="1" x14ac:dyDescent="0.3">
      <c r="A488" s="1">
        <v>2019</v>
      </c>
      <c r="C488" s="2" t="s">
        <v>6391</v>
      </c>
      <c r="D488" s="1" t="s">
        <v>59</v>
      </c>
      <c r="E488" s="3">
        <f>IFERROR(MIN(CM_Bidders),0)</f>
        <v>230</v>
      </c>
      <c r="F488" s="3">
        <f>IFERROR(MAX(CM_Bidders),0)</f>
        <v>1000</v>
      </c>
      <c r="G488" s="3">
        <f>IFERROR(AVERAGE(CM_Bidders),0)</f>
        <v>660.31666666666672</v>
      </c>
      <c r="H488" s="40" t="str">
        <f>tbl_CM[[#This Row],[Item '#]]&amp;"     "&amp;tbl_CM[[#This Row],[Description]]&amp;"     ("&amp;tbl_CM[[#This Row],[Unit]]&amp;")"</f>
        <v xml:space="preserve">     Utility Meter Enclosure     (EA)</v>
      </c>
      <c r="I488" s="40"/>
      <c r="J488" s="40"/>
      <c r="K488" s="40"/>
      <c r="L488" s="40"/>
      <c r="M488" s="40"/>
      <c r="N488" s="40"/>
      <c r="O488" s="40">
        <v>230</v>
      </c>
      <c r="P488" s="40">
        <v>750.95</v>
      </c>
      <c r="Q488" s="40">
        <v>1000</v>
      </c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3"/>
    </row>
    <row r="489" spans="1:41" ht="18" customHeight="1" x14ac:dyDescent="0.3">
      <c r="A489" s="1">
        <v>2019</v>
      </c>
      <c r="C489" s="2" t="s">
        <v>6392</v>
      </c>
      <c r="D489" s="1" t="s">
        <v>12</v>
      </c>
      <c r="E489" s="3">
        <f>IFERROR(MIN(CM_Bidders),0)</f>
        <v>29.46</v>
      </c>
      <c r="F489" s="3">
        <f>IFERROR(MAX(CM_Bidders),0)</f>
        <v>40</v>
      </c>
      <c r="G489" s="3">
        <f>IFERROR(AVERAGE(CM_Bidders),0)</f>
        <v>34.82</v>
      </c>
      <c r="H489" s="40" t="str">
        <f>tbl_CM[[#This Row],[Item '#]]&amp;"     "&amp;tbl_CM[[#This Row],[Description]]&amp;"     ("&amp;tbl_CM[[#This Row],[Unit]]&amp;")"</f>
        <v xml:space="preserve">     Underground Pedestal Conduit and Wiring      (LF)</v>
      </c>
      <c r="I489" s="40"/>
      <c r="J489" s="40"/>
      <c r="K489" s="40"/>
      <c r="L489" s="40"/>
      <c r="M489" s="40"/>
      <c r="N489" s="40"/>
      <c r="O489" s="40">
        <v>35</v>
      </c>
      <c r="P489" s="40">
        <v>29.46</v>
      </c>
      <c r="Q489" s="40">
        <v>40</v>
      </c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3"/>
    </row>
    <row r="490" spans="1:41" ht="18" customHeight="1" x14ac:dyDescent="0.3">
      <c r="A490" s="1">
        <v>2019</v>
      </c>
      <c r="C490" s="2" t="s">
        <v>6393</v>
      </c>
      <c r="D490" s="1" t="s">
        <v>12</v>
      </c>
      <c r="E490" s="3">
        <f>IFERROR(MIN(CM_Bidders),0)</f>
        <v>10</v>
      </c>
      <c r="F490" s="3">
        <f>IFERROR(MAX(CM_Bidders),0)</f>
        <v>45</v>
      </c>
      <c r="G490" s="3">
        <f>IFERROR(AVERAGE(CM_Bidders),0)</f>
        <v>24.02333333333333</v>
      </c>
      <c r="H490" s="40" t="str">
        <f>tbl_CM[[#This Row],[Item '#]]&amp;"     "&amp;tbl_CM[[#This Row],[Description]]&amp;"     ("&amp;tbl_CM[[#This Row],[Unit]]&amp;")"</f>
        <v xml:space="preserve">     Underground Electrical Distribution     (LF)</v>
      </c>
      <c r="I490" s="40"/>
      <c r="J490" s="40"/>
      <c r="K490" s="40"/>
      <c r="L490" s="40"/>
      <c r="M490" s="40"/>
      <c r="N490" s="40"/>
      <c r="O490" s="40">
        <v>45</v>
      </c>
      <c r="P490" s="40">
        <v>17.07</v>
      </c>
      <c r="Q490" s="40">
        <v>10</v>
      </c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3"/>
    </row>
    <row r="491" spans="1:41" ht="18" customHeight="1" x14ac:dyDescent="0.3">
      <c r="A491" s="1">
        <v>2019</v>
      </c>
      <c r="C491" s="2" t="s">
        <v>6394</v>
      </c>
      <c r="D491" s="1" t="s">
        <v>12</v>
      </c>
      <c r="E491" s="3">
        <f>IFERROR(MIN(CM_Bidders),0)</f>
        <v>10</v>
      </c>
      <c r="F491" s="3">
        <f>IFERROR(MAX(CM_Bidders),0)</f>
        <v>14.94</v>
      </c>
      <c r="G491" s="3">
        <f>IFERROR(AVERAGE(CM_Bidders),0)</f>
        <v>12.313333333333333</v>
      </c>
      <c r="H491" s="40" t="str">
        <f>tbl_CM[[#This Row],[Item '#]]&amp;"     "&amp;tbl_CM[[#This Row],[Description]]&amp;"     ("&amp;tbl_CM[[#This Row],[Unit]]&amp;")"</f>
        <v xml:space="preserve">     Communications Conduit      (LF)</v>
      </c>
      <c r="I491" s="40"/>
      <c r="J491" s="40"/>
      <c r="K491" s="40"/>
      <c r="L491" s="40"/>
      <c r="M491" s="40"/>
      <c r="N491" s="40"/>
      <c r="O491" s="40">
        <v>12</v>
      </c>
      <c r="P491" s="40">
        <v>14.94</v>
      </c>
      <c r="Q491" s="40">
        <v>10</v>
      </c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3"/>
    </row>
    <row r="492" spans="1:41" ht="18" customHeight="1" x14ac:dyDescent="0.3">
      <c r="A492" s="1">
        <v>2019</v>
      </c>
      <c r="C492" s="2" t="s">
        <v>8362</v>
      </c>
      <c r="D492" s="1" t="s">
        <v>59</v>
      </c>
      <c r="E492" s="3">
        <f>IFERROR(MIN(CM_Bidders),0)</f>
        <v>6046.7</v>
      </c>
      <c r="F492" s="3">
        <f>IFERROR(MAX(CM_Bidders),0)</f>
        <v>20000</v>
      </c>
      <c r="G492" s="3">
        <f>IFERROR(AVERAGE(CM_Bidders),0)</f>
        <v>15015.566666666666</v>
      </c>
      <c r="H492" s="40" t="str">
        <f>tbl_CM[[#This Row],[Item '#]]&amp;"     "&amp;tbl_CM[[#This Row],[Description]]&amp;"     ("&amp;tbl_CM[[#This Row],[Unit]]&amp;")"</f>
        <v xml:space="preserve">     Pump Station Electrical     (EA)</v>
      </c>
      <c r="I492" s="40"/>
      <c r="J492" s="40"/>
      <c r="K492" s="40"/>
      <c r="L492" s="40"/>
      <c r="M492" s="40"/>
      <c r="N492" s="40"/>
      <c r="O492" s="40">
        <v>19000</v>
      </c>
      <c r="P492" s="40">
        <v>6046.7</v>
      </c>
      <c r="Q492" s="40">
        <v>20000</v>
      </c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3"/>
    </row>
    <row r="493" spans="1:41" ht="18" customHeight="1" x14ac:dyDescent="0.3">
      <c r="A493" s="1">
        <v>2019</v>
      </c>
      <c r="C493" s="2" t="s">
        <v>5622</v>
      </c>
      <c r="D493" s="1" t="s">
        <v>8285</v>
      </c>
      <c r="E493" s="3">
        <f>IFERROR(MIN(CM_Bidders),0)</f>
        <v>30000</v>
      </c>
      <c r="F493" s="3">
        <f>IFERROR(MAX(CM_Bidders),0)</f>
        <v>30000</v>
      </c>
      <c r="G493" s="3">
        <f>IFERROR(AVERAGE(CM_Bidders),0)</f>
        <v>30000</v>
      </c>
      <c r="H493" s="40" t="str">
        <f>tbl_CM[[#This Row],[Item '#]]&amp;"     "&amp;tbl_CM[[#This Row],[Description]]&amp;"     ("&amp;tbl_CM[[#This Row],[Unit]]&amp;")"</f>
        <v xml:space="preserve">     Electrical Utility Service Extension Allowance     (ALLOW)</v>
      </c>
      <c r="I493" s="40"/>
      <c r="J493" s="40"/>
      <c r="K493" s="40"/>
      <c r="L493" s="40"/>
      <c r="M493" s="40"/>
      <c r="N493" s="40"/>
      <c r="O493" s="40">
        <v>30000</v>
      </c>
      <c r="P493" s="40">
        <v>30000</v>
      </c>
      <c r="Q493" s="40">
        <v>30000</v>
      </c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3"/>
    </row>
    <row r="494" spans="1:41" ht="18" customHeight="1" x14ac:dyDescent="0.3">
      <c r="A494" s="1">
        <v>2019</v>
      </c>
      <c r="C494" s="2" t="s">
        <v>8363</v>
      </c>
      <c r="D494" s="1" t="s">
        <v>59</v>
      </c>
      <c r="E494" s="3">
        <f>IFERROR(MIN(CM_Bidders),0)</f>
        <v>450</v>
      </c>
      <c r="F494" s="3">
        <f>IFERROR(MAX(CM_Bidders),0)</f>
        <v>555</v>
      </c>
      <c r="G494" s="3">
        <f>IFERROR(AVERAGE(CM_Bidders),0)</f>
        <v>507.5</v>
      </c>
      <c r="H494" s="40" t="str">
        <f>tbl_CM[[#This Row],[Item '#]]&amp;"     "&amp;tbl_CM[[#This Row],[Description]]&amp;"     ("&amp;tbl_CM[[#This Row],[Unit]]&amp;")"</f>
        <v xml:space="preserve">     Shade Trees (3" Cal.)     (EA)</v>
      </c>
      <c r="I494" s="40"/>
      <c r="J494" s="40"/>
      <c r="K494" s="40"/>
      <c r="L494" s="40"/>
      <c r="M494" s="40"/>
      <c r="N494" s="40"/>
      <c r="O494" s="40">
        <v>450</v>
      </c>
      <c r="P494" s="40">
        <v>517.5</v>
      </c>
      <c r="Q494" s="40">
        <v>555</v>
      </c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3"/>
    </row>
    <row r="495" spans="1:41" ht="18" customHeight="1" x14ac:dyDescent="0.3">
      <c r="A495" s="1">
        <v>2019</v>
      </c>
      <c r="C495" s="2" t="s">
        <v>6384</v>
      </c>
      <c r="D495" s="1" t="s">
        <v>59</v>
      </c>
      <c r="E495" s="3">
        <f>IFERROR(MIN(CM_Bidders),0)</f>
        <v>65</v>
      </c>
      <c r="F495" s="3">
        <f>IFERROR(MAX(CM_Bidders),0)</f>
        <v>79</v>
      </c>
      <c r="G495" s="3">
        <f>IFERROR(AVERAGE(CM_Bidders),0)</f>
        <v>71</v>
      </c>
      <c r="H495" s="40" t="str">
        <f>tbl_CM[[#This Row],[Item '#]]&amp;"     "&amp;tbl_CM[[#This Row],[Description]]&amp;"     ("&amp;tbl_CM[[#This Row],[Unit]]&amp;")"</f>
        <v xml:space="preserve">     Shrubs     (EA)</v>
      </c>
      <c r="I495" s="40"/>
      <c r="J495" s="40"/>
      <c r="K495" s="40"/>
      <c r="L495" s="40"/>
      <c r="M495" s="40"/>
      <c r="N495" s="40"/>
      <c r="O495" s="40">
        <v>65</v>
      </c>
      <c r="P495" s="40">
        <v>69</v>
      </c>
      <c r="Q495" s="40">
        <v>79</v>
      </c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3"/>
    </row>
    <row r="496" spans="1:41" ht="18" customHeight="1" x14ac:dyDescent="0.3">
      <c r="A496" s="1">
        <v>2019</v>
      </c>
      <c r="C496" s="2" t="s">
        <v>8364</v>
      </c>
      <c r="D496" s="1" t="s">
        <v>59</v>
      </c>
      <c r="E496" s="3">
        <f>IFERROR(MIN(CM_Bidders),0)</f>
        <v>20</v>
      </c>
      <c r="F496" s="3">
        <f>IFERROR(MAX(CM_Bidders),0)</f>
        <v>30</v>
      </c>
      <c r="G496" s="3">
        <f>IFERROR(AVERAGE(CM_Bidders),0)</f>
        <v>26.25</v>
      </c>
      <c r="H496" s="40" t="str">
        <f>tbl_CM[[#This Row],[Item '#]]&amp;"     "&amp;tbl_CM[[#This Row],[Description]]&amp;"     ("&amp;tbl_CM[[#This Row],[Unit]]&amp;")"</f>
        <v xml:space="preserve">     Ornamental Grass and Perennial Mass     (EA)</v>
      </c>
      <c r="I496" s="40"/>
      <c r="J496" s="40"/>
      <c r="K496" s="40"/>
      <c r="L496" s="40"/>
      <c r="M496" s="40"/>
      <c r="N496" s="40"/>
      <c r="O496" s="40">
        <v>30</v>
      </c>
      <c r="P496" s="40">
        <v>28.75</v>
      </c>
      <c r="Q496" s="40">
        <v>20</v>
      </c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3"/>
    </row>
    <row r="497" spans="1:41" ht="18" customHeight="1" x14ac:dyDescent="0.3">
      <c r="A497" s="1">
        <v>2019</v>
      </c>
      <c r="C497" s="2" t="s">
        <v>6300</v>
      </c>
      <c r="D497" s="1" t="s">
        <v>21</v>
      </c>
      <c r="E497" s="3">
        <f>IFERROR(MIN(CM_Bidders),0)</f>
        <v>1</v>
      </c>
      <c r="F497" s="3">
        <f>IFERROR(MAX(CM_Bidders),0)</f>
        <v>1.65</v>
      </c>
      <c r="G497" s="3">
        <f>IFERROR(AVERAGE(CM_Bidders),0)</f>
        <v>1.3</v>
      </c>
      <c r="H497" s="40" t="str">
        <f>tbl_CM[[#This Row],[Item '#]]&amp;"     "&amp;tbl_CM[[#This Row],[Description]]&amp;"     ("&amp;tbl_CM[[#This Row],[Unit]]&amp;")"</f>
        <v xml:space="preserve">     Fine Grading and Lawn Seeding     (SY)</v>
      </c>
      <c r="I497" s="40"/>
      <c r="J497" s="40"/>
      <c r="K497" s="40"/>
      <c r="L497" s="40"/>
      <c r="M497" s="40"/>
      <c r="N497" s="40"/>
      <c r="O497" s="40">
        <v>1</v>
      </c>
      <c r="P497" s="40">
        <v>1.65</v>
      </c>
      <c r="Q497" s="40">
        <v>1.25</v>
      </c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3"/>
    </row>
    <row r="498" spans="1:41" ht="18" customHeight="1" x14ac:dyDescent="0.3">
      <c r="A498" s="1">
        <v>2019</v>
      </c>
      <c r="C498" s="2" t="s">
        <v>8365</v>
      </c>
      <c r="D498" s="1" t="s">
        <v>8285</v>
      </c>
      <c r="E498" s="3">
        <f>IFERROR(MIN(CM_Bidders),0)</f>
        <v>75000</v>
      </c>
      <c r="F498" s="3">
        <f>IFERROR(MAX(CM_Bidders),0)</f>
        <v>75000</v>
      </c>
      <c r="G498" s="3">
        <f>IFERROR(AVERAGE(CM_Bidders),0)</f>
        <v>75000</v>
      </c>
      <c r="H498" s="40" t="str">
        <f>tbl_CM[[#This Row],[Item '#]]&amp;"     "&amp;tbl_CM[[#This Row],[Description]]&amp;"     ("&amp;tbl_CM[[#This Row],[Unit]]&amp;")"</f>
        <v xml:space="preserve">     Owner's Contingency Allowance     (ALLOW)</v>
      </c>
      <c r="I498" s="40"/>
      <c r="J498" s="40"/>
      <c r="K498" s="40"/>
      <c r="L498" s="40"/>
      <c r="M498" s="40"/>
      <c r="N498" s="40"/>
      <c r="O498" s="40">
        <v>75000</v>
      </c>
      <c r="P498" s="40">
        <v>75000</v>
      </c>
      <c r="Q498" s="40">
        <v>75000</v>
      </c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3"/>
    </row>
    <row r="499" spans="1:41" ht="18" customHeight="1" x14ac:dyDescent="0.3">
      <c r="A499" s="1">
        <v>2019</v>
      </c>
      <c r="C499" s="2" t="s">
        <v>8366</v>
      </c>
      <c r="D499" s="1" t="s">
        <v>29</v>
      </c>
      <c r="E499" s="3">
        <f>IFERROR(MIN(CM_Bidders),0)</f>
        <v>3</v>
      </c>
      <c r="F499" s="3">
        <f>IFERROR(MAX(CM_Bidders),0)</f>
        <v>6</v>
      </c>
      <c r="G499" s="3">
        <f>IFERROR(AVERAGE(CM_Bidders),0)</f>
        <v>4.1499999999999995</v>
      </c>
      <c r="H499" s="40" t="str">
        <f>tbl_CM[[#This Row],[Item '#]]&amp;"     "&amp;tbl_CM[[#This Row],[Description]]&amp;"     ("&amp;tbl_CM[[#This Row],[Unit]]&amp;")"</f>
        <v xml:space="preserve">     ODOT 407 Tack Coat - Milled Surface     (GAL)</v>
      </c>
      <c r="I499" s="40"/>
      <c r="J499" s="40"/>
      <c r="K499" s="40"/>
      <c r="L499" s="40"/>
      <c r="M499" s="40"/>
      <c r="N499" s="40"/>
      <c r="O499" s="40">
        <v>6</v>
      </c>
      <c r="P499" s="40">
        <v>3.45</v>
      </c>
      <c r="Q499" s="40">
        <v>3</v>
      </c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3"/>
    </row>
    <row r="500" spans="1:41" ht="18" customHeight="1" x14ac:dyDescent="0.3">
      <c r="A500" s="1">
        <v>2019</v>
      </c>
      <c r="C500" s="2" t="s">
        <v>8367</v>
      </c>
      <c r="D500" s="1" t="s">
        <v>29</v>
      </c>
      <c r="E500" s="3">
        <f>IFERROR(MIN(CM_Bidders),0)</f>
        <v>3</v>
      </c>
      <c r="F500" s="3">
        <f>IFERROR(MAX(CM_Bidders),0)</f>
        <v>10</v>
      </c>
      <c r="G500" s="3">
        <f>IFERROR(AVERAGE(CM_Bidders),0)</f>
        <v>5.4833333333333334</v>
      </c>
      <c r="H500" s="40" t="str">
        <f>tbl_CM[[#This Row],[Item '#]]&amp;"     "&amp;tbl_CM[[#This Row],[Description]]&amp;"     ("&amp;tbl_CM[[#This Row],[Unit]]&amp;")"</f>
        <v xml:space="preserve">     ODOT 407 Tack Coat - Standard Duty Asphalt     (GAL)</v>
      </c>
      <c r="I500" s="40"/>
      <c r="J500" s="40"/>
      <c r="K500" s="40"/>
      <c r="L500" s="40"/>
      <c r="M500" s="40"/>
      <c r="N500" s="40"/>
      <c r="O500" s="40">
        <v>10</v>
      </c>
      <c r="P500" s="40">
        <v>3.45</v>
      </c>
      <c r="Q500" s="40">
        <v>3</v>
      </c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3"/>
    </row>
    <row r="501" spans="1:41" ht="18" customHeight="1" x14ac:dyDescent="0.3">
      <c r="A501" s="1">
        <v>2019</v>
      </c>
      <c r="C501" s="2" t="s">
        <v>8368</v>
      </c>
      <c r="D501" s="1" t="s">
        <v>29</v>
      </c>
      <c r="E501" s="3">
        <f>IFERROR(MIN(CM_Bidders),0)</f>
        <v>3</v>
      </c>
      <c r="F501" s="3">
        <f>IFERROR(MAX(CM_Bidders),0)</f>
        <v>12</v>
      </c>
      <c r="G501" s="3">
        <f>IFERROR(AVERAGE(CM_Bidders),0)</f>
        <v>6.1499999999999995</v>
      </c>
      <c r="H501" s="40" t="str">
        <f>tbl_CM[[#This Row],[Item '#]]&amp;"     "&amp;tbl_CM[[#This Row],[Description]]&amp;"     ("&amp;tbl_CM[[#This Row],[Unit]]&amp;")"</f>
        <v xml:space="preserve">     ODOT 407 Tack Coat - Heavy Duty Asphalt     (GAL)</v>
      </c>
      <c r="I501" s="40"/>
      <c r="J501" s="40"/>
      <c r="K501" s="40"/>
      <c r="L501" s="40"/>
      <c r="M501" s="40"/>
      <c r="N501" s="40"/>
      <c r="O501" s="40">
        <v>12</v>
      </c>
      <c r="P501" s="40">
        <v>3.45</v>
      </c>
      <c r="Q501" s="40">
        <v>3</v>
      </c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3"/>
    </row>
    <row r="502" spans="1:41" ht="18" customHeight="1" x14ac:dyDescent="0.3">
      <c r="A502" s="1">
        <v>2019</v>
      </c>
      <c r="C502" s="2" t="s">
        <v>6362</v>
      </c>
      <c r="D502" s="1" t="s">
        <v>21</v>
      </c>
      <c r="E502" s="3">
        <f>IFERROR(MIN(CM_Bidders),0)</f>
        <v>50</v>
      </c>
      <c r="F502" s="3">
        <f>IFERROR(MAX(CM_Bidders),0)</f>
        <v>50.8</v>
      </c>
      <c r="G502" s="3">
        <f>IFERROR(AVERAGE(CM_Bidders),0)</f>
        <v>50.266666666666673</v>
      </c>
      <c r="H502" s="40" t="str">
        <f>tbl_CM[[#This Row],[Item '#]]&amp;"     "&amp;tbl_CM[[#This Row],[Description]]&amp;"     ("&amp;tbl_CM[[#This Row],[Unit]]&amp;")"</f>
        <v xml:space="preserve">     Pavement Restoration to Repair Trench Cuts, complete     (SY)</v>
      </c>
      <c r="I502" s="40"/>
      <c r="J502" s="40"/>
      <c r="K502" s="40"/>
      <c r="L502" s="40"/>
      <c r="M502" s="40"/>
      <c r="N502" s="40"/>
      <c r="O502" s="40">
        <v>50</v>
      </c>
      <c r="P502" s="40">
        <v>50.8</v>
      </c>
      <c r="Q502" s="40">
        <v>50</v>
      </c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3"/>
    </row>
    <row r="503" spans="1:41" ht="18" customHeight="1" x14ac:dyDescent="0.3">
      <c r="A503" s="1">
        <v>2019</v>
      </c>
      <c r="C503" s="2" t="s">
        <v>8369</v>
      </c>
      <c r="D503" s="1" t="s">
        <v>21</v>
      </c>
      <c r="E503" s="3">
        <f>IFERROR(MIN(CM_Bidders),0)</f>
        <v>3.11</v>
      </c>
      <c r="F503" s="3">
        <f>IFERROR(MAX(CM_Bidders),0)</f>
        <v>8</v>
      </c>
      <c r="G503" s="3">
        <f>IFERROR(AVERAGE(CM_Bidders),0)</f>
        <v>5.37</v>
      </c>
      <c r="H503" s="40" t="str">
        <f>tbl_CM[[#This Row],[Item '#]]&amp;"     "&amp;tbl_CM[[#This Row],[Description]]&amp;"     ("&amp;tbl_CM[[#This Row],[Unit]]&amp;")"</f>
        <v xml:space="preserve">     ADD:  Pavement Removal     (SY)</v>
      </c>
      <c r="I503" s="40"/>
      <c r="J503" s="40"/>
      <c r="K503" s="40"/>
      <c r="L503" s="40"/>
      <c r="M503" s="40"/>
      <c r="N503" s="40"/>
      <c r="O503" s="40">
        <v>8</v>
      </c>
      <c r="P503" s="40">
        <v>3.11</v>
      </c>
      <c r="Q503" s="40">
        <v>5</v>
      </c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3"/>
    </row>
    <row r="504" spans="1:41" ht="18" customHeight="1" x14ac:dyDescent="0.3">
      <c r="A504" s="1">
        <v>2019</v>
      </c>
      <c r="C504" s="2" t="s">
        <v>8370</v>
      </c>
      <c r="D504" s="1" t="s">
        <v>14</v>
      </c>
      <c r="E504" s="3">
        <f>IFERROR(MIN(CM_Bidders),0)</f>
        <v>6.19</v>
      </c>
      <c r="F504" s="3">
        <f>IFERROR(MAX(CM_Bidders),0)</f>
        <v>10</v>
      </c>
      <c r="G504" s="3">
        <f>IFERROR(AVERAGE(CM_Bidders),0)</f>
        <v>8.73</v>
      </c>
      <c r="H504" s="40" t="str">
        <f>tbl_CM[[#This Row],[Item '#]]&amp;"     "&amp;tbl_CM[[#This Row],[Description]]&amp;"     ("&amp;tbl_CM[[#This Row],[Unit]]&amp;")"</f>
        <v xml:space="preserve">     ADD:  Excavation (Cut/Fill) (Additional 1.5" Depth)     (CY)</v>
      </c>
      <c r="I504" s="40"/>
      <c r="J504" s="40"/>
      <c r="K504" s="40"/>
      <c r="L504" s="40"/>
      <c r="M504" s="40"/>
      <c r="N504" s="40"/>
      <c r="O504" s="40">
        <v>10</v>
      </c>
      <c r="P504" s="40">
        <v>6.19</v>
      </c>
      <c r="Q504" s="40">
        <v>10</v>
      </c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3"/>
    </row>
    <row r="505" spans="1:41" ht="18" customHeight="1" x14ac:dyDescent="0.3">
      <c r="A505" s="1">
        <v>2019</v>
      </c>
      <c r="C505" s="2" t="s">
        <v>8371</v>
      </c>
      <c r="D505" s="1" t="s">
        <v>21</v>
      </c>
      <c r="E505" s="3">
        <f>IFERROR(MIN(CM_Bidders),0)</f>
        <v>1.38</v>
      </c>
      <c r="F505" s="3">
        <f>IFERROR(MAX(CM_Bidders),0)</f>
        <v>5</v>
      </c>
      <c r="G505" s="3">
        <f>IFERROR(AVERAGE(CM_Bidders),0)</f>
        <v>2.793333333333333</v>
      </c>
      <c r="H505" s="40" t="str">
        <f>tbl_CM[[#This Row],[Item '#]]&amp;"     "&amp;tbl_CM[[#This Row],[Description]]&amp;"     ("&amp;tbl_CM[[#This Row],[Unit]]&amp;")"</f>
        <v xml:space="preserve">     ADD:  Subgrade Preparation     (SY)</v>
      </c>
      <c r="I505" s="40"/>
      <c r="J505" s="40"/>
      <c r="K505" s="40"/>
      <c r="L505" s="40"/>
      <c r="M505" s="40"/>
      <c r="N505" s="40"/>
      <c r="O505" s="40">
        <v>2</v>
      </c>
      <c r="P505" s="40">
        <v>1.38</v>
      </c>
      <c r="Q505" s="40">
        <v>5</v>
      </c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3"/>
    </row>
    <row r="506" spans="1:41" ht="18" customHeight="1" x14ac:dyDescent="0.3">
      <c r="A506" s="1">
        <v>2019</v>
      </c>
      <c r="C506" s="2" t="s">
        <v>8372</v>
      </c>
      <c r="D506" s="1" t="s">
        <v>14</v>
      </c>
      <c r="E506" s="3">
        <f>IFERROR(MIN(CM_Bidders),0)</f>
        <v>210</v>
      </c>
      <c r="F506" s="3">
        <f>IFERROR(MAX(CM_Bidders),0)</f>
        <v>241</v>
      </c>
      <c r="G506" s="3">
        <f>IFERROR(AVERAGE(CM_Bidders),0)</f>
        <v>223.93333333333331</v>
      </c>
      <c r="H506" s="40" t="str">
        <f>tbl_CM[[#This Row],[Item '#]]&amp;"     "&amp;tbl_CM[[#This Row],[Description]]&amp;"     ("&amp;tbl_CM[[#This Row],[Unit]]&amp;")"</f>
        <v xml:space="preserve">     ADD:  ODOT 441 Asphalt Concrete Surface Course, Type 1 (448) - Heavy Duty Asphalt Pavement (1 1/4")     (CY)</v>
      </c>
      <c r="I506" s="40"/>
      <c r="J506" s="40"/>
      <c r="K506" s="40"/>
      <c r="L506" s="40"/>
      <c r="M506" s="40"/>
      <c r="N506" s="40"/>
      <c r="O506" s="40">
        <v>210</v>
      </c>
      <c r="P506" s="40">
        <v>220.8</v>
      </c>
      <c r="Q506" s="40">
        <v>241</v>
      </c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3"/>
    </row>
    <row r="507" spans="1:41" ht="18" customHeight="1" x14ac:dyDescent="0.3">
      <c r="A507" s="1">
        <v>2019</v>
      </c>
      <c r="C507" s="2" t="s">
        <v>8373</v>
      </c>
      <c r="D507" s="1" t="s">
        <v>14</v>
      </c>
      <c r="E507" s="3">
        <f>IFERROR(MIN(CM_Bidders),0)</f>
        <v>188</v>
      </c>
      <c r="F507" s="3">
        <f>IFERROR(MAX(CM_Bidders),0)</f>
        <v>216</v>
      </c>
      <c r="G507" s="3">
        <f>IFERROR(AVERAGE(CM_Bidders),0)</f>
        <v>203.28333333333333</v>
      </c>
      <c r="H507" s="40" t="str">
        <f>tbl_CM[[#This Row],[Item '#]]&amp;"     "&amp;tbl_CM[[#This Row],[Description]]&amp;"     ("&amp;tbl_CM[[#This Row],[Unit]]&amp;")"</f>
        <v xml:space="preserve">     ADD:  ODOT 441 Asphalt Concrete Intermediate Course, Type 2 (448) - Heavy Duty Pavement (1 3/4")     (CY)</v>
      </c>
      <c r="I507" s="40"/>
      <c r="J507" s="40"/>
      <c r="K507" s="40"/>
      <c r="L507" s="40"/>
      <c r="M507" s="40"/>
      <c r="N507" s="40"/>
      <c r="O507" s="40">
        <v>188</v>
      </c>
      <c r="P507" s="40">
        <v>205.85</v>
      </c>
      <c r="Q507" s="40">
        <v>216</v>
      </c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3"/>
    </row>
    <row r="508" spans="1:41" ht="18" customHeight="1" x14ac:dyDescent="0.3">
      <c r="A508" s="1">
        <v>2019</v>
      </c>
      <c r="C508" s="2" t="s">
        <v>8374</v>
      </c>
      <c r="D508" s="1" t="s">
        <v>14</v>
      </c>
      <c r="E508" s="3">
        <f>IFERROR(MIN(CM_Bidders),0)</f>
        <v>186</v>
      </c>
      <c r="F508" s="3">
        <f>IFERROR(MAX(CM_Bidders),0)</f>
        <v>213</v>
      </c>
      <c r="G508" s="3">
        <f>IFERROR(AVERAGE(CM_Bidders),0)</f>
        <v>195.86666666666667</v>
      </c>
      <c r="H508" s="40" t="str">
        <f>tbl_CM[[#This Row],[Item '#]]&amp;"     "&amp;tbl_CM[[#This Row],[Description]]&amp;"     ("&amp;tbl_CM[[#This Row],[Unit]]&amp;")"</f>
        <v xml:space="preserve">     ADD:  ODOT 301 Asphalt Concrete Base Course - Heavy Duty Pavement (4")     (CY)</v>
      </c>
      <c r="I508" s="40"/>
      <c r="J508" s="40"/>
      <c r="K508" s="40"/>
      <c r="L508" s="40"/>
      <c r="M508" s="40"/>
      <c r="N508" s="40"/>
      <c r="O508" s="40">
        <v>186</v>
      </c>
      <c r="P508" s="40">
        <v>188.6</v>
      </c>
      <c r="Q508" s="40">
        <v>213</v>
      </c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3"/>
    </row>
    <row r="509" spans="1:41" ht="18" customHeight="1" x14ac:dyDescent="0.3">
      <c r="A509" s="1">
        <v>2019</v>
      </c>
      <c r="C509" s="2" t="s">
        <v>8375</v>
      </c>
      <c r="D509" s="1" t="s">
        <v>14</v>
      </c>
      <c r="E509" s="3">
        <f>IFERROR(MIN(CM_Bidders),0)</f>
        <v>40</v>
      </c>
      <c r="F509" s="3">
        <f>IFERROR(MAX(CM_Bidders),0)</f>
        <v>56.55</v>
      </c>
      <c r="G509" s="3">
        <f>IFERROR(AVERAGE(CM_Bidders),0)</f>
        <v>50.183333333333337</v>
      </c>
      <c r="H509" s="40" t="str">
        <f>tbl_CM[[#This Row],[Item '#]]&amp;"     "&amp;tbl_CM[[#This Row],[Description]]&amp;"     ("&amp;tbl_CM[[#This Row],[Unit]]&amp;")"</f>
        <v xml:space="preserve">     ADD:  ODOT 304 Aggregate Base - Heavy Duty Asphalt Pavement (6")     (CY)</v>
      </c>
      <c r="I509" s="40"/>
      <c r="J509" s="40"/>
      <c r="K509" s="40"/>
      <c r="L509" s="40"/>
      <c r="M509" s="40"/>
      <c r="N509" s="40"/>
      <c r="O509" s="40">
        <v>40</v>
      </c>
      <c r="P509" s="40">
        <v>56.55</v>
      </c>
      <c r="Q509" s="40">
        <v>54</v>
      </c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3"/>
    </row>
    <row r="510" spans="1:41" ht="18" customHeight="1" x14ac:dyDescent="0.3">
      <c r="A510" s="1">
        <v>2019</v>
      </c>
      <c r="C510" s="2" t="s">
        <v>8376</v>
      </c>
      <c r="D510" s="1" t="s">
        <v>29</v>
      </c>
      <c r="E510" s="3">
        <f>IFERROR(MIN(CM_Bidders),0)</f>
        <v>3.45</v>
      </c>
      <c r="F510" s="3">
        <f>IFERROR(MAX(CM_Bidders),0)</f>
        <v>7</v>
      </c>
      <c r="G510" s="3">
        <f>IFERROR(AVERAGE(CM_Bidders),0)</f>
        <v>5.4833333333333334</v>
      </c>
      <c r="H510" s="40" t="str">
        <f>tbl_CM[[#This Row],[Item '#]]&amp;"     "&amp;tbl_CM[[#This Row],[Description]]&amp;"     ("&amp;tbl_CM[[#This Row],[Unit]]&amp;")"</f>
        <v xml:space="preserve">     ADD:  Asphalt Tack Coat - Heavy Duty Asphalt     (GAL)</v>
      </c>
      <c r="I510" s="40"/>
      <c r="J510" s="40"/>
      <c r="K510" s="40"/>
      <c r="L510" s="40"/>
      <c r="M510" s="40"/>
      <c r="N510" s="40"/>
      <c r="O510" s="40">
        <v>6</v>
      </c>
      <c r="P510" s="40">
        <v>3.45</v>
      </c>
      <c r="Q510" s="40">
        <v>7</v>
      </c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3"/>
    </row>
    <row r="511" spans="1:41" ht="18" customHeight="1" x14ac:dyDescent="0.3">
      <c r="A511" s="1">
        <v>2019</v>
      </c>
      <c r="C511" s="2" t="s">
        <v>8377</v>
      </c>
      <c r="D511" s="1" t="s">
        <v>12</v>
      </c>
      <c r="E511" s="3">
        <f>IFERROR(MIN(CM_Bidders),0)</f>
        <v>2</v>
      </c>
      <c r="F511" s="3">
        <f>IFERROR(MAX(CM_Bidders),0)</f>
        <v>5</v>
      </c>
      <c r="G511" s="3">
        <f>IFERROR(AVERAGE(CM_Bidders),0)</f>
        <v>3.1</v>
      </c>
      <c r="H511" s="40" t="str">
        <f>tbl_CM[[#This Row],[Item '#]]&amp;"     "&amp;tbl_CM[[#This Row],[Description]]&amp;"     ("&amp;tbl_CM[[#This Row],[Unit]]&amp;")"</f>
        <v xml:space="preserve">     DEDUCT:  Sawcut Existing Pavement     (LF)</v>
      </c>
      <c r="I511" s="40"/>
      <c r="J511" s="40"/>
      <c r="K511" s="40"/>
      <c r="L511" s="40"/>
      <c r="M511" s="40"/>
      <c r="N511" s="40"/>
      <c r="O511" s="40">
        <v>2</v>
      </c>
      <c r="P511" s="40">
        <v>2.2999999999999998</v>
      </c>
      <c r="Q511" s="40">
        <v>5</v>
      </c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3"/>
    </row>
    <row r="512" spans="1:41" ht="18" customHeight="1" x14ac:dyDescent="0.3">
      <c r="A512" s="1">
        <v>2019</v>
      </c>
      <c r="C512" s="2" t="s">
        <v>8378</v>
      </c>
      <c r="D512" s="1" t="s">
        <v>21</v>
      </c>
      <c r="E512" s="3">
        <f>IFERROR(MIN(CM_Bidders),0)</f>
        <v>2.25</v>
      </c>
      <c r="F512" s="3">
        <f>IFERROR(MAX(CM_Bidders),0)</f>
        <v>5</v>
      </c>
      <c r="G512" s="3">
        <f>IFERROR(AVERAGE(CM_Bidders),0)</f>
        <v>3.9499999999999997</v>
      </c>
      <c r="H512" s="40" t="str">
        <f>tbl_CM[[#This Row],[Item '#]]&amp;"     "&amp;tbl_CM[[#This Row],[Description]]&amp;"     ("&amp;tbl_CM[[#This Row],[Unit]]&amp;")"</f>
        <v xml:space="preserve">     DEDUCT:  Mill Existing Asphalt Pavement (2")     (SY)</v>
      </c>
      <c r="I512" s="40"/>
      <c r="J512" s="40"/>
      <c r="K512" s="40"/>
      <c r="L512" s="40"/>
      <c r="M512" s="40"/>
      <c r="N512" s="40"/>
      <c r="O512" s="40">
        <v>4.5999999999999996</v>
      </c>
      <c r="P512" s="40">
        <v>2.25</v>
      </c>
      <c r="Q512" s="40">
        <v>5</v>
      </c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3"/>
    </row>
    <row r="513" spans="1:41" ht="18" customHeight="1" x14ac:dyDescent="0.3">
      <c r="A513" s="1">
        <v>2019</v>
      </c>
      <c r="C513" s="2" t="s">
        <v>8379</v>
      </c>
      <c r="D513" s="1" t="s">
        <v>14</v>
      </c>
      <c r="E513" s="3">
        <f>IFERROR(MIN(CM_Bidders),0)</f>
        <v>210</v>
      </c>
      <c r="F513" s="3">
        <f>IFERROR(MAX(CM_Bidders),0)</f>
        <v>230</v>
      </c>
      <c r="G513" s="3">
        <f>IFERROR(AVERAGE(CM_Bidders),0)</f>
        <v>219.33333333333334</v>
      </c>
      <c r="H513" s="40" t="str">
        <f>tbl_CM[[#This Row],[Item '#]]&amp;"     "&amp;tbl_CM[[#This Row],[Description]]&amp;"     ("&amp;tbl_CM[[#This Row],[Unit]]&amp;")"</f>
        <v xml:space="preserve">     DEDUCT:  ODOT 441 Asphalt Concrete Surface Course, Type 1 (448) - Asphalt Overlay (2")     (CY)</v>
      </c>
      <c r="I513" s="40"/>
      <c r="J513" s="40"/>
      <c r="K513" s="40"/>
      <c r="L513" s="40"/>
      <c r="M513" s="40"/>
      <c r="N513" s="40"/>
      <c r="O513" s="40">
        <v>210</v>
      </c>
      <c r="P513" s="40">
        <v>230</v>
      </c>
      <c r="Q513" s="40">
        <v>218</v>
      </c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3"/>
    </row>
    <row r="514" spans="1:41" ht="18" customHeight="1" x14ac:dyDescent="0.3">
      <c r="A514" s="1">
        <v>2019</v>
      </c>
      <c r="C514" s="2" t="s">
        <v>8380</v>
      </c>
      <c r="D514" s="1" t="s">
        <v>29</v>
      </c>
      <c r="E514" s="3">
        <f>IFERROR(MIN(CM_Bidders),0)</f>
        <v>3</v>
      </c>
      <c r="F514" s="3">
        <f>IFERROR(MAX(CM_Bidders),0)</f>
        <v>6</v>
      </c>
      <c r="G514" s="3">
        <f>IFERROR(AVERAGE(CM_Bidders),0)</f>
        <v>4.1499999999999995</v>
      </c>
      <c r="H514" s="40" t="str">
        <f>tbl_CM[[#This Row],[Item '#]]&amp;"     "&amp;tbl_CM[[#This Row],[Description]]&amp;"     ("&amp;tbl_CM[[#This Row],[Unit]]&amp;")"</f>
        <v xml:space="preserve">     DEDUCT:  Asphalt Tack Coat - Milled Surface     (GAL)</v>
      </c>
      <c r="I514" s="40"/>
      <c r="J514" s="40"/>
      <c r="K514" s="40"/>
      <c r="L514" s="40"/>
      <c r="M514" s="40"/>
      <c r="N514" s="40"/>
      <c r="O514" s="40">
        <v>6</v>
      </c>
      <c r="P514" s="40">
        <v>3.45</v>
      </c>
      <c r="Q514" s="40">
        <v>3</v>
      </c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3"/>
    </row>
    <row r="515" spans="1:41" ht="18" customHeight="1" x14ac:dyDescent="0.3">
      <c r="A515" s="1">
        <v>2019</v>
      </c>
      <c r="C515" s="2" t="s">
        <v>8381</v>
      </c>
      <c r="D515" s="1" t="s">
        <v>21</v>
      </c>
      <c r="E515" s="3">
        <f>IFERROR(MIN(CM_Bidders),0)</f>
        <v>50</v>
      </c>
      <c r="F515" s="3">
        <f>IFERROR(MAX(CM_Bidders),0)</f>
        <v>50.8</v>
      </c>
      <c r="G515" s="3">
        <f>IFERROR(AVERAGE(CM_Bidders),0)</f>
        <v>50.266666666666673</v>
      </c>
      <c r="H515" s="40" t="str">
        <f>tbl_CM[[#This Row],[Item '#]]&amp;"     "&amp;tbl_CM[[#This Row],[Description]]&amp;"     ("&amp;tbl_CM[[#This Row],[Unit]]&amp;")"</f>
        <v xml:space="preserve">     DEDUCT:  Pavement Restoration to Repair Trench Cuts, complete     (SY)</v>
      </c>
      <c r="I515" s="40"/>
      <c r="J515" s="40"/>
      <c r="K515" s="40"/>
      <c r="L515" s="40"/>
      <c r="M515" s="40"/>
      <c r="N515" s="40"/>
      <c r="O515" s="40">
        <v>50</v>
      </c>
      <c r="P515" s="40">
        <v>50.8</v>
      </c>
      <c r="Q515" s="40">
        <v>50</v>
      </c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3"/>
    </row>
    <row r="516" spans="1:41" ht="18" customHeight="1" x14ac:dyDescent="0.3">
      <c r="A516" s="1">
        <v>2020</v>
      </c>
      <c r="C516" s="2" t="s">
        <v>5052</v>
      </c>
      <c r="D516" s="1" t="s">
        <v>9</v>
      </c>
      <c r="E516" s="3">
        <f>IFERROR(MIN(CM_Bidders),0)</f>
        <v>9700</v>
      </c>
      <c r="F516" s="3">
        <f>IFERROR(MAX(CM_Bidders),0)</f>
        <v>37183.599999999999</v>
      </c>
      <c r="G516" s="3">
        <f>IFERROR(AVERAGE(CM_Bidders),0)</f>
        <v>20251.383333333331</v>
      </c>
      <c r="H516" s="40" t="str">
        <f>tbl_CM[[#This Row],[Item '#]]&amp;"     "&amp;tbl_CM[[#This Row],[Description]]&amp;"     ("&amp;tbl_CM[[#This Row],[Unit]]&amp;")"</f>
        <v xml:space="preserve">     Temporary Sediment and Erosion Control     (LS)</v>
      </c>
      <c r="I516" s="40">
        <v>9700</v>
      </c>
      <c r="J516" s="40">
        <v>21264</v>
      </c>
      <c r="K516" s="40">
        <v>11360.7</v>
      </c>
      <c r="L516" s="40">
        <v>37183.599999999999</v>
      </c>
      <c r="M516" s="40">
        <v>12000</v>
      </c>
      <c r="N516" s="40">
        <v>30000</v>
      </c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3"/>
    </row>
    <row r="517" spans="1:41" ht="18" customHeight="1" x14ac:dyDescent="0.3">
      <c r="A517" s="1">
        <v>2020</v>
      </c>
      <c r="C517" s="2" t="s">
        <v>8277</v>
      </c>
      <c r="D517" s="1" t="s">
        <v>12</v>
      </c>
      <c r="E517" s="3">
        <f>IFERROR(MIN(CM_Bidders),0)</f>
        <v>4.3600000000000003</v>
      </c>
      <c r="F517" s="3">
        <f>IFERROR(MAX(CM_Bidders),0)</f>
        <v>10.199999999999999</v>
      </c>
      <c r="G517" s="3">
        <f>IFERROR(AVERAGE(CM_Bidders),0)</f>
        <v>6.8433333333333337</v>
      </c>
      <c r="H517" s="40" t="str">
        <f>tbl_CM[[#This Row],[Item '#]]&amp;"     "&amp;tbl_CM[[#This Row],[Description]]&amp;"     ("&amp;tbl_CM[[#This Row],[Unit]]&amp;")"</f>
        <v xml:space="preserve">     Construction Fence (4' High PVC)     (LF)</v>
      </c>
      <c r="I517" s="40">
        <v>5</v>
      </c>
      <c r="J517" s="40">
        <v>9</v>
      </c>
      <c r="K517" s="40">
        <v>4.3600000000000003</v>
      </c>
      <c r="L517" s="40">
        <v>10.199999999999999</v>
      </c>
      <c r="M517" s="40">
        <v>6</v>
      </c>
      <c r="N517" s="40">
        <v>6.5</v>
      </c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3"/>
    </row>
    <row r="518" spans="1:41" ht="18" customHeight="1" x14ac:dyDescent="0.3">
      <c r="A518" s="1">
        <v>2020</v>
      </c>
      <c r="C518" s="2" t="s">
        <v>8278</v>
      </c>
      <c r="D518" s="1" t="s">
        <v>12</v>
      </c>
      <c r="E518" s="3">
        <f>IFERROR(MIN(CM_Bidders),0)</f>
        <v>5.35</v>
      </c>
      <c r="F518" s="3">
        <f>IFERROR(MAX(CM_Bidders),0)</f>
        <v>9.9</v>
      </c>
      <c r="G518" s="3">
        <f>IFERROR(AVERAGE(CM_Bidders),0)</f>
        <v>7.2133333333333338</v>
      </c>
      <c r="H518" s="40" t="str">
        <f>tbl_CM[[#This Row],[Item '#]]&amp;"     "&amp;tbl_CM[[#This Row],[Description]]&amp;"     ("&amp;tbl_CM[[#This Row],[Unit]]&amp;")"</f>
        <v xml:space="preserve">     Construction Fence (Chain Link)     (LF)</v>
      </c>
      <c r="I518" s="40">
        <v>5.35</v>
      </c>
      <c r="J518" s="40">
        <v>6.25</v>
      </c>
      <c r="K518" s="40">
        <v>6.78</v>
      </c>
      <c r="L518" s="40">
        <v>9.9</v>
      </c>
      <c r="M518" s="40">
        <v>8</v>
      </c>
      <c r="N518" s="40">
        <v>7</v>
      </c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3"/>
    </row>
    <row r="519" spans="1:41" ht="18" customHeight="1" x14ac:dyDescent="0.3">
      <c r="A519" s="1">
        <v>2020</v>
      </c>
      <c r="C519" s="2" t="s">
        <v>9230</v>
      </c>
      <c r="D519" s="1" t="s">
        <v>9</v>
      </c>
      <c r="E519" s="3">
        <f>IFERROR(MIN(CM_Bidders),0)</f>
        <v>790</v>
      </c>
      <c r="F519" s="3">
        <f>IFERROR(MAX(CM_Bidders),0)</f>
        <v>4624.3999999999996</v>
      </c>
      <c r="G519" s="3">
        <f>IFERROR(AVERAGE(CM_Bidders),0)</f>
        <v>2017.9666666666665</v>
      </c>
      <c r="H519" s="40" t="str">
        <f>tbl_CM[[#This Row],[Item '#]]&amp;"     "&amp;tbl_CM[[#This Row],[Description]]&amp;"     ("&amp;tbl_CM[[#This Row],[Unit]]&amp;")"</f>
        <v xml:space="preserve">     Tree Protection, As Field Directed by Owner     (LS)</v>
      </c>
      <c r="I519" s="40">
        <v>1000</v>
      </c>
      <c r="J519" s="40">
        <v>790</v>
      </c>
      <c r="K519" s="40">
        <v>1193.4000000000001</v>
      </c>
      <c r="L519" s="40">
        <v>4624.3999999999996</v>
      </c>
      <c r="M519" s="40">
        <v>2000</v>
      </c>
      <c r="N519" s="40">
        <v>2500</v>
      </c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3"/>
    </row>
    <row r="520" spans="1:41" ht="18" customHeight="1" x14ac:dyDescent="0.3">
      <c r="A520" s="1">
        <v>2020</v>
      </c>
      <c r="C520" s="2" t="s">
        <v>5626</v>
      </c>
      <c r="D520" s="1" t="s">
        <v>59</v>
      </c>
      <c r="E520" s="3">
        <f>IFERROR(MIN(CM_Bidders),0)</f>
        <v>1051.3</v>
      </c>
      <c r="F520" s="3">
        <f>IFERROR(MAX(CM_Bidders),0)</f>
        <v>3970</v>
      </c>
      <c r="G520" s="3">
        <f>IFERROR(AVERAGE(CM_Bidders),0)</f>
        <v>2129.5666666666666</v>
      </c>
      <c r="H520" s="40" t="str">
        <f>tbl_CM[[#This Row],[Item '#]]&amp;"     "&amp;tbl_CM[[#This Row],[Description]]&amp;"     ("&amp;tbl_CM[[#This Row],[Unit]]&amp;")"</f>
        <v xml:space="preserve">     Concrete Washout Station     (EA)</v>
      </c>
      <c r="I520" s="40">
        <v>3000</v>
      </c>
      <c r="J520" s="40">
        <v>3970</v>
      </c>
      <c r="K520" s="40">
        <v>1556.1</v>
      </c>
      <c r="L520" s="40">
        <v>1051.3</v>
      </c>
      <c r="M520" s="40">
        <v>1400</v>
      </c>
      <c r="N520" s="40">
        <v>1800</v>
      </c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3"/>
    </row>
    <row r="521" spans="1:41" ht="18" customHeight="1" x14ac:dyDescent="0.3">
      <c r="A521" s="1">
        <v>2020</v>
      </c>
      <c r="C521" s="2" t="s">
        <v>8279</v>
      </c>
      <c r="D521" s="1" t="s">
        <v>9</v>
      </c>
      <c r="E521" s="3">
        <f>IFERROR(MIN(CM_Bidders),0)</f>
        <v>30000</v>
      </c>
      <c r="F521" s="3">
        <f>IFERROR(MAX(CM_Bidders),0)</f>
        <v>133997.1</v>
      </c>
      <c r="G521" s="3">
        <f>IFERROR(AVERAGE(CM_Bidders),0)</f>
        <v>69002.849999999991</v>
      </c>
      <c r="H521" s="40" t="str">
        <f>tbl_CM[[#This Row],[Item '#]]&amp;"     "&amp;tbl_CM[[#This Row],[Description]]&amp;"     ("&amp;tbl_CM[[#This Row],[Unit]]&amp;")"</f>
        <v xml:space="preserve">     Clearing and Grubbing - Including Tree and Stump Removal     (LS)</v>
      </c>
      <c r="I521" s="40">
        <v>89900</v>
      </c>
      <c r="J521" s="40">
        <v>78000</v>
      </c>
      <c r="K521" s="40">
        <v>42120</v>
      </c>
      <c r="L521" s="40">
        <v>133997.1</v>
      </c>
      <c r="M521" s="40">
        <v>30000</v>
      </c>
      <c r="N521" s="40">
        <v>40000</v>
      </c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3"/>
    </row>
    <row r="522" spans="1:41" ht="18" customHeight="1" x14ac:dyDescent="0.3">
      <c r="A522" s="1">
        <v>2020</v>
      </c>
      <c r="C522" s="2" t="s">
        <v>5629</v>
      </c>
      <c r="D522" s="1" t="s">
        <v>12</v>
      </c>
      <c r="E522" s="3">
        <f>IFERROR(MIN(CM_Bidders),0)</f>
        <v>1.5</v>
      </c>
      <c r="F522" s="3">
        <f>IFERROR(MAX(CM_Bidders),0)</f>
        <v>9.5</v>
      </c>
      <c r="G522" s="3">
        <f>IFERROR(AVERAGE(CM_Bidders),0)</f>
        <v>4.0533333333333337</v>
      </c>
      <c r="H522" s="40" t="str">
        <f>tbl_CM[[#This Row],[Item '#]]&amp;"     "&amp;tbl_CM[[#This Row],[Description]]&amp;"     ("&amp;tbl_CM[[#This Row],[Unit]]&amp;")"</f>
        <v xml:space="preserve">     Sawcut Existing Pavement     (LF)</v>
      </c>
      <c r="I522" s="40">
        <v>3</v>
      </c>
      <c r="J522" s="40">
        <v>9.5</v>
      </c>
      <c r="K522" s="40">
        <v>3.02</v>
      </c>
      <c r="L522" s="40">
        <v>3.3</v>
      </c>
      <c r="M522" s="40">
        <v>4</v>
      </c>
      <c r="N522" s="40">
        <v>1.5</v>
      </c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3"/>
    </row>
    <row r="523" spans="1:41" ht="18" customHeight="1" x14ac:dyDescent="0.3">
      <c r="A523" s="1">
        <v>2020</v>
      </c>
      <c r="C523" s="2" t="s">
        <v>4987</v>
      </c>
      <c r="D523" s="1" t="s">
        <v>21</v>
      </c>
      <c r="E523" s="3">
        <f>IFERROR(MIN(CM_Bidders),0)</f>
        <v>3.5</v>
      </c>
      <c r="F523" s="3">
        <f>IFERROR(MAX(CM_Bidders),0)</f>
        <v>10</v>
      </c>
      <c r="G523" s="3">
        <f>IFERROR(AVERAGE(CM_Bidders),0)</f>
        <v>5.7299999999999995</v>
      </c>
      <c r="H523" s="40" t="str">
        <f>tbl_CM[[#This Row],[Item '#]]&amp;"     "&amp;tbl_CM[[#This Row],[Description]]&amp;"     ("&amp;tbl_CM[[#This Row],[Unit]]&amp;")"</f>
        <v xml:space="preserve">     Pavement Removal     (SY)</v>
      </c>
      <c r="I523" s="40">
        <v>10</v>
      </c>
      <c r="J523" s="40">
        <v>5.2</v>
      </c>
      <c r="K523" s="40">
        <v>3.68</v>
      </c>
      <c r="L523" s="40">
        <v>3.5</v>
      </c>
      <c r="M523" s="40">
        <v>6</v>
      </c>
      <c r="N523" s="40">
        <v>6</v>
      </c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3"/>
    </row>
    <row r="524" spans="1:41" ht="18" customHeight="1" x14ac:dyDescent="0.3">
      <c r="A524" s="1">
        <v>2020</v>
      </c>
      <c r="C524" s="2" t="s">
        <v>8280</v>
      </c>
      <c r="D524" s="1" t="s">
        <v>21</v>
      </c>
      <c r="E524" s="3">
        <f>IFERROR(MIN(CM_Bidders),0)</f>
        <v>5</v>
      </c>
      <c r="F524" s="3">
        <f>IFERROR(MAX(CM_Bidders),0)</f>
        <v>18.600000000000001</v>
      </c>
      <c r="G524" s="3">
        <f>IFERROR(AVERAGE(CM_Bidders),0)</f>
        <v>9.1349999999999998</v>
      </c>
      <c r="H524" s="40" t="str">
        <f>tbl_CM[[#This Row],[Item '#]]&amp;"     "&amp;tbl_CM[[#This Row],[Description]]&amp;"     ("&amp;tbl_CM[[#This Row],[Unit]]&amp;")"</f>
        <v xml:space="preserve">     Pavement Removal (Existing R/V Pads Top) (6")     (SY)</v>
      </c>
      <c r="I524" s="40">
        <v>10</v>
      </c>
      <c r="J524" s="40">
        <v>7.25</v>
      </c>
      <c r="K524" s="40">
        <v>7.96</v>
      </c>
      <c r="L524" s="40">
        <v>18.600000000000001</v>
      </c>
      <c r="M524" s="40">
        <v>6</v>
      </c>
      <c r="N524" s="40">
        <v>5</v>
      </c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3"/>
    </row>
    <row r="525" spans="1:41" ht="18" customHeight="1" x14ac:dyDescent="0.3">
      <c r="A525" s="1">
        <v>2020</v>
      </c>
      <c r="C525" s="2" t="s">
        <v>9231</v>
      </c>
      <c r="D525" s="1" t="s">
        <v>9</v>
      </c>
      <c r="E525" s="3">
        <f>IFERROR(MIN(CM_Bidders),0)</f>
        <v>5000</v>
      </c>
      <c r="F525" s="3">
        <f>IFERROR(MAX(CM_Bidders),0)</f>
        <v>39319</v>
      </c>
      <c r="G525" s="3">
        <f>IFERROR(AVERAGE(CM_Bidders),0)</f>
        <v>17423.95</v>
      </c>
      <c r="H525" s="40" t="str">
        <f>tbl_CM[[#This Row],[Item '#]]&amp;"     "&amp;tbl_CM[[#This Row],[Description]]&amp;"     ("&amp;tbl_CM[[#This Row],[Unit]]&amp;")"</f>
        <v xml:space="preserve">     Site Utility &amp; Septic Removal, Capping or Abandoning     (LS)</v>
      </c>
      <c r="I525" s="40">
        <v>5000</v>
      </c>
      <c r="J525" s="40">
        <v>39319</v>
      </c>
      <c r="K525" s="40">
        <v>5651.1</v>
      </c>
      <c r="L525" s="40">
        <v>7573.6</v>
      </c>
      <c r="M525" s="40">
        <v>36000</v>
      </c>
      <c r="N525" s="40">
        <v>11000</v>
      </c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3"/>
    </row>
    <row r="526" spans="1:41" ht="18" customHeight="1" x14ac:dyDescent="0.3">
      <c r="A526" s="1">
        <v>2020</v>
      </c>
      <c r="C526" s="2" t="s">
        <v>6214</v>
      </c>
      <c r="D526" s="1" t="s">
        <v>9</v>
      </c>
      <c r="E526" s="3">
        <f>IFERROR(MIN(CM_Bidders),0)</f>
        <v>2600</v>
      </c>
      <c r="F526" s="3">
        <f>IFERROR(MAX(CM_Bidders),0)</f>
        <v>38886</v>
      </c>
      <c r="G526" s="3">
        <f>IFERROR(AVERAGE(CM_Bidders),0)</f>
        <v>16225.316666666666</v>
      </c>
      <c r="H526" s="40" t="str">
        <f>tbl_CM[[#This Row],[Item '#]]&amp;"     "&amp;tbl_CM[[#This Row],[Description]]&amp;"     ("&amp;tbl_CM[[#This Row],[Unit]]&amp;")"</f>
        <v xml:space="preserve">     Miscellaneous Site Item Demolition     (LS)</v>
      </c>
      <c r="I526" s="40">
        <v>5000</v>
      </c>
      <c r="J526" s="40">
        <v>38886</v>
      </c>
      <c r="K526" s="40">
        <v>11676.6</v>
      </c>
      <c r="L526" s="40">
        <v>19189.3</v>
      </c>
      <c r="M526" s="40">
        <v>2600</v>
      </c>
      <c r="N526" s="40">
        <v>20000</v>
      </c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3"/>
    </row>
    <row r="527" spans="1:41" ht="18" customHeight="1" x14ac:dyDescent="0.3">
      <c r="A527" s="1">
        <v>2020</v>
      </c>
      <c r="C527" s="2" t="s">
        <v>5631</v>
      </c>
      <c r="D527" s="1" t="s">
        <v>9</v>
      </c>
      <c r="E527" s="3">
        <f>IFERROR(MIN(CM_Bidders),0)</f>
        <v>1000</v>
      </c>
      <c r="F527" s="3">
        <f>IFERROR(MAX(CM_Bidders),0)</f>
        <v>43508.6</v>
      </c>
      <c r="G527" s="3">
        <f>IFERROR(AVERAGE(CM_Bidders),0)</f>
        <v>22463.600000000002</v>
      </c>
      <c r="H527" s="40" t="str">
        <f>tbl_CM[[#This Row],[Item '#]]&amp;"     "&amp;tbl_CM[[#This Row],[Description]]&amp;"     ("&amp;tbl_CM[[#This Row],[Unit]]&amp;")"</f>
        <v xml:space="preserve">     Topsoil Stripped and Stockpiled     (LS)</v>
      </c>
      <c r="I527" s="40">
        <v>20000</v>
      </c>
      <c r="J527" s="40">
        <v>27712</v>
      </c>
      <c r="K527" s="40">
        <v>15561</v>
      </c>
      <c r="L527" s="40">
        <v>43508.6</v>
      </c>
      <c r="M527" s="40">
        <v>27000</v>
      </c>
      <c r="N527" s="40">
        <v>1000</v>
      </c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3"/>
    </row>
    <row r="528" spans="1:41" ht="18" customHeight="1" x14ac:dyDescent="0.3">
      <c r="A528" s="1">
        <v>2020</v>
      </c>
      <c r="C528" s="2" t="s">
        <v>5632</v>
      </c>
      <c r="D528" s="1" t="s">
        <v>9</v>
      </c>
      <c r="E528" s="3">
        <f>IFERROR(MIN(CM_Bidders),0)</f>
        <v>18000</v>
      </c>
      <c r="F528" s="3">
        <f>IFERROR(MAX(CM_Bidders),0)</f>
        <v>68500</v>
      </c>
      <c r="G528" s="3">
        <f>IFERROR(AVERAGE(CM_Bidders),0)</f>
        <v>37318.48333333333</v>
      </c>
      <c r="H528" s="40" t="str">
        <f>tbl_CM[[#This Row],[Item '#]]&amp;"     "&amp;tbl_CM[[#This Row],[Description]]&amp;"     ("&amp;tbl_CM[[#This Row],[Unit]]&amp;")"</f>
        <v xml:space="preserve">     Topsoil Replaced     (LS)</v>
      </c>
      <c r="I528" s="40">
        <v>20000</v>
      </c>
      <c r="J528" s="40">
        <v>25132</v>
      </c>
      <c r="K528" s="40">
        <v>49795.199999999997</v>
      </c>
      <c r="L528" s="40">
        <v>42483.7</v>
      </c>
      <c r="M528" s="40">
        <v>18000</v>
      </c>
      <c r="N528" s="40">
        <v>68500</v>
      </c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3"/>
    </row>
    <row r="529" spans="1:41" ht="18" customHeight="1" x14ac:dyDescent="0.3">
      <c r="A529" s="1">
        <v>2020</v>
      </c>
      <c r="C529" s="2" t="s">
        <v>8287</v>
      </c>
      <c r="D529" s="1" t="s">
        <v>9</v>
      </c>
      <c r="E529" s="3">
        <f>IFERROR(MIN(CM_Bidders),0)</f>
        <v>38142</v>
      </c>
      <c r="F529" s="3">
        <f>IFERROR(MAX(CM_Bidders),0)</f>
        <v>121435</v>
      </c>
      <c r="G529" s="3">
        <f>IFERROR(AVERAGE(CM_Bidders),0)</f>
        <v>70190.416666666672</v>
      </c>
      <c r="H529" s="40" t="str">
        <f>tbl_CM[[#This Row],[Item '#]]&amp;"     "&amp;tbl_CM[[#This Row],[Description]]&amp;"     ("&amp;tbl_CM[[#This Row],[Unit]]&amp;")"</f>
        <v xml:space="preserve">     Excavation (Cut/Fill)     (LS)</v>
      </c>
      <c r="I529" s="40">
        <v>76179</v>
      </c>
      <c r="J529" s="40">
        <v>121435</v>
      </c>
      <c r="K529" s="40">
        <v>38142</v>
      </c>
      <c r="L529" s="40">
        <v>62386.5</v>
      </c>
      <c r="M529" s="40">
        <v>75000</v>
      </c>
      <c r="N529" s="40">
        <v>48000</v>
      </c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3"/>
    </row>
    <row r="530" spans="1:41" ht="18" customHeight="1" x14ac:dyDescent="0.3">
      <c r="A530" s="1">
        <v>2020</v>
      </c>
      <c r="C530" s="2" t="s">
        <v>8288</v>
      </c>
      <c r="D530" s="1" t="s">
        <v>9</v>
      </c>
      <c r="E530" s="3">
        <f>IFERROR(MIN(CM_Bidders),0)</f>
        <v>3700</v>
      </c>
      <c r="F530" s="3">
        <f>IFERROR(MAX(CM_Bidders),0)</f>
        <v>250000</v>
      </c>
      <c r="G530" s="3">
        <f>IFERROR(AVERAGE(CM_Bidders),0)</f>
        <v>79615.3</v>
      </c>
      <c r="H530" s="40" t="str">
        <f>tbl_CM[[#This Row],[Item '#]]&amp;"     "&amp;tbl_CM[[#This Row],[Description]]&amp;"     ("&amp;tbl_CM[[#This Row],[Unit]]&amp;")"</f>
        <v xml:space="preserve">     Borrow/Spoils Hauled Off Site     (LS)</v>
      </c>
      <c r="I530" s="40">
        <v>3700</v>
      </c>
      <c r="J530" s="40">
        <v>110080</v>
      </c>
      <c r="K530" s="40">
        <v>79817.399999999994</v>
      </c>
      <c r="L530" s="40">
        <v>13094.4</v>
      </c>
      <c r="M530" s="40">
        <v>21000</v>
      </c>
      <c r="N530" s="40">
        <v>250000</v>
      </c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3"/>
    </row>
    <row r="531" spans="1:41" ht="18" customHeight="1" x14ac:dyDescent="0.3">
      <c r="A531" s="1">
        <v>2020</v>
      </c>
      <c r="C531" s="2" t="s">
        <v>9232</v>
      </c>
      <c r="D531" s="1" t="s">
        <v>9</v>
      </c>
      <c r="E531" s="3">
        <f>IFERROR(MIN(CM_Bidders),0)</f>
        <v>2000</v>
      </c>
      <c r="F531" s="3">
        <f>IFERROR(MAX(CM_Bidders),0)</f>
        <v>27140</v>
      </c>
      <c r="G531" s="3">
        <f>IFERROR(AVERAGE(CM_Bidders),0)</f>
        <v>10477.933333333332</v>
      </c>
      <c r="H531" s="40" t="str">
        <f>tbl_CM[[#This Row],[Item '#]]&amp;"     "&amp;tbl_CM[[#This Row],[Description]]&amp;"     ("&amp;tbl_CM[[#This Row],[Unit]]&amp;")"</f>
        <v xml:space="preserve">     Excess Pavement Materials Hauled Offsite     (LS)</v>
      </c>
      <c r="I531" s="40">
        <v>4000</v>
      </c>
      <c r="J531" s="40">
        <v>27140</v>
      </c>
      <c r="K531" s="40">
        <v>5616</v>
      </c>
      <c r="L531" s="40">
        <v>19111.599999999999</v>
      </c>
      <c r="M531" s="40">
        <v>5000</v>
      </c>
      <c r="N531" s="40">
        <v>2000</v>
      </c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3"/>
    </row>
    <row r="532" spans="1:41" ht="18" customHeight="1" x14ac:dyDescent="0.3">
      <c r="A532" s="1">
        <v>2020</v>
      </c>
      <c r="C532" s="2" t="s">
        <v>6320</v>
      </c>
      <c r="D532" s="1" t="s">
        <v>21</v>
      </c>
      <c r="E532" s="3">
        <f>IFERROR(MIN(CM_Bidders),0)</f>
        <v>1.2</v>
      </c>
      <c r="F532" s="3">
        <f>IFERROR(MAX(CM_Bidders),0)</f>
        <v>8.3000000000000007</v>
      </c>
      <c r="G532" s="3">
        <f>IFERROR(AVERAGE(CM_Bidders),0)</f>
        <v>2.6183333333333336</v>
      </c>
      <c r="H532" s="40" t="str">
        <f>tbl_CM[[#This Row],[Item '#]]&amp;"     "&amp;tbl_CM[[#This Row],[Description]]&amp;"     ("&amp;tbl_CM[[#This Row],[Unit]]&amp;")"</f>
        <v xml:space="preserve">     Erosion Control Matting     (SY)</v>
      </c>
      <c r="I532" s="40">
        <v>1.5</v>
      </c>
      <c r="J532" s="40">
        <v>1.3</v>
      </c>
      <c r="K532" s="40">
        <v>1.41</v>
      </c>
      <c r="L532" s="40">
        <v>8.3000000000000007</v>
      </c>
      <c r="M532" s="40">
        <v>2</v>
      </c>
      <c r="N532" s="40">
        <v>1.2</v>
      </c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3"/>
    </row>
    <row r="533" spans="1:41" ht="18" customHeight="1" x14ac:dyDescent="0.3">
      <c r="A533" s="1">
        <v>2020</v>
      </c>
      <c r="C533" s="2" t="s">
        <v>8289</v>
      </c>
      <c r="D533" s="1" t="s">
        <v>8290</v>
      </c>
      <c r="E533" s="3">
        <f>IFERROR(MIN(CM_Bidders),0)</f>
        <v>4</v>
      </c>
      <c r="F533" s="3">
        <f>IFERROR(MAX(CM_Bidders),0)</f>
        <v>164.54</v>
      </c>
      <c r="G533" s="3">
        <f>IFERROR(AVERAGE(CM_Bidders),0)</f>
        <v>72.356666666666669</v>
      </c>
      <c r="H533" s="40" t="str">
        <f>tbl_CM[[#This Row],[Item '#]]&amp;"     "&amp;tbl_CM[[#This Row],[Description]]&amp;"     ("&amp;tbl_CM[[#This Row],[Unit]]&amp;")"</f>
        <v xml:space="preserve">     Item 616 Water for Dust Control     (M Gallons)</v>
      </c>
      <c r="I533" s="40">
        <v>50</v>
      </c>
      <c r="J533" s="40">
        <v>4</v>
      </c>
      <c r="K533" s="40">
        <v>164.54</v>
      </c>
      <c r="L533" s="40">
        <v>25.6</v>
      </c>
      <c r="M533" s="40">
        <v>95</v>
      </c>
      <c r="N533" s="40">
        <v>95</v>
      </c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3"/>
    </row>
    <row r="534" spans="1:41" ht="18" customHeight="1" x14ac:dyDescent="0.3">
      <c r="A534" s="1">
        <v>2020</v>
      </c>
      <c r="C534" s="2" t="s">
        <v>8291</v>
      </c>
      <c r="D534" s="1" t="s">
        <v>199</v>
      </c>
      <c r="E534" s="3">
        <f>IFERROR(MIN(CM_Bidders),0)</f>
        <v>78</v>
      </c>
      <c r="F534" s="3">
        <f>IFERROR(MAX(CM_Bidders),0)</f>
        <v>1600</v>
      </c>
      <c r="G534" s="3">
        <f>IFERROR(AVERAGE(CM_Bidders),0)</f>
        <v>793.40666666666675</v>
      </c>
      <c r="H534" s="40" t="str">
        <f>tbl_CM[[#This Row],[Item '#]]&amp;"     "&amp;tbl_CM[[#This Row],[Description]]&amp;"     ("&amp;tbl_CM[[#This Row],[Unit]]&amp;")"</f>
        <v xml:space="preserve">     Item 616 Calcium Chloride for Dust Control     (TON)</v>
      </c>
      <c r="I534" s="40">
        <v>450</v>
      </c>
      <c r="J534" s="40">
        <v>78</v>
      </c>
      <c r="K534" s="40">
        <v>1371.24</v>
      </c>
      <c r="L534" s="40">
        <v>661.2</v>
      </c>
      <c r="M534" s="40">
        <v>600</v>
      </c>
      <c r="N534" s="40">
        <v>1600</v>
      </c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3"/>
    </row>
    <row r="535" spans="1:41" ht="18" customHeight="1" x14ac:dyDescent="0.3">
      <c r="A535" s="1">
        <v>2020</v>
      </c>
      <c r="C535" s="2" t="s">
        <v>4746</v>
      </c>
      <c r="D535" s="1" t="s">
        <v>59</v>
      </c>
      <c r="E535" s="3">
        <f>IFERROR(MIN(CM_Bidders),0)</f>
        <v>850</v>
      </c>
      <c r="F535" s="3">
        <f>IFERROR(MAX(CM_Bidders),0)</f>
        <v>1240.2</v>
      </c>
      <c r="G535" s="3">
        <f>IFERROR(AVERAGE(CM_Bidders),0)</f>
        <v>1004.0333333333333</v>
      </c>
      <c r="H535" s="40" t="str">
        <f>tbl_CM[[#This Row],[Item '#]]&amp;"     "&amp;tbl_CM[[#This Row],[Description]]&amp;"     ("&amp;tbl_CM[[#This Row],[Unit]]&amp;")"</f>
        <v xml:space="preserve">     Survey Control Monument     (EA)</v>
      </c>
      <c r="I535" s="40">
        <v>1000</v>
      </c>
      <c r="J535" s="40">
        <v>900</v>
      </c>
      <c r="K535" s="40">
        <v>1240.2</v>
      </c>
      <c r="L535" s="40">
        <v>1134</v>
      </c>
      <c r="M535" s="40">
        <v>900</v>
      </c>
      <c r="N535" s="40">
        <v>850</v>
      </c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3"/>
    </row>
    <row r="536" spans="1:41" ht="18" customHeight="1" x14ac:dyDescent="0.3">
      <c r="A536" s="1">
        <v>2020</v>
      </c>
      <c r="C536" s="2" t="s">
        <v>8292</v>
      </c>
      <c r="D536" s="1" t="s">
        <v>21</v>
      </c>
      <c r="E536" s="3">
        <f>IFERROR(MIN(CM_Bidders),0)</f>
        <v>0.64</v>
      </c>
      <c r="F536" s="3">
        <f>IFERROR(MAX(CM_Bidders),0)</f>
        <v>2.1</v>
      </c>
      <c r="G536" s="3">
        <f>IFERROR(AVERAGE(CM_Bidders),0)</f>
        <v>1.4666666666666668</v>
      </c>
      <c r="H536" s="40" t="str">
        <f>tbl_CM[[#This Row],[Item '#]]&amp;"     "&amp;tbl_CM[[#This Row],[Description]]&amp;"     ("&amp;tbl_CM[[#This Row],[Unit]]&amp;")"</f>
        <v xml:space="preserve">     Subgrade Preparation     (SY)</v>
      </c>
      <c r="I536" s="40">
        <v>2</v>
      </c>
      <c r="J536" s="40">
        <v>1.06</v>
      </c>
      <c r="K536" s="40">
        <v>0.64</v>
      </c>
      <c r="L536" s="40">
        <v>2.1</v>
      </c>
      <c r="M536" s="40">
        <v>1</v>
      </c>
      <c r="N536" s="40">
        <v>2</v>
      </c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3"/>
    </row>
    <row r="537" spans="1:41" ht="18" customHeight="1" x14ac:dyDescent="0.3">
      <c r="A537" s="1">
        <v>2020</v>
      </c>
      <c r="C537" s="2" t="s">
        <v>8367</v>
      </c>
      <c r="D537" s="1" t="s">
        <v>29</v>
      </c>
      <c r="E537" s="3">
        <f>IFERROR(MIN(CM_Bidders),0)</f>
        <v>2</v>
      </c>
      <c r="F537" s="3">
        <f>IFERROR(MAX(CM_Bidders),0)</f>
        <v>5.5</v>
      </c>
      <c r="G537" s="3">
        <f>IFERROR(AVERAGE(CM_Bidders),0)</f>
        <v>3.3683333333333336</v>
      </c>
      <c r="H537" s="40" t="str">
        <f>tbl_CM[[#This Row],[Item '#]]&amp;"     "&amp;tbl_CM[[#This Row],[Description]]&amp;"     ("&amp;tbl_CM[[#This Row],[Unit]]&amp;")"</f>
        <v xml:space="preserve">     ODOT 407 Tack Coat - Standard Duty Asphalt     (GAL)</v>
      </c>
      <c r="I537" s="40">
        <v>2</v>
      </c>
      <c r="J537" s="40">
        <v>5.5</v>
      </c>
      <c r="K537" s="40">
        <v>3.51</v>
      </c>
      <c r="L537" s="40">
        <v>2.2000000000000002</v>
      </c>
      <c r="M537" s="40">
        <v>4</v>
      </c>
      <c r="N537" s="40">
        <v>3</v>
      </c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3"/>
    </row>
    <row r="538" spans="1:41" ht="18" customHeight="1" x14ac:dyDescent="0.3">
      <c r="A538" s="1">
        <v>2020</v>
      </c>
      <c r="C538" s="2" t="s">
        <v>8368</v>
      </c>
      <c r="D538" s="1" t="s">
        <v>29</v>
      </c>
      <c r="E538" s="3">
        <f>IFERROR(MIN(CM_Bidders),0)</f>
        <v>2</v>
      </c>
      <c r="F538" s="3">
        <f>IFERROR(MAX(CM_Bidders),0)</f>
        <v>4.4000000000000004</v>
      </c>
      <c r="G538" s="3">
        <f>IFERROR(AVERAGE(CM_Bidders),0)</f>
        <v>3.1850000000000001</v>
      </c>
      <c r="H538" s="40" t="str">
        <f>tbl_CM[[#This Row],[Item '#]]&amp;"     "&amp;tbl_CM[[#This Row],[Description]]&amp;"     ("&amp;tbl_CM[[#This Row],[Unit]]&amp;")"</f>
        <v xml:space="preserve">     ODOT 407 Tack Coat - Heavy Duty Asphalt     (GAL)</v>
      </c>
      <c r="I538" s="40">
        <v>2</v>
      </c>
      <c r="J538" s="40">
        <v>4.4000000000000004</v>
      </c>
      <c r="K538" s="40">
        <v>3.51</v>
      </c>
      <c r="L538" s="40">
        <v>2.2000000000000002</v>
      </c>
      <c r="M538" s="40">
        <v>4</v>
      </c>
      <c r="N538" s="40">
        <v>3</v>
      </c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3"/>
    </row>
    <row r="539" spans="1:41" ht="18" customHeight="1" x14ac:dyDescent="0.3">
      <c r="A539" s="1">
        <v>2020</v>
      </c>
      <c r="C539" s="2" t="s">
        <v>9233</v>
      </c>
      <c r="D539" s="1" t="s">
        <v>14</v>
      </c>
      <c r="E539" s="3">
        <f>IFERROR(MIN(CM_Bidders),0)</f>
        <v>165</v>
      </c>
      <c r="F539" s="3">
        <f>IFERROR(MAX(CM_Bidders),0)</f>
        <v>413.3</v>
      </c>
      <c r="G539" s="3">
        <f>IFERROR(AVERAGE(CM_Bidders),0)</f>
        <v>219.89166666666665</v>
      </c>
      <c r="H539" s="40" t="str">
        <f>tbl_CM[[#This Row],[Item '#]]&amp;"     "&amp;tbl_CM[[#This Row],[Description]]&amp;"     ("&amp;tbl_CM[[#This Row],[Unit]]&amp;")"</f>
        <v xml:space="preserve">     ODOT 441 Asphalt Concrete Surface Course, Type 1 (448) - Prefabricated Restroom Parking Lot Overlay (1-1/2")     (CY)</v>
      </c>
      <c r="I539" s="40">
        <v>165</v>
      </c>
      <c r="J539" s="40">
        <v>183</v>
      </c>
      <c r="K539" s="40">
        <v>193.05</v>
      </c>
      <c r="L539" s="40">
        <v>413.3</v>
      </c>
      <c r="M539" s="40">
        <v>200</v>
      </c>
      <c r="N539" s="40">
        <v>165</v>
      </c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3"/>
    </row>
    <row r="540" spans="1:41" ht="18" customHeight="1" x14ac:dyDescent="0.3">
      <c r="A540" s="1">
        <v>2020</v>
      </c>
      <c r="C540" s="2" t="s">
        <v>9234</v>
      </c>
      <c r="D540" s="1" t="s">
        <v>14</v>
      </c>
      <c r="E540" s="3">
        <f>IFERROR(MIN(CM_Bidders),0)</f>
        <v>165</v>
      </c>
      <c r="F540" s="3">
        <f>IFERROR(MAX(CM_Bidders),0)</f>
        <v>352.7</v>
      </c>
      <c r="G540" s="3">
        <f>IFERROR(AVERAGE(CM_Bidders),0)</f>
        <v>209.79166666666666</v>
      </c>
      <c r="H540" s="40" t="str">
        <f>tbl_CM[[#This Row],[Item '#]]&amp;"     "&amp;tbl_CM[[#This Row],[Description]]&amp;"     ("&amp;tbl_CM[[#This Row],[Unit]]&amp;")"</f>
        <v xml:space="preserve">     ODOT 441 Asphalt Concrete Surface Course, Type 1 (448) - Heavy Duty Asphalt (1-1/4")     (CY)</v>
      </c>
      <c r="I540" s="40">
        <v>165</v>
      </c>
      <c r="J540" s="40">
        <v>183</v>
      </c>
      <c r="K540" s="40">
        <v>193.05</v>
      </c>
      <c r="L540" s="40">
        <v>352.7</v>
      </c>
      <c r="M540" s="40">
        <v>200</v>
      </c>
      <c r="N540" s="40">
        <v>165</v>
      </c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3"/>
    </row>
    <row r="541" spans="1:41" ht="18" customHeight="1" x14ac:dyDescent="0.3">
      <c r="A541" s="1">
        <v>2020</v>
      </c>
      <c r="C541" s="2" t="s">
        <v>9235</v>
      </c>
      <c r="D541" s="1" t="s">
        <v>14</v>
      </c>
      <c r="E541" s="3">
        <f>IFERROR(MIN(CM_Bidders),0)</f>
        <v>165</v>
      </c>
      <c r="F541" s="3">
        <f>IFERROR(MAX(CM_Bidders),0)</f>
        <v>352.7</v>
      </c>
      <c r="G541" s="3">
        <f>IFERROR(AVERAGE(CM_Bidders),0)</f>
        <v>209.79166666666666</v>
      </c>
      <c r="H541" s="40" t="str">
        <f>tbl_CM[[#This Row],[Item '#]]&amp;"     "&amp;tbl_CM[[#This Row],[Description]]&amp;"     ("&amp;tbl_CM[[#This Row],[Unit]]&amp;")"</f>
        <v xml:space="preserve">     ODOT 441 Asphalt Concrete Surface Course, Type 1 (448) - Standard Duty Asphalt (1-1/2")     (CY)</v>
      </c>
      <c r="I541" s="40">
        <v>165</v>
      </c>
      <c r="J541" s="40">
        <v>183</v>
      </c>
      <c r="K541" s="40">
        <v>193.05</v>
      </c>
      <c r="L541" s="40">
        <v>352.7</v>
      </c>
      <c r="M541" s="40">
        <v>200</v>
      </c>
      <c r="N541" s="40">
        <v>165</v>
      </c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3"/>
    </row>
    <row r="542" spans="1:41" ht="18" customHeight="1" x14ac:dyDescent="0.3">
      <c r="A542" s="1">
        <v>2020</v>
      </c>
      <c r="C542" s="2" t="s">
        <v>9236</v>
      </c>
      <c r="D542" s="1" t="s">
        <v>14</v>
      </c>
      <c r="E542" s="3">
        <f>IFERROR(MIN(CM_Bidders),0)</f>
        <v>160</v>
      </c>
      <c r="F542" s="3">
        <f>IFERROR(MAX(CM_Bidders),0)</f>
        <v>242.4</v>
      </c>
      <c r="G542" s="3">
        <f>IFERROR(AVERAGE(CM_Bidders),0)</f>
        <v>186.93333333333331</v>
      </c>
      <c r="H542" s="40" t="str">
        <f>tbl_CM[[#This Row],[Item '#]]&amp;"     "&amp;tbl_CM[[#This Row],[Description]]&amp;"     ("&amp;tbl_CM[[#This Row],[Unit]]&amp;")"</f>
        <v xml:space="preserve">     ODOT 441 Asphalt Concrete Intermediate Course Type 2 (448) - Heavy Duty Pavement (1-3/4")     (CY)</v>
      </c>
      <c r="I542" s="40">
        <v>160</v>
      </c>
      <c r="J542" s="40">
        <v>177</v>
      </c>
      <c r="K542" s="40">
        <v>187.2</v>
      </c>
      <c r="L542" s="40">
        <v>242.4</v>
      </c>
      <c r="M542" s="40">
        <v>195</v>
      </c>
      <c r="N542" s="40">
        <v>160</v>
      </c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3"/>
    </row>
    <row r="543" spans="1:41" ht="18" customHeight="1" x14ac:dyDescent="0.3">
      <c r="A543" s="1">
        <v>2020</v>
      </c>
      <c r="C543" s="2" t="s">
        <v>9237</v>
      </c>
      <c r="D543" s="1" t="s">
        <v>14</v>
      </c>
      <c r="E543" s="3">
        <f>IFERROR(MIN(CM_Bidders),0)</f>
        <v>160</v>
      </c>
      <c r="F543" s="3">
        <f>IFERROR(MAX(CM_Bidders),0)</f>
        <v>242.4</v>
      </c>
      <c r="G543" s="3">
        <f>IFERROR(AVERAGE(CM_Bidders),0)</f>
        <v>187.1</v>
      </c>
      <c r="H543" s="40" t="str">
        <f>tbl_CM[[#This Row],[Item '#]]&amp;"     "&amp;tbl_CM[[#This Row],[Description]]&amp;"     ("&amp;tbl_CM[[#This Row],[Unit]]&amp;")"</f>
        <v xml:space="preserve">     ODOT 441 Asphalt Concrete Intermediate Course Type 2 (448) - Standard Duty Pavement (3")     (CY)</v>
      </c>
      <c r="I543" s="40">
        <v>160</v>
      </c>
      <c r="J543" s="40">
        <v>178</v>
      </c>
      <c r="K543" s="40">
        <v>187.2</v>
      </c>
      <c r="L543" s="40">
        <v>242.4</v>
      </c>
      <c r="M543" s="40">
        <v>195</v>
      </c>
      <c r="N543" s="40">
        <v>160</v>
      </c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3"/>
    </row>
    <row r="544" spans="1:41" ht="18" customHeight="1" x14ac:dyDescent="0.3">
      <c r="A544" s="1">
        <v>2020</v>
      </c>
      <c r="C544" s="2" t="s">
        <v>9238</v>
      </c>
      <c r="D544" s="1" t="s">
        <v>14</v>
      </c>
      <c r="E544" s="3">
        <f>IFERROR(MIN(CM_Bidders),0)</f>
        <v>155</v>
      </c>
      <c r="F544" s="3">
        <f>IFERROR(MAX(CM_Bidders),0)</f>
        <v>220.4</v>
      </c>
      <c r="G544" s="3">
        <f>IFERROR(AVERAGE(CM_Bidders),0)</f>
        <v>179.79166666666666</v>
      </c>
      <c r="H544" s="40" t="str">
        <f>tbl_CM[[#This Row],[Item '#]]&amp;"     "&amp;tbl_CM[[#This Row],[Description]]&amp;"     ("&amp;tbl_CM[[#This Row],[Unit]]&amp;")"</f>
        <v xml:space="preserve">     ODOT 301 Asphalt Concrete Base - Heavy Duty Pavement (4")     (CY)</v>
      </c>
      <c r="I544" s="40">
        <v>155</v>
      </c>
      <c r="J544" s="40">
        <v>172</v>
      </c>
      <c r="K544" s="40">
        <v>181.35</v>
      </c>
      <c r="L544" s="40">
        <v>220.4</v>
      </c>
      <c r="M544" s="40">
        <v>195</v>
      </c>
      <c r="N544" s="40">
        <v>155</v>
      </c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3"/>
    </row>
    <row r="545" spans="1:41" ht="18" customHeight="1" x14ac:dyDescent="0.3">
      <c r="A545" s="1">
        <v>2020</v>
      </c>
      <c r="C545" s="2" t="s">
        <v>8300</v>
      </c>
      <c r="D545" s="1" t="s">
        <v>14</v>
      </c>
      <c r="E545" s="3">
        <f>IFERROR(MIN(CM_Bidders),0)</f>
        <v>45</v>
      </c>
      <c r="F545" s="3">
        <f>IFERROR(MAX(CM_Bidders),0)</f>
        <v>69</v>
      </c>
      <c r="G545" s="3">
        <f>IFERROR(AVERAGE(CM_Bidders),0)</f>
        <v>57.305</v>
      </c>
      <c r="H545" s="40" t="str">
        <f>tbl_CM[[#This Row],[Item '#]]&amp;"     "&amp;tbl_CM[[#This Row],[Description]]&amp;"     ("&amp;tbl_CM[[#This Row],[Unit]]&amp;")"</f>
        <v xml:space="preserve">     ODOT 304 Aggregate Base - Heavy Duty Asphalt Pavement (6")     (CY)</v>
      </c>
      <c r="I545" s="40">
        <v>45</v>
      </c>
      <c r="J545" s="40">
        <v>52.6</v>
      </c>
      <c r="K545" s="40">
        <v>61.43</v>
      </c>
      <c r="L545" s="40">
        <v>55.8</v>
      </c>
      <c r="M545" s="40">
        <v>60</v>
      </c>
      <c r="N545" s="40">
        <v>69</v>
      </c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3"/>
    </row>
    <row r="546" spans="1:41" ht="18" customHeight="1" x14ac:dyDescent="0.3">
      <c r="A546" s="1">
        <v>2020</v>
      </c>
      <c r="C546" s="2" t="s">
        <v>8299</v>
      </c>
      <c r="D546" s="1" t="s">
        <v>14</v>
      </c>
      <c r="E546" s="3">
        <f>IFERROR(MIN(CM_Bidders),0)</f>
        <v>45</v>
      </c>
      <c r="F546" s="3">
        <f>IFERROR(MAX(CM_Bidders),0)</f>
        <v>73.7</v>
      </c>
      <c r="G546" s="3">
        <f>IFERROR(AVERAGE(CM_Bidders),0)</f>
        <v>63.618333333333332</v>
      </c>
      <c r="H546" s="40" t="str">
        <f>tbl_CM[[#This Row],[Item '#]]&amp;"     "&amp;tbl_CM[[#This Row],[Description]]&amp;"     ("&amp;tbl_CM[[#This Row],[Unit]]&amp;")"</f>
        <v xml:space="preserve">     ODOT 304 Aggregate Base - Standard Duty Asphalt Pavement (6")     (CY)</v>
      </c>
      <c r="I546" s="40">
        <v>45</v>
      </c>
      <c r="J546" s="40">
        <v>70</v>
      </c>
      <c r="K546" s="40">
        <v>63.01</v>
      </c>
      <c r="L546" s="40">
        <v>73.7</v>
      </c>
      <c r="M546" s="40">
        <v>60</v>
      </c>
      <c r="N546" s="40">
        <v>70</v>
      </c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3"/>
    </row>
    <row r="547" spans="1:41" ht="18" customHeight="1" x14ac:dyDescent="0.3">
      <c r="A547" s="1">
        <v>2020</v>
      </c>
      <c r="C547" s="2" t="s">
        <v>9239</v>
      </c>
      <c r="D547" s="1" t="s">
        <v>14</v>
      </c>
      <c r="E547" s="3">
        <f>IFERROR(MIN(CM_Bidders),0)</f>
        <v>50</v>
      </c>
      <c r="F547" s="3">
        <f>IFERROR(MAX(CM_Bidders),0)</f>
        <v>105.5</v>
      </c>
      <c r="G547" s="3">
        <f>IFERROR(AVERAGE(CM_Bidders),0)</f>
        <v>73.648333333333326</v>
      </c>
      <c r="H547" s="40" t="str">
        <f>tbl_CM[[#This Row],[Item '#]]&amp;"     "&amp;tbl_CM[[#This Row],[Description]]&amp;"     ("&amp;tbl_CM[[#This Row],[Unit]]&amp;")"</f>
        <v xml:space="preserve">     ODOT 304 Aggregate Base - Standard Duty Concrete Pavement - Sidewalks (4")     (CY)</v>
      </c>
      <c r="I547" s="40">
        <v>50</v>
      </c>
      <c r="J547" s="40">
        <v>68</v>
      </c>
      <c r="K547" s="40">
        <v>60.39</v>
      </c>
      <c r="L547" s="40">
        <v>105.5</v>
      </c>
      <c r="M547" s="40">
        <v>60</v>
      </c>
      <c r="N547" s="40">
        <v>98</v>
      </c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3"/>
    </row>
    <row r="548" spans="1:41" ht="18" customHeight="1" x14ac:dyDescent="0.3">
      <c r="A548" s="1">
        <v>2020</v>
      </c>
      <c r="C548" s="2" t="s">
        <v>9240</v>
      </c>
      <c r="D548" s="1" t="s">
        <v>14</v>
      </c>
      <c r="E548" s="3">
        <f>IFERROR(MIN(CM_Bidders),0)</f>
        <v>50</v>
      </c>
      <c r="F548" s="3">
        <f>IFERROR(MAX(CM_Bidders),0)</f>
        <v>95</v>
      </c>
      <c r="G548" s="3">
        <f>IFERROR(AVERAGE(CM_Bidders),0)</f>
        <v>73.691666666666663</v>
      </c>
      <c r="H548" s="40" t="str">
        <f>tbl_CM[[#This Row],[Item '#]]&amp;"     "&amp;tbl_CM[[#This Row],[Description]]&amp;"     ("&amp;tbl_CM[[#This Row],[Unit]]&amp;")"</f>
        <v xml:space="preserve">     ODOT 304 Aggregate Base - RV Pads &amp; Aprons (4")     (CY)</v>
      </c>
      <c r="I548" s="40">
        <v>50</v>
      </c>
      <c r="J548" s="40">
        <v>90</v>
      </c>
      <c r="K548" s="40">
        <v>70.95</v>
      </c>
      <c r="L548" s="40">
        <v>76.2</v>
      </c>
      <c r="M548" s="40">
        <v>60</v>
      </c>
      <c r="N548" s="40">
        <v>95</v>
      </c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3"/>
    </row>
    <row r="549" spans="1:41" ht="18" customHeight="1" x14ac:dyDescent="0.3">
      <c r="A549" s="1">
        <v>2020</v>
      </c>
      <c r="C549" s="2" t="s">
        <v>9241</v>
      </c>
      <c r="D549" s="1" t="s">
        <v>14</v>
      </c>
      <c r="E549" s="3">
        <f>IFERROR(MIN(CM_Bidders),0)</f>
        <v>45</v>
      </c>
      <c r="F549" s="3">
        <f>IFERROR(MAX(CM_Bidders),0)</f>
        <v>92</v>
      </c>
      <c r="G549" s="3">
        <f>IFERROR(AVERAGE(CM_Bidders),0)</f>
        <v>70.37833333333333</v>
      </c>
      <c r="H549" s="40" t="str">
        <f>tbl_CM[[#This Row],[Item '#]]&amp;"     "&amp;tbl_CM[[#This Row],[Description]]&amp;"     ("&amp;tbl_CM[[#This Row],[Unit]]&amp;")"</f>
        <v xml:space="preserve">     ODOT 304 Limestone - Aggregate Paths (8")     (CY)</v>
      </c>
      <c r="I549" s="40">
        <v>45</v>
      </c>
      <c r="J549" s="40">
        <v>82</v>
      </c>
      <c r="K549" s="40">
        <v>55.67</v>
      </c>
      <c r="L549" s="40">
        <v>87.6</v>
      </c>
      <c r="M549" s="40">
        <v>60</v>
      </c>
      <c r="N549" s="40">
        <v>92</v>
      </c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3"/>
    </row>
    <row r="550" spans="1:41" ht="18" customHeight="1" x14ac:dyDescent="0.3">
      <c r="A550" s="1">
        <v>2020</v>
      </c>
      <c r="C550" s="2" t="s">
        <v>9242</v>
      </c>
      <c r="D550" s="1" t="s">
        <v>14</v>
      </c>
      <c r="E550" s="3">
        <f>IFERROR(MIN(CM_Bidders),0)</f>
        <v>45</v>
      </c>
      <c r="F550" s="3">
        <f>IFERROR(MAX(CM_Bidders),0)</f>
        <v>223.7</v>
      </c>
      <c r="G550" s="3">
        <f>IFERROR(AVERAGE(CM_Bidders),0)</f>
        <v>118.39999999999999</v>
      </c>
      <c r="H550" s="40" t="str">
        <f>tbl_CM[[#This Row],[Item '#]]&amp;"     "&amp;tbl_CM[[#This Row],[Description]]&amp;"     ("&amp;tbl_CM[[#This Row],[Unit]]&amp;")"</f>
        <v xml:space="preserve">     ODOT 304 Limestone - Dumpster Pads (6")     (CY)</v>
      </c>
      <c r="I550" s="40">
        <v>45</v>
      </c>
      <c r="J550" s="40">
        <v>202</v>
      </c>
      <c r="K550" s="40">
        <v>54.7</v>
      </c>
      <c r="L550" s="40">
        <v>223.7</v>
      </c>
      <c r="M550" s="40">
        <v>60</v>
      </c>
      <c r="N550" s="40">
        <v>125</v>
      </c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3"/>
    </row>
    <row r="551" spans="1:41" ht="18" customHeight="1" x14ac:dyDescent="0.3">
      <c r="A551" s="1">
        <v>2020</v>
      </c>
      <c r="C551" s="2" t="s">
        <v>9243</v>
      </c>
      <c r="D551" s="1" t="s">
        <v>21</v>
      </c>
      <c r="E551" s="3">
        <f>IFERROR(MIN(CM_Bidders),0)</f>
        <v>36.4</v>
      </c>
      <c r="F551" s="3">
        <f>IFERROR(MAX(CM_Bidders),0)</f>
        <v>50</v>
      </c>
      <c r="G551" s="3">
        <f>IFERROR(AVERAGE(CM_Bidders),0)</f>
        <v>44.63</v>
      </c>
      <c r="H551" s="40" t="str">
        <f>tbl_CM[[#This Row],[Item '#]]&amp;"     "&amp;tbl_CM[[#This Row],[Description]]&amp;"     ("&amp;tbl_CM[[#This Row],[Unit]]&amp;")"</f>
        <v xml:space="preserve">     ODOT 452 Non-Reinforced Concrete Pavement-Class QC1-RV Pads and AprOns-5"     (SY)</v>
      </c>
      <c r="I551" s="40">
        <v>50</v>
      </c>
      <c r="J551" s="40">
        <v>36.4</v>
      </c>
      <c r="K551" s="40">
        <v>43.18</v>
      </c>
      <c r="L551" s="40">
        <v>43.2</v>
      </c>
      <c r="M551" s="40">
        <v>49</v>
      </c>
      <c r="N551" s="40">
        <v>46</v>
      </c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3"/>
    </row>
    <row r="552" spans="1:41" ht="18" customHeight="1" x14ac:dyDescent="0.3">
      <c r="A552" s="1">
        <v>2020</v>
      </c>
      <c r="C552" s="2" t="s">
        <v>9244</v>
      </c>
      <c r="D552" s="1" t="s">
        <v>21</v>
      </c>
      <c r="E552" s="3">
        <f>IFERROR(MIN(CM_Bidders),0)</f>
        <v>67.86</v>
      </c>
      <c r="F552" s="3">
        <f>IFERROR(MAX(CM_Bidders),0)</f>
        <v>385</v>
      </c>
      <c r="G552" s="3">
        <f>IFERROR(AVERAGE(CM_Bidders),0)</f>
        <v>165.32666666666668</v>
      </c>
      <c r="H552" s="40" t="str">
        <f>tbl_CM[[#This Row],[Item '#]]&amp;"     "&amp;tbl_CM[[#This Row],[Description]]&amp;"     ("&amp;tbl_CM[[#This Row],[Unit]]&amp;")"</f>
        <v xml:space="preserve">     ODOR 451 Reinforced Concrete Pavement - Dumpster Pads (8")     (SY)</v>
      </c>
      <c r="I552" s="40">
        <v>90</v>
      </c>
      <c r="J552" s="40">
        <v>90</v>
      </c>
      <c r="K552" s="40">
        <v>67.86</v>
      </c>
      <c r="L552" s="40">
        <v>109.1</v>
      </c>
      <c r="M552" s="40">
        <v>385</v>
      </c>
      <c r="N552" s="40">
        <v>250</v>
      </c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3"/>
    </row>
    <row r="553" spans="1:41" ht="18" customHeight="1" x14ac:dyDescent="0.3">
      <c r="A553" s="1">
        <v>2020</v>
      </c>
      <c r="C553" s="2" t="s">
        <v>9245</v>
      </c>
      <c r="D553" s="1" t="s">
        <v>21</v>
      </c>
      <c r="E553" s="3">
        <f>IFERROR(MIN(CM_Bidders),0)</f>
        <v>48</v>
      </c>
      <c r="F553" s="3">
        <f>IFERROR(MAX(CM_Bidders),0)</f>
        <v>95</v>
      </c>
      <c r="G553" s="3">
        <f>IFERROR(AVERAGE(CM_Bidders),0)</f>
        <v>60.356666666666662</v>
      </c>
      <c r="H553" s="40" t="str">
        <f>tbl_CM[[#This Row],[Item '#]]&amp;"     "&amp;tbl_CM[[#This Row],[Description]]&amp;"     ("&amp;tbl_CM[[#This Row],[Unit]]&amp;")"</f>
        <v xml:space="preserve">     ODOT 451 Reinforced Concrete - Standard Duty Pavement - Sidewalks (4")     (SY)</v>
      </c>
      <c r="I553" s="40">
        <v>48</v>
      </c>
      <c r="J553" s="40">
        <v>52</v>
      </c>
      <c r="K553" s="40">
        <v>49.14</v>
      </c>
      <c r="L553" s="40">
        <v>53</v>
      </c>
      <c r="M553" s="40">
        <v>95</v>
      </c>
      <c r="N553" s="40">
        <v>65</v>
      </c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3"/>
    </row>
    <row r="554" spans="1:41" ht="18" customHeight="1" x14ac:dyDescent="0.3">
      <c r="A554" s="1">
        <v>2020</v>
      </c>
      <c r="C554" s="2" t="s">
        <v>9246</v>
      </c>
      <c r="D554" s="1" t="s">
        <v>14</v>
      </c>
      <c r="E554" s="3">
        <f>IFERROR(MIN(CM_Bidders),0)</f>
        <v>70</v>
      </c>
      <c r="F554" s="3">
        <f>IFERROR(MAX(CM_Bidders),0)</f>
        <v>95</v>
      </c>
      <c r="G554" s="3">
        <f>IFERROR(AVERAGE(CM_Bidders),0)</f>
        <v>81.433333333333337</v>
      </c>
      <c r="H554" s="40" t="str">
        <f>tbl_CM[[#This Row],[Item '#]]&amp;"     "&amp;tbl_CM[[#This Row],[Description]]&amp;"     ("&amp;tbl_CM[[#This Row],[Unit]]&amp;")"</f>
        <v xml:space="preserve">     ODOT 411 Aggregate Roadway Shoulder - 3"     (CY)</v>
      </c>
      <c r="I554" s="40">
        <v>70</v>
      </c>
      <c r="J554" s="40">
        <v>94</v>
      </c>
      <c r="K554" s="40">
        <v>81.900000000000006</v>
      </c>
      <c r="L554" s="40">
        <v>77.7</v>
      </c>
      <c r="M554" s="40">
        <v>95</v>
      </c>
      <c r="N554" s="40">
        <v>70</v>
      </c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3"/>
    </row>
    <row r="555" spans="1:41" ht="18" customHeight="1" x14ac:dyDescent="0.3">
      <c r="A555" s="1">
        <v>2020</v>
      </c>
      <c r="C555" s="2" t="s">
        <v>9247</v>
      </c>
      <c r="D555" s="1" t="s">
        <v>14</v>
      </c>
      <c r="E555" s="3">
        <f>IFERROR(MIN(CM_Bidders),0)</f>
        <v>50</v>
      </c>
      <c r="F555" s="3">
        <f>IFERROR(MAX(CM_Bidders),0)</f>
        <v>130</v>
      </c>
      <c r="G555" s="3">
        <f>IFERROR(AVERAGE(CM_Bidders),0)</f>
        <v>89.660000000000011</v>
      </c>
      <c r="H555" s="40" t="str">
        <f>tbl_CM[[#This Row],[Item '#]]&amp;"     "&amp;tbl_CM[[#This Row],[Description]]&amp;"     ("&amp;tbl_CM[[#This Row],[Unit]]&amp;")"</f>
        <v xml:space="preserve">     #57 Bedding for Play Surface     (CY)</v>
      </c>
      <c r="I555" s="40">
        <v>50</v>
      </c>
      <c r="J555" s="40">
        <v>130</v>
      </c>
      <c r="K555" s="40">
        <v>55.06</v>
      </c>
      <c r="L555" s="40">
        <v>77.900000000000006</v>
      </c>
      <c r="M555" s="40">
        <v>95</v>
      </c>
      <c r="N555" s="40">
        <v>130</v>
      </c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3"/>
    </row>
    <row r="556" spans="1:41" ht="18" customHeight="1" x14ac:dyDescent="0.3">
      <c r="A556" s="1">
        <v>2020</v>
      </c>
      <c r="C556" s="2" t="s">
        <v>9248</v>
      </c>
      <c r="D556" s="1" t="s">
        <v>21</v>
      </c>
      <c r="E556" s="3">
        <f>IFERROR(MIN(CM_Bidders),0)</f>
        <v>11</v>
      </c>
      <c r="F556" s="3">
        <f>IFERROR(MAX(CM_Bidders),0)</f>
        <v>58</v>
      </c>
      <c r="G556" s="3">
        <f>IFERROR(AVERAGE(CM_Bidders),0)</f>
        <v>24.526666666666667</v>
      </c>
      <c r="H556" s="40" t="str">
        <f>tbl_CM[[#This Row],[Item '#]]&amp;"     "&amp;tbl_CM[[#This Row],[Description]]&amp;"     ("&amp;tbl_CM[[#This Row],[Unit]]&amp;")"</f>
        <v xml:space="preserve">     Engineered Wood Fiber Safety Surface for Playing Area     (SY)</v>
      </c>
      <c r="I556" s="40">
        <v>20</v>
      </c>
      <c r="J556" s="40">
        <v>18.5</v>
      </c>
      <c r="K556" s="40">
        <v>19.16</v>
      </c>
      <c r="L556" s="40">
        <v>58</v>
      </c>
      <c r="M556" s="40">
        <v>11</v>
      </c>
      <c r="N556" s="40">
        <v>20.5</v>
      </c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3"/>
    </row>
    <row r="557" spans="1:41" ht="18" customHeight="1" x14ac:dyDescent="0.3">
      <c r="A557" s="1">
        <v>2020</v>
      </c>
      <c r="C557" s="2" t="s">
        <v>9249</v>
      </c>
      <c r="D557" s="1" t="s">
        <v>12</v>
      </c>
      <c r="E557" s="3">
        <f>IFERROR(MIN(CM_Bidders),0)</f>
        <v>20</v>
      </c>
      <c r="F557" s="3">
        <f>IFERROR(MAX(CM_Bidders),0)</f>
        <v>72</v>
      </c>
      <c r="G557" s="3">
        <f>IFERROR(AVERAGE(CM_Bidders),0)</f>
        <v>43.801666666666669</v>
      </c>
      <c r="H557" s="40" t="str">
        <f>tbl_CM[[#This Row],[Item '#]]&amp;"     "&amp;tbl_CM[[#This Row],[Description]]&amp;"     ("&amp;tbl_CM[[#This Row],[Unit]]&amp;")"</f>
        <v xml:space="preserve">     6"x18" Concrete Flush Curb - Play Surface     (LF)</v>
      </c>
      <c r="I557" s="40">
        <v>20</v>
      </c>
      <c r="J557" s="40">
        <v>50</v>
      </c>
      <c r="K557" s="40">
        <v>36.21</v>
      </c>
      <c r="L557" s="40">
        <v>38.6</v>
      </c>
      <c r="M557" s="40">
        <v>72</v>
      </c>
      <c r="N557" s="40">
        <v>46</v>
      </c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3"/>
    </row>
    <row r="558" spans="1:41" ht="18" customHeight="1" x14ac:dyDescent="0.3">
      <c r="A558" s="1">
        <v>2020</v>
      </c>
      <c r="C558" s="2" t="s">
        <v>6335</v>
      </c>
      <c r="D558" s="1" t="s">
        <v>59</v>
      </c>
      <c r="E558" s="3">
        <f>IFERROR(MIN(CM_Bidders),0)</f>
        <v>90</v>
      </c>
      <c r="F558" s="3">
        <f>IFERROR(MAX(CM_Bidders),0)</f>
        <v>330.6</v>
      </c>
      <c r="G558" s="3">
        <f>IFERROR(AVERAGE(CM_Bidders),0)</f>
        <v>192.54999999999998</v>
      </c>
      <c r="H558" s="40" t="str">
        <f>tbl_CM[[#This Row],[Item '#]]&amp;"     "&amp;tbl_CM[[#This Row],[Description]]&amp;"     ("&amp;tbl_CM[[#This Row],[Unit]]&amp;")"</f>
        <v xml:space="preserve">     ADA Pavement Markings     (EA)</v>
      </c>
      <c r="I558" s="40">
        <v>150</v>
      </c>
      <c r="J558" s="40">
        <v>221</v>
      </c>
      <c r="K558" s="40">
        <v>128.69999999999999</v>
      </c>
      <c r="L558" s="40">
        <v>330.6</v>
      </c>
      <c r="M558" s="40">
        <v>235</v>
      </c>
      <c r="N558" s="40">
        <v>90</v>
      </c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3"/>
    </row>
    <row r="559" spans="1:41" ht="18" customHeight="1" x14ac:dyDescent="0.3">
      <c r="A559" s="1">
        <v>2020</v>
      </c>
      <c r="C559" s="2" t="s">
        <v>6334</v>
      </c>
      <c r="D559" s="1" t="s">
        <v>12</v>
      </c>
      <c r="E559" s="3">
        <f>IFERROR(MIN(CM_Bidders),0)</f>
        <v>0.85</v>
      </c>
      <c r="F559" s="3">
        <f>IFERROR(MAX(CM_Bidders),0)</f>
        <v>11</v>
      </c>
      <c r="G559" s="3">
        <f>IFERROR(AVERAGE(CM_Bidders),0)</f>
        <v>3.6733333333333333</v>
      </c>
      <c r="H559" s="40" t="str">
        <f>tbl_CM[[#This Row],[Item '#]]&amp;"     "&amp;tbl_CM[[#This Row],[Description]]&amp;"     ("&amp;tbl_CM[[#This Row],[Unit]]&amp;")"</f>
        <v xml:space="preserve">     Pavement Striping     (LF)</v>
      </c>
      <c r="I559" s="40">
        <v>1</v>
      </c>
      <c r="J559" s="40">
        <v>2.75</v>
      </c>
      <c r="K559" s="40">
        <v>0.94</v>
      </c>
      <c r="L559" s="40">
        <v>5.5</v>
      </c>
      <c r="M559" s="40">
        <v>11</v>
      </c>
      <c r="N559" s="40">
        <v>0.85</v>
      </c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3"/>
    </row>
    <row r="560" spans="1:41" ht="18" customHeight="1" x14ac:dyDescent="0.3">
      <c r="A560" s="1">
        <v>2020</v>
      </c>
      <c r="C560" s="2" t="s">
        <v>9250</v>
      </c>
      <c r="D560" s="1" t="s">
        <v>12</v>
      </c>
      <c r="E560" s="3">
        <f>IFERROR(MIN(CM_Bidders),0)</f>
        <v>0.85</v>
      </c>
      <c r="F560" s="3">
        <f>IFERROR(MAX(CM_Bidders),0)</f>
        <v>50</v>
      </c>
      <c r="G560" s="3">
        <f>IFERROR(AVERAGE(CM_Bidders),0)</f>
        <v>10.416666666666666</v>
      </c>
      <c r="H560" s="40" t="str">
        <f>tbl_CM[[#This Row],[Item '#]]&amp;"     "&amp;tbl_CM[[#This Row],[Description]]&amp;"     ("&amp;tbl_CM[[#This Row],[Unit]]&amp;")"</f>
        <v xml:space="preserve">     Pavement Transverse Striping     (LF)</v>
      </c>
      <c r="I560" s="40">
        <v>2.4</v>
      </c>
      <c r="J560" s="40">
        <v>2.75</v>
      </c>
      <c r="K560" s="40">
        <v>1</v>
      </c>
      <c r="L560" s="40">
        <v>5.5</v>
      </c>
      <c r="M560" s="40">
        <v>50</v>
      </c>
      <c r="N560" s="40">
        <v>0.85</v>
      </c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3"/>
    </row>
    <row r="561" spans="1:41" ht="18" customHeight="1" x14ac:dyDescent="0.3">
      <c r="A561" s="1">
        <v>2020</v>
      </c>
      <c r="C561" s="2" t="s">
        <v>6339</v>
      </c>
      <c r="D561" s="1" t="s">
        <v>14</v>
      </c>
      <c r="E561" s="3">
        <f>IFERROR(MIN(CM_Bidders),0)</f>
        <v>165</v>
      </c>
      <c r="F561" s="3">
        <f>IFERROR(MAX(CM_Bidders),0)</f>
        <v>771.4</v>
      </c>
      <c r="G561" s="3">
        <f>IFERROR(AVERAGE(CM_Bidders),0)</f>
        <v>282.9083333333333</v>
      </c>
      <c r="H561" s="40" t="str">
        <f>tbl_CM[[#This Row],[Item '#]]&amp;"     "&amp;tbl_CM[[#This Row],[Description]]&amp;"     ("&amp;tbl_CM[[#This Row],[Unit]]&amp;")"</f>
        <v xml:space="preserve">     Surface Repair of Existing Park Roadways – ODOT 441 Asphalt Concrete Surface Course (2”)     (CY)</v>
      </c>
      <c r="I561" s="40">
        <v>165</v>
      </c>
      <c r="J561" s="40">
        <v>183</v>
      </c>
      <c r="K561" s="40">
        <v>193.05</v>
      </c>
      <c r="L561" s="40">
        <v>771.4</v>
      </c>
      <c r="M561" s="40">
        <v>220</v>
      </c>
      <c r="N561" s="40">
        <v>165</v>
      </c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3"/>
    </row>
    <row r="562" spans="1:41" ht="18" customHeight="1" x14ac:dyDescent="0.3">
      <c r="A562" s="1">
        <v>2020</v>
      </c>
      <c r="C562" s="2" t="s">
        <v>6340</v>
      </c>
      <c r="D562" s="1" t="s">
        <v>14</v>
      </c>
      <c r="E562" s="3">
        <f>IFERROR(MIN(CM_Bidders),0)</f>
        <v>165</v>
      </c>
      <c r="F562" s="3">
        <f>IFERROR(MAX(CM_Bidders),0)</f>
        <v>529</v>
      </c>
      <c r="G562" s="3">
        <f>IFERROR(AVERAGE(CM_Bidders),0)</f>
        <v>249.17499999999998</v>
      </c>
      <c r="H562" s="40" t="str">
        <f>tbl_CM[[#This Row],[Item '#]]&amp;"     "&amp;tbl_CM[[#This Row],[Description]]&amp;"     ("&amp;tbl_CM[[#This Row],[Unit]]&amp;")"</f>
        <v xml:space="preserve">     Base Repair of Existing Park Roadways – ODOT 441 Asphalt Concrete Surface Course (1.25”)     (CY)</v>
      </c>
      <c r="I562" s="40">
        <v>165</v>
      </c>
      <c r="J562" s="40">
        <v>183</v>
      </c>
      <c r="K562" s="40">
        <v>193.05</v>
      </c>
      <c r="L562" s="40">
        <v>529</v>
      </c>
      <c r="M562" s="40">
        <v>260</v>
      </c>
      <c r="N562" s="40">
        <v>165</v>
      </c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3"/>
    </row>
    <row r="563" spans="1:41" ht="18" customHeight="1" x14ac:dyDescent="0.3">
      <c r="A563" s="1">
        <v>2020</v>
      </c>
      <c r="C563" s="2" t="s">
        <v>6341</v>
      </c>
      <c r="D563" s="1" t="s">
        <v>14</v>
      </c>
      <c r="E563" s="3">
        <f>IFERROR(MIN(CM_Bidders),0)</f>
        <v>155</v>
      </c>
      <c r="F563" s="3">
        <f>IFERROR(MAX(CM_Bidders),0)</f>
        <v>330.6</v>
      </c>
      <c r="G563" s="3">
        <f>IFERROR(AVERAGE(CM_Bidders),0)</f>
        <v>203.99166666666667</v>
      </c>
      <c r="H563" s="40" t="str">
        <f>tbl_CM[[#This Row],[Item '#]]&amp;"     "&amp;tbl_CM[[#This Row],[Description]]&amp;"     ("&amp;tbl_CM[[#This Row],[Unit]]&amp;")"</f>
        <v xml:space="preserve">     Base Repair of Existing Park Roadways – ODOT 301 Asphalt Concrete Base Course (4”)     (CY)</v>
      </c>
      <c r="I563" s="40">
        <v>155</v>
      </c>
      <c r="J563" s="40">
        <v>172</v>
      </c>
      <c r="K563" s="40">
        <v>181.35</v>
      </c>
      <c r="L563" s="40">
        <v>330.6</v>
      </c>
      <c r="M563" s="40">
        <v>230</v>
      </c>
      <c r="N563" s="40">
        <v>155</v>
      </c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3"/>
    </row>
    <row r="564" spans="1:41" ht="18" customHeight="1" x14ac:dyDescent="0.3">
      <c r="A564" s="1">
        <v>2020</v>
      </c>
      <c r="C564" s="2" t="s">
        <v>6342</v>
      </c>
      <c r="D564" s="1" t="s">
        <v>14</v>
      </c>
      <c r="E564" s="3">
        <f>IFERROR(MIN(CM_Bidders),0)</f>
        <v>45</v>
      </c>
      <c r="F564" s="3">
        <f>IFERROR(MAX(CM_Bidders),0)</f>
        <v>180</v>
      </c>
      <c r="G564" s="3">
        <f>IFERROR(AVERAGE(CM_Bidders),0)</f>
        <v>90.888333333333335</v>
      </c>
      <c r="H564" s="40" t="str">
        <f>tbl_CM[[#This Row],[Item '#]]&amp;"     "&amp;tbl_CM[[#This Row],[Description]]&amp;"     ("&amp;tbl_CM[[#This Row],[Unit]]&amp;")"</f>
        <v xml:space="preserve">     Base Repair of Existing Park Roadways – ODOT 304 Aggregate Base (6”)     (CY)</v>
      </c>
      <c r="I564" s="40">
        <v>45</v>
      </c>
      <c r="J564" s="40">
        <v>68</v>
      </c>
      <c r="K564" s="40">
        <v>70.930000000000007</v>
      </c>
      <c r="L564" s="40">
        <v>106.4</v>
      </c>
      <c r="M564" s="40">
        <v>75</v>
      </c>
      <c r="N564" s="40">
        <v>180</v>
      </c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3"/>
    </row>
    <row r="565" spans="1:41" ht="18" customHeight="1" x14ac:dyDescent="0.3">
      <c r="A565" s="1">
        <v>2020</v>
      </c>
      <c r="C565" s="2" t="s">
        <v>4729</v>
      </c>
      <c r="D565" s="1" t="s">
        <v>21</v>
      </c>
      <c r="E565" s="3">
        <f>IFERROR(MIN(CM_Bidders),0)</f>
        <v>19.190000000000001</v>
      </c>
      <c r="F565" s="3">
        <f>IFERROR(MAX(CM_Bidders),0)</f>
        <v>61</v>
      </c>
      <c r="G565" s="3">
        <f>IFERROR(AVERAGE(CM_Bidders),0)</f>
        <v>51.548333333333325</v>
      </c>
      <c r="H565" s="40" t="str">
        <f>tbl_CM[[#This Row],[Item '#]]&amp;"     "&amp;tbl_CM[[#This Row],[Description]]&amp;"     ("&amp;tbl_CM[[#This Row],[Unit]]&amp;")"</f>
        <v xml:space="preserve">     Full Depth Subgrade Repair     (SY)</v>
      </c>
      <c r="I565" s="40">
        <v>60</v>
      </c>
      <c r="J565" s="40">
        <v>61</v>
      </c>
      <c r="K565" s="40">
        <v>19.190000000000001</v>
      </c>
      <c r="L565" s="40">
        <v>49.1</v>
      </c>
      <c r="M565" s="40">
        <v>60</v>
      </c>
      <c r="N565" s="40">
        <v>60</v>
      </c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3"/>
    </row>
    <row r="566" spans="1:41" ht="18" customHeight="1" x14ac:dyDescent="0.3">
      <c r="A566" s="1">
        <v>2020</v>
      </c>
      <c r="C566" s="2" t="s">
        <v>9251</v>
      </c>
      <c r="D566" s="1" t="s">
        <v>9</v>
      </c>
      <c r="E566" s="3">
        <f>IFERROR(MIN(CM_Bidders),0)</f>
        <v>6323.8</v>
      </c>
      <c r="F566" s="3">
        <f>IFERROR(MAX(CM_Bidders),0)</f>
        <v>286625</v>
      </c>
      <c r="G566" s="3">
        <f>IFERROR(AVERAGE(CM_Bidders),0)</f>
        <v>164556.64666666667</v>
      </c>
      <c r="H566" s="40" t="str">
        <f>tbl_CM[[#This Row],[Item '#]]&amp;"     "&amp;tbl_CM[[#This Row],[Description]]&amp;"     ("&amp;tbl_CM[[#This Row],[Unit]]&amp;")"</f>
        <v xml:space="preserve">     ROMTEC Prefabricated Restroom/Shower Building Installer Cost - Building Structure &amp; Finishes     (LS)</v>
      </c>
      <c r="I566" s="40">
        <v>286625</v>
      </c>
      <c r="J566" s="40">
        <v>102500</v>
      </c>
      <c r="K566" s="40">
        <v>226891.08</v>
      </c>
      <c r="L566" s="40">
        <v>6323.8</v>
      </c>
      <c r="M566" s="40">
        <v>175000</v>
      </c>
      <c r="N566" s="40">
        <v>190000</v>
      </c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3"/>
    </row>
    <row r="567" spans="1:41" ht="18" customHeight="1" x14ac:dyDescent="0.3">
      <c r="A567" s="1">
        <v>2020</v>
      </c>
      <c r="C567" s="2" t="s">
        <v>9252</v>
      </c>
      <c r="D567" s="1" t="s">
        <v>9</v>
      </c>
      <c r="E567" s="3">
        <f>IFERROR(MIN(CM_Bidders),0)</f>
        <v>8866</v>
      </c>
      <c r="F567" s="3">
        <f>IFERROR(MAX(CM_Bidders),0)</f>
        <v>15000</v>
      </c>
      <c r="G567" s="3">
        <f>IFERROR(AVERAGE(CM_Bidders),0)</f>
        <v>12337</v>
      </c>
      <c r="H567" s="40" t="str">
        <f>tbl_CM[[#This Row],[Item '#]]&amp;"     "&amp;tbl_CM[[#This Row],[Description]]&amp;"     ("&amp;tbl_CM[[#This Row],[Unit]]&amp;")"</f>
        <v xml:space="preserve">     ROMTEC Prefabricated Restroom/Shower Building Installer Cost - Electrical     (LS)</v>
      </c>
      <c r="I567" s="40">
        <v>11050</v>
      </c>
      <c r="J567" s="40">
        <v>8866</v>
      </c>
      <c r="K567" s="40">
        <v>12928.5</v>
      </c>
      <c r="L567" s="40">
        <v>12177.5</v>
      </c>
      <c r="M567" s="40">
        <v>14000</v>
      </c>
      <c r="N567" s="40">
        <v>15000</v>
      </c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3"/>
    </row>
    <row r="568" spans="1:41" ht="18" customHeight="1" x14ac:dyDescent="0.3">
      <c r="A568" s="1">
        <v>2020</v>
      </c>
      <c r="C568" s="2" t="s">
        <v>9253</v>
      </c>
      <c r="D568" s="1" t="s">
        <v>9</v>
      </c>
      <c r="E568" s="3">
        <f>IFERROR(MIN(CM_Bidders),0)</f>
        <v>5834.8</v>
      </c>
      <c r="F568" s="3">
        <f>IFERROR(MAX(CM_Bidders),0)</f>
        <v>52500</v>
      </c>
      <c r="G568" s="3">
        <f>IFERROR(AVERAGE(CM_Bidders),0)</f>
        <v>35422.219999999994</v>
      </c>
      <c r="H568" s="40" t="str">
        <f>tbl_CM[[#This Row],[Item '#]]&amp;"     "&amp;tbl_CM[[#This Row],[Description]]&amp;"     ("&amp;tbl_CM[[#This Row],[Unit]]&amp;")"</f>
        <v xml:space="preserve">     ROMTEC Prefabricated Restroom/Shower Building Installer Cost - Plumbing     (LS)</v>
      </c>
      <c r="I568" s="40">
        <v>52500</v>
      </c>
      <c r="J568" s="40">
        <v>37684</v>
      </c>
      <c r="K568" s="40">
        <v>46514.52</v>
      </c>
      <c r="L568" s="40">
        <v>5834.8</v>
      </c>
      <c r="M568" s="40">
        <v>25000</v>
      </c>
      <c r="N568" s="40">
        <v>45000</v>
      </c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3"/>
    </row>
    <row r="569" spans="1:41" ht="18" customHeight="1" x14ac:dyDescent="0.3">
      <c r="A569" s="1">
        <v>2020</v>
      </c>
      <c r="C569" s="2" t="s">
        <v>9254</v>
      </c>
      <c r="D569" s="1" t="s">
        <v>9</v>
      </c>
      <c r="E569" s="3">
        <f>IFERROR(MIN(CM_Bidders),0)</f>
        <v>2750</v>
      </c>
      <c r="F569" s="3">
        <f>IFERROR(MAX(CM_Bidders),0)</f>
        <v>20000</v>
      </c>
      <c r="G569" s="3">
        <f>IFERROR(AVERAGE(CM_Bidders),0)</f>
        <v>9868.85</v>
      </c>
      <c r="H569" s="40" t="str">
        <f>tbl_CM[[#This Row],[Item '#]]&amp;"     "&amp;tbl_CM[[#This Row],[Description]]&amp;"     ("&amp;tbl_CM[[#This Row],[Unit]]&amp;")"</f>
        <v xml:space="preserve">     ROMTEC Prefabricated Restroom/Shower Building Installer Cost - HVAC     (LS)</v>
      </c>
      <c r="I569" s="40">
        <v>2750</v>
      </c>
      <c r="J569" s="40">
        <v>8312</v>
      </c>
      <c r="K569" s="40">
        <v>10120.5</v>
      </c>
      <c r="L569" s="40">
        <v>3030.6</v>
      </c>
      <c r="M569" s="40">
        <v>15000</v>
      </c>
      <c r="N569" s="40">
        <v>20000</v>
      </c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3"/>
    </row>
    <row r="570" spans="1:41" ht="18" customHeight="1" x14ac:dyDescent="0.3">
      <c r="A570" s="1">
        <v>2020</v>
      </c>
      <c r="C570" s="2" t="s">
        <v>8311</v>
      </c>
      <c r="D570" s="1" t="s">
        <v>9</v>
      </c>
      <c r="E570" s="3">
        <f>IFERROR(MIN(CM_Bidders),0)</f>
        <v>15560</v>
      </c>
      <c r="F570" s="3">
        <f>IFERROR(MAX(CM_Bidders),0)</f>
        <v>74000</v>
      </c>
      <c r="G570" s="3">
        <f>IFERROR(AVERAGE(CM_Bidders),0)</f>
        <v>38042.1</v>
      </c>
      <c r="H570" s="40" t="str">
        <f>tbl_CM[[#This Row],[Item '#]]&amp;"     "&amp;tbl_CM[[#This Row],[Description]]&amp;"     ("&amp;tbl_CM[[#This Row],[Unit]]&amp;")"</f>
        <v xml:space="preserve">     Grading, Pad Preparation, Foundation Installation and Utility Connections for Large CXT Restroom/Shower House Building (4 Unisex Units/Navajo)     (LS)</v>
      </c>
      <c r="I570" s="40">
        <v>15560</v>
      </c>
      <c r="J570" s="40">
        <v>27966</v>
      </c>
      <c r="K570" s="40">
        <v>33380.1</v>
      </c>
      <c r="L570" s="40">
        <v>17346.5</v>
      </c>
      <c r="M570" s="40">
        <v>74000</v>
      </c>
      <c r="N570" s="40">
        <v>60000</v>
      </c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3"/>
    </row>
    <row r="571" spans="1:41" ht="18" customHeight="1" x14ac:dyDescent="0.3">
      <c r="A571" s="1">
        <v>2020</v>
      </c>
      <c r="C571" s="2" t="s">
        <v>8313</v>
      </c>
      <c r="D571" s="1" t="s">
        <v>59</v>
      </c>
      <c r="E571" s="3">
        <f>IFERROR(MIN(CM_Bidders),0)</f>
        <v>82.7</v>
      </c>
      <c r="F571" s="3">
        <f>IFERROR(MAX(CM_Bidders),0)</f>
        <v>500</v>
      </c>
      <c r="G571" s="3">
        <f>IFERROR(AVERAGE(CM_Bidders),0)</f>
        <v>258.5916666666667</v>
      </c>
      <c r="H571" s="40" t="str">
        <f>tbl_CM[[#This Row],[Item '#]]&amp;"     "&amp;tbl_CM[[#This Row],[Description]]&amp;"     ("&amp;tbl_CM[[#This Row],[Unit]]&amp;")"</f>
        <v xml:space="preserve">     Accessible Parking Signs     (EA)</v>
      </c>
      <c r="I571" s="40">
        <v>175</v>
      </c>
      <c r="J571" s="40">
        <v>204</v>
      </c>
      <c r="K571" s="40">
        <v>239.85</v>
      </c>
      <c r="L571" s="40">
        <v>82.7</v>
      </c>
      <c r="M571" s="40">
        <v>350</v>
      </c>
      <c r="N571" s="40">
        <v>500</v>
      </c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3"/>
    </row>
    <row r="572" spans="1:41" ht="18" customHeight="1" x14ac:dyDescent="0.3">
      <c r="A572" s="1">
        <v>2020</v>
      </c>
      <c r="C572" s="2" t="s">
        <v>9255</v>
      </c>
      <c r="D572" s="1" t="s">
        <v>59</v>
      </c>
      <c r="E572" s="3">
        <f>IFERROR(MIN(CM_Bidders),0)</f>
        <v>165.3</v>
      </c>
      <c r="F572" s="3">
        <f>IFERROR(MAX(CM_Bidders),0)</f>
        <v>500</v>
      </c>
      <c r="G572" s="3">
        <f>IFERROR(AVERAGE(CM_Bidders),0)</f>
        <v>280.84999999999997</v>
      </c>
      <c r="H572" s="40" t="str">
        <f>tbl_CM[[#This Row],[Item '#]]&amp;"     "&amp;tbl_CM[[#This Row],[Description]]&amp;"     ("&amp;tbl_CM[[#This Row],[Unit]]&amp;")"</f>
        <v xml:space="preserve">     Directional Signs     (EA)</v>
      </c>
      <c r="I572" s="40">
        <v>185</v>
      </c>
      <c r="J572" s="40">
        <v>204</v>
      </c>
      <c r="K572" s="40">
        <v>280.8</v>
      </c>
      <c r="L572" s="40">
        <v>165.3</v>
      </c>
      <c r="M572" s="40">
        <v>350</v>
      </c>
      <c r="N572" s="40">
        <v>500</v>
      </c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3"/>
    </row>
    <row r="573" spans="1:41" ht="18" customHeight="1" x14ac:dyDescent="0.3">
      <c r="A573" s="1">
        <v>2020</v>
      </c>
      <c r="C573" s="2" t="s">
        <v>8314</v>
      </c>
      <c r="D573" s="1" t="s">
        <v>59</v>
      </c>
      <c r="E573" s="3">
        <f>IFERROR(MIN(CM_Bidders),0)</f>
        <v>15</v>
      </c>
      <c r="F573" s="3">
        <f>IFERROR(MAX(CM_Bidders),0)</f>
        <v>2278</v>
      </c>
      <c r="G573" s="3">
        <f>IFERROR(AVERAGE(CM_Bidders),0)</f>
        <v>1270.1500000000001</v>
      </c>
      <c r="H573" s="40" t="str">
        <f>tbl_CM[[#This Row],[Item '#]]&amp;"     "&amp;tbl_CM[[#This Row],[Description]]&amp;"     ("&amp;tbl_CM[[#This Row],[Unit]]&amp;")"</f>
        <v xml:space="preserve">     Bike Rack - Triple Loop Rack     (EA)</v>
      </c>
      <c r="I573" s="40">
        <v>2278</v>
      </c>
      <c r="J573" s="40">
        <v>1297</v>
      </c>
      <c r="K573" s="40">
        <v>854.1</v>
      </c>
      <c r="L573" s="40">
        <v>1676.8</v>
      </c>
      <c r="M573" s="40">
        <v>15</v>
      </c>
      <c r="N573" s="40">
        <v>1500</v>
      </c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3"/>
    </row>
    <row r="574" spans="1:41" ht="18" customHeight="1" x14ac:dyDescent="0.3">
      <c r="A574" s="1">
        <v>2020</v>
      </c>
      <c r="C574" s="2" t="s">
        <v>8315</v>
      </c>
      <c r="D574" s="1" t="s">
        <v>59</v>
      </c>
      <c r="E574" s="3">
        <f>IFERROR(MIN(CM_Bidders),0)</f>
        <v>94</v>
      </c>
      <c r="F574" s="3">
        <f>IFERROR(MAX(CM_Bidders),0)</f>
        <v>500</v>
      </c>
      <c r="G574" s="3">
        <f>IFERROR(AVERAGE(CM_Bidders),0)</f>
        <v>289.97166666666664</v>
      </c>
      <c r="H574" s="40" t="str">
        <f>tbl_CM[[#This Row],[Item '#]]&amp;"     "&amp;tbl_CM[[#This Row],[Description]]&amp;"     ("&amp;tbl_CM[[#This Row],[Unit]]&amp;")"</f>
        <v xml:space="preserve">     Trash Container (Furnished by Owner, Installed by Contractor)     (EA)</v>
      </c>
      <c r="I574" s="40">
        <v>500</v>
      </c>
      <c r="J574" s="40">
        <v>168</v>
      </c>
      <c r="K574" s="40">
        <v>357.83</v>
      </c>
      <c r="L574" s="40">
        <v>94</v>
      </c>
      <c r="M574" s="40">
        <v>420</v>
      </c>
      <c r="N574" s="40">
        <v>200</v>
      </c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3"/>
    </row>
    <row r="575" spans="1:41" ht="18" customHeight="1" x14ac:dyDescent="0.3">
      <c r="A575" s="1">
        <v>2020</v>
      </c>
      <c r="C575" s="2" t="s">
        <v>9256</v>
      </c>
      <c r="D575" s="1" t="s">
        <v>59</v>
      </c>
      <c r="E575" s="3">
        <f>IFERROR(MIN(CM_Bidders),0)</f>
        <v>9000</v>
      </c>
      <c r="F575" s="3">
        <f>IFERROR(MAX(CM_Bidders),0)</f>
        <v>24500</v>
      </c>
      <c r="G575" s="3">
        <f>IFERROR(AVERAGE(CM_Bidders),0)</f>
        <v>16132.516666666668</v>
      </c>
      <c r="H575" s="40" t="str">
        <f>tbl_CM[[#This Row],[Item '#]]&amp;"     "&amp;tbl_CM[[#This Row],[Description]]&amp;"     ("&amp;tbl_CM[[#This Row],[Unit]]&amp;")"</f>
        <v xml:space="preserve">     Single Dumpster Enclosure - Wood Slat Enclosure for Trash &amp; Recycling     (EA)</v>
      </c>
      <c r="I575" s="40">
        <v>9000</v>
      </c>
      <c r="J575" s="40">
        <v>10516</v>
      </c>
      <c r="K575" s="40">
        <v>15139.8</v>
      </c>
      <c r="L575" s="40">
        <v>22639.3</v>
      </c>
      <c r="M575" s="40">
        <v>24500</v>
      </c>
      <c r="N575" s="40">
        <v>15000</v>
      </c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3"/>
    </row>
    <row r="576" spans="1:41" ht="18" customHeight="1" x14ac:dyDescent="0.3">
      <c r="A576" s="1">
        <v>2020</v>
      </c>
      <c r="C576" s="2" t="s">
        <v>8323</v>
      </c>
      <c r="D576" s="1" t="s">
        <v>59</v>
      </c>
      <c r="E576" s="3">
        <f>IFERROR(MIN(CM_Bidders),0)</f>
        <v>145</v>
      </c>
      <c r="F576" s="3">
        <f>IFERROR(MAX(CM_Bidders),0)</f>
        <v>500</v>
      </c>
      <c r="G576" s="3">
        <f>IFERROR(AVERAGE(CM_Bidders),0)</f>
        <v>297.7</v>
      </c>
      <c r="H576" s="40" t="str">
        <f>tbl_CM[[#This Row],[Item '#]]&amp;"     "&amp;tbl_CM[[#This Row],[Description]]&amp;"     ("&amp;tbl_CM[[#This Row],[Unit]]&amp;")"</f>
        <v xml:space="preserve">     Park Bench - 6' (Furnished by Owner, Installed by Contractor)     (EA)</v>
      </c>
      <c r="I576" s="40">
        <v>500</v>
      </c>
      <c r="J576" s="40">
        <v>224</v>
      </c>
      <c r="K576" s="40">
        <v>257.39999999999998</v>
      </c>
      <c r="L576" s="40">
        <v>209.8</v>
      </c>
      <c r="M576" s="40">
        <v>145</v>
      </c>
      <c r="N576" s="40">
        <v>450</v>
      </c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3"/>
    </row>
    <row r="577" spans="1:41" ht="18" customHeight="1" x14ac:dyDescent="0.3">
      <c r="A577" s="1">
        <v>2020</v>
      </c>
      <c r="C577" s="2" t="s">
        <v>8324</v>
      </c>
      <c r="D577" s="1" t="s">
        <v>59</v>
      </c>
      <c r="E577" s="3">
        <f>IFERROR(MIN(CM_Bidders),0)</f>
        <v>75</v>
      </c>
      <c r="F577" s="3">
        <f>IFERROR(MAX(CM_Bidders),0)</f>
        <v>256.3</v>
      </c>
      <c r="G577" s="3">
        <f>IFERROR(AVERAGE(CM_Bidders),0)</f>
        <v>127.61333333333334</v>
      </c>
      <c r="H577" s="40" t="str">
        <f>tbl_CM[[#This Row],[Item '#]]&amp;"     "&amp;tbl_CM[[#This Row],[Description]]&amp;"     ("&amp;tbl_CM[[#This Row],[Unit]]&amp;")"</f>
        <v xml:space="preserve">     6' Concrete Wheelstop     (EA)</v>
      </c>
      <c r="I577" s="40">
        <v>75</v>
      </c>
      <c r="J577" s="40">
        <v>122</v>
      </c>
      <c r="K577" s="40">
        <v>107.38</v>
      </c>
      <c r="L577" s="40">
        <v>256.3</v>
      </c>
      <c r="M577" s="40">
        <v>80</v>
      </c>
      <c r="N577" s="40">
        <v>125</v>
      </c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3"/>
    </row>
    <row r="578" spans="1:41" ht="18" customHeight="1" x14ac:dyDescent="0.3">
      <c r="A578" s="1">
        <v>2020</v>
      </c>
      <c r="C578" s="2" t="s">
        <v>8325</v>
      </c>
      <c r="D578" s="1" t="s">
        <v>59</v>
      </c>
      <c r="E578" s="3">
        <f>IFERROR(MIN(CM_Bidders),0)</f>
        <v>91</v>
      </c>
      <c r="F578" s="3">
        <f>IFERROR(MAX(CM_Bidders),0)</f>
        <v>327.3</v>
      </c>
      <c r="G578" s="3">
        <f>IFERROR(AVERAGE(CM_Bidders),0)</f>
        <v>159.77166666666668</v>
      </c>
      <c r="H578" s="40" t="str">
        <f>tbl_CM[[#This Row],[Item '#]]&amp;"     "&amp;tbl_CM[[#This Row],[Description]]&amp;"     ("&amp;tbl_CM[[#This Row],[Unit]]&amp;")"</f>
        <v xml:space="preserve">     8' Concrete Wheelstop     (EA)</v>
      </c>
      <c r="I578" s="40">
        <v>91</v>
      </c>
      <c r="J578" s="40">
        <v>127</v>
      </c>
      <c r="K578" s="40">
        <v>143.33000000000001</v>
      </c>
      <c r="L578" s="40">
        <v>327.3</v>
      </c>
      <c r="M578" s="40">
        <v>120</v>
      </c>
      <c r="N578" s="40">
        <v>150</v>
      </c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3"/>
    </row>
    <row r="579" spans="1:41" ht="18" customHeight="1" x14ac:dyDescent="0.3">
      <c r="A579" s="1">
        <v>2020</v>
      </c>
      <c r="C579" s="2" t="s">
        <v>9257</v>
      </c>
      <c r="D579" s="1" t="s">
        <v>59</v>
      </c>
      <c r="E579" s="3">
        <f>IFERROR(MIN(CM_Bidders),0)</f>
        <v>2545.14</v>
      </c>
      <c r="F579" s="3">
        <f>IFERROR(MAX(CM_Bidders),0)</f>
        <v>12000</v>
      </c>
      <c r="G579" s="3">
        <f>IFERROR(AVERAGE(CM_Bidders),0)</f>
        <v>6094.5733333333337</v>
      </c>
      <c r="H579" s="40" t="str">
        <f>tbl_CM[[#This Row],[Item '#]]&amp;"     "&amp;tbl_CM[[#This Row],[Description]]&amp;"     ("&amp;tbl_CM[[#This Row],[Unit]]&amp;")"</f>
        <v xml:space="preserve">     Concrete Dock Abutment     (EA)</v>
      </c>
      <c r="I579" s="40">
        <v>3400</v>
      </c>
      <c r="J579" s="40">
        <v>4024</v>
      </c>
      <c r="K579" s="40">
        <v>2545.14</v>
      </c>
      <c r="L579" s="40">
        <v>4598.3</v>
      </c>
      <c r="M579" s="40">
        <v>12000</v>
      </c>
      <c r="N579" s="40">
        <v>10000</v>
      </c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3"/>
    </row>
    <row r="580" spans="1:41" ht="18" customHeight="1" x14ac:dyDescent="0.3">
      <c r="A580" s="1">
        <v>2020</v>
      </c>
      <c r="C580" s="2" t="s">
        <v>8321</v>
      </c>
      <c r="D580" s="1" t="s">
        <v>59</v>
      </c>
      <c r="E580" s="3">
        <f>IFERROR(MIN(CM_Bidders),0)</f>
        <v>23900</v>
      </c>
      <c r="F580" s="3">
        <f>IFERROR(MAX(CM_Bidders),0)</f>
        <v>33000</v>
      </c>
      <c r="G580" s="3">
        <f>IFERROR(AVERAGE(CM_Bidders),0)</f>
        <v>29044.134999999998</v>
      </c>
      <c r="H580" s="40" t="str">
        <f>tbl_CM[[#This Row],[Item '#]]&amp;"     "&amp;tbl_CM[[#This Row],[Description]]&amp;"     ("&amp;tbl_CM[[#This Row],[Unit]]&amp;")"</f>
        <v xml:space="preserve">     Play Equipment and Installation     (EA)</v>
      </c>
      <c r="I580" s="40">
        <v>23900</v>
      </c>
      <c r="J580" s="40">
        <v>30700</v>
      </c>
      <c r="K580" s="40">
        <v>30166.11</v>
      </c>
      <c r="L580" s="40">
        <v>31498.7</v>
      </c>
      <c r="M580" s="40">
        <v>33000</v>
      </c>
      <c r="N580" s="40">
        <v>25000</v>
      </c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3"/>
    </row>
    <row r="581" spans="1:41" ht="18" customHeight="1" x14ac:dyDescent="0.3">
      <c r="A581" s="1">
        <v>2020</v>
      </c>
      <c r="C581" s="2" t="s">
        <v>6357</v>
      </c>
      <c r="D581" s="1" t="s">
        <v>12</v>
      </c>
      <c r="E581" s="3">
        <f>IFERROR(MIN(CM_Bidders),0)</f>
        <v>38</v>
      </c>
      <c r="F581" s="3">
        <f>IFERROR(MAX(CM_Bidders),0)</f>
        <v>65</v>
      </c>
      <c r="G581" s="3">
        <f>IFERROR(AVERAGE(CM_Bidders),0)</f>
        <v>51.169999999999995</v>
      </c>
      <c r="H581" s="40" t="str">
        <f>tbl_CM[[#This Row],[Item '#]]&amp;"     "&amp;tbl_CM[[#This Row],[Description]]&amp;"     ("&amp;tbl_CM[[#This Row],[Unit]]&amp;")"</f>
        <v xml:space="preserve">     8" Sanitary Pipe (SDR-35), including bedding &amp; native backfill, complete     (LF)</v>
      </c>
      <c r="I581" s="40">
        <v>65</v>
      </c>
      <c r="J581" s="40">
        <v>40</v>
      </c>
      <c r="K581" s="40">
        <v>48.92</v>
      </c>
      <c r="L581" s="40">
        <v>50.1</v>
      </c>
      <c r="M581" s="40">
        <v>38</v>
      </c>
      <c r="N581" s="40">
        <v>65</v>
      </c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3"/>
    </row>
    <row r="582" spans="1:41" ht="18" customHeight="1" x14ac:dyDescent="0.3">
      <c r="A582" s="1">
        <v>2020</v>
      </c>
      <c r="C582" s="2" t="s">
        <v>6356</v>
      </c>
      <c r="D582" s="1" t="s">
        <v>12</v>
      </c>
      <c r="E582" s="3">
        <f>IFERROR(MIN(CM_Bidders),0)</f>
        <v>65</v>
      </c>
      <c r="F582" s="3">
        <f>IFERROR(MAX(CM_Bidders),0)</f>
        <v>95.2</v>
      </c>
      <c r="G582" s="3">
        <f>IFERROR(AVERAGE(CM_Bidders),0)</f>
        <v>82.418333333333337</v>
      </c>
      <c r="H582" s="40" t="str">
        <f>tbl_CM[[#This Row],[Item '#]]&amp;"     "&amp;tbl_CM[[#This Row],[Description]]&amp;"     ("&amp;tbl_CM[[#This Row],[Unit]]&amp;")"</f>
        <v xml:space="preserve">     8" Sanitary Pipe (SDR-35), including bedding &amp; premium backfill, complete     (LF)</v>
      </c>
      <c r="I582" s="40">
        <v>82</v>
      </c>
      <c r="J582" s="40">
        <v>82</v>
      </c>
      <c r="K582" s="40">
        <v>85.31</v>
      </c>
      <c r="L582" s="40">
        <v>95.2</v>
      </c>
      <c r="M582" s="40">
        <v>65</v>
      </c>
      <c r="N582" s="40">
        <v>85</v>
      </c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3"/>
    </row>
    <row r="583" spans="1:41" ht="18" customHeight="1" x14ac:dyDescent="0.3">
      <c r="A583" s="1">
        <v>2020</v>
      </c>
      <c r="C583" s="2" t="s">
        <v>9258</v>
      </c>
      <c r="D583" s="1" t="s">
        <v>12</v>
      </c>
      <c r="E583" s="3">
        <f>IFERROR(MIN(CM_Bidders),0)</f>
        <v>65</v>
      </c>
      <c r="F583" s="3">
        <f>IFERROR(MAX(CM_Bidders),0)</f>
        <v>100</v>
      </c>
      <c r="G583" s="3">
        <f>IFERROR(AVERAGE(CM_Bidders),0)</f>
        <v>82.188333333333333</v>
      </c>
      <c r="H583" s="40" t="str">
        <f>tbl_CM[[#This Row],[Item '#]]&amp;"     "&amp;tbl_CM[[#This Row],[Description]]&amp;"     ("&amp;tbl_CM[[#This Row],[Unit]]&amp;")"</f>
        <v xml:space="preserve">     6" Sanitary Pipe (SDR-35), including bedding &amp; premium backfill, complete     (LF)</v>
      </c>
      <c r="I583" s="40">
        <v>72</v>
      </c>
      <c r="J583" s="40">
        <v>100</v>
      </c>
      <c r="K583" s="40">
        <v>91.63</v>
      </c>
      <c r="L583" s="40">
        <v>84.5</v>
      </c>
      <c r="M583" s="40">
        <v>65</v>
      </c>
      <c r="N583" s="40">
        <v>80</v>
      </c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3"/>
    </row>
    <row r="584" spans="1:41" ht="18" customHeight="1" x14ac:dyDescent="0.3">
      <c r="A584" s="1">
        <v>2020</v>
      </c>
      <c r="C584" s="2" t="s">
        <v>9259</v>
      </c>
      <c r="D584" s="1" t="s">
        <v>12</v>
      </c>
      <c r="E584" s="3">
        <f>IFERROR(MIN(CM_Bidders),0)</f>
        <v>39.1</v>
      </c>
      <c r="F584" s="3">
        <f>IFERROR(MAX(CM_Bidders),0)</f>
        <v>63.82</v>
      </c>
      <c r="G584" s="3">
        <f>IFERROR(AVERAGE(CM_Bidders),0)</f>
        <v>49.819999999999993</v>
      </c>
      <c r="H584" s="40" t="str">
        <f>tbl_CM[[#This Row],[Item '#]]&amp;"     "&amp;tbl_CM[[#This Row],[Description]]&amp;"     ("&amp;tbl_CM[[#This Row],[Unit]]&amp;")"</f>
        <v xml:space="preserve">     4" Sanitary Lateral (SDR-35), including bedding &amp; native backfill complete     (LF)</v>
      </c>
      <c r="I584" s="40">
        <v>58</v>
      </c>
      <c r="J584" s="40">
        <v>48</v>
      </c>
      <c r="K584" s="40">
        <v>63.82</v>
      </c>
      <c r="L584" s="40">
        <v>39.1</v>
      </c>
      <c r="M584" s="40">
        <v>40</v>
      </c>
      <c r="N584" s="40">
        <v>50</v>
      </c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3"/>
    </row>
    <row r="585" spans="1:41" ht="18" customHeight="1" x14ac:dyDescent="0.3">
      <c r="A585" s="1">
        <v>2020</v>
      </c>
      <c r="C585" s="2" t="s">
        <v>9260</v>
      </c>
      <c r="D585" s="1" t="s">
        <v>12</v>
      </c>
      <c r="E585" s="3">
        <f>IFERROR(MIN(CM_Bidders),0)</f>
        <v>45</v>
      </c>
      <c r="F585" s="3">
        <f>IFERROR(MAX(CM_Bidders),0)</f>
        <v>115</v>
      </c>
      <c r="G585" s="3">
        <f>IFERROR(AVERAGE(CM_Bidders),0)</f>
        <v>74.92</v>
      </c>
      <c r="H585" s="40" t="str">
        <f>tbl_CM[[#This Row],[Item '#]]&amp;"     "&amp;tbl_CM[[#This Row],[Description]]&amp;"     ("&amp;tbl_CM[[#This Row],[Unit]]&amp;")"</f>
        <v xml:space="preserve">     4" Sanitary Lateral (SDR-35), including bedding &amp; premier backfill, complete     (LF)</v>
      </c>
      <c r="I585" s="40">
        <v>71</v>
      </c>
      <c r="J585" s="40">
        <v>80</v>
      </c>
      <c r="K585" s="40">
        <v>64.12</v>
      </c>
      <c r="L585" s="40">
        <v>74.400000000000006</v>
      </c>
      <c r="M585" s="40">
        <v>45</v>
      </c>
      <c r="N585" s="40">
        <v>115</v>
      </c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3"/>
    </row>
    <row r="586" spans="1:41" ht="18" customHeight="1" x14ac:dyDescent="0.3">
      <c r="A586" s="1">
        <v>2020</v>
      </c>
      <c r="C586" s="2" t="s">
        <v>9261</v>
      </c>
      <c r="D586" s="1" t="s">
        <v>59</v>
      </c>
      <c r="E586" s="3">
        <f>IFERROR(MIN(CM_Bidders),0)</f>
        <v>18</v>
      </c>
      <c r="F586" s="3">
        <f>IFERROR(MAX(CM_Bidders),0)</f>
        <v>52</v>
      </c>
      <c r="G586" s="3">
        <f>IFERROR(AVERAGE(CM_Bidders),0)</f>
        <v>28.691666666666666</v>
      </c>
      <c r="H586" s="40" t="str">
        <f>tbl_CM[[#This Row],[Item '#]]&amp;"     "&amp;tbl_CM[[#This Row],[Description]]&amp;"     ("&amp;tbl_CM[[#This Row],[Unit]]&amp;")"</f>
        <v xml:space="preserve">     1.5" HDPE Forcemain HDD, complete     (EA)</v>
      </c>
      <c r="I586" s="40">
        <v>52</v>
      </c>
      <c r="J586" s="40">
        <v>25</v>
      </c>
      <c r="K586" s="40">
        <v>18.75</v>
      </c>
      <c r="L586" s="40">
        <v>28.4</v>
      </c>
      <c r="M586" s="40">
        <v>30</v>
      </c>
      <c r="N586" s="40">
        <v>18</v>
      </c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3"/>
    </row>
    <row r="587" spans="1:41" ht="18" customHeight="1" x14ac:dyDescent="0.3">
      <c r="A587" s="1">
        <v>2020</v>
      </c>
      <c r="C587" s="2" t="s">
        <v>6358</v>
      </c>
      <c r="D587" s="1" t="s">
        <v>59</v>
      </c>
      <c r="E587" s="3">
        <f>IFERROR(MIN(CM_Bidders),0)</f>
        <v>2750</v>
      </c>
      <c r="F587" s="3">
        <f>IFERROR(MAX(CM_Bidders),0)</f>
        <v>5000</v>
      </c>
      <c r="G587" s="3">
        <f>IFERROR(AVERAGE(CM_Bidders),0)</f>
        <v>3647.3766666666666</v>
      </c>
      <c r="H587" s="40" t="str">
        <f>tbl_CM[[#This Row],[Item '#]]&amp;"     "&amp;tbl_CM[[#This Row],[Description]]&amp;"     ("&amp;tbl_CM[[#This Row],[Unit]]&amp;")"</f>
        <v xml:space="preserve">     48" Sanitary Manhole, complete     (EA)</v>
      </c>
      <c r="I587" s="40">
        <v>2750</v>
      </c>
      <c r="J587" s="40">
        <v>3300</v>
      </c>
      <c r="K587" s="40">
        <v>4030.96</v>
      </c>
      <c r="L587" s="40">
        <v>2803.3</v>
      </c>
      <c r="M587" s="40">
        <v>4000</v>
      </c>
      <c r="N587" s="40">
        <v>5000</v>
      </c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3"/>
    </row>
    <row r="588" spans="1:41" ht="18" customHeight="1" x14ac:dyDescent="0.3">
      <c r="A588" s="1">
        <v>2020</v>
      </c>
      <c r="C588" s="2" t="s">
        <v>9262</v>
      </c>
      <c r="D588" s="1" t="s">
        <v>59</v>
      </c>
      <c r="E588" s="3">
        <f>IFERROR(MIN(CM_Bidders),0)</f>
        <v>3400</v>
      </c>
      <c r="F588" s="3">
        <f>IFERROR(MAX(CM_Bidders),0)</f>
        <v>8000</v>
      </c>
      <c r="G588" s="3">
        <f>IFERROR(AVERAGE(CM_Bidders),0)</f>
        <v>5316.46</v>
      </c>
      <c r="H588" s="40" t="str">
        <f>tbl_CM[[#This Row],[Item '#]]&amp;"     "&amp;tbl_CM[[#This Row],[Description]]&amp;"     ("&amp;tbl_CM[[#This Row],[Unit]]&amp;")"</f>
        <v xml:space="preserve">     48" Sanitary Drop Manhole, complete     (EA)</v>
      </c>
      <c r="I588" s="40">
        <v>3400</v>
      </c>
      <c r="J588" s="40">
        <v>4650</v>
      </c>
      <c r="K588" s="40">
        <v>5828.66</v>
      </c>
      <c r="L588" s="40">
        <v>5020.1000000000004</v>
      </c>
      <c r="M588" s="40">
        <v>5000</v>
      </c>
      <c r="N588" s="40">
        <v>8000</v>
      </c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3"/>
    </row>
    <row r="589" spans="1:41" ht="18" customHeight="1" x14ac:dyDescent="0.3">
      <c r="A589" s="1">
        <v>2020</v>
      </c>
      <c r="C589" s="2" t="s">
        <v>9263</v>
      </c>
      <c r="D589" s="1" t="s">
        <v>59</v>
      </c>
      <c r="E589" s="3">
        <f>IFERROR(MIN(CM_Bidders),0)</f>
        <v>298.35000000000002</v>
      </c>
      <c r="F589" s="3">
        <f>IFERROR(MAX(CM_Bidders),0)</f>
        <v>750</v>
      </c>
      <c r="G589" s="3">
        <f>IFERROR(AVERAGE(CM_Bidders),0)</f>
        <v>497.29166666666669</v>
      </c>
      <c r="H589" s="40" t="str">
        <f>tbl_CM[[#This Row],[Item '#]]&amp;"     "&amp;tbl_CM[[#This Row],[Description]]&amp;"     ("&amp;tbl_CM[[#This Row],[Unit]]&amp;")"</f>
        <v xml:space="preserve">     Two-way Cleanout, complete     (EA)</v>
      </c>
      <c r="I589" s="40">
        <v>750</v>
      </c>
      <c r="J589" s="40">
        <v>350</v>
      </c>
      <c r="K589" s="40">
        <v>298.35000000000002</v>
      </c>
      <c r="L589" s="40">
        <v>425.4</v>
      </c>
      <c r="M589" s="40">
        <v>660</v>
      </c>
      <c r="N589" s="40">
        <v>500</v>
      </c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3"/>
    </row>
    <row r="590" spans="1:41" ht="18" customHeight="1" x14ac:dyDescent="0.3">
      <c r="A590" s="1">
        <v>2020</v>
      </c>
      <c r="C590" s="2" t="s">
        <v>8334</v>
      </c>
      <c r="D590" s="1" t="s">
        <v>59</v>
      </c>
      <c r="E590" s="3">
        <f>IFERROR(MIN(CM_Bidders),0)</f>
        <v>25</v>
      </c>
      <c r="F590" s="3">
        <f>IFERROR(MAX(CM_Bidders),0)</f>
        <v>135</v>
      </c>
      <c r="G590" s="3">
        <f>IFERROR(AVERAGE(CM_Bidders),0)</f>
        <v>74.296666666666667</v>
      </c>
      <c r="H590" s="40" t="str">
        <f>tbl_CM[[#This Row],[Item '#]]&amp;"     "&amp;tbl_CM[[#This Row],[Description]]&amp;"     ("&amp;tbl_CM[[#This Row],[Unit]]&amp;")"</f>
        <v xml:space="preserve">     4"x4" PVC Sanitary Wye, complete     (EA)</v>
      </c>
      <c r="I590" s="40">
        <v>25</v>
      </c>
      <c r="J590" s="40">
        <v>75</v>
      </c>
      <c r="K590" s="40">
        <v>90.48</v>
      </c>
      <c r="L590" s="40">
        <v>50.3</v>
      </c>
      <c r="M590" s="40">
        <v>70</v>
      </c>
      <c r="N590" s="40">
        <v>135</v>
      </c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3"/>
    </row>
    <row r="591" spans="1:41" ht="18" customHeight="1" x14ac:dyDescent="0.3">
      <c r="A591" s="1">
        <v>2020</v>
      </c>
      <c r="C591" s="2" t="s">
        <v>9264</v>
      </c>
      <c r="D591" s="1" t="s">
        <v>59</v>
      </c>
      <c r="E591" s="3">
        <f>IFERROR(MIN(CM_Bidders),0)</f>
        <v>35</v>
      </c>
      <c r="F591" s="3">
        <f>IFERROR(MAX(CM_Bidders),0)</f>
        <v>170</v>
      </c>
      <c r="G591" s="3">
        <f>IFERROR(AVERAGE(CM_Bidders),0)</f>
        <v>110.27833333333335</v>
      </c>
      <c r="H591" s="40" t="str">
        <f>tbl_CM[[#This Row],[Item '#]]&amp;"     "&amp;tbl_CM[[#This Row],[Description]]&amp;"     ("&amp;tbl_CM[[#This Row],[Unit]]&amp;")"</f>
        <v xml:space="preserve">     6"x6" PVC Sanitary Wye, complete     (EA)</v>
      </c>
      <c r="I591" s="40">
        <v>35</v>
      </c>
      <c r="J591" s="40">
        <v>170</v>
      </c>
      <c r="K591" s="40">
        <v>129.87</v>
      </c>
      <c r="L591" s="40">
        <v>86.8</v>
      </c>
      <c r="M591" s="40">
        <v>70</v>
      </c>
      <c r="N591" s="40">
        <v>170</v>
      </c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3"/>
    </row>
    <row r="592" spans="1:41" ht="18" customHeight="1" x14ac:dyDescent="0.3">
      <c r="A592" s="1">
        <v>2020</v>
      </c>
      <c r="C592" s="2" t="s">
        <v>6361</v>
      </c>
      <c r="D592" s="1" t="s">
        <v>59</v>
      </c>
      <c r="E592" s="3">
        <f>IFERROR(MIN(CM_Bidders),0)</f>
        <v>40</v>
      </c>
      <c r="F592" s="3">
        <f>IFERROR(MAX(CM_Bidders),0)</f>
        <v>175</v>
      </c>
      <c r="G592" s="3">
        <f>IFERROR(AVERAGE(CM_Bidders),0)</f>
        <v>104.31166666666667</v>
      </c>
      <c r="H592" s="40" t="str">
        <f>tbl_CM[[#This Row],[Item '#]]&amp;"     "&amp;tbl_CM[[#This Row],[Description]]&amp;"     ("&amp;tbl_CM[[#This Row],[Unit]]&amp;")"</f>
        <v xml:space="preserve">     8"x4" PVC Sanitary Wye, complete     (EA)</v>
      </c>
      <c r="I592" s="40">
        <v>40</v>
      </c>
      <c r="J592" s="40">
        <v>90</v>
      </c>
      <c r="K592" s="40">
        <v>145.87</v>
      </c>
      <c r="L592" s="40">
        <v>95</v>
      </c>
      <c r="M592" s="40">
        <v>80</v>
      </c>
      <c r="N592" s="40">
        <v>175</v>
      </c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3"/>
    </row>
    <row r="593" spans="1:41" ht="18" customHeight="1" x14ac:dyDescent="0.3">
      <c r="A593" s="1">
        <v>2020</v>
      </c>
      <c r="C593" s="2" t="s">
        <v>9265</v>
      </c>
      <c r="D593" s="1" t="s">
        <v>59</v>
      </c>
      <c r="E593" s="3">
        <f>IFERROR(MIN(CM_Bidders),0)</f>
        <v>75000</v>
      </c>
      <c r="F593" s="3">
        <f>IFERROR(MAX(CM_Bidders),0)</f>
        <v>112000</v>
      </c>
      <c r="G593" s="3">
        <f>IFERROR(AVERAGE(CM_Bidders),0)</f>
        <v>90736.033333333326</v>
      </c>
      <c r="H593" s="40" t="str">
        <f>tbl_CM[[#This Row],[Item '#]]&amp;"     "&amp;tbl_CM[[#This Row],[Description]]&amp;"     ("&amp;tbl_CM[[#This Row],[Unit]]&amp;")"</f>
        <v xml:space="preserve">     Grinder Pump Station w/ Valve Vault &amp; SCADA, complete     (EA)</v>
      </c>
      <c r="I593" s="40">
        <v>75000</v>
      </c>
      <c r="J593" s="40">
        <v>89000</v>
      </c>
      <c r="K593" s="40">
        <v>90967.5</v>
      </c>
      <c r="L593" s="40">
        <v>82448.7</v>
      </c>
      <c r="M593" s="40">
        <v>112000</v>
      </c>
      <c r="N593" s="40">
        <v>95000</v>
      </c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3"/>
    </row>
    <row r="594" spans="1:41" ht="18" customHeight="1" x14ac:dyDescent="0.3">
      <c r="A594" s="1">
        <v>2020</v>
      </c>
      <c r="C594" s="2" t="s">
        <v>6365</v>
      </c>
      <c r="D594" s="1" t="s">
        <v>59</v>
      </c>
      <c r="E594" s="3">
        <f>IFERROR(MIN(CM_Bidders),0)</f>
        <v>1000</v>
      </c>
      <c r="F594" s="3">
        <f>IFERROR(MAX(CM_Bidders),0)</f>
        <v>2200</v>
      </c>
      <c r="G594" s="3">
        <f>IFERROR(AVERAGE(CM_Bidders),0)</f>
        <v>1515.3216666666667</v>
      </c>
      <c r="H594" s="40" t="str">
        <f>tbl_CM[[#This Row],[Item '#]]&amp;"     "&amp;tbl_CM[[#This Row],[Description]]&amp;"     ("&amp;tbl_CM[[#This Row],[Unit]]&amp;")"</f>
        <v xml:space="preserve">     Catch Basin (ODOT 2-2B)     (EA)</v>
      </c>
      <c r="I594" s="40">
        <v>1000</v>
      </c>
      <c r="J594" s="40">
        <v>1100</v>
      </c>
      <c r="K594" s="40">
        <v>1456.33</v>
      </c>
      <c r="L594" s="40">
        <v>1885.6</v>
      </c>
      <c r="M594" s="40">
        <v>1450</v>
      </c>
      <c r="N594" s="40">
        <v>2200</v>
      </c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3"/>
    </row>
    <row r="595" spans="1:41" ht="18" customHeight="1" x14ac:dyDescent="0.3">
      <c r="A595" s="1">
        <v>2020</v>
      </c>
      <c r="C595" s="2" t="s">
        <v>8339</v>
      </c>
      <c r="D595" s="1" t="s">
        <v>12</v>
      </c>
      <c r="E595" s="3">
        <f>IFERROR(MIN(CM_Bidders),0)</f>
        <v>29.5</v>
      </c>
      <c r="F595" s="3">
        <f>IFERROR(MAX(CM_Bidders),0)</f>
        <v>50</v>
      </c>
      <c r="G595" s="3">
        <f>IFERROR(AVERAGE(CM_Bidders),0)</f>
        <v>44.833333333333336</v>
      </c>
      <c r="H595" s="40" t="str">
        <f>tbl_CM[[#This Row],[Item '#]]&amp;"     "&amp;tbl_CM[[#This Row],[Description]]&amp;"     ("&amp;tbl_CM[[#This Row],[Unit]]&amp;")"</f>
        <v xml:space="preserve">     8" PVC Storm Sewer     (LF)</v>
      </c>
      <c r="I595" s="40">
        <v>50</v>
      </c>
      <c r="J595" s="40">
        <v>50</v>
      </c>
      <c r="K595" s="40">
        <v>44.5</v>
      </c>
      <c r="L595" s="40">
        <v>29.5</v>
      </c>
      <c r="M595" s="40">
        <v>50</v>
      </c>
      <c r="N595" s="40">
        <v>45</v>
      </c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3"/>
    </row>
    <row r="596" spans="1:41" ht="18" customHeight="1" x14ac:dyDescent="0.3">
      <c r="A596" s="1">
        <v>2020</v>
      </c>
      <c r="C596" s="2" t="s">
        <v>8340</v>
      </c>
      <c r="D596" s="1" t="s">
        <v>12</v>
      </c>
      <c r="E596" s="3">
        <f>IFERROR(MIN(CM_Bidders),0)</f>
        <v>34</v>
      </c>
      <c r="F596" s="3">
        <f>IFERROR(MAX(CM_Bidders),0)</f>
        <v>60</v>
      </c>
      <c r="G596" s="3">
        <f>IFERROR(AVERAGE(CM_Bidders),0)</f>
        <v>42.986666666666657</v>
      </c>
      <c r="H596" s="40" t="str">
        <f>tbl_CM[[#This Row],[Item '#]]&amp;"     "&amp;tbl_CM[[#This Row],[Description]]&amp;"     ("&amp;tbl_CM[[#This Row],[Unit]]&amp;")"</f>
        <v xml:space="preserve">     10" PVC Storm Sewer     (LF)</v>
      </c>
      <c r="I596" s="40">
        <v>60</v>
      </c>
      <c r="J596" s="40">
        <v>34</v>
      </c>
      <c r="K596" s="40">
        <v>40.32</v>
      </c>
      <c r="L596" s="40">
        <v>37.6</v>
      </c>
      <c r="M596" s="40">
        <v>40</v>
      </c>
      <c r="N596" s="40">
        <v>46</v>
      </c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3"/>
    </row>
    <row r="597" spans="1:41" ht="18" customHeight="1" x14ac:dyDescent="0.3">
      <c r="A597" s="1">
        <v>2020</v>
      </c>
      <c r="C597" s="2" t="s">
        <v>8341</v>
      </c>
      <c r="D597" s="1" t="s">
        <v>12</v>
      </c>
      <c r="E597" s="3">
        <f>IFERROR(MIN(CM_Bidders),0)</f>
        <v>35</v>
      </c>
      <c r="F597" s="3">
        <f>IFERROR(MAX(CM_Bidders),0)</f>
        <v>75</v>
      </c>
      <c r="G597" s="3">
        <f>IFERROR(AVERAGE(CM_Bidders),0)</f>
        <v>46.798333333333339</v>
      </c>
      <c r="H597" s="40" t="str">
        <f>tbl_CM[[#This Row],[Item '#]]&amp;"     "&amp;tbl_CM[[#This Row],[Description]]&amp;"     ("&amp;tbl_CM[[#This Row],[Unit]]&amp;")"</f>
        <v xml:space="preserve">     12" PVC Storm Sewer     (LF)</v>
      </c>
      <c r="I597" s="40">
        <v>75</v>
      </c>
      <c r="J597" s="40">
        <v>38</v>
      </c>
      <c r="K597" s="40">
        <v>47.09</v>
      </c>
      <c r="L597" s="40">
        <v>38.700000000000003</v>
      </c>
      <c r="M597" s="40">
        <v>35</v>
      </c>
      <c r="N597" s="40">
        <v>47</v>
      </c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3"/>
    </row>
    <row r="598" spans="1:41" ht="18" customHeight="1" x14ac:dyDescent="0.3">
      <c r="A598" s="1">
        <v>2020</v>
      </c>
      <c r="C598" s="2" t="s">
        <v>9266</v>
      </c>
      <c r="D598" s="1" t="s">
        <v>12</v>
      </c>
      <c r="E598" s="3">
        <f>IFERROR(MIN(CM_Bidders),0)</f>
        <v>35</v>
      </c>
      <c r="F598" s="3">
        <f>IFERROR(MAX(CM_Bidders),0)</f>
        <v>80</v>
      </c>
      <c r="G598" s="3">
        <f>IFERROR(AVERAGE(CM_Bidders),0)</f>
        <v>49.486666666666672</v>
      </c>
      <c r="H598" s="40" t="str">
        <f>tbl_CM[[#This Row],[Item '#]]&amp;"     "&amp;tbl_CM[[#This Row],[Description]]&amp;"     ("&amp;tbl_CM[[#This Row],[Unit]]&amp;")"</f>
        <v xml:space="preserve">     15" PVC Storm Sewer     (LF)</v>
      </c>
      <c r="I598" s="40">
        <v>80</v>
      </c>
      <c r="J598" s="40">
        <v>40</v>
      </c>
      <c r="K598" s="40">
        <v>47.22</v>
      </c>
      <c r="L598" s="40">
        <v>43.7</v>
      </c>
      <c r="M598" s="40">
        <v>35</v>
      </c>
      <c r="N598" s="40">
        <v>51</v>
      </c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3"/>
    </row>
    <row r="599" spans="1:41" ht="18" customHeight="1" x14ac:dyDescent="0.3">
      <c r="A599" s="1">
        <v>2020</v>
      </c>
      <c r="C599" s="2" t="s">
        <v>9267</v>
      </c>
      <c r="D599" s="1" t="s">
        <v>12</v>
      </c>
      <c r="E599" s="3">
        <f>IFERROR(MIN(CM_Bidders),0)</f>
        <v>16.920000000000002</v>
      </c>
      <c r="F599" s="3">
        <f>IFERROR(MAX(CM_Bidders),0)</f>
        <v>35</v>
      </c>
      <c r="G599" s="3">
        <f>IFERROR(AVERAGE(CM_Bidders),0)</f>
        <v>24.83666666666667</v>
      </c>
      <c r="H599" s="40" t="str">
        <f>tbl_CM[[#This Row],[Item '#]]&amp;"     "&amp;tbl_CM[[#This Row],[Description]]&amp;"     ("&amp;tbl_CM[[#This Row],[Unit]]&amp;")"</f>
        <v xml:space="preserve">     French Drain, Including Stone &amp; 4" Underdrain &amp; Fabric     (LF)</v>
      </c>
      <c r="I599" s="40">
        <v>18</v>
      </c>
      <c r="J599" s="40">
        <v>30</v>
      </c>
      <c r="K599" s="40">
        <v>16.920000000000002</v>
      </c>
      <c r="L599" s="40">
        <v>19.100000000000001</v>
      </c>
      <c r="M599" s="40">
        <v>35</v>
      </c>
      <c r="N599" s="40">
        <v>30</v>
      </c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3"/>
    </row>
    <row r="600" spans="1:41" ht="18" customHeight="1" x14ac:dyDescent="0.3">
      <c r="A600" s="1">
        <v>2020</v>
      </c>
      <c r="C600" s="2" t="s">
        <v>9268</v>
      </c>
      <c r="D600" s="1" t="s">
        <v>12</v>
      </c>
      <c r="E600" s="3">
        <f>IFERROR(MIN(CM_Bidders),0)</f>
        <v>10</v>
      </c>
      <c r="F600" s="3">
        <f>IFERROR(MAX(CM_Bidders),0)</f>
        <v>35</v>
      </c>
      <c r="G600" s="3">
        <f>IFERROR(AVERAGE(CM_Bidders),0)</f>
        <v>24.348333333333333</v>
      </c>
      <c r="H600" s="40" t="str">
        <f>tbl_CM[[#This Row],[Item '#]]&amp;"     "&amp;tbl_CM[[#This Row],[Description]]&amp;"     ("&amp;tbl_CM[[#This Row],[Unit]]&amp;")"</f>
        <v xml:space="preserve">     4" Underdrain Beneath Aggregate Trail     (LF)</v>
      </c>
      <c r="I600" s="40">
        <v>10</v>
      </c>
      <c r="J600" s="40">
        <v>30</v>
      </c>
      <c r="K600" s="40">
        <v>17.89</v>
      </c>
      <c r="L600" s="40">
        <v>23.2</v>
      </c>
      <c r="M600" s="40">
        <v>35</v>
      </c>
      <c r="N600" s="40">
        <v>30</v>
      </c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3"/>
    </row>
    <row r="601" spans="1:41" ht="18" customHeight="1" x14ac:dyDescent="0.3">
      <c r="A601" s="1">
        <v>2020</v>
      </c>
      <c r="C601" s="2" t="s">
        <v>9269</v>
      </c>
      <c r="D601" s="1" t="s">
        <v>59</v>
      </c>
      <c r="E601" s="3">
        <f>IFERROR(MIN(CM_Bidders),0)</f>
        <v>850</v>
      </c>
      <c r="F601" s="3">
        <f>IFERROR(MAX(CM_Bidders),0)</f>
        <v>2100</v>
      </c>
      <c r="G601" s="3">
        <f>IFERROR(AVERAGE(CM_Bidders),0)</f>
        <v>1426.3966666666668</v>
      </c>
      <c r="H601" s="40" t="str">
        <f>tbl_CM[[#This Row],[Item '#]]&amp;"     "&amp;tbl_CM[[#This Row],[Description]]&amp;"     ("&amp;tbl_CM[[#This Row],[Unit]]&amp;")"</f>
        <v xml:space="preserve">     ODOT Stacked Stone Half Height Headwall     (EA)</v>
      </c>
      <c r="I601" s="40">
        <v>2000</v>
      </c>
      <c r="J601" s="40">
        <v>850</v>
      </c>
      <c r="K601" s="40">
        <v>1377.68</v>
      </c>
      <c r="L601" s="40">
        <v>1330.7</v>
      </c>
      <c r="M601" s="40">
        <v>900</v>
      </c>
      <c r="N601" s="40">
        <v>2100</v>
      </c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3"/>
    </row>
    <row r="602" spans="1:41" ht="18" customHeight="1" x14ac:dyDescent="0.3">
      <c r="A602" s="1">
        <v>2020</v>
      </c>
      <c r="C602" s="2" t="s">
        <v>8559</v>
      </c>
      <c r="D602" s="1" t="s">
        <v>59</v>
      </c>
      <c r="E602" s="3">
        <f>IFERROR(MIN(CM_Bidders),0)</f>
        <v>429.98</v>
      </c>
      <c r="F602" s="3">
        <f>IFERROR(MAX(CM_Bidders),0)</f>
        <v>1000</v>
      </c>
      <c r="G602" s="3">
        <f>IFERROR(AVERAGE(CM_Bidders),0)</f>
        <v>674.88</v>
      </c>
      <c r="H602" s="40" t="str">
        <f>tbl_CM[[#This Row],[Item '#]]&amp;"     "&amp;tbl_CM[[#This Row],[Description]]&amp;"     ("&amp;tbl_CM[[#This Row],[Unit]]&amp;")"</f>
        <v xml:space="preserve">     Headwall Rip Rap     (EA)</v>
      </c>
      <c r="I602" s="40">
        <v>1000</v>
      </c>
      <c r="J602" s="40">
        <v>700</v>
      </c>
      <c r="K602" s="40">
        <v>429.98</v>
      </c>
      <c r="L602" s="40">
        <v>519.29999999999995</v>
      </c>
      <c r="M602" s="40">
        <v>900</v>
      </c>
      <c r="N602" s="40">
        <v>500</v>
      </c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3"/>
    </row>
    <row r="603" spans="1:41" ht="18" customHeight="1" x14ac:dyDescent="0.3">
      <c r="A603" s="1">
        <v>2020</v>
      </c>
      <c r="C603" s="2" t="s">
        <v>8348</v>
      </c>
      <c r="D603" s="1" t="s">
        <v>12</v>
      </c>
      <c r="E603" s="3">
        <f>IFERROR(MIN(CM_Bidders),0)</f>
        <v>45</v>
      </c>
      <c r="F603" s="3">
        <f>IFERROR(MAX(CM_Bidders),0)</f>
        <v>85</v>
      </c>
      <c r="G603" s="3">
        <f>IFERROR(AVERAGE(CM_Bidders),0)</f>
        <v>59.103333333333332</v>
      </c>
      <c r="H603" s="40" t="str">
        <f>tbl_CM[[#This Row],[Item '#]]&amp;"     "&amp;tbl_CM[[#This Row],[Description]]&amp;"     ("&amp;tbl_CM[[#This Row],[Unit]]&amp;")"</f>
        <v xml:space="preserve">     Water Services (1" HDPE), complete     (LF)</v>
      </c>
      <c r="I603" s="40">
        <v>52</v>
      </c>
      <c r="J603" s="40">
        <v>60</v>
      </c>
      <c r="K603" s="40">
        <v>60.52</v>
      </c>
      <c r="L603" s="40">
        <v>52.1</v>
      </c>
      <c r="M603" s="40">
        <v>45</v>
      </c>
      <c r="N603" s="40">
        <v>85</v>
      </c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3"/>
    </row>
    <row r="604" spans="1:41" ht="18" customHeight="1" x14ac:dyDescent="0.3">
      <c r="A604" s="1">
        <v>2020</v>
      </c>
      <c r="C604" s="2" t="s">
        <v>6372</v>
      </c>
      <c r="D604" s="1" t="s">
        <v>12</v>
      </c>
      <c r="E604" s="3">
        <f>IFERROR(MIN(CM_Bidders),0)</f>
        <v>18</v>
      </c>
      <c r="F604" s="3">
        <f>IFERROR(MAX(CM_Bidders),0)</f>
        <v>46</v>
      </c>
      <c r="G604" s="3">
        <f>IFERROR(AVERAGE(CM_Bidders),0)</f>
        <v>32.814999999999998</v>
      </c>
      <c r="H604" s="40" t="str">
        <f>tbl_CM[[#This Row],[Item '#]]&amp;"     "&amp;tbl_CM[[#This Row],[Description]]&amp;"     ("&amp;tbl_CM[[#This Row],[Unit]]&amp;")"</f>
        <v xml:space="preserve">     2" HDPE Water Main, HDD, complete     (LF)</v>
      </c>
      <c r="I604" s="40">
        <v>46</v>
      </c>
      <c r="J604" s="40">
        <v>32</v>
      </c>
      <c r="K604" s="40">
        <v>31.69</v>
      </c>
      <c r="L604" s="40">
        <v>24.2</v>
      </c>
      <c r="M604" s="40">
        <v>45</v>
      </c>
      <c r="N604" s="40">
        <v>18</v>
      </c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3"/>
    </row>
    <row r="605" spans="1:41" ht="18" customHeight="1" x14ac:dyDescent="0.3">
      <c r="A605" s="1">
        <v>2020</v>
      </c>
      <c r="C605" s="2" t="s">
        <v>6379</v>
      </c>
      <c r="D605" s="1" t="s">
        <v>59</v>
      </c>
      <c r="E605" s="3">
        <f>IFERROR(MIN(CM_Bidders),0)</f>
        <v>500</v>
      </c>
      <c r="F605" s="3">
        <f>IFERROR(MAX(CM_Bidders),0)</f>
        <v>1700</v>
      </c>
      <c r="G605" s="3">
        <f>IFERROR(AVERAGE(CM_Bidders),0)</f>
        <v>1018.6583333333333</v>
      </c>
      <c r="H605" s="40" t="str">
        <f>tbl_CM[[#This Row],[Item '#]]&amp;"     "&amp;tbl_CM[[#This Row],[Description]]&amp;"     ("&amp;tbl_CM[[#This Row],[Unit]]&amp;")"</f>
        <v xml:space="preserve">     2" Gate Valve &amp; Box, complete     (EA)</v>
      </c>
      <c r="I605" s="40">
        <v>500</v>
      </c>
      <c r="J605" s="40">
        <v>1100</v>
      </c>
      <c r="K605" s="40">
        <v>796.15</v>
      </c>
      <c r="L605" s="40">
        <v>715.8</v>
      </c>
      <c r="M605" s="40">
        <v>1300</v>
      </c>
      <c r="N605" s="40">
        <v>1700</v>
      </c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3"/>
    </row>
    <row r="606" spans="1:41" ht="18" customHeight="1" x14ac:dyDescent="0.3">
      <c r="A606" s="1">
        <v>2020</v>
      </c>
      <c r="C606" s="2" t="s">
        <v>6378</v>
      </c>
      <c r="D606" s="1" t="s">
        <v>59</v>
      </c>
      <c r="E606" s="3">
        <f>IFERROR(MIN(CM_Bidders),0)</f>
        <v>10</v>
      </c>
      <c r="F606" s="3">
        <f>IFERROR(MAX(CM_Bidders),0)</f>
        <v>550</v>
      </c>
      <c r="G606" s="3">
        <f>IFERROR(AVERAGE(CM_Bidders),0)</f>
        <v>169.36500000000001</v>
      </c>
      <c r="H606" s="40" t="str">
        <f>tbl_CM[[#This Row],[Item '#]]&amp;"     "&amp;tbl_CM[[#This Row],[Description]]&amp;"     ("&amp;tbl_CM[[#This Row],[Unit]]&amp;")"</f>
        <v xml:space="preserve">     2"x2 Tee, complete     (EA)</v>
      </c>
      <c r="I606" s="40">
        <v>10</v>
      </c>
      <c r="J606" s="40">
        <v>300</v>
      </c>
      <c r="K606" s="40">
        <v>42.49</v>
      </c>
      <c r="L606" s="40">
        <v>13.7</v>
      </c>
      <c r="M606" s="40">
        <v>550</v>
      </c>
      <c r="N606" s="40">
        <v>100</v>
      </c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3"/>
    </row>
    <row r="607" spans="1:41" ht="18" customHeight="1" x14ac:dyDescent="0.3">
      <c r="A607" s="1">
        <v>2020</v>
      </c>
      <c r="C607" s="2" t="s">
        <v>6380</v>
      </c>
      <c r="D607" s="1" t="s">
        <v>59</v>
      </c>
      <c r="E607" s="3">
        <f>IFERROR(MIN(CM_Bidders),0)</f>
        <v>2400</v>
      </c>
      <c r="F607" s="3">
        <f>IFERROR(MAX(CM_Bidders),0)</f>
        <v>5000</v>
      </c>
      <c r="G607" s="3">
        <f>IFERROR(AVERAGE(CM_Bidders),0)</f>
        <v>3747.9316666666668</v>
      </c>
      <c r="H607" s="40" t="str">
        <f>tbl_CM[[#This Row],[Item '#]]&amp;"     "&amp;tbl_CM[[#This Row],[Description]]&amp;"     ("&amp;tbl_CM[[#This Row],[Unit]]&amp;")"</f>
        <v xml:space="preserve">     Flush Hydrant, complete     (EA)</v>
      </c>
      <c r="I607" s="40">
        <v>5000</v>
      </c>
      <c r="J607" s="40">
        <v>4500</v>
      </c>
      <c r="K607" s="40">
        <v>2876.99</v>
      </c>
      <c r="L607" s="40">
        <v>3210.6</v>
      </c>
      <c r="M607" s="40">
        <v>2400</v>
      </c>
      <c r="N607" s="40">
        <v>4500</v>
      </c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3"/>
    </row>
    <row r="608" spans="1:41" ht="18" customHeight="1" x14ac:dyDescent="0.3">
      <c r="A608" s="1">
        <v>2020</v>
      </c>
      <c r="C608" s="2" t="s">
        <v>9270</v>
      </c>
      <c r="D608" s="1" t="s">
        <v>59</v>
      </c>
      <c r="E608" s="3">
        <f>IFERROR(MIN(CM_Bidders),0)</f>
        <v>1200</v>
      </c>
      <c r="F608" s="3">
        <f>IFERROR(MAX(CM_Bidders),0)</f>
        <v>3006.3</v>
      </c>
      <c r="G608" s="3">
        <f>IFERROR(AVERAGE(CM_Bidders),0)</f>
        <v>2376.7583333333332</v>
      </c>
      <c r="H608" s="40" t="str">
        <f>tbl_CM[[#This Row],[Item '#]]&amp;"     "&amp;tbl_CM[[#This Row],[Description]]&amp;"     ("&amp;tbl_CM[[#This Row],[Unit]]&amp;")"</f>
        <v xml:space="preserve">     Yard Hydrant, complete     (EA)</v>
      </c>
      <c r="I608" s="40">
        <v>2900</v>
      </c>
      <c r="J608" s="40">
        <v>2400</v>
      </c>
      <c r="K608" s="40">
        <v>2954.25</v>
      </c>
      <c r="L608" s="40">
        <v>3006.3</v>
      </c>
      <c r="M608" s="40">
        <v>1200</v>
      </c>
      <c r="N608" s="40">
        <v>1800</v>
      </c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3"/>
    </row>
    <row r="609" spans="1:41" ht="18" customHeight="1" x14ac:dyDescent="0.3">
      <c r="A609" s="1">
        <v>2020</v>
      </c>
      <c r="C609" s="2" t="s">
        <v>8359</v>
      </c>
      <c r="D609" s="1" t="s">
        <v>59</v>
      </c>
      <c r="E609" s="3">
        <f>IFERROR(MIN(CM_Bidders),0)</f>
        <v>429.39</v>
      </c>
      <c r="F609" s="3">
        <f>IFERROR(MAX(CM_Bidders),0)</f>
        <v>2500</v>
      </c>
      <c r="G609" s="3">
        <f>IFERROR(AVERAGE(CM_Bidders),0)</f>
        <v>1033.8316666666667</v>
      </c>
      <c r="H609" s="40" t="str">
        <f>tbl_CM[[#This Row],[Item '#]]&amp;"     "&amp;tbl_CM[[#This Row],[Description]]&amp;"     ("&amp;tbl_CM[[#This Row],[Unit]]&amp;")"</f>
        <v xml:space="preserve">     Connection to Existing Waterline, complete     (EA)</v>
      </c>
      <c r="I609" s="40">
        <v>1000</v>
      </c>
      <c r="J609" s="40">
        <v>2500</v>
      </c>
      <c r="K609" s="40">
        <v>429.39</v>
      </c>
      <c r="L609" s="40">
        <v>773.6</v>
      </c>
      <c r="M609" s="40">
        <v>900</v>
      </c>
      <c r="N609" s="40">
        <v>600</v>
      </c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3"/>
    </row>
    <row r="610" spans="1:41" ht="18" customHeight="1" x14ac:dyDescent="0.3">
      <c r="A610" s="1">
        <v>2020</v>
      </c>
      <c r="C610" s="2" t="s">
        <v>9271</v>
      </c>
      <c r="D610" s="1" t="s">
        <v>9</v>
      </c>
      <c r="E610" s="3">
        <f>IFERROR(MIN(CM_Bidders),0)</f>
        <v>7315</v>
      </c>
      <c r="F610" s="3">
        <f>IFERROR(MAX(CM_Bidders),0)</f>
        <v>16000</v>
      </c>
      <c r="G610" s="3">
        <f>IFERROR(AVERAGE(CM_Bidders),0)</f>
        <v>13829.733333333332</v>
      </c>
      <c r="H610" s="40" t="str">
        <f>tbl_CM[[#This Row],[Item '#]]&amp;"     "&amp;tbl_CM[[#This Row],[Description]]&amp;"     ("&amp;tbl_CM[[#This Row],[Unit]]&amp;")"</f>
        <v xml:space="preserve">     Existing Site Elecrical Demolition     (LS)</v>
      </c>
      <c r="I610" s="40">
        <v>13650</v>
      </c>
      <c r="J610" s="40">
        <v>7315</v>
      </c>
      <c r="K610" s="40">
        <v>15970.5</v>
      </c>
      <c r="L610" s="40">
        <v>15042.9</v>
      </c>
      <c r="M610" s="40">
        <v>16000</v>
      </c>
      <c r="N610" s="40">
        <v>15000</v>
      </c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3"/>
    </row>
    <row r="611" spans="1:41" ht="18" customHeight="1" x14ac:dyDescent="0.3">
      <c r="A611" s="1">
        <v>2020</v>
      </c>
      <c r="C611" s="2" t="s">
        <v>6386</v>
      </c>
      <c r="D611" s="1" t="s">
        <v>59</v>
      </c>
      <c r="E611" s="3">
        <f>IFERROR(MIN(CM_Bidders),0)</f>
        <v>410</v>
      </c>
      <c r="F611" s="3">
        <f>IFERROR(MAX(CM_Bidders),0)</f>
        <v>918</v>
      </c>
      <c r="G611" s="3">
        <f>IFERROR(AVERAGE(CM_Bidders),0)</f>
        <v>528.40333333333331</v>
      </c>
      <c r="H611" s="40" t="str">
        <f>tbl_CM[[#This Row],[Item '#]]&amp;"     "&amp;tbl_CM[[#This Row],[Description]]&amp;"     ("&amp;tbl_CM[[#This Row],[Unit]]&amp;")"</f>
        <v xml:space="preserve">     Pedestals (Installation only, Furnished by Owner)     (EA)</v>
      </c>
      <c r="I611" s="40">
        <v>410</v>
      </c>
      <c r="J611" s="40">
        <v>918</v>
      </c>
      <c r="K611" s="40">
        <v>480.62</v>
      </c>
      <c r="L611" s="40">
        <v>451.8</v>
      </c>
      <c r="M611" s="40">
        <v>500</v>
      </c>
      <c r="N611" s="40">
        <v>410</v>
      </c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3"/>
    </row>
    <row r="612" spans="1:41" ht="18" customHeight="1" x14ac:dyDescent="0.3">
      <c r="A612" s="1">
        <v>2020</v>
      </c>
      <c r="C612" s="2" t="s">
        <v>6387</v>
      </c>
      <c r="D612" s="1" t="s">
        <v>59</v>
      </c>
      <c r="E612" s="3">
        <f>IFERROR(MIN(CM_Bidders),0)</f>
        <v>18350</v>
      </c>
      <c r="F612" s="3">
        <f>IFERROR(MAX(CM_Bidders),0)</f>
        <v>23262</v>
      </c>
      <c r="G612" s="3">
        <f>IFERROR(AVERAGE(CM_Bidders),0)</f>
        <v>20608.983333333334</v>
      </c>
      <c r="H612" s="40" t="str">
        <f>tbl_CM[[#This Row],[Item '#]]&amp;"     "&amp;tbl_CM[[#This Row],[Description]]&amp;"     ("&amp;tbl_CM[[#This Row],[Unit]]&amp;")"</f>
        <v xml:space="preserve">     Distribution Panels     (EA)</v>
      </c>
      <c r="I612" s="40">
        <v>18350</v>
      </c>
      <c r="J612" s="40">
        <v>23262</v>
      </c>
      <c r="K612" s="40">
        <v>21469.5</v>
      </c>
      <c r="L612" s="40">
        <v>20222.400000000001</v>
      </c>
      <c r="M612" s="40">
        <v>22000</v>
      </c>
      <c r="N612" s="40">
        <v>18350</v>
      </c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3"/>
    </row>
    <row r="613" spans="1:41" ht="18" customHeight="1" x14ac:dyDescent="0.3">
      <c r="A613" s="1">
        <v>2020</v>
      </c>
      <c r="C613" s="2" t="s">
        <v>6388</v>
      </c>
      <c r="D613" s="1" t="s">
        <v>12</v>
      </c>
      <c r="E613" s="3">
        <f>IFERROR(MIN(CM_Bidders),0)</f>
        <v>8.2100000000000009</v>
      </c>
      <c r="F613" s="3">
        <f>IFERROR(MAX(CM_Bidders),0)</f>
        <v>13.68</v>
      </c>
      <c r="G613" s="3">
        <f>IFERROR(AVERAGE(CM_Bidders),0)</f>
        <v>9.7850000000000001</v>
      </c>
      <c r="H613" s="40" t="str">
        <f>tbl_CM[[#This Row],[Item '#]]&amp;"     "&amp;tbl_CM[[#This Row],[Description]]&amp;"     ("&amp;tbl_CM[[#This Row],[Unit]]&amp;")"</f>
        <v xml:space="preserve">     Underground Utility Conduits     (LF)</v>
      </c>
      <c r="I613" s="40">
        <v>8.2100000000000009</v>
      </c>
      <c r="J613" s="40">
        <v>13.68</v>
      </c>
      <c r="K613" s="40">
        <v>9.61</v>
      </c>
      <c r="L613" s="40">
        <v>9</v>
      </c>
      <c r="M613" s="40">
        <v>10</v>
      </c>
      <c r="N613" s="40">
        <v>8.2100000000000009</v>
      </c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3"/>
    </row>
    <row r="614" spans="1:41" ht="18" customHeight="1" x14ac:dyDescent="0.3">
      <c r="A614" s="1">
        <v>2020</v>
      </c>
      <c r="C614" s="2" t="s">
        <v>6389</v>
      </c>
      <c r="D614" s="1" t="s">
        <v>59</v>
      </c>
      <c r="E614" s="3">
        <f>IFERROR(MIN(CM_Bidders),0)</f>
        <v>2643</v>
      </c>
      <c r="F614" s="3">
        <f>IFERROR(MAX(CM_Bidders),0)</f>
        <v>3300</v>
      </c>
      <c r="G614" s="3">
        <f>IFERROR(AVERAGE(CM_Bidders),0)</f>
        <v>2948.5166666666664</v>
      </c>
      <c r="H614" s="40" t="str">
        <f>tbl_CM[[#This Row],[Item '#]]&amp;"     "&amp;tbl_CM[[#This Row],[Description]]&amp;"     ("&amp;tbl_CM[[#This Row],[Unit]]&amp;")"</f>
        <v xml:space="preserve">     Utility Transformer Pad &amp; Vault     (EA)</v>
      </c>
      <c r="I614" s="40">
        <v>2750</v>
      </c>
      <c r="J614" s="40">
        <v>2643</v>
      </c>
      <c r="K614" s="40">
        <v>3217.5</v>
      </c>
      <c r="L614" s="40">
        <v>3030.6</v>
      </c>
      <c r="M614" s="40">
        <v>3300</v>
      </c>
      <c r="N614" s="40">
        <v>2750</v>
      </c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3"/>
    </row>
    <row r="615" spans="1:41" ht="18" customHeight="1" x14ac:dyDescent="0.3">
      <c r="A615" s="1">
        <v>2020</v>
      </c>
      <c r="C615" s="2" t="s">
        <v>6390</v>
      </c>
      <c r="D615" s="1" t="s">
        <v>59</v>
      </c>
      <c r="E615" s="3">
        <f>IFERROR(MIN(CM_Bidders),0)</f>
        <v>3925</v>
      </c>
      <c r="F615" s="3">
        <f>IFERROR(MAX(CM_Bidders),0)</f>
        <v>6378</v>
      </c>
      <c r="G615" s="3">
        <f>IFERROR(AVERAGE(CM_Bidders),0)</f>
        <v>4607.625</v>
      </c>
      <c r="H615" s="40" t="str">
        <f>tbl_CM[[#This Row],[Item '#]]&amp;"     "&amp;tbl_CM[[#This Row],[Description]]&amp;"     ("&amp;tbl_CM[[#This Row],[Unit]]&amp;")"</f>
        <v xml:space="preserve">     CT Cabinet     (EA)</v>
      </c>
      <c r="I615" s="40">
        <v>3925</v>
      </c>
      <c r="J615" s="40">
        <v>6378</v>
      </c>
      <c r="K615" s="40">
        <v>4592.25</v>
      </c>
      <c r="L615" s="40">
        <v>4325.5</v>
      </c>
      <c r="M615" s="40">
        <v>4500</v>
      </c>
      <c r="N615" s="40">
        <v>3925</v>
      </c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3"/>
    </row>
    <row r="616" spans="1:41" ht="18" customHeight="1" x14ac:dyDescent="0.3">
      <c r="A616" s="1">
        <v>2020</v>
      </c>
      <c r="C616" s="2" t="s">
        <v>6391</v>
      </c>
      <c r="D616" s="1" t="s">
        <v>59</v>
      </c>
      <c r="E616" s="3">
        <f>IFERROR(MIN(CM_Bidders),0)</f>
        <v>150</v>
      </c>
      <c r="F616" s="3">
        <f>IFERROR(MAX(CM_Bidders),0)</f>
        <v>775</v>
      </c>
      <c r="G616" s="3">
        <f>IFERROR(AVERAGE(CM_Bidders),0)</f>
        <v>265.96666666666664</v>
      </c>
      <c r="H616" s="40" t="str">
        <f>tbl_CM[[#This Row],[Item '#]]&amp;"     "&amp;tbl_CM[[#This Row],[Description]]&amp;"     ("&amp;tbl_CM[[#This Row],[Unit]]&amp;")"</f>
        <v xml:space="preserve">     Utility Meter Enclosure     (EA)</v>
      </c>
      <c r="I616" s="40">
        <v>150</v>
      </c>
      <c r="J616" s="40">
        <v>775</v>
      </c>
      <c r="K616" s="40">
        <v>175.5</v>
      </c>
      <c r="L616" s="40">
        <v>165.3</v>
      </c>
      <c r="M616" s="40">
        <v>180</v>
      </c>
      <c r="N616" s="40">
        <v>150</v>
      </c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3"/>
    </row>
    <row r="617" spans="1:41" ht="18" customHeight="1" x14ac:dyDescent="0.3">
      <c r="A617" s="1">
        <v>2020</v>
      </c>
      <c r="C617" s="2" t="s">
        <v>9272</v>
      </c>
      <c r="D617" s="1" t="s">
        <v>12</v>
      </c>
      <c r="E617" s="3">
        <f>IFERROR(MIN(CM_Bidders),0)</f>
        <v>28.8</v>
      </c>
      <c r="F617" s="3">
        <f>IFERROR(MAX(CM_Bidders),0)</f>
        <v>42</v>
      </c>
      <c r="G617" s="3">
        <f>IFERROR(AVERAGE(CM_Bidders),0)</f>
        <v>36.223333333333329</v>
      </c>
      <c r="H617" s="40" t="str">
        <f>tbl_CM[[#This Row],[Item '#]]&amp;"     "&amp;tbl_CM[[#This Row],[Description]]&amp;"     ("&amp;tbl_CM[[#This Row],[Unit]]&amp;")"</f>
        <v xml:space="preserve">     Underground Pedestal Conduit and Wiring     (LF)</v>
      </c>
      <c r="I617" s="40">
        <v>34.299999999999997</v>
      </c>
      <c r="J617" s="40">
        <v>28.8</v>
      </c>
      <c r="K617" s="40">
        <v>40.14</v>
      </c>
      <c r="L617" s="40">
        <v>37.799999999999997</v>
      </c>
      <c r="M617" s="40">
        <v>42</v>
      </c>
      <c r="N617" s="40">
        <v>34.299999999999997</v>
      </c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3"/>
    </row>
    <row r="618" spans="1:41" ht="18" customHeight="1" x14ac:dyDescent="0.3">
      <c r="A618" s="1">
        <v>2020</v>
      </c>
      <c r="C618" s="2" t="s">
        <v>6393</v>
      </c>
      <c r="D618" s="1" t="s">
        <v>12</v>
      </c>
      <c r="E618" s="3">
        <f>IFERROR(MIN(CM_Bidders),0)</f>
        <v>3.51</v>
      </c>
      <c r="F618" s="3">
        <f>IFERROR(MAX(CM_Bidders),0)</f>
        <v>42</v>
      </c>
      <c r="G618" s="3">
        <f>IFERROR(AVERAGE(CM_Bidders),0)</f>
        <v>28.35166666666667</v>
      </c>
      <c r="H618" s="40" t="str">
        <f>tbl_CM[[#This Row],[Item '#]]&amp;"     "&amp;tbl_CM[[#This Row],[Description]]&amp;"     ("&amp;tbl_CM[[#This Row],[Unit]]&amp;")"</f>
        <v xml:space="preserve">     Underground Electrical Distribution     (LF)</v>
      </c>
      <c r="I618" s="40">
        <v>35</v>
      </c>
      <c r="J618" s="40">
        <v>16</v>
      </c>
      <c r="K618" s="40">
        <v>3.51</v>
      </c>
      <c r="L618" s="40">
        <v>38.6</v>
      </c>
      <c r="M618" s="40">
        <v>42</v>
      </c>
      <c r="N618" s="40">
        <v>35</v>
      </c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3"/>
    </row>
    <row r="619" spans="1:41" ht="18" customHeight="1" x14ac:dyDescent="0.3">
      <c r="A619" s="1">
        <v>2020</v>
      </c>
      <c r="C619" s="2" t="s">
        <v>9273</v>
      </c>
      <c r="D619" s="1" t="s">
        <v>9</v>
      </c>
      <c r="E619" s="3">
        <f>IFERROR(MIN(CM_Bidders),0)</f>
        <v>23166</v>
      </c>
      <c r="F619" s="3">
        <f>IFERROR(MAX(CM_Bidders),0)</f>
        <v>35000</v>
      </c>
      <c r="G619" s="3">
        <f>IFERROR(AVERAGE(CM_Bidders),0)</f>
        <v>30342.533333333336</v>
      </c>
      <c r="H619" s="40" t="str">
        <f>tbl_CM[[#This Row],[Item '#]]&amp;"     "&amp;tbl_CM[[#This Row],[Description]]&amp;"     ("&amp;tbl_CM[[#This Row],[Unit]]&amp;")"</f>
        <v xml:space="preserve">     Dock Parking Lighting     (LS)</v>
      </c>
      <c r="I619" s="40">
        <v>29000</v>
      </c>
      <c r="J619" s="40">
        <v>23166</v>
      </c>
      <c r="K619" s="40">
        <v>33930</v>
      </c>
      <c r="L619" s="40">
        <v>31959.200000000001</v>
      </c>
      <c r="M619" s="40">
        <v>35000</v>
      </c>
      <c r="N619" s="40">
        <v>29000</v>
      </c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3"/>
    </row>
    <row r="620" spans="1:41" ht="18" customHeight="1" x14ac:dyDescent="0.3">
      <c r="A620" s="1">
        <v>2020</v>
      </c>
      <c r="C620" s="2" t="s">
        <v>8362</v>
      </c>
      <c r="D620" s="1" t="s">
        <v>9</v>
      </c>
      <c r="E620" s="3">
        <f>IFERROR(MIN(CM_Bidders),0)</f>
        <v>9317</v>
      </c>
      <c r="F620" s="3">
        <f>IFERROR(MAX(CM_Bidders),0)</f>
        <v>13854</v>
      </c>
      <c r="G620" s="3">
        <f>IFERROR(AVERAGE(CM_Bidders),0)</f>
        <v>10942.764999999999</v>
      </c>
      <c r="H620" s="40" t="str">
        <f>tbl_CM[[#This Row],[Item '#]]&amp;"     "&amp;tbl_CM[[#This Row],[Description]]&amp;"     ("&amp;tbl_CM[[#This Row],[Unit]]&amp;")"</f>
        <v xml:space="preserve">     Pump Station Electrical     (LS)</v>
      </c>
      <c r="I620" s="40">
        <v>9317</v>
      </c>
      <c r="J620" s="40">
        <v>13854</v>
      </c>
      <c r="K620" s="40">
        <v>10900.89</v>
      </c>
      <c r="L620" s="40">
        <v>10267.700000000001</v>
      </c>
      <c r="M620" s="40">
        <v>12000</v>
      </c>
      <c r="N620" s="40">
        <v>9317</v>
      </c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3"/>
    </row>
    <row r="621" spans="1:41" ht="18" customHeight="1" x14ac:dyDescent="0.3">
      <c r="A621" s="1">
        <v>2020</v>
      </c>
      <c r="C621" s="2" t="s">
        <v>9274</v>
      </c>
      <c r="D621" s="1" t="s">
        <v>9</v>
      </c>
      <c r="E621" s="3">
        <f>IFERROR(MIN(CM_Bidders),0)</f>
        <v>18215</v>
      </c>
      <c r="F621" s="3">
        <f>IFERROR(MAX(CM_Bidders),0)</f>
        <v>30000</v>
      </c>
      <c r="G621" s="3">
        <f>IFERROR(AVERAGE(CM_Bidders),0)</f>
        <v>22144.291666666668</v>
      </c>
      <c r="H621" s="40" t="str">
        <f>tbl_CM[[#This Row],[Item '#]]&amp;"     "&amp;tbl_CM[[#This Row],[Description]]&amp;"     ("&amp;tbl_CM[[#This Row],[Unit]]&amp;")"</f>
        <v xml:space="preserve">     Pump Station SCADA     (LS)</v>
      </c>
      <c r="I621" s="40">
        <v>18215</v>
      </c>
      <c r="J621" s="40">
        <v>20227</v>
      </c>
      <c r="K621" s="40">
        <v>21311.55</v>
      </c>
      <c r="L621" s="40">
        <v>20112.2</v>
      </c>
      <c r="M621" s="40">
        <v>23000</v>
      </c>
      <c r="N621" s="40">
        <v>30000</v>
      </c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3"/>
    </row>
    <row r="622" spans="1:41" ht="18" customHeight="1" x14ac:dyDescent="0.3">
      <c r="A622" s="1">
        <v>2020</v>
      </c>
      <c r="C622" s="2" t="s">
        <v>9275</v>
      </c>
      <c r="D622" s="1" t="s">
        <v>12</v>
      </c>
      <c r="E622" s="3">
        <f>IFERROR(MIN(CM_Bidders),0)</f>
        <v>11.48</v>
      </c>
      <c r="F622" s="3">
        <f>IFERROR(MAX(CM_Bidders),0)</f>
        <v>15</v>
      </c>
      <c r="G622" s="3">
        <f>IFERROR(AVERAGE(CM_Bidders),0)</f>
        <v>13.133333333333333</v>
      </c>
      <c r="H622" s="40" t="str">
        <f>tbl_CM[[#This Row],[Item '#]]&amp;"     "&amp;tbl_CM[[#This Row],[Description]]&amp;"     ("&amp;tbl_CM[[#This Row],[Unit]]&amp;")"</f>
        <v xml:space="preserve">     Communications Conduit     (LF)</v>
      </c>
      <c r="I622" s="40">
        <v>11.48</v>
      </c>
      <c r="J622" s="40">
        <v>14.7</v>
      </c>
      <c r="K622" s="40">
        <v>13.44</v>
      </c>
      <c r="L622" s="40">
        <v>12.7</v>
      </c>
      <c r="M622" s="40">
        <v>15</v>
      </c>
      <c r="N622" s="40">
        <v>11.48</v>
      </c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3"/>
    </row>
    <row r="623" spans="1:41" ht="18" customHeight="1" x14ac:dyDescent="0.3">
      <c r="A623" s="1">
        <v>2020</v>
      </c>
      <c r="C623" s="2" t="s">
        <v>9276</v>
      </c>
      <c r="D623" s="1" t="s">
        <v>59</v>
      </c>
      <c r="E623" s="3">
        <f>IFERROR(MIN(CM_Bidders),0)</f>
        <v>1167</v>
      </c>
      <c r="F623" s="3">
        <f>IFERROR(MAX(CM_Bidders),0)</f>
        <v>1500</v>
      </c>
      <c r="G623" s="3">
        <f>IFERROR(AVERAGE(CM_Bidders),0)</f>
        <v>1320.0816666666667</v>
      </c>
      <c r="H623" s="40" t="str">
        <f>tbl_CM[[#This Row],[Item '#]]&amp;"     "&amp;tbl_CM[[#This Row],[Description]]&amp;"     ("&amp;tbl_CM[[#This Row],[Unit]]&amp;")"</f>
        <v xml:space="preserve">     Communications Pull Boxes     (EA)</v>
      </c>
      <c r="I623" s="40">
        <v>1167</v>
      </c>
      <c r="J623" s="40">
        <v>1435</v>
      </c>
      <c r="K623" s="40">
        <v>1365.39</v>
      </c>
      <c r="L623" s="40">
        <v>1286.0999999999999</v>
      </c>
      <c r="M623" s="40">
        <v>1500</v>
      </c>
      <c r="N623" s="40">
        <v>1167</v>
      </c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3"/>
    </row>
    <row r="624" spans="1:41" ht="18" customHeight="1" x14ac:dyDescent="0.3">
      <c r="A624" s="1">
        <v>2020</v>
      </c>
      <c r="C624" s="2" t="s">
        <v>9277</v>
      </c>
      <c r="D624" s="1" t="s">
        <v>9</v>
      </c>
      <c r="E624" s="3">
        <f>IFERROR(MIN(CM_Bidders),0)</f>
        <v>6650</v>
      </c>
      <c r="F624" s="3">
        <f>IFERROR(MAX(CM_Bidders),0)</f>
        <v>8500</v>
      </c>
      <c r="G624" s="3">
        <f>IFERROR(AVERAGE(CM_Bidders),0)</f>
        <v>7544.6500000000005</v>
      </c>
      <c r="H624" s="40" t="str">
        <f>tbl_CM[[#This Row],[Item '#]]&amp;"     "&amp;tbl_CM[[#This Row],[Description]]&amp;"     ("&amp;tbl_CM[[#This Row],[Unit]]&amp;")"</f>
        <v xml:space="preserve">     Pre-Fabricated CXT Restroom Shower House Feeder     (LS)</v>
      </c>
      <c r="I624" s="40">
        <v>7050</v>
      </c>
      <c r="J624" s="40">
        <v>6650</v>
      </c>
      <c r="K624" s="40">
        <v>8248.5</v>
      </c>
      <c r="L624" s="40">
        <v>7769.4</v>
      </c>
      <c r="M624" s="40">
        <v>8500</v>
      </c>
      <c r="N624" s="40">
        <v>7050</v>
      </c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3"/>
    </row>
    <row r="625" spans="1:41" ht="18" customHeight="1" x14ac:dyDescent="0.3">
      <c r="A625" s="1">
        <v>2020</v>
      </c>
      <c r="C625" s="2" t="s">
        <v>9278</v>
      </c>
      <c r="D625" s="1" t="s">
        <v>59</v>
      </c>
      <c r="E625" s="3">
        <f>IFERROR(MIN(CM_Bidders),0)</f>
        <v>445</v>
      </c>
      <c r="F625" s="3">
        <f>IFERROR(MAX(CM_Bidders),0)</f>
        <v>615.20000000000005</v>
      </c>
      <c r="G625" s="3">
        <f>IFERROR(AVERAGE(CM_Bidders),0)</f>
        <v>514.2833333333333</v>
      </c>
      <c r="H625" s="40" t="str">
        <f>tbl_CM[[#This Row],[Item '#]]&amp;"     "&amp;tbl_CM[[#This Row],[Description]]&amp;"     ("&amp;tbl_CM[[#This Row],[Unit]]&amp;")"</f>
        <v xml:space="preserve">     Shade Trees (2.5" Cal.)     (EA)</v>
      </c>
      <c r="I625" s="40">
        <v>445</v>
      </c>
      <c r="J625" s="40">
        <v>499</v>
      </c>
      <c r="K625" s="40">
        <v>526.5</v>
      </c>
      <c r="L625" s="40">
        <v>615.20000000000005</v>
      </c>
      <c r="M625" s="40">
        <v>550</v>
      </c>
      <c r="N625" s="40">
        <v>450</v>
      </c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3"/>
    </row>
    <row r="626" spans="1:41" ht="18" customHeight="1" x14ac:dyDescent="0.3">
      <c r="A626" s="1">
        <v>2020</v>
      </c>
      <c r="C626" s="2" t="s">
        <v>6384</v>
      </c>
      <c r="D626" s="1" t="s">
        <v>59</v>
      </c>
      <c r="E626" s="3">
        <f>IFERROR(MIN(CM_Bidders),0)</f>
        <v>60</v>
      </c>
      <c r="F626" s="3">
        <f>IFERROR(MAX(CM_Bidders),0)</f>
        <v>152.77000000000001</v>
      </c>
      <c r="G626" s="3">
        <f>IFERROR(AVERAGE(CM_Bidders),0)</f>
        <v>81.661666666666676</v>
      </c>
      <c r="H626" s="40" t="str">
        <f>tbl_CM[[#This Row],[Item '#]]&amp;"     "&amp;tbl_CM[[#This Row],[Description]]&amp;"     ("&amp;tbl_CM[[#This Row],[Unit]]&amp;")"</f>
        <v xml:space="preserve">     Shrubs     (EA)</v>
      </c>
      <c r="I626" s="40">
        <v>65</v>
      </c>
      <c r="J626" s="40">
        <v>67</v>
      </c>
      <c r="K626" s="40">
        <v>70.2</v>
      </c>
      <c r="L626" s="40">
        <v>152.77000000000001</v>
      </c>
      <c r="M626" s="40">
        <v>75</v>
      </c>
      <c r="N626" s="40">
        <v>60</v>
      </c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3"/>
    </row>
    <row r="627" spans="1:41" ht="18" customHeight="1" x14ac:dyDescent="0.3">
      <c r="A627" s="1">
        <v>2020</v>
      </c>
      <c r="C627" s="2" t="s">
        <v>8364</v>
      </c>
      <c r="D627" s="1" t="s">
        <v>59</v>
      </c>
      <c r="E627" s="3">
        <f>IFERROR(MIN(CM_Bidders),0)</f>
        <v>25</v>
      </c>
      <c r="F627" s="3">
        <f>IFERROR(MAX(CM_Bidders),0)</f>
        <v>108.1</v>
      </c>
      <c r="G627" s="3">
        <f>IFERROR(AVERAGE(CM_Bidders),0)</f>
        <v>40.891666666666666</v>
      </c>
      <c r="H627" s="40" t="str">
        <f>tbl_CM[[#This Row],[Item '#]]&amp;"     "&amp;tbl_CM[[#This Row],[Description]]&amp;"     ("&amp;tbl_CM[[#This Row],[Unit]]&amp;")"</f>
        <v xml:space="preserve">     Ornamental Grass and Perennial Mass     (EA)</v>
      </c>
      <c r="I627" s="40">
        <v>25</v>
      </c>
      <c r="J627" s="40">
        <v>28</v>
      </c>
      <c r="K627" s="40">
        <v>29.25</v>
      </c>
      <c r="L627" s="40">
        <v>108.1</v>
      </c>
      <c r="M627" s="40">
        <v>30</v>
      </c>
      <c r="N627" s="40">
        <v>25</v>
      </c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3"/>
    </row>
    <row r="628" spans="1:41" ht="18" customHeight="1" x14ac:dyDescent="0.3">
      <c r="A628" s="1">
        <v>2020</v>
      </c>
      <c r="C628" s="2" t="s">
        <v>9279</v>
      </c>
      <c r="D628" s="1" t="s">
        <v>21</v>
      </c>
      <c r="E628" s="3">
        <f>IFERROR(MIN(CM_Bidders),0)</f>
        <v>1</v>
      </c>
      <c r="F628" s="3">
        <f>IFERROR(MAX(CM_Bidders),0)</f>
        <v>3.2</v>
      </c>
      <c r="G628" s="3">
        <f>IFERROR(AVERAGE(CM_Bidders),0)</f>
        <v>1.58</v>
      </c>
      <c r="H628" s="40" t="str">
        <f>tbl_CM[[#This Row],[Item '#]]&amp;"     "&amp;tbl_CM[[#This Row],[Description]]&amp;"     ("&amp;tbl_CM[[#This Row],[Unit]]&amp;")"</f>
        <v xml:space="preserve">     Fine Grading and Slope Seeding     (SY)</v>
      </c>
      <c r="I628" s="40">
        <v>1</v>
      </c>
      <c r="J628" s="40">
        <v>1.1100000000000001</v>
      </c>
      <c r="K628" s="40">
        <v>1.17</v>
      </c>
      <c r="L628" s="40">
        <v>3.2</v>
      </c>
      <c r="M628" s="40">
        <v>2</v>
      </c>
      <c r="N628" s="40">
        <v>1</v>
      </c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3"/>
    </row>
    <row r="629" spans="1:41" ht="18" customHeight="1" x14ac:dyDescent="0.3">
      <c r="A629" s="1">
        <v>2020</v>
      </c>
      <c r="C629" s="2" t="s">
        <v>6300</v>
      </c>
      <c r="D629" s="1" t="s">
        <v>21</v>
      </c>
      <c r="E629" s="3">
        <f>IFERROR(MIN(CM_Bidders),0)</f>
        <v>0.95</v>
      </c>
      <c r="F629" s="3">
        <f>IFERROR(MAX(CM_Bidders),0)</f>
        <v>3.3</v>
      </c>
      <c r="G629" s="3">
        <f>IFERROR(AVERAGE(CM_Bidders),0)</f>
        <v>1.5783333333333331</v>
      </c>
      <c r="H629" s="40" t="str">
        <f>tbl_CM[[#This Row],[Item '#]]&amp;"     "&amp;tbl_CM[[#This Row],[Description]]&amp;"     ("&amp;tbl_CM[[#This Row],[Unit]]&amp;")"</f>
        <v xml:space="preserve">     Fine Grading and Lawn Seeding     (SY)</v>
      </c>
      <c r="I629" s="40">
        <v>1</v>
      </c>
      <c r="J629" s="40">
        <v>1.1000000000000001</v>
      </c>
      <c r="K629" s="40">
        <v>1.1200000000000001</v>
      </c>
      <c r="L629" s="40">
        <v>3.3</v>
      </c>
      <c r="M629" s="40">
        <v>2</v>
      </c>
      <c r="N629" s="40">
        <v>0.95</v>
      </c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3"/>
    </row>
    <row r="630" spans="1:41" ht="18" customHeight="1" x14ac:dyDescent="0.3">
      <c r="A630" s="1">
        <v>2020</v>
      </c>
      <c r="C630" s="2" t="s">
        <v>9280</v>
      </c>
      <c r="D630" s="1" t="s">
        <v>59</v>
      </c>
      <c r="E630" s="3">
        <f>IFERROR(MIN(CM_Bidders),0)</f>
        <v>800</v>
      </c>
      <c r="F630" s="3">
        <f>IFERROR(MAX(CM_Bidders),0)</f>
        <v>1574.8</v>
      </c>
      <c r="G630" s="3">
        <f>IFERROR(AVERAGE(CM_Bidders),0)</f>
        <v>999.63333333333333</v>
      </c>
      <c r="H630" s="40" t="str">
        <f>tbl_CM[[#This Row],[Item '#]]&amp;"     "&amp;tbl_CM[[#This Row],[Description]]&amp;"     ("&amp;tbl_CM[[#This Row],[Unit]]&amp;")"</f>
        <v xml:space="preserve">     Campsite Landscaping (1 Shade Tree and 6 Shrubs)     (EA)</v>
      </c>
      <c r="I630" s="40">
        <v>800</v>
      </c>
      <c r="J630" s="40">
        <v>887</v>
      </c>
      <c r="K630" s="40">
        <v>936</v>
      </c>
      <c r="L630" s="40">
        <v>1574.8</v>
      </c>
      <c r="M630" s="40">
        <v>1000</v>
      </c>
      <c r="N630" s="40">
        <v>800</v>
      </c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3"/>
    </row>
    <row r="631" spans="1:41" ht="18" customHeight="1" x14ac:dyDescent="0.3">
      <c r="A631" s="1">
        <v>2020</v>
      </c>
      <c r="C631" s="2" t="s">
        <v>8326</v>
      </c>
      <c r="D631" s="1" t="s">
        <v>14</v>
      </c>
      <c r="E631" s="3">
        <f>IFERROR(MIN(CM_Bidders),0)</f>
        <v>166.7</v>
      </c>
      <c r="F631" s="3">
        <f>IFERROR(MAX(CM_Bidders),0)</f>
        <v>200</v>
      </c>
      <c r="G631" s="3">
        <f>IFERROR(AVERAGE(CM_Bidders),0)</f>
        <v>187.43333333333331</v>
      </c>
      <c r="H631" s="40" t="str">
        <f>tbl_CM[[#This Row],[Item '#]]&amp;"     "&amp;tbl_CM[[#This Row],[Description]]&amp;"     ("&amp;tbl_CM[[#This Row],[Unit]]&amp;")"</f>
        <v xml:space="preserve">     Rock Mulch Beds - 3" Depth     (CY)</v>
      </c>
      <c r="I631" s="40">
        <v>200</v>
      </c>
      <c r="J631" s="40">
        <v>189</v>
      </c>
      <c r="K631" s="40">
        <v>198.9</v>
      </c>
      <c r="L631" s="40">
        <v>166.7</v>
      </c>
      <c r="M631" s="40">
        <v>200</v>
      </c>
      <c r="N631" s="40">
        <v>170</v>
      </c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3"/>
    </row>
    <row r="632" spans="1:41" ht="18" customHeight="1" x14ac:dyDescent="0.3">
      <c r="A632" s="1">
        <v>2020</v>
      </c>
      <c r="C632" s="2" t="s">
        <v>8327</v>
      </c>
      <c r="D632" s="1" t="s">
        <v>21</v>
      </c>
      <c r="E632" s="3">
        <f>IFERROR(MIN(CM_Bidders),0)</f>
        <v>1.5</v>
      </c>
      <c r="F632" s="3">
        <f>IFERROR(MAX(CM_Bidders),0)</f>
        <v>2.1</v>
      </c>
      <c r="G632" s="3">
        <f>IFERROR(AVERAGE(CM_Bidders),0)</f>
        <v>1.7533333333333332</v>
      </c>
      <c r="H632" s="40" t="str">
        <f>tbl_CM[[#This Row],[Item '#]]&amp;"     "&amp;tbl_CM[[#This Row],[Description]]&amp;"     ("&amp;tbl_CM[[#This Row],[Unit]]&amp;")"</f>
        <v xml:space="preserve">     Geotextile Fabric Type D (Weed Barrier) for Rock Mulch Beds     (SY)</v>
      </c>
      <c r="I632" s="40">
        <v>1.5</v>
      </c>
      <c r="J632" s="40">
        <v>1.66</v>
      </c>
      <c r="K632" s="40">
        <v>1.76</v>
      </c>
      <c r="L632" s="40">
        <v>2.1</v>
      </c>
      <c r="M632" s="40">
        <v>2</v>
      </c>
      <c r="N632" s="40">
        <v>1.5</v>
      </c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3"/>
    </row>
    <row r="633" spans="1:41" ht="18" customHeight="1" x14ac:dyDescent="0.3">
      <c r="A633" s="1">
        <v>2020</v>
      </c>
      <c r="C633" s="2" t="s">
        <v>8328</v>
      </c>
      <c r="D633" s="1" t="s">
        <v>21</v>
      </c>
      <c r="E633" s="3">
        <f>IFERROR(MIN(CM_Bidders),0)</f>
        <v>0.1</v>
      </c>
      <c r="F633" s="3">
        <f>IFERROR(MAX(CM_Bidders),0)</f>
        <v>1.5</v>
      </c>
      <c r="G633" s="3">
        <f>IFERROR(AVERAGE(CM_Bidders),0)</f>
        <v>0.42833333333333329</v>
      </c>
      <c r="H633" s="40" t="str">
        <f>tbl_CM[[#This Row],[Item '#]]&amp;"     "&amp;tbl_CM[[#This Row],[Description]]&amp;"     ("&amp;tbl_CM[[#This Row],[Unit]]&amp;")"</f>
        <v xml:space="preserve">     Preemergent Herbicide for Rock Mulch Beds     (SY)</v>
      </c>
      <c r="I633" s="40">
        <v>0.2</v>
      </c>
      <c r="J633" s="40">
        <v>0.15</v>
      </c>
      <c r="K633" s="40">
        <v>0.12</v>
      </c>
      <c r="L633" s="40">
        <v>1.5</v>
      </c>
      <c r="M633" s="40">
        <v>0.5</v>
      </c>
      <c r="N633" s="40">
        <v>0.1</v>
      </c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3"/>
    </row>
    <row r="634" spans="1:41" ht="18" customHeight="1" x14ac:dyDescent="0.3">
      <c r="A634" s="1">
        <v>2020</v>
      </c>
      <c r="C634" s="2" t="s">
        <v>8365</v>
      </c>
      <c r="D634" s="1" t="s">
        <v>9281</v>
      </c>
      <c r="E634" s="3">
        <f>IFERROR(MIN(CM_Bidders),0)</f>
        <v>25000</v>
      </c>
      <c r="F634" s="3">
        <f>IFERROR(MAX(CM_Bidders),0)</f>
        <v>25000</v>
      </c>
      <c r="G634" s="3">
        <f>IFERROR(AVERAGE(CM_Bidders),0)</f>
        <v>25000</v>
      </c>
      <c r="H634" s="40" t="str">
        <f>tbl_CM[[#This Row],[Item '#]]&amp;"     "&amp;tbl_CM[[#This Row],[Description]]&amp;"     ("&amp;tbl_CM[[#This Row],[Unit]]&amp;")"</f>
        <v xml:space="preserve">     Owner's Contingency Allowance     (Allow)</v>
      </c>
      <c r="I634" s="40">
        <v>25000</v>
      </c>
      <c r="J634" s="40">
        <v>25000</v>
      </c>
      <c r="K634" s="40">
        <v>25000</v>
      </c>
      <c r="L634" s="40">
        <v>25000</v>
      </c>
      <c r="M634" s="40">
        <v>25000</v>
      </c>
      <c r="N634" s="40">
        <v>25000</v>
      </c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3"/>
    </row>
    <row r="635" spans="1:41" ht="18" customHeight="1" x14ac:dyDescent="0.3">
      <c r="A635" s="1">
        <v>2020</v>
      </c>
      <c r="C635" s="2" t="s">
        <v>8284</v>
      </c>
      <c r="D635" s="1" t="s">
        <v>9281</v>
      </c>
      <c r="E635" s="3">
        <f>IFERROR(MIN(CM_Bidders),0)</f>
        <v>7500</v>
      </c>
      <c r="F635" s="3">
        <f>IFERROR(MAX(CM_Bidders),0)</f>
        <v>7500</v>
      </c>
      <c r="G635" s="3">
        <f>IFERROR(AVERAGE(CM_Bidders),0)</f>
        <v>7500</v>
      </c>
      <c r="H635" s="40" t="str">
        <f>tbl_CM[[#This Row],[Item '#]]&amp;"     "&amp;tbl_CM[[#This Row],[Description]]&amp;"     ("&amp;tbl_CM[[#This Row],[Unit]]&amp;")"</f>
        <v xml:space="preserve">     Owner's Contingency for Gas Line Protection     (Allow)</v>
      </c>
      <c r="I635" s="40">
        <v>7500</v>
      </c>
      <c r="J635" s="40">
        <v>7500</v>
      </c>
      <c r="K635" s="40">
        <v>7500</v>
      </c>
      <c r="L635" s="40">
        <v>7500</v>
      </c>
      <c r="M635" s="40">
        <v>7500</v>
      </c>
      <c r="N635" s="40">
        <v>7500</v>
      </c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3"/>
    </row>
    <row r="636" spans="1:41" ht="18" customHeight="1" x14ac:dyDescent="0.3">
      <c r="A636" s="1">
        <v>2020</v>
      </c>
      <c r="C636" s="2" t="s">
        <v>9282</v>
      </c>
      <c r="D636" s="1" t="s">
        <v>9281</v>
      </c>
      <c r="E636" s="3">
        <f>IFERROR(MIN(CM_Bidders),0)</f>
        <v>20000</v>
      </c>
      <c r="F636" s="3">
        <f>IFERROR(MAX(CM_Bidders),0)</f>
        <v>20000</v>
      </c>
      <c r="G636" s="3">
        <f>IFERROR(AVERAGE(CM_Bidders),0)</f>
        <v>20000</v>
      </c>
      <c r="H636" s="40" t="str">
        <f>tbl_CM[[#This Row],[Item '#]]&amp;"     "&amp;tbl_CM[[#This Row],[Description]]&amp;"     ("&amp;tbl_CM[[#This Row],[Unit]]&amp;")"</f>
        <v xml:space="preserve">     Electrical Utiliy Service Extension Allowance     (Allow)</v>
      </c>
      <c r="I636" s="40">
        <v>20000</v>
      </c>
      <c r="J636" s="40">
        <v>20000</v>
      </c>
      <c r="K636" s="40">
        <v>20000</v>
      </c>
      <c r="L636" s="40">
        <v>20000</v>
      </c>
      <c r="M636" s="40">
        <v>20000</v>
      </c>
      <c r="N636" s="40">
        <v>20000</v>
      </c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3"/>
    </row>
    <row r="637" spans="1:41" ht="18" customHeight="1" x14ac:dyDescent="0.3">
      <c r="A637" s="1">
        <v>2020</v>
      </c>
      <c r="C637" s="2" t="s">
        <v>9283</v>
      </c>
      <c r="D637" s="1" t="s">
        <v>21</v>
      </c>
      <c r="E637" s="3">
        <f>IFERROR(MIN(CM_Bidders),0)</f>
        <v>15</v>
      </c>
      <c r="F637" s="3">
        <f>IFERROR(MAX(CM_Bidders),0)</f>
        <v>20</v>
      </c>
      <c r="G637" s="3">
        <f>IFERROR(AVERAGE(CM_Bidders),0)</f>
        <v>16.563333333333333</v>
      </c>
      <c r="H637" s="40" t="str">
        <f>tbl_CM[[#This Row],[Item '#]]&amp;"     "&amp;tbl_CM[[#This Row],[Description]]&amp;"     ("&amp;tbl_CM[[#This Row],[Unit]]&amp;")"</f>
        <v xml:space="preserve">     2" Asphalt Planning     (SY)</v>
      </c>
      <c r="I637" s="40">
        <v>15</v>
      </c>
      <c r="J637" s="40">
        <v>16.63</v>
      </c>
      <c r="K637" s="40">
        <v>17.25</v>
      </c>
      <c r="L637" s="40">
        <v>15.5</v>
      </c>
      <c r="M637" s="40">
        <v>20</v>
      </c>
      <c r="N637" s="40">
        <v>15</v>
      </c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3"/>
    </row>
    <row r="638" spans="1:41" ht="18" customHeight="1" x14ac:dyDescent="0.3">
      <c r="A638" s="1">
        <v>2020</v>
      </c>
      <c r="C638" s="2" t="s">
        <v>9284</v>
      </c>
      <c r="D638" s="1" t="s">
        <v>14</v>
      </c>
      <c r="E638" s="3">
        <f>IFERROR(MIN(CM_Bidders),0)</f>
        <v>165</v>
      </c>
      <c r="F638" s="3">
        <f>IFERROR(MAX(CM_Bidders),0)</f>
        <v>591</v>
      </c>
      <c r="G638" s="3">
        <f>IFERROR(AVERAGE(CM_Bidders),0)</f>
        <v>254.79166666666666</v>
      </c>
      <c r="H638" s="40" t="str">
        <f>tbl_CM[[#This Row],[Item '#]]&amp;"     "&amp;tbl_CM[[#This Row],[Description]]&amp;"     ("&amp;tbl_CM[[#This Row],[Unit]]&amp;")"</f>
        <v xml:space="preserve">     2" ODOT 441 Asphalt Concrete Surface Course, Type 1 (448) overlay 2"      (CY)</v>
      </c>
      <c r="I638" s="40">
        <v>165</v>
      </c>
      <c r="J638" s="40">
        <v>183</v>
      </c>
      <c r="K638" s="40">
        <v>189.75</v>
      </c>
      <c r="L638" s="40">
        <v>591</v>
      </c>
      <c r="M638" s="40">
        <v>235</v>
      </c>
      <c r="N638" s="40">
        <v>165</v>
      </c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3"/>
    </row>
    <row r="639" spans="1:41" ht="18" customHeight="1" x14ac:dyDescent="0.3">
      <c r="A639" s="1">
        <v>2020</v>
      </c>
      <c r="C639" s="2" t="s">
        <v>9285</v>
      </c>
      <c r="D639" s="1" t="s">
        <v>21</v>
      </c>
      <c r="E639" s="3">
        <f>IFERROR(MIN(CM_Bidders),0)</f>
        <v>13</v>
      </c>
      <c r="F639" s="3">
        <f>IFERROR(MAX(CM_Bidders),0)</f>
        <v>125</v>
      </c>
      <c r="G639" s="3">
        <f>IFERROR(AVERAGE(CM_Bidders),0)</f>
        <v>76.25</v>
      </c>
      <c r="H639" s="40" t="str">
        <f>tbl_CM[[#This Row],[Item '#]]&amp;"     "&amp;tbl_CM[[#This Row],[Description]]&amp;"     ("&amp;tbl_CM[[#This Row],[Unit]]&amp;")"</f>
        <v xml:space="preserve">     Partial depth base repairs of existing asphalt pavement adjacent to park office     (SY)</v>
      </c>
      <c r="I639" s="40">
        <v>110</v>
      </c>
      <c r="J639" s="40">
        <v>13</v>
      </c>
      <c r="K639" s="40">
        <v>34.5</v>
      </c>
      <c r="L639" s="40">
        <v>125</v>
      </c>
      <c r="M639" s="40">
        <v>75</v>
      </c>
      <c r="N639" s="40">
        <v>100</v>
      </c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3"/>
    </row>
    <row r="640" spans="1:41" ht="18" customHeight="1" x14ac:dyDescent="0.3">
      <c r="A640" s="1">
        <v>2020</v>
      </c>
      <c r="C640" s="2" t="s">
        <v>9286</v>
      </c>
      <c r="D640" s="1" t="s">
        <v>21</v>
      </c>
      <c r="E640" s="3">
        <f>IFERROR(MIN(CM_Bidders),0)</f>
        <v>34</v>
      </c>
      <c r="F640" s="3">
        <f>IFERROR(MAX(CM_Bidders),0)</f>
        <v>250</v>
      </c>
      <c r="G640" s="3">
        <f>IFERROR(AVERAGE(CM_Bidders),0)</f>
        <v>101.58333333333333</v>
      </c>
      <c r="H640" s="40" t="str">
        <f>tbl_CM[[#This Row],[Item '#]]&amp;"     "&amp;tbl_CM[[#This Row],[Description]]&amp;"     ("&amp;tbl_CM[[#This Row],[Unit]]&amp;")"</f>
        <v xml:space="preserve">     Full Depth asphalt pavement removal     (SY)</v>
      </c>
      <c r="I640" s="40">
        <v>113</v>
      </c>
      <c r="J640" s="40">
        <v>34</v>
      </c>
      <c r="K640" s="40">
        <v>46.5</v>
      </c>
      <c r="L640" s="40">
        <v>128</v>
      </c>
      <c r="M640" s="40">
        <v>250</v>
      </c>
      <c r="N640" s="40">
        <v>38</v>
      </c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3"/>
    </row>
    <row r="641" spans="1:41" ht="18" customHeight="1" x14ac:dyDescent="0.3">
      <c r="A641" s="1">
        <v>2020</v>
      </c>
      <c r="C641" s="2" t="s">
        <v>9287</v>
      </c>
      <c r="D641" s="1" t="s">
        <v>14</v>
      </c>
      <c r="E641" s="3">
        <f>IFERROR(MIN(CM_Bidders),0)</f>
        <v>165</v>
      </c>
      <c r="F641" s="3">
        <f>IFERROR(MAX(CM_Bidders),0)</f>
        <v>637</v>
      </c>
      <c r="G641" s="3">
        <f>IFERROR(AVERAGE(CM_Bidders),0)</f>
        <v>267.45833333333331</v>
      </c>
      <c r="H641" s="40" t="str">
        <f>tbl_CM[[#This Row],[Item '#]]&amp;"     "&amp;tbl_CM[[#This Row],[Description]]&amp;"     ("&amp;tbl_CM[[#This Row],[Unit]]&amp;")"</f>
        <v xml:space="preserve">     ODOT 441 Asphalt concrete surface course, Type 1 (448) Heavy Duty Asphalt (1-1/4")     (CY)</v>
      </c>
      <c r="I641" s="40">
        <v>165</v>
      </c>
      <c r="J641" s="40">
        <v>183</v>
      </c>
      <c r="K641" s="40">
        <v>189.75</v>
      </c>
      <c r="L641" s="40">
        <v>637</v>
      </c>
      <c r="M641" s="40">
        <v>265</v>
      </c>
      <c r="N641" s="40">
        <v>165</v>
      </c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3"/>
    </row>
    <row r="642" spans="1:41" ht="18" customHeight="1" x14ac:dyDescent="0.3">
      <c r="A642" s="1">
        <v>2020</v>
      </c>
      <c r="C642" s="2" t="s">
        <v>9288</v>
      </c>
      <c r="D642" s="1" t="s">
        <v>14</v>
      </c>
      <c r="E642" s="3">
        <f>IFERROR(MIN(CM_Bidders),0)</f>
        <v>160</v>
      </c>
      <c r="F642" s="3">
        <f>IFERROR(MAX(CM_Bidders),0)</f>
        <v>606</v>
      </c>
      <c r="G642" s="3">
        <f>IFERROR(AVERAGE(CM_Bidders),0)</f>
        <v>258.83333333333331</v>
      </c>
      <c r="H642" s="40" t="str">
        <f>tbl_CM[[#This Row],[Item '#]]&amp;"     "&amp;tbl_CM[[#This Row],[Description]]&amp;"     ("&amp;tbl_CM[[#This Row],[Unit]]&amp;")"</f>
        <v xml:space="preserve">     ODOT 441 Asphalt concrete intermediate course Type 2 (448)- Heavy Duty Pavement (1-3/4")     (CY)</v>
      </c>
      <c r="I642" s="40">
        <v>160</v>
      </c>
      <c r="J642" s="40">
        <v>178</v>
      </c>
      <c r="K642" s="40">
        <v>184</v>
      </c>
      <c r="L642" s="40">
        <v>606</v>
      </c>
      <c r="M642" s="40">
        <v>265</v>
      </c>
      <c r="N642" s="40">
        <v>160</v>
      </c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3"/>
    </row>
    <row r="643" spans="1:41" ht="18" customHeight="1" x14ac:dyDescent="0.3">
      <c r="A643" s="1">
        <v>2020</v>
      </c>
      <c r="C643" s="2" t="s">
        <v>9289</v>
      </c>
      <c r="D643" s="1" t="s">
        <v>14</v>
      </c>
      <c r="E643" s="3">
        <f>IFERROR(MIN(CM_Bidders),0)</f>
        <v>155</v>
      </c>
      <c r="F643" s="3">
        <f>IFERROR(MAX(CM_Bidders),0)</f>
        <v>696</v>
      </c>
      <c r="G643" s="3">
        <f>IFERROR(AVERAGE(CM_Bidders),0)</f>
        <v>271.20833333333331</v>
      </c>
      <c r="H643" s="40" t="str">
        <f>tbl_CM[[#This Row],[Item '#]]&amp;"     "&amp;tbl_CM[[#This Row],[Description]]&amp;"     ("&amp;tbl_CM[[#This Row],[Unit]]&amp;")"</f>
        <v xml:space="preserve">     ODOT 301 Asphalt Concrete Base- Heavy Duty Pavement (4")     (CY)</v>
      </c>
      <c r="I643" s="40">
        <v>155</v>
      </c>
      <c r="J643" s="40">
        <v>178</v>
      </c>
      <c r="K643" s="40">
        <v>178.25</v>
      </c>
      <c r="L643" s="40">
        <v>696</v>
      </c>
      <c r="M643" s="40">
        <v>265</v>
      </c>
      <c r="N643" s="40">
        <v>155</v>
      </c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3"/>
    </row>
    <row r="644" spans="1:41" ht="18" customHeight="1" x14ac:dyDescent="0.3">
      <c r="A644" s="1">
        <v>2020</v>
      </c>
      <c r="C644" s="2" t="s">
        <v>9290</v>
      </c>
      <c r="D644" s="1" t="s">
        <v>14</v>
      </c>
      <c r="E644" s="3">
        <f>IFERROR(MIN(CM_Bidders),0)</f>
        <v>80</v>
      </c>
      <c r="F644" s="3">
        <f>IFERROR(MAX(CM_Bidders),0)</f>
        <v>413</v>
      </c>
      <c r="G644" s="3">
        <f>IFERROR(AVERAGE(CM_Bidders),0)</f>
        <v>202.92166666666665</v>
      </c>
      <c r="H644" s="40" t="str">
        <f>tbl_CM[[#This Row],[Item '#]]&amp;"     "&amp;tbl_CM[[#This Row],[Description]]&amp;"     ("&amp;tbl_CM[[#This Row],[Unit]]&amp;")"</f>
        <v xml:space="preserve">     ODOT 304 Aggregate Base- Heavy Duty Asphalt Pavement (6")     (CY)</v>
      </c>
      <c r="I644" s="40">
        <v>80</v>
      </c>
      <c r="J644" s="40">
        <v>200</v>
      </c>
      <c r="K644" s="40">
        <v>84.53</v>
      </c>
      <c r="L644" s="40">
        <v>413</v>
      </c>
      <c r="M644" s="40">
        <v>180</v>
      </c>
      <c r="N644" s="40">
        <v>260</v>
      </c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3"/>
    </row>
  </sheetData>
  <mergeCells count="9">
    <mergeCell ref="I3:N3"/>
    <mergeCell ref="O3:Q3"/>
    <mergeCell ref="R3:V3"/>
    <mergeCell ref="AO3:AR3"/>
    <mergeCell ref="AT3:AX3"/>
    <mergeCell ref="AE3:AI3"/>
    <mergeCell ref="Z3:AD3"/>
    <mergeCell ref="W3:Y3"/>
    <mergeCell ref="AJ3:AN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242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0242" r:id="rId4" name="InsertBidder"/>
      </mc:Fallback>
    </mc:AlternateContent>
  </controls>
  <tableParts count="1"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O23"/>
  <sheetViews>
    <sheetView showGridLines="0" workbookViewId="0">
      <pane ySplit="4" topLeftCell="A5" activePane="bottomLeft" state="frozen"/>
      <selection pane="bottomLeft" activeCell="M4" sqref="I4:M4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6" max="7" width="12.69921875" style="3"/>
    <col min="8" max="8" width="12.69921875" style="40" hidden="1" customWidth="1"/>
    <col min="9" max="10" width="12.69921875" style="3"/>
    <col min="11" max="11" width="12.69921875" style="2" customWidth="1"/>
    <col min="12" max="13" width="12.69921875" style="3"/>
    <col min="14" max="14" width="12.69921875" style="1" customWidth="1"/>
    <col min="15" max="16384" width="12.69921875" style="1"/>
  </cols>
  <sheetData>
    <row r="1" spans="1:15" ht="30" customHeight="1" x14ac:dyDescent="0.3">
      <c r="A1" s="4" t="s">
        <v>5000</v>
      </c>
      <c r="E1" s="3"/>
      <c r="H1" s="2"/>
      <c r="I1" s="2"/>
      <c r="J1" s="2"/>
      <c r="K1" s="3"/>
    </row>
    <row r="2" spans="1:15" ht="18" customHeight="1" x14ac:dyDescent="0.3">
      <c r="E2" s="3"/>
      <c r="H2" s="2"/>
      <c r="I2" s="2"/>
      <c r="J2" s="2"/>
      <c r="K2" s="3"/>
    </row>
    <row r="3" spans="1:15" ht="30" customHeight="1" x14ac:dyDescent="0.3">
      <c r="E3" s="3"/>
      <c r="H3" s="2"/>
      <c r="I3" s="88" t="s">
        <v>6401</v>
      </c>
      <c r="J3" s="89"/>
      <c r="K3" s="89"/>
      <c r="L3" s="89"/>
      <c r="M3" s="90"/>
      <c r="N3" s="41"/>
      <c r="O3" s="41"/>
    </row>
    <row r="4" spans="1:15" s="5" customFormat="1" ht="30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7" t="s">
        <v>9478</v>
      </c>
      <c r="J4" s="7" t="s">
        <v>9479</v>
      </c>
      <c r="K4" s="7" t="s">
        <v>9480</v>
      </c>
      <c r="L4" s="7" t="s">
        <v>9477</v>
      </c>
      <c r="M4" s="7" t="s">
        <v>9476</v>
      </c>
    </row>
    <row r="5" spans="1:15" ht="18" customHeight="1" x14ac:dyDescent="0.3">
      <c r="A5" s="1">
        <v>2016</v>
      </c>
      <c r="C5" s="2" t="s">
        <v>4986</v>
      </c>
      <c r="D5" s="1" t="s">
        <v>9</v>
      </c>
      <c r="E5" s="3">
        <f>IFERROR(MIN(LE_Bidders),0)</f>
        <v>1000</v>
      </c>
      <c r="F5" s="3">
        <f>IFERROR(MAX(LE_Bidders),0)</f>
        <v>14000</v>
      </c>
      <c r="G5" s="3">
        <f>IFERROR(AVERAGE(LE_Bidders),0)</f>
        <v>5800</v>
      </c>
      <c r="H5" s="2" t="str">
        <f>tbl_LE[[#This Row],[Item '#]]&amp;"     "&amp;tbl_LE[[#This Row],[Description]]&amp;"     ("&amp;tbl_LE[[#This Row],[Unit]]&amp;")"</f>
        <v xml:space="preserve">     Site Prep     (LS)</v>
      </c>
      <c r="I5" s="40">
        <v>14000</v>
      </c>
      <c r="J5" s="40">
        <v>4000</v>
      </c>
      <c r="K5" s="3">
        <v>5000</v>
      </c>
      <c r="L5" s="3">
        <v>5000</v>
      </c>
      <c r="M5" s="3">
        <v>1000</v>
      </c>
    </row>
    <row r="6" spans="1:15" ht="18" customHeight="1" x14ac:dyDescent="0.3">
      <c r="A6" s="1">
        <v>2016</v>
      </c>
      <c r="B6" s="34">
        <v>201</v>
      </c>
      <c r="C6" s="38" t="s">
        <v>84</v>
      </c>
      <c r="D6" s="34" t="s">
        <v>9</v>
      </c>
      <c r="E6" s="35">
        <f>IFERROR(MIN(LE_Bidders),0)</f>
        <v>1500</v>
      </c>
      <c r="F6" s="35">
        <f>IFERROR(MAX(LE_Bidders),0)</f>
        <v>19500</v>
      </c>
      <c r="G6" s="35">
        <f>IFERROR(AVERAGE(LE_Bidders),0)</f>
        <v>7354.2</v>
      </c>
      <c r="H6" s="39" t="str">
        <f>tbl_LE[[#This Row],[Item '#]]&amp;"     "&amp;tbl_LE[[#This Row],[Description]]&amp;"     ("&amp;tbl_LE[[#This Row],[Unit]]&amp;")"</f>
        <v>201     Clearing and Grubbing     (LS)</v>
      </c>
      <c r="I6" s="39">
        <v>2771</v>
      </c>
      <c r="J6" s="39">
        <v>4500</v>
      </c>
      <c r="K6" s="35">
        <v>8500</v>
      </c>
      <c r="L6" s="35">
        <v>1500</v>
      </c>
      <c r="M6" s="35">
        <v>19500</v>
      </c>
    </row>
    <row r="7" spans="1:15" ht="18" customHeight="1" x14ac:dyDescent="0.3">
      <c r="A7" s="1">
        <v>2016</v>
      </c>
      <c r="B7" s="34"/>
      <c r="C7" s="38" t="s">
        <v>81</v>
      </c>
      <c r="D7" s="34" t="s">
        <v>12</v>
      </c>
      <c r="E7" s="35">
        <f>IFERROR(MIN(LE_Bidders),0)</f>
        <v>2</v>
      </c>
      <c r="F7" s="35">
        <f>IFERROR(MAX(LE_Bidders),0)</f>
        <v>8.33</v>
      </c>
      <c r="G7" s="35">
        <f>IFERROR(AVERAGE(LE_Bidders),0)</f>
        <v>3.8159999999999998</v>
      </c>
      <c r="H7" s="39" t="str">
        <f>tbl_LE[[#This Row],[Item '#]]&amp;"     "&amp;tbl_LE[[#This Row],[Description]]&amp;"     ("&amp;tbl_LE[[#This Row],[Unit]]&amp;")"</f>
        <v xml:space="preserve">     Silt Fence     (LF)</v>
      </c>
      <c r="I7" s="39">
        <v>2.5</v>
      </c>
      <c r="J7" s="39">
        <v>8.33</v>
      </c>
      <c r="K7" s="35">
        <v>3</v>
      </c>
      <c r="L7" s="35">
        <v>3.25</v>
      </c>
      <c r="M7" s="35">
        <v>2</v>
      </c>
    </row>
    <row r="8" spans="1:15" ht="18" customHeight="1" x14ac:dyDescent="0.3">
      <c r="A8" s="1">
        <v>2016</v>
      </c>
      <c r="B8" s="34"/>
      <c r="C8" s="38" t="s">
        <v>4987</v>
      </c>
      <c r="D8" s="34" t="s">
        <v>21</v>
      </c>
      <c r="E8" s="35">
        <f>IFERROR(MIN(LE_Bidders),0)</f>
        <v>1</v>
      </c>
      <c r="F8" s="35">
        <f>IFERROR(MAX(LE_Bidders),0)</f>
        <v>25</v>
      </c>
      <c r="G8" s="35">
        <f>IFERROR(AVERAGE(LE_Bidders),0)</f>
        <v>11.128</v>
      </c>
      <c r="H8" s="39" t="str">
        <f>tbl_LE[[#This Row],[Item '#]]&amp;"     "&amp;tbl_LE[[#This Row],[Description]]&amp;"     ("&amp;tbl_LE[[#This Row],[Unit]]&amp;")"</f>
        <v xml:space="preserve">     Pavement Removal     (SY)</v>
      </c>
      <c r="I8" s="39">
        <v>8</v>
      </c>
      <c r="J8" s="39">
        <v>19.64</v>
      </c>
      <c r="K8" s="35">
        <v>2</v>
      </c>
      <c r="L8" s="35">
        <v>25</v>
      </c>
      <c r="M8" s="35">
        <v>1</v>
      </c>
    </row>
    <row r="9" spans="1:15" ht="18" customHeight="1" x14ac:dyDescent="0.3">
      <c r="A9" s="1">
        <v>2016</v>
      </c>
      <c r="B9" s="34">
        <v>203</v>
      </c>
      <c r="C9" s="38" t="s">
        <v>4627</v>
      </c>
      <c r="D9" s="34" t="s">
        <v>9</v>
      </c>
      <c r="E9" s="35">
        <f>IFERROR(MIN(LE_Bidders),0)</f>
        <v>2500</v>
      </c>
      <c r="F9" s="35">
        <f>IFERROR(MAX(LE_Bidders),0)</f>
        <v>42000</v>
      </c>
      <c r="G9" s="35">
        <f>IFERROR(AVERAGE(LE_Bidders),0)</f>
        <v>13010</v>
      </c>
      <c r="H9" s="39" t="str">
        <f>tbl_LE[[#This Row],[Item '#]]&amp;"     "&amp;tbl_LE[[#This Row],[Description]]&amp;"     ("&amp;tbl_LE[[#This Row],[Unit]]&amp;")"</f>
        <v>203     Excavation and Embankment     (LS)</v>
      </c>
      <c r="I9" s="39">
        <v>6000</v>
      </c>
      <c r="J9" s="39">
        <v>8550</v>
      </c>
      <c r="K9" s="35">
        <v>6000</v>
      </c>
      <c r="L9" s="35">
        <v>2500</v>
      </c>
      <c r="M9" s="35">
        <v>42000</v>
      </c>
    </row>
    <row r="10" spans="1:15" ht="18" customHeight="1" x14ac:dyDescent="0.3">
      <c r="A10" s="1">
        <v>2016</v>
      </c>
      <c r="B10" s="34">
        <v>301</v>
      </c>
      <c r="C10" s="38" t="s">
        <v>4988</v>
      </c>
      <c r="D10" s="34" t="s">
        <v>14</v>
      </c>
      <c r="E10" s="35">
        <f>IFERROR(MIN(LE_Bidders),0)</f>
        <v>250</v>
      </c>
      <c r="F10" s="35">
        <f>IFERROR(MAX(LE_Bidders),0)</f>
        <v>362.75</v>
      </c>
      <c r="G10" s="35">
        <f>IFERROR(AVERAGE(LE_Bidders),0)</f>
        <v>290.14999999999998</v>
      </c>
      <c r="H10" s="39" t="str">
        <f>tbl_LE[[#This Row],[Item '#]]&amp;"     "&amp;tbl_LE[[#This Row],[Description]]&amp;"     ("&amp;tbl_LE[[#This Row],[Unit]]&amp;")"</f>
        <v>301     Asphalt Concrete Base, PG64-22     (CY)</v>
      </c>
      <c r="I10" s="39">
        <v>280</v>
      </c>
      <c r="J10" s="39">
        <v>362.75</v>
      </c>
      <c r="K10" s="35">
        <v>273</v>
      </c>
      <c r="L10" s="35">
        <v>285</v>
      </c>
      <c r="M10" s="35">
        <v>250</v>
      </c>
    </row>
    <row r="11" spans="1:15" ht="18" customHeight="1" x14ac:dyDescent="0.3">
      <c r="A11" s="1">
        <v>2016</v>
      </c>
      <c r="B11" s="34">
        <v>304</v>
      </c>
      <c r="C11" s="38" t="s">
        <v>27</v>
      </c>
      <c r="D11" s="34" t="s">
        <v>14</v>
      </c>
      <c r="E11" s="35">
        <f>IFERROR(MIN(LE_Bidders),0)</f>
        <v>40</v>
      </c>
      <c r="F11" s="35">
        <f>IFERROR(MAX(LE_Bidders),0)</f>
        <v>100</v>
      </c>
      <c r="G11" s="35">
        <f>IFERROR(AVERAGE(LE_Bidders),0)</f>
        <v>71.804000000000002</v>
      </c>
      <c r="H11" s="39" t="str">
        <f>tbl_LE[[#This Row],[Item '#]]&amp;"     "&amp;tbl_LE[[#This Row],[Description]]&amp;"     ("&amp;tbl_LE[[#This Row],[Unit]]&amp;")"</f>
        <v>304     Aggregate Base     (CY)</v>
      </c>
      <c r="I11" s="39">
        <v>70</v>
      </c>
      <c r="J11" s="39">
        <v>97.02</v>
      </c>
      <c r="K11" s="35">
        <v>52</v>
      </c>
      <c r="L11" s="35">
        <v>100</v>
      </c>
      <c r="M11" s="35">
        <v>40</v>
      </c>
    </row>
    <row r="12" spans="1:15" ht="18" customHeight="1" x14ac:dyDescent="0.3">
      <c r="A12" s="1">
        <v>2016</v>
      </c>
      <c r="B12" s="34">
        <v>407</v>
      </c>
      <c r="C12" s="38" t="s">
        <v>4989</v>
      </c>
      <c r="D12" s="34" t="s">
        <v>29</v>
      </c>
      <c r="E12" s="35">
        <f>IFERROR(MIN(LE_Bidders),0)</f>
        <v>2</v>
      </c>
      <c r="F12" s="35">
        <f>IFERROR(MAX(LE_Bidders),0)</f>
        <v>70</v>
      </c>
      <c r="G12" s="35">
        <f>IFERROR(AVERAGE(LE_Bidders),0)</f>
        <v>18.399999999999999</v>
      </c>
      <c r="H12" s="39" t="str">
        <f>tbl_LE[[#This Row],[Item '#]]&amp;"     "&amp;tbl_LE[[#This Row],[Description]]&amp;"     ("&amp;tbl_LE[[#This Row],[Unit]]&amp;")"</f>
        <v>407     Tack Coat for Intermediate Course (applied at 0.04 Gal/SF)     (GAL)</v>
      </c>
      <c r="I12" s="39">
        <v>5</v>
      </c>
      <c r="J12" s="39">
        <v>70</v>
      </c>
      <c r="K12" s="35">
        <v>10</v>
      </c>
      <c r="L12" s="35">
        <v>2</v>
      </c>
      <c r="M12" s="35">
        <v>5</v>
      </c>
    </row>
    <row r="13" spans="1:15" ht="18" customHeight="1" x14ac:dyDescent="0.3">
      <c r="A13" s="1">
        <v>2016</v>
      </c>
      <c r="B13" s="34">
        <v>448</v>
      </c>
      <c r="C13" s="38" t="s">
        <v>4990</v>
      </c>
      <c r="D13" s="34" t="s">
        <v>14</v>
      </c>
      <c r="E13" s="35">
        <f>IFERROR(MIN(LE_Bidders),0)</f>
        <v>275</v>
      </c>
      <c r="F13" s="35">
        <f>IFERROR(MAX(LE_Bidders),0)</f>
        <v>417.28</v>
      </c>
      <c r="G13" s="35">
        <f>IFERROR(AVERAGE(LE_Bidders),0)</f>
        <v>340.45600000000002</v>
      </c>
      <c r="H13" s="39" t="str">
        <f>tbl_LE[[#This Row],[Item '#]]&amp;"     "&amp;tbl_LE[[#This Row],[Description]]&amp;"     ("&amp;tbl_LE[[#This Row],[Unit]]&amp;")"</f>
        <v>448     Asphalt Concrete Surface Course, Type 1, PG64-22     (CY)</v>
      </c>
      <c r="I13" s="39">
        <v>300</v>
      </c>
      <c r="J13" s="39">
        <v>417.28</v>
      </c>
      <c r="K13" s="35">
        <v>410</v>
      </c>
      <c r="L13" s="35">
        <v>300</v>
      </c>
      <c r="M13" s="35">
        <v>275</v>
      </c>
    </row>
    <row r="14" spans="1:15" ht="18" customHeight="1" x14ac:dyDescent="0.3">
      <c r="A14" s="1">
        <v>2016</v>
      </c>
      <c r="B14" s="34">
        <v>451</v>
      </c>
      <c r="C14" s="38" t="s">
        <v>4991</v>
      </c>
      <c r="D14" s="34" t="s">
        <v>14</v>
      </c>
      <c r="E14" s="35">
        <f>IFERROR(MIN(LE_Bidders),0)</f>
        <v>475</v>
      </c>
      <c r="F14" s="35">
        <f>IFERROR(MAX(LE_Bidders),0)</f>
        <v>1000</v>
      </c>
      <c r="G14" s="35">
        <f>IFERROR(AVERAGE(LE_Bidders),0)</f>
        <v>745.45799999999997</v>
      </c>
      <c r="H14" s="39" t="str">
        <f>tbl_LE[[#This Row],[Item '#]]&amp;"     "&amp;tbl_LE[[#This Row],[Description]]&amp;"     ("&amp;tbl_LE[[#This Row],[Unit]]&amp;")"</f>
        <v>451     Reinforced Portland Cement Concrete Pavement, Class C, Ramp with 2 Abutments     (CY)</v>
      </c>
      <c r="I14" s="39">
        <v>475</v>
      </c>
      <c r="J14" s="39">
        <v>532.29</v>
      </c>
      <c r="K14" s="35">
        <v>810</v>
      </c>
      <c r="L14" s="35">
        <v>910</v>
      </c>
      <c r="M14" s="35">
        <v>1000</v>
      </c>
    </row>
    <row r="15" spans="1:15" ht="18" customHeight="1" x14ac:dyDescent="0.3">
      <c r="A15" s="1">
        <v>2016</v>
      </c>
      <c r="B15" s="34">
        <v>601</v>
      </c>
      <c r="C15" s="38" t="s">
        <v>4992</v>
      </c>
      <c r="D15" s="34" t="s">
        <v>14</v>
      </c>
      <c r="E15" s="35">
        <f>IFERROR(MIN(LE_Bidders),0)</f>
        <v>75</v>
      </c>
      <c r="F15" s="35">
        <f>IFERROR(MAX(LE_Bidders),0)</f>
        <v>325</v>
      </c>
      <c r="G15" s="35">
        <f>IFERROR(AVERAGE(LE_Bidders),0)</f>
        <v>148</v>
      </c>
      <c r="H15" s="39" t="str">
        <f>tbl_LE[[#This Row],[Item '#]]&amp;"     "&amp;tbl_LE[[#This Row],[Description]]&amp;"     ("&amp;tbl_LE[[#This Row],[Unit]]&amp;")"</f>
        <v>601     Rock Channel Protection, Type D with Filter Fabric     (CY)</v>
      </c>
      <c r="I15" s="39">
        <v>140</v>
      </c>
      <c r="J15" s="39">
        <v>325</v>
      </c>
      <c r="K15" s="35">
        <v>75</v>
      </c>
      <c r="L15" s="35">
        <v>100</v>
      </c>
      <c r="M15" s="35">
        <v>100</v>
      </c>
    </row>
    <row r="16" spans="1:15" ht="18" customHeight="1" x14ac:dyDescent="0.3">
      <c r="A16" s="1">
        <v>2016</v>
      </c>
      <c r="B16" s="34">
        <v>603</v>
      </c>
      <c r="C16" s="38" t="s">
        <v>4993</v>
      </c>
      <c r="D16" s="34" t="s">
        <v>12</v>
      </c>
      <c r="E16" s="35">
        <f>IFERROR(MIN(LE_Bidders),0)</f>
        <v>32</v>
      </c>
      <c r="F16" s="35">
        <f>IFERROR(MAX(LE_Bidders),0)</f>
        <v>75</v>
      </c>
      <c r="G16" s="35">
        <f>IFERROR(AVERAGE(LE_Bidders),0)</f>
        <v>48.6</v>
      </c>
      <c r="H16" s="39" t="str">
        <f>tbl_LE[[#This Row],[Item '#]]&amp;"     "&amp;tbl_LE[[#This Row],[Description]]&amp;"     ("&amp;tbl_LE[[#This Row],[Unit]]&amp;")"</f>
        <v>603     12” Culvert Type B     (LF)</v>
      </c>
      <c r="I16" s="39">
        <v>32</v>
      </c>
      <c r="J16" s="39">
        <v>64</v>
      </c>
      <c r="K16" s="35">
        <v>32</v>
      </c>
      <c r="L16" s="35">
        <v>75</v>
      </c>
      <c r="M16" s="35">
        <v>40</v>
      </c>
    </row>
    <row r="17" spans="1:13" ht="18" customHeight="1" x14ac:dyDescent="0.3">
      <c r="A17" s="1">
        <v>2016</v>
      </c>
      <c r="B17" s="34"/>
      <c r="C17" s="38" t="s">
        <v>4994</v>
      </c>
      <c r="D17" s="34" t="s">
        <v>59</v>
      </c>
      <c r="E17" s="35">
        <f>IFERROR(MIN(LE_Bidders),0)</f>
        <v>500</v>
      </c>
      <c r="F17" s="35">
        <f>IFERROR(MAX(LE_Bidders),0)</f>
        <v>1200</v>
      </c>
      <c r="G17" s="35">
        <f>IFERROR(AVERAGE(LE_Bidders),0)</f>
        <v>820</v>
      </c>
      <c r="H17" s="39" t="str">
        <f>tbl_LE[[#This Row],[Item '#]]&amp;"     "&amp;tbl_LE[[#This Row],[Description]]&amp;"     ("&amp;tbl_LE[[#This Row],[Unit]]&amp;")"</f>
        <v xml:space="preserve">     Concrete Headwall     (EA)</v>
      </c>
      <c r="I17" s="39">
        <v>800</v>
      </c>
      <c r="J17" s="39">
        <v>1200</v>
      </c>
      <c r="K17" s="35">
        <v>700</v>
      </c>
      <c r="L17" s="35">
        <v>900</v>
      </c>
      <c r="M17" s="35">
        <v>500</v>
      </c>
    </row>
    <row r="18" spans="1:13" ht="18" customHeight="1" x14ac:dyDescent="0.3">
      <c r="A18" s="1">
        <v>2016</v>
      </c>
      <c r="B18" s="34">
        <v>644</v>
      </c>
      <c r="C18" s="38" t="s">
        <v>4995</v>
      </c>
      <c r="D18" s="34" t="s">
        <v>9</v>
      </c>
      <c r="E18" s="35">
        <f>IFERROR(MIN(LE_Bidders),0)</f>
        <v>1000</v>
      </c>
      <c r="F18" s="35">
        <f>IFERROR(MAX(LE_Bidders),0)</f>
        <v>2500</v>
      </c>
      <c r="G18" s="35">
        <f>IFERROR(AVERAGE(LE_Bidders),0)</f>
        <v>1680</v>
      </c>
      <c r="H18" s="39" t="str">
        <f>tbl_LE[[#This Row],[Item '#]]&amp;"     "&amp;tbl_LE[[#This Row],[Description]]&amp;"     ("&amp;tbl_LE[[#This Row],[Unit]]&amp;")"</f>
        <v>644     Pavement Markings     (LS)</v>
      </c>
      <c r="I18" s="39">
        <v>2500</v>
      </c>
      <c r="J18" s="39">
        <v>2400</v>
      </c>
      <c r="K18" s="35">
        <v>1000</v>
      </c>
      <c r="L18" s="35">
        <v>1500</v>
      </c>
      <c r="M18" s="35">
        <v>1000</v>
      </c>
    </row>
    <row r="19" spans="1:13" ht="18" customHeight="1" x14ac:dyDescent="0.3">
      <c r="A19" s="1">
        <v>2016</v>
      </c>
      <c r="B19" s="34">
        <v>659</v>
      </c>
      <c r="C19" s="38" t="s">
        <v>120</v>
      </c>
      <c r="D19" s="34" t="s">
        <v>9</v>
      </c>
      <c r="E19" s="35">
        <f>IFERROR(MIN(LE_Bidders),0)</f>
        <v>500</v>
      </c>
      <c r="F19" s="35">
        <f>IFERROR(MAX(LE_Bidders),0)</f>
        <v>1800</v>
      </c>
      <c r="G19" s="35">
        <f>IFERROR(AVERAGE(LE_Bidders),0)</f>
        <v>1130</v>
      </c>
      <c r="H19" s="39" t="str">
        <f>tbl_LE[[#This Row],[Item '#]]&amp;"     "&amp;tbl_LE[[#This Row],[Description]]&amp;"     ("&amp;tbl_LE[[#This Row],[Unit]]&amp;")"</f>
        <v>659     Seeding and Mulching     (LS)</v>
      </c>
      <c r="I19" s="39">
        <v>1800</v>
      </c>
      <c r="J19" s="39">
        <v>850</v>
      </c>
      <c r="K19" s="35">
        <v>1500</v>
      </c>
      <c r="L19" s="35">
        <v>500</v>
      </c>
      <c r="M19" s="35">
        <v>1000</v>
      </c>
    </row>
    <row r="20" spans="1:13" ht="18" customHeight="1" x14ac:dyDescent="0.3">
      <c r="A20" s="1">
        <v>2016</v>
      </c>
      <c r="B20" s="34">
        <v>411</v>
      </c>
      <c r="C20" s="38" t="s">
        <v>4996</v>
      </c>
      <c r="D20" s="34" t="s">
        <v>14</v>
      </c>
      <c r="E20" s="35">
        <f>IFERROR(MIN(LE_Bidders),0)</f>
        <v>50</v>
      </c>
      <c r="F20" s="35">
        <f>IFERROR(MAX(LE_Bidders),0)</f>
        <v>225</v>
      </c>
      <c r="G20" s="35">
        <f>IFERROR(AVERAGE(LE_Bidders),0)</f>
        <v>132</v>
      </c>
      <c r="H20" s="39" t="str">
        <f>tbl_LE[[#This Row],[Item '#]]&amp;"     "&amp;tbl_LE[[#This Row],[Description]]&amp;"     ("&amp;tbl_LE[[#This Row],[Unit]]&amp;")"</f>
        <v>411     Berm      (CY)</v>
      </c>
      <c r="I20" s="39">
        <v>200</v>
      </c>
      <c r="J20" s="39">
        <v>100</v>
      </c>
      <c r="K20" s="35">
        <v>225</v>
      </c>
      <c r="L20" s="35">
        <v>85</v>
      </c>
      <c r="M20" s="35">
        <v>50</v>
      </c>
    </row>
    <row r="21" spans="1:13" ht="18" customHeight="1" x14ac:dyDescent="0.3">
      <c r="A21" s="1">
        <v>2016</v>
      </c>
      <c r="B21" s="34"/>
      <c r="C21" s="38" t="s">
        <v>4997</v>
      </c>
      <c r="D21" s="34" t="s">
        <v>12</v>
      </c>
      <c r="E21" s="35">
        <f>IFERROR(MIN(LE_Bidders),0)</f>
        <v>10</v>
      </c>
      <c r="F21" s="35">
        <f>IFERROR(MAX(LE_Bidders),0)</f>
        <v>45</v>
      </c>
      <c r="G21" s="35">
        <f>IFERROR(AVERAGE(LE_Bidders),0)</f>
        <v>28.580000000000002</v>
      </c>
      <c r="H21" s="39" t="str">
        <f>tbl_LE[[#This Row],[Item '#]]&amp;"     "&amp;tbl_LE[[#This Row],[Description]]&amp;"     ("&amp;tbl_LE[[#This Row],[Unit]]&amp;")"</f>
        <v xml:space="preserve">     Schedule 40 PVC Conduit     (LF)</v>
      </c>
      <c r="I21" s="39">
        <v>25</v>
      </c>
      <c r="J21" s="39">
        <v>31.9</v>
      </c>
      <c r="K21" s="35">
        <v>31</v>
      </c>
      <c r="L21" s="35">
        <v>45</v>
      </c>
      <c r="M21" s="35">
        <v>10</v>
      </c>
    </row>
    <row r="22" spans="1:13" ht="18" customHeight="1" x14ac:dyDescent="0.3">
      <c r="A22" s="1">
        <v>2016</v>
      </c>
      <c r="B22" s="34"/>
      <c r="C22" s="38" t="s">
        <v>4998</v>
      </c>
      <c r="D22" s="34" t="s">
        <v>14</v>
      </c>
      <c r="E22" s="35">
        <f>IFERROR(MIN(LE_Bidders),0)</f>
        <v>50</v>
      </c>
      <c r="F22" s="35">
        <f>IFERROR(MAX(LE_Bidders),0)</f>
        <v>185</v>
      </c>
      <c r="G22" s="35">
        <f>IFERROR(AVERAGE(LE_Bidders),0)</f>
        <v>91</v>
      </c>
      <c r="H22" s="39" t="str">
        <f>tbl_LE[[#This Row],[Item '#]]&amp;"     "&amp;tbl_LE[[#This Row],[Description]]&amp;"     ("&amp;tbl_LE[[#This Row],[Unit]]&amp;")"</f>
        <v xml:space="preserve">     Removal and Replacement of Unsuitable Materials      (CY)</v>
      </c>
      <c r="I22" s="39">
        <v>50</v>
      </c>
      <c r="J22" s="39">
        <v>185</v>
      </c>
      <c r="K22" s="35">
        <v>120</v>
      </c>
      <c r="L22" s="35">
        <v>50</v>
      </c>
      <c r="M22" s="35">
        <v>50</v>
      </c>
    </row>
    <row r="23" spans="1:13" ht="18" customHeight="1" x14ac:dyDescent="0.3">
      <c r="A23" s="1">
        <v>2016</v>
      </c>
      <c r="B23" s="34"/>
      <c r="C23" s="38" t="s">
        <v>4999</v>
      </c>
      <c r="D23" s="34" t="s">
        <v>59</v>
      </c>
      <c r="E23" s="35">
        <f>IFERROR(MIN(LE_Bidders),0)</f>
        <v>800</v>
      </c>
      <c r="F23" s="35">
        <f>IFERROR(MAX(LE_Bidders),0)</f>
        <v>4200</v>
      </c>
      <c r="G23" s="35">
        <f>IFERROR(AVERAGE(LE_Bidders),0)</f>
        <v>2144</v>
      </c>
      <c r="H23" s="39" t="str">
        <f>tbl_LE[[#This Row],[Item '#]]&amp;"     "&amp;tbl_LE[[#This Row],[Description]]&amp;"     ("&amp;tbl_LE[[#This Row],[Unit]]&amp;")"</f>
        <v xml:space="preserve">     Precast Concrete slabs for ramp toe protection (15'x4'x8'')     (EA)</v>
      </c>
      <c r="I23" s="39">
        <v>1370</v>
      </c>
      <c r="J23" s="39">
        <v>800</v>
      </c>
      <c r="K23" s="35">
        <v>1850</v>
      </c>
      <c r="L23" s="35">
        <v>2500</v>
      </c>
      <c r="M23" s="35">
        <v>4200</v>
      </c>
    </row>
  </sheetData>
  <mergeCells count="1">
    <mergeCell ref="I3:M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6385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6385" r:id="rId4" name="InsertBidder"/>
      </mc:Fallback>
    </mc:AlternateContent>
  </controls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I857"/>
  <sheetViews>
    <sheetView showGridLines="0" topLeftCell="F1" zoomScale="90" zoomScaleNormal="90" workbookViewId="0">
      <pane ySplit="4" topLeftCell="A5" activePane="bottomLeft" state="frozen"/>
      <selection pane="bottomLeft" activeCell="BH4" sqref="I4:BI4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6" max="7" width="12.69921875" style="3"/>
    <col min="8" max="8" width="0" style="3" hidden="1" customWidth="1"/>
    <col min="9" max="52" width="12.69921875" style="3"/>
    <col min="53" max="53" width="12.69921875" style="2" customWidth="1"/>
    <col min="54" max="55" width="12.69921875" style="3"/>
    <col min="56" max="56" width="12.69921875" style="1" customWidth="1"/>
    <col min="57" max="16384" width="12.69921875" style="1"/>
  </cols>
  <sheetData>
    <row r="1" spans="1:61" ht="30" customHeight="1" x14ac:dyDescent="0.3">
      <c r="A1" s="4" t="s">
        <v>4634</v>
      </c>
      <c r="E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3"/>
    </row>
    <row r="2" spans="1:61" ht="18" customHeight="1" x14ac:dyDescent="0.3">
      <c r="E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3"/>
    </row>
    <row r="3" spans="1:61" ht="30" customHeight="1" x14ac:dyDescent="0.3">
      <c r="E3" s="3"/>
      <c r="H3" s="2"/>
      <c r="I3" s="94" t="s">
        <v>9328</v>
      </c>
      <c r="J3" s="95"/>
      <c r="K3" s="95"/>
      <c r="L3" s="95"/>
      <c r="M3" s="96"/>
      <c r="N3" s="97" t="s">
        <v>9058</v>
      </c>
      <c r="O3" s="98"/>
      <c r="P3" s="94" t="s">
        <v>8741</v>
      </c>
      <c r="Q3" s="95"/>
      <c r="R3" s="95"/>
      <c r="S3" s="95"/>
      <c r="T3" s="95"/>
      <c r="U3" s="95"/>
      <c r="V3" s="95"/>
      <c r="W3" s="95"/>
      <c r="X3" s="96"/>
      <c r="Y3" s="86" t="s">
        <v>8382</v>
      </c>
      <c r="Z3" s="86"/>
      <c r="AA3" s="86"/>
      <c r="AB3" s="86"/>
      <c r="AC3" s="86"/>
      <c r="AD3" s="87"/>
      <c r="AE3" s="88" t="s">
        <v>8178</v>
      </c>
      <c r="AF3" s="89"/>
      <c r="AG3" s="90"/>
      <c r="AH3" s="85" t="s">
        <v>7785</v>
      </c>
      <c r="AI3" s="86"/>
      <c r="AJ3" s="86"/>
      <c r="AK3" s="87"/>
      <c r="AL3" s="88" t="s">
        <v>6405</v>
      </c>
      <c r="AM3" s="92"/>
      <c r="AN3" s="92"/>
      <c r="AO3" s="92"/>
      <c r="AP3" s="92"/>
      <c r="AQ3" s="92"/>
      <c r="AR3" s="93"/>
      <c r="AS3" s="85" t="s">
        <v>6406</v>
      </c>
      <c r="AT3" s="86"/>
      <c r="AU3" s="87"/>
      <c r="AV3" s="88" t="s">
        <v>6407</v>
      </c>
      <c r="AW3" s="89"/>
      <c r="AX3" s="90"/>
      <c r="AY3" s="85" t="s">
        <v>6408</v>
      </c>
      <c r="AZ3" s="86"/>
      <c r="BA3" s="86"/>
      <c r="BB3" s="86"/>
      <c r="BC3" s="87"/>
      <c r="BD3" s="94" t="s">
        <v>6409</v>
      </c>
      <c r="BE3" s="99"/>
      <c r="BF3" s="99"/>
      <c r="BG3" s="99"/>
      <c r="BH3" s="99"/>
      <c r="BI3" s="100"/>
    </row>
    <row r="4" spans="1:61" s="5" customFormat="1" ht="30" customHeight="1" thickBot="1" x14ac:dyDescent="0.35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61" t="s">
        <v>9425</v>
      </c>
      <c r="J4" s="61" t="s">
        <v>9426</v>
      </c>
      <c r="K4" s="61" t="s">
        <v>9427</v>
      </c>
      <c r="L4" s="61" t="s">
        <v>9428</v>
      </c>
      <c r="M4" s="61" t="s">
        <v>9429</v>
      </c>
      <c r="N4" s="61" t="s">
        <v>9430</v>
      </c>
      <c r="O4" s="61" t="s">
        <v>9431</v>
      </c>
      <c r="P4" s="61" t="s">
        <v>9432</v>
      </c>
      <c r="Q4" s="61" t="s">
        <v>9433</v>
      </c>
      <c r="R4" s="61" t="s">
        <v>9434</v>
      </c>
      <c r="S4" s="61" t="s">
        <v>9435</v>
      </c>
      <c r="T4" s="61" t="s">
        <v>9436</v>
      </c>
      <c r="U4" s="61" t="s">
        <v>9437</v>
      </c>
      <c r="V4" s="61" t="s">
        <v>9438</v>
      </c>
      <c r="W4" s="61" t="s">
        <v>9439</v>
      </c>
      <c r="X4" s="61" t="s">
        <v>9440</v>
      </c>
      <c r="Y4" s="61" t="s">
        <v>9441</v>
      </c>
      <c r="Z4" s="61" t="s">
        <v>9442</v>
      </c>
      <c r="AA4" s="61" t="s">
        <v>9443</v>
      </c>
      <c r="AB4" s="61" t="s">
        <v>9444</v>
      </c>
      <c r="AC4" s="61" t="s">
        <v>9445</v>
      </c>
      <c r="AD4" s="61" t="s">
        <v>9446</v>
      </c>
      <c r="AE4" s="61" t="s">
        <v>9447</v>
      </c>
      <c r="AF4" s="61" t="s">
        <v>9448</v>
      </c>
      <c r="AG4" s="61" t="s">
        <v>9449</v>
      </c>
      <c r="AH4" s="61" t="s">
        <v>9450</v>
      </c>
      <c r="AI4" s="61" t="s">
        <v>9451</v>
      </c>
      <c r="AJ4" s="61" t="s">
        <v>9452</v>
      </c>
      <c r="AK4" s="61" t="s">
        <v>9453</v>
      </c>
      <c r="AL4" s="61" t="s">
        <v>9454</v>
      </c>
      <c r="AM4" s="61" t="s">
        <v>9455</v>
      </c>
      <c r="AN4" s="61" t="s">
        <v>9456</v>
      </c>
      <c r="AO4" s="61" t="s">
        <v>9457</v>
      </c>
      <c r="AP4" s="61" t="s">
        <v>9458</v>
      </c>
      <c r="AQ4" s="61" t="s">
        <v>9459</v>
      </c>
      <c r="AR4" s="61" t="s">
        <v>9460</v>
      </c>
      <c r="AS4" s="61" t="s">
        <v>9461</v>
      </c>
      <c r="AT4" s="61" t="s">
        <v>9462</v>
      </c>
      <c r="AU4" s="61" t="s">
        <v>9463</v>
      </c>
      <c r="AV4" s="61" t="s">
        <v>9464</v>
      </c>
      <c r="AW4" s="61" t="s">
        <v>9465</v>
      </c>
      <c r="AX4" s="61" t="s">
        <v>9466</v>
      </c>
      <c r="AY4" s="61" t="s">
        <v>9467</v>
      </c>
      <c r="AZ4" s="61" t="s">
        <v>9468</v>
      </c>
      <c r="BA4" s="61" t="s">
        <v>9469</v>
      </c>
      <c r="BB4" s="61" t="s">
        <v>9470</v>
      </c>
      <c r="BC4" s="61" t="s">
        <v>9471</v>
      </c>
      <c r="BD4" s="61" t="s">
        <v>9472</v>
      </c>
      <c r="BE4" s="61" t="s">
        <v>9473</v>
      </c>
      <c r="BF4" s="61" t="s">
        <v>9474</v>
      </c>
      <c r="BG4" s="61" t="s">
        <v>9475</v>
      </c>
      <c r="BH4" s="61" t="s">
        <v>9424</v>
      </c>
      <c r="BI4" s="61" t="s">
        <v>9423</v>
      </c>
    </row>
    <row r="5" spans="1:61" s="5" customFormat="1" ht="16.5" customHeight="1" x14ac:dyDescent="0.3">
      <c r="A5" s="34"/>
      <c r="B5" s="34"/>
      <c r="C5" s="38"/>
      <c r="D5" s="34"/>
      <c r="E5" s="35">
        <f>IFERROR(MIN(PH_Bidders),0)</f>
        <v>0</v>
      </c>
      <c r="F5" s="35">
        <f>IFERROR(MAX(PH_Bidders),0)</f>
        <v>0</v>
      </c>
      <c r="G5" s="35">
        <f>IFERROR(AVERAGE(PH_Bidders),0)</f>
        <v>0</v>
      </c>
      <c r="H5" s="39" t="str">
        <f>tbl_PH[[#This Row],[Item '#]]&amp;"     "&amp;tbl_PH[[#This Row],[Description]]&amp;"     ("&amp;tbl_PH[[#This Row],[Unit]]&amp;")"</f>
        <v xml:space="preserve">          ()</v>
      </c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48"/>
      <c r="BB5" s="48"/>
      <c r="BC5" s="48"/>
      <c r="BD5" s="49"/>
      <c r="BE5" s="49"/>
      <c r="BF5" s="49"/>
      <c r="BG5" s="49"/>
      <c r="BH5" s="49"/>
      <c r="BI5" s="49"/>
    </row>
    <row r="6" spans="1:61" ht="18" customHeight="1" x14ac:dyDescent="0.3">
      <c r="A6" s="1">
        <v>2016</v>
      </c>
      <c r="B6" s="1">
        <v>201</v>
      </c>
      <c r="C6" s="2" t="s">
        <v>84</v>
      </c>
      <c r="D6" s="1" t="s">
        <v>9</v>
      </c>
      <c r="E6" s="3">
        <f>IFERROR(MIN(PH_Bidders),0)</f>
        <v>1500</v>
      </c>
      <c r="F6" s="3">
        <f>IFERROR(MAX(PH_Bidders),0)</f>
        <v>5000</v>
      </c>
      <c r="G6" s="3">
        <f>IFERROR(AVERAGE(PH_Bidders),0)</f>
        <v>2918.75</v>
      </c>
      <c r="H6" s="40" t="str">
        <f>tbl_PH[[#This Row],[Item '#]]&amp;"     "&amp;tbl_PH[[#This Row],[Description]]&amp;"     ("&amp;tbl_PH[[#This Row],[Unit]]&amp;")"</f>
        <v>201     Clearing and Grubbing     (LS)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>
        <v>3000</v>
      </c>
      <c r="AW6" s="40">
        <v>3550</v>
      </c>
      <c r="AX6" s="40">
        <v>5000</v>
      </c>
      <c r="AY6" s="40">
        <v>1500</v>
      </c>
      <c r="AZ6" s="40">
        <v>2500</v>
      </c>
      <c r="BA6" s="3">
        <v>3000</v>
      </c>
      <c r="BB6" s="3">
        <v>2500</v>
      </c>
      <c r="BC6" s="3">
        <v>2300</v>
      </c>
      <c r="BD6" s="37"/>
      <c r="BE6" s="37"/>
      <c r="BF6" s="37"/>
      <c r="BG6" s="37"/>
      <c r="BH6" s="37"/>
      <c r="BI6" s="37"/>
    </row>
    <row r="7" spans="1:61" ht="18" customHeight="1" x14ac:dyDescent="0.3">
      <c r="A7" s="1">
        <v>2016</v>
      </c>
      <c r="B7" s="1">
        <v>203</v>
      </c>
      <c r="C7" s="2" t="s">
        <v>4627</v>
      </c>
      <c r="D7" s="1" t="s">
        <v>9</v>
      </c>
      <c r="E7" s="3">
        <f>IFERROR(MIN(PH_Bidders),0)</f>
        <v>1800</v>
      </c>
      <c r="F7" s="3">
        <f>IFERROR(MAX(PH_Bidders),0)</f>
        <v>7800</v>
      </c>
      <c r="G7" s="3">
        <f>IFERROR(AVERAGE(PH_Bidders),0)</f>
        <v>5160</v>
      </c>
      <c r="H7" s="40" t="str">
        <f>tbl_PH[[#This Row],[Item '#]]&amp;"     "&amp;tbl_PH[[#This Row],[Description]]&amp;"     ("&amp;tbl_PH[[#This Row],[Unit]]&amp;")"</f>
        <v>203     Excavation and Embankment     (LS)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>
        <v>3800</v>
      </c>
      <c r="AZ7" s="40">
        <v>1800</v>
      </c>
      <c r="BA7" s="3">
        <v>6000</v>
      </c>
      <c r="BB7" s="3">
        <v>6400</v>
      </c>
      <c r="BC7" s="3">
        <v>7800</v>
      </c>
      <c r="BD7" s="37"/>
      <c r="BE7" s="37"/>
      <c r="BF7" s="37"/>
      <c r="BG7" s="37"/>
      <c r="BH7" s="37"/>
      <c r="BI7" s="37"/>
    </row>
    <row r="8" spans="1:61" ht="18" customHeight="1" x14ac:dyDescent="0.3">
      <c r="A8" s="1">
        <v>2016</v>
      </c>
      <c r="B8" s="1">
        <v>304</v>
      </c>
      <c r="C8" s="2" t="s">
        <v>19</v>
      </c>
      <c r="D8" s="1" t="s">
        <v>14</v>
      </c>
      <c r="E8" s="3">
        <f>IFERROR(MIN(PH_Bidders),0)</f>
        <v>49</v>
      </c>
      <c r="F8" s="3">
        <f>IFERROR(MAX(PH_Bidders),0)</f>
        <v>128.57</v>
      </c>
      <c r="G8" s="3">
        <f>IFERROR(AVERAGE(PH_Bidders),0)</f>
        <v>80.513999999999996</v>
      </c>
      <c r="H8" s="40" t="str">
        <f>tbl_PH[[#This Row],[Item '#]]&amp;"     "&amp;tbl_PH[[#This Row],[Description]]&amp;"     ("&amp;tbl_PH[[#This Row],[Unit]]&amp;")"</f>
        <v>304     #1 &amp; #2 Crushed Stone     (CY)</v>
      </c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>
        <v>60</v>
      </c>
      <c r="AZ8" s="40">
        <v>49</v>
      </c>
      <c r="BA8" s="3">
        <v>95</v>
      </c>
      <c r="BB8" s="3">
        <v>70</v>
      </c>
      <c r="BC8" s="3">
        <v>128.57</v>
      </c>
      <c r="BD8" s="37"/>
      <c r="BE8" s="37"/>
      <c r="BF8" s="37"/>
      <c r="BG8" s="37"/>
      <c r="BH8" s="37"/>
      <c r="BI8" s="37"/>
    </row>
    <row r="9" spans="1:61" ht="18" customHeight="1" x14ac:dyDescent="0.3">
      <c r="A9" s="1">
        <v>2016</v>
      </c>
      <c r="B9" s="1">
        <v>304</v>
      </c>
      <c r="C9" s="2" t="s">
        <v>77</v>
      </c>
      <c r="D9" s="1" t="s">
        <v>14</v>
      </c>
      <c r="E9" s="3">
        <f>IFERROR(MIN(PH_Bidders),0)</f>
        <v>56</v>
      </c>
      <c r="F9" s="3">
        <f>IFERROR(MAX(PH_Bidders),0)</f>
        <v>380</v>
      </c>
      <c r="G9" s="3">
        <f>IFERROR(AVERAGE(PH_Bidders),0)</f>
        <v>140.19999999999999</v>
      </c>
      <c r="H9" s="40" t="str">
        <f>tbl_PH[[#This Row],[Item '#]]&amp;"     "&amp;tbl_PH[[#This Row],[Description]]&amp;"     ("&amp;tbl_PH[[#This Row],[Unit]]&amp;")"</f>
        <v>304     #8 Limestone     (CY)</v>
      </c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>
        <v>60</v>
      </c>
      <c r="AZ9" s="40">
        <v>56</v>
      </c>
      <c r="BA9" s="3">
        <v>125</v>
      </c>
      <c r="BB9" s="3">
        <v>80</v>
      </c>
      <c r="BC9" s="3">
        <v>380</v>
      </c>
      <c r="BD9" s="37"/>
      <c r="BE9" s="37"/>
      <c r="BF9" s="37"/>
      <c r="BG9" s="37"/>
      <c r="BH9" s="37"/>
      <c r="BI9" s="37"/>
    </row>
    <row r="10" spans="1:61" ht="18" customHeight="1" x14ac:dyDescent="0.3">
      <c r="A10" s="1">
        <v>2016</v>
      </c>
      <c r="B10" s="1">
        <v>304</v>
      </c>
      <c r="C10" s="2" t="s">
        <v>4949</v>
      </c>
      <c r="D10" s="1" t="s">
        <v>14</v>
      </c>
      <c r="E10" s="3">
        <f>IFERROR(MIN(PH_Bidders),0)</f>
        <v>49</v>
      </c>
      <c r="F10" s="3">
        <f>IFERROR(MAX(PH_Bidders),0)</f>
        <v>138.61000000000001</v>
      </c>
      <c r="G10" s="3">
        <f>IFERROR(AVERAGE(PH_Bidders),0)</f>
        <v>86.326250000000002</v>
      </c>
      <c r="H10" s="40" t="str">
        <f>tbl_PH[[#This Row],[Item '#]]&amp;"     "&amp;tbl_PH[[#This Row],[Description]]&amp;"     ("&amp;tbl_PH[[#This Row],[Unit]]&amp;")"</f>
        <v>304     #57 Stone     (CY)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>
        <v>115</v>
      </c>
      <c r="AW10" s="40">
        <v>79</v>
      </c>
      <c r="AX10" s="40">
        <v>74</v>
      </c>
      <c r="AY10" s="40">
        <v>60</v>
      </c>
      <c r="AZ10" s="40">
        <v>49</v>
      </c>
      <c r="BA10" s="3">
        <v>95</v>
      </c>
      <c r="BB10" s="3">
        <v>80</v>
      </c>
      <c r="BC10" s="3">
        <v>138.61000000000001</v>
      </c>
      <c r="BD10" s="37"/>
      <c r="BE10" s="37"/>
      <c r="BF10" s="37"/>
      <c r="BG10" s="37"/>
      <c r="BH10" s="37"/>
      <c r="BI10" s="37"/>
    </row>
    <row r="11" spans="1:61" ht="18" customHeight="1" x14ac:dyDescent="0.3">
      <c r="A11" s="1">
        <v>2016</v>
      </c>
      <c r="B11" s="1">
        <v>452</v>
      </c>
      <c r="C11" s="2" t="s">
        <v>140</v>
      </c>
      <c r="D11" s="1" t="s">
        <v>21</v>
      </c>
      <c r="E11" s="3">
        <f>IFERROR(MIN(PH_Bidders),0)</f>
        <v>42</v>
      </c>
      <c r="F11" s="3">
        <f>IFERROR(MAX(PH_Bidders),0)</f>
        <v>70</v>
      </c>
      <c r="G11" s="3">
        <f>IFERROR(AVERAGE(PH_Bidders),0)</f>
        <v>55.561999999999998</v>
      </c>
      <c r="H11" s="40" t="str">
        <f>tbl_PH[[#This Row],[Item '#]]&amp;"     "&amp;tbl_PH[[#This Row],[Description]]&amp;"     ("&amp;tbl_PH[[#This Row],[Unit]]&amp;")"</f>
        <v>452     4" Concrete Walk     (SY)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>
        <v>42</v>
      </c>
      <c r="AZ11" s="40">
        <v>60</v>
      </c>
      <c r="BA11" s="3">
        <v>52</v>
      </c>
      <c r="BB11" s="3">
        <v>70</v>
      </c>
      <c r="BC11" s="3">
        <v>53.81</v>
      </c>
      <c r="BD11" s="37"/>
      <c r="BE11" s="37"/>
      <c r="BF11" s="37"/>
      <c r="BG11" s="37"/>
      <c r="BH11" s="37"/>
      <c r="BI11" s="37"/>
    </row>
    <row r="12" spans="1:61" ht="18" customHeight="1" x14ac:dyDescent="0.3">
      <c r="A12" s="1">
        <v>2016</v>
      </c>
      <c r="B12" s="1">
        <v>511</v>
      </c>
      <c r="C12" s="2" t="s">
        <v>4629</v>
      </c>
      <c r="D12" s="1" t="s">
        <v>9</v>
      </c>
      <c r="E12" s="3">
        <f>IFERROR(MIN(PH_Bidders),0)</f>
        <v>3250</v>
      </c>
      <c r="F12" s="3">
        <f>IFERROR(MAX(PH_Bidders),0)</f>
        <v>5580</v>
      </c>
      <c r="G12" s="3">
        <f>IFERROR(AVERAGE(PH_Bidders),0)</f>
        <v>4306</v>
      </c>
      <c r="H12" s="40" t="str">
        <f>tbl_PH[[#This Row],[Item '#]]&amp;"     "&amp;tbl_PH[[#This Row],[Description]]&amp;"     ("&amp;tbl_PH[[#This Row],[Unit]]&amp;")"</f>
        <v>511     Concrete Abutment     (LS)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>
        <v>3250</v>
      </c>
      <c r="AZ12" s="40">
        <v>4000</v>
      </c>
      <c r="BA12" s="3">
        <v>5200</v>
      </c>
      <c r="BB12" s="3">
        <v>3500</v>
      </c>
      <c r="BC12" s="3">
        <v>5580</v>
      </c>
      <c r="BD12" s="37"/>
      <c r="BE12" s="37"/>
      <c r="BF12" s="37"/>
      <c r="BG12" s="37"/>
      <c r="BH12" s="37"/>
      <c r="BI12" s="37"/>
    </row>
    <row r="13" spans="1:61" ht="18" customHeight="1" x14ac:dyDescent="0.3">
      <c r="A13" s="1">
        <v>2016</v>
      </c>
      <c r="B13" s="1">
        <v>601</v>
      </c>
      <c r="C13" s="2" t="s">
        <v>4947</v>
      </c>
      <c r="D13" s="1" t="s">
        <v>14</v>
      </c>
      <c r="E13" s="3">
        <f>IFERROR(MIN(PH_Bidders),0)</f>
        <v>80</v>
      </c>
      <c r="F13" s="3">
        <f>IFERROR(MAX(PH_Bidders),0)</f>
        <v>195.45</v>
      </c>
      <c r="G13" s="3">
        <f>IFERROR(AVERAGE(PH_Bidders),0)</f>
        <v>128.09</v>
      </c>
      <c r="H13" s="40" t="str">
        <f>tbl_PH[[#This Row],[Item '#]]&amp;"     "&amp;tbl_PH[[#This Row],[Description]]&amp;"     ("&amp;tbl_PH[[#This Row],[Unit]]&amp;")"</f>
        <v>601     Rock Channel Protection, Type C with Filter Fabric     (CY)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>
        <v>120</v>
      </c>
      <c r="AZ13" s="40">
        <v>80</v>
      </c>
      <c r="BA13" s="3">
        <v>125</v>
      </c>
      <c r="BB13" s="3">
        <v>120</v>
      </c>
      <c r="BC13" s="3">
        <v>195.45</v>
      </c>
      <c r="BD13" s="37"/>
      <c r="BE13" s="37"/>
      <c r="BF13" s="37"/>
      <c r="BG13" s="37"/>
      <c r="BH13" s="37"/>
      <c r="BI13" s="37"/>
    </row>
    <row r="14" spans="1:61" ht="18" customHeight="1" x14ac:dyDescent="0.3">
      <c r="A14" s="1">
        <v>2016</v>
      </c>
      <c r="B14" s="1">
        <v>605</v>
      </c>
      <c r="C14" s="2" t="s">
        <v>144</v>
      </c>
      <c r="D14" s="1" t="s">
        <v>12</v>
      </c>
      <c r="E14" s="3">
        <f>IFERROR(MIN(PH_Bidders),0)</f>
        <v>30</v>
      </c>
      <c r="F14" s="3">
        <f>IFERROR(MAX(PH_Bidders),0)</f>
        <v>62.5</v>
      </c>
      <c r="G14" s="3">
        <f>IFERROR(AVERAGE(PH_Bidders),0)</f>
        <v>39.9</v>
      </c>
      <c r="H14" s="40" t="str">
        <f>tbl_PH[[#This Row],[Item '#]]&amp;"     "&amp;tbl_PH[[#This Row],[Description]]&amp;"     ("&amp;tbl_PH[[#This Row],[Unit]]&amp;")"</f>
        <v>605     French Drain     (LF)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>
        <v>30</v>
      </c>
      <c r="AZ14" s="40">
        <v>47</v>
      </c>
      <c r="BA14" s="3">
        <v>30</v>
      </c>
      <c r="BB14" s="3">
        <v>30</v>
      </c>
      <c r="BC14" s="3">
        <v>62.5</v>
      </c>
      <c r="BD14" s="37"/>
      <c r="BE14" s="37"/>
      <c r="BF14" s="37"/>
      <c r="BG14" s="37"/>
      <c r="BH14" s="37"/>
      <c r="BI14" s="37"/>
    </row>
    <row r="15" spans="1:61" ht="18" customHeight="1" x14ac:dyDescent="0.3">
      <c r="A15" s="1">
        <v>2016</v>
      </c>
      <c r="B15" s="1">
        <v>605</v>
      </c>
      <c r="C15" s="2" t="s">
        <v>4633</v>
      </c>
      <c r="D15" s="1" t="s">
        <v>12</v>
      </c>
      <c r="E15" s="3">
        <f>IFERROR(MIN(PH_Bidders),0)</f>
        <v>8</v>
      </c>
      <c r="F15" s="3">
        <f>IFERROR(MAX(PH_Bidders),0)</f>
        <v>62.5</v>
      </c>
      <c r="G15" s="3">
        <f>IFERROR(AVERAGE(PH_Bidders),0)</f>
        <v>33.299999999999997</v>
      </c>
      <c r="H15" s="40" t="str">
        <f>tbl_PH[[#This Row],[Item '#]]&amp;"     "&amp;tbl_PH[[#This Row],[Description]]&amp;"     ("&amp;tbl_PH[[#This Row],[Unit]]&amp;")"</f>
        <v>605     6" Solid Wall PVC Pipe     (LF)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>
        <v>8</v>
      </c>
      <c r="AZ15" s="40">
        <v>34</v>
      </c>
      <c r="BA15" s="3">
        <v>22</v>
      </c>
      <c r="BB15" s="3">
        <v>40</v>
      </c>
      <c r="BC15" s="3">
        <v>62.5</v>
      </c>
      <c r="BD15" s="37"/>
      <c r="BE15" s="37"/>
      <c r="BF15" s="37"/>
      <c r="BG15" s="37"/>
      <c r="BH15" s="37"/>
      <c r="BI15" s="37"/>
    </row>
    <row r="16" spans="1:61" ht="18" customHeight="1" x14ac:dyDescent="0.3">
      <c r="A16" s="1">
        <v>2016</v>
      </c>
      <c r="B16" s="1">
        <v>623</v>
      </c>
      <c r="C16" s="2" t="s">
        <v>52</v>
      </c>
      <c r="D16" s="1" t="s">
        <v>9</v>
      </c>
      <c r="E16" s="3">
        <f>IFERROR(MIN(PH_Bidders),0)</f>
        <v>750</v>
      </c>
      <c r="F16" s="3">
        <f>IFERROR(MAX(PH_Bidders),0)</f>
        <v>3200</v>
      </c>
      <c r="G16" s="3">
        <f>IFERROR(AVERAGE(PH_Bidders),0)</f>
        <v>2031.75</v>
      </c>
      <c r="H16" s="40" t="str">
        <f>tbl_PH[[#This Row],[Item '#]]&amp;"     "&amp;tbl_PH[[#This Row],[Description]]&amp;"     ("&amp;tbl_PH[[#This Row],[Unit]]&amp;")"</f>
        <v>623     Construction Layout Stakes     (LS)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>
        <v>1200</v>
      </c>
      <c r="AW16" s="40">
        <v>1804</v>
      </c>
      <c r="AX16" s="40">
        <v>3000</v>
      </c>
      <c r="AY16" s="40">
        <v>750</v>
      </c>
      <c r="AZ16" s="40">
        <v>3200</v>
      </c>
      <c r="BA16" s="3">
        <v>2100</v>
      </c>
      <c r="BB16" s="3">
        <v>1200</v>
      </c>
      <c r="BC16" s="3">
        <v>3000</v>
      </c>
      <c r="BD16" s="37"/>
      <c r="BE16" s="37"/>
      <c r="BF16" s="37"/>
      <c r="BG16" s="37"/>
      <c r="BH16" s="37"/>
      <c r="BI16" s="37"/>
    </row>
    <row r="17" spans="1:61" ht="18" customHeight="1" x14ac:dyDescent="0.3">
      <c r="A17" s="1">
        <v>2016</v>
      </c>
      <c r="B17" s="1">
        <v>624</v>
      </c>
      <c r="C17" s="2" t="s">
        <v>53</v>
      </c>
      <c r="D17" s="1" t="s">
        <v>9</v>
      </c>
      <c r="E17" s="3">
        <f>IFERROR(MIN(PH_Bidders),0)</f>
        <v>1000</v>
      </c>
      <c r="F17" s="3">
        <f>IFERROR(MAX(PH_Bidders),0)</f>
        <v>7000</v>
      </c>
      <c r="G17" s="3">
        <f>IFERROR(AVERAGE(PH_Bidders),0)</f>
        <v>2577.5</v>
      </c>
      <c r="H17" s="40" t="str">
        <f>tbl_PH[[#This Row],[Item '#]]&amp;"     "&amp;tbl_PH[[#This Row],[Description]]&amp;"     ("&amp;tbl_PH[[#This Row],[Unit]]&amp;")"</f>
        <v>624     Mobilization     (LS)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>
        <v>1000</v>
      </c>
      <c r="AW17" s="40">
        <v>2920</v>
      </c>
      <c r="AX17" s="40">
        <v>7000</v>
      </c>
      <c r="AY17" s="40">
        <v>1000</v>
      </c>
      <c r="AZ17" s="40">
        <v>2500</v>
      </c>
      <c r="BA17" s="3">
        <v>2000</v>
      </c>
      <c r="BB17" s="3">
        <v>1200</v>
      </c>
      <c r="BC17" s="3">
        <v>3000</v>
      </c>
      <c r="BD17" s="37"/>
      <c r="BE17" s="37"/>
      <c r="BF17" s="37"/>
      <c r="BG17" s="37"/>
      <c r="BH17" s="37"/>
      <c r="BI17" s="37"/>
    </row>
    <row r="18" spans="1:61" ht="18" customHeight="1" x14ac:dyDescent="0.3">
      <c r="A18" s="1">
        <v>2016</v>
      </c>
      <c r="B18" s="1">
        <v>630</v>
      </c>
      <c r="C18" s="2" t="s">
        <v>4630</v>
      </c>
      <c r="D18" s="1" t="s">
        <v>59</v>
      </c>
      <c r="E18" s="3">
        <f>IFERROR(MIN(PH_Bidders),0)</f>
        <v>125</v>
      </c>
      <c r="F18" s="3">
        <f>IFERROR(MAX(PH_Bidders),0)</f>
        <v>1000</v>
      </c>
      <c r="G18" s="3">
        <f>IFERROR(AVERAGE(PH_Bidders),0)</f>
        <v>430</v>
      </c>
      <c r="H18" s="40" t="str">
        <f>tbl_PH[[#This Row],[Item '#]]&amp;"     "&amp;tbl_PH[[#This Row],[Description]]&amp;"     ("&amp;tbl_PH[[#This Row],[Unit]]&amp;")"</f>
        <v>630     Handicapped Parking Sign w/Metal Post     (EA)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>
        <v>475</v>
      </c>
      <c r="AZ18" s="40">
        <v>300</v>
      </c>
      <c r="BA18" s="3">
        <v>125</v>
      </c>
      <c r="BB18" s="3">
        <v>1000</v>
      </c>
      <c r="BC18" s="3">
        <v>250</v>
      </c>
      <c r="BD18" s="37"/>
      <c r="BE18" s="37"/>
      <c r="BF18" s="37"/>
      <c r="BG18" s="37"/>
      <c r="BH18" s="37"/>
      <c r="BI18" s="37"/>
    </row>
    <row r="19" spans="1:61" ht="18" customHeight="1" x14ac:dyDescent="0.3">
      <c r="A19" s="1">
        <v>2016</v>
      </c>
      <c r="B19" s="1">
        <v>642</v>
      </c>
      <c r="C19" s="2" t="s">
        <v>4632</v>
      </c>
      <c r="D19" s="1" t="s">
        <v>9</v>
      </c>
      <c r="E19" s="3">
        <f>IFERROR(MIN(PH_Bidders),0)</f>
        <v>250</v>
      </c>
      <c r="F19" s="3">
        <f>IFERROR(MAX(PH_Bidders),0)</f>
        <v>1200</v>
      </c>
      <c r="G19" s="3">
        <f>IFERROR(AVERAGE(PH_Bidders),0)</f>
        <v>655</v>
      </c>
      <c r="H19" s="40" t="str">
        <f>tbl_PH[[#This Row],[Item '#]]&amp;"     "&amp;tbl_PH[[#This Row],[Description]]&amp;"     ("&amp;tbl_PH[[#This Row],[Unit]]&amp;")"</f>
        <v>642     Traffic Paint     (LS)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>
        <v>475</v>
      </c>
      <c r="AZ19" s="40">
        <v>850</v>
      </c>
      <c r="BA19" s="3">
        <v>1200</v>
      </c>
      <c r="BB19" s="3">
        <v>500</v>
      </c>
      <c r="BC19" s="3">
        <v>250</v>
      </c>
      <c r="BD19" s="37"/>
      <c r="BE19" s="37"/>
      <c r="BF19" s="37"/>
      <c r="BG19" s="37"/>
      <c r="BH19" s="37"/>
      <c r="BI19" s="37"/>
    </row>
    <row r="20" spans="1:61" ht="18" customHeight="1" x14ac:dyDescent="0.3">
      <c r="A20" s="1">
        <v>2016</v>
      </c>
      <c r="B20" s="1">
        <v>659</v>
      </c>
      <c r="C20" s="2" t="s">
        <v>120</v>
      </c>
      <c r="D20" s="1" t="s">
        <v>9</v>
      </c>
      <c r="E20" s="3">
        <f>IFERROR(MIN(PH_Bidders),0)</f>
        <v>500</v>
      </c>
      <c r="F20" s="3">
        <f>IFERROR(MAX(PH_Bidders),0)</f>
        <v>6820</v>
      </c>
      <c r="G20" s="3">
        <f>IFERROR(AVERAGE(PH_Bidders),0)</f>
        <v>2958.75</v>
      </c>
      <c r="H20" s="40" t="str">
        <f>tbl_PH[[#This Row],[Item '#]]&amp;"     "&amp;tbl_PH[[#This Row],[Description]]&amp;"     ("&amp;tbl_PH[[#This Row],[Unit]]&amp;")"</f>
        <v>659     Seeding and Mulching     (LS)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>
        <v>1500</v>
      </c>
      <c r="AW20" s="40">
        <v>6820</v>
      </c>
      <c r="AX20" s="40">
        <v>2900</v>
      </c>
      <c r="AY20" s="40">
        <v>500</v>
      </c>
      <c r="AZ20" s="40">
        <v>3400</v>
      </c>
      <c r="BA20" s="3">
        <v>1800</v>
      </c>
      <c r="BB20" s="3">
        <v>1800</v>
      </c>
      <c r="BC20" s="3">
        <v>4950</v>
      </c>
      <c r="BD20" s="37"/>
      <c r="BE20" s="37"/>
      <c r="BF20" s="37"/>
      <c r="BG20" s="37"/>
      <c r="BH20" s="37"/>
      <c r="BI20" s="37"/>
    </row>
    <row r="21" spans="1:61" ht="18" customHeight="1" x14ac:dyDescent="0.3">
      <c r="A21" s="1">
        <v>2016</v>
      </c>
      <c r="B21" s="1">
        <v>703</v>
      </c>
      <c r="C21" s="2" t="s">
        <v>4952</v>
      </c>
      <c r="D21" s="1" t="s">
        <v>14</v>
      </c>
      <c r="E21" s="3">
        <f>IFERROR(MIN(PH_Bidders),0)</f>
        <v>0</v>
      </c>
      <c r="F21" s="3">
        <f>IFERROR(MAX(PH_Bidders),0)</f>
        <v>380</v>
      </c>
      <c r="G21" s="3">
        <f>IFERROR(AVERAGE(PH_Bidders),0)</f>
        <v>122.8</v>
      </c>
      <c r="H21" s="40" t="str">
        <f>tbl_PH[[#This Row],[Item '#]]&amp;"     "&amp;tbl_PH[[#This Row],[Description]]&amp;"     ("&amp;tbl_PH[[#This Row],[Unit]]&amp;")"</f>
        <v>703     #4 Limestone     (CY)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>
        <v>60</v>
      </c>
      <c r="AZ21" s="40">
        <v>49</v>
      </c>
      <c r="BA21" s="3">
        <v>125</v>
      </c>
      <c r="BB21" s="3">
        <v>0</v>
      </c>
      <c r="BC21" s="3">
        <v>380</v>
      </c>
      <c r="BD21" s="37"/>
      <c r="BE21" s="37"/>
      <c r="BF21" s="37"/>
      <c r="BG21" s="37"/>
      <c r="BH21" s="37"/>
      <c r="BI21" s="37"/>
    </row>
    <row r="22" spans="1:61" ht="18" customHeight="1" x14ac:dyDescent="0.3">
      <c r="A22" s="1">
        <v>2016</v>
      </c>
      <c r="B22" s="1">
        <v>703</v>
      </c>
      <c r="C22" s="2" t="s">
        <v>76</v>
      </c>
      <c r="D22" s="1" t="s">
        <v>14</v>
      </c>
      <c r="E22" s="3">
        <f>IFERROR(MIN(PH_Bidders),0)</f>
        <v>36</v>
      </c>
      <c r="F22" s="3">
        <f>IFERROR(MAX(PH_Bidders),0)</f>
        <v>345.6</v>
      </c>
      <c r="G22" s="3">
        <f>IFERROR(AVERAGE(PH_Bidders),0)</f>
        <v>113.32000000000001</v>
      </c>
      <c r="H22" s="40" t="str">
        <f>tbl_PH[[#This Row],[Item '#]]&amp;"     "&amp;tbl_PH[[#This Row],[Description]]&amp;"     ("&amp;tbl_PH[[#This Row],[Unit]]&amp;")"</f>
        <v>703     #10 Natural Sand     (CY)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>
        <v>40</v>
      </c>
      <c r="AZ22" s="40">
        <v>36</v>
      </c>
      <c r="BA22" s="3">
        <v>85</v>
      </c>
      <c r="BB22" s="3">
        <v>60</v>
      </c>
      <c r="BC22" s="3">
        <v>345.6</v>
      </c>
      <c r="BD22" s="37"/>
      <c r="BE22" s="37"/>
      <c r="BF22" s="37"/>
      <c r="BG22" s="37"/>
      <c r="BH22" s="37"/>
      <c r="BI22" s="37"/>
    </row>
    <row r="23" spans="1:61" ht="18" customHeight="1" x14ac:dyDescent="0.3">
      <c r="A23" s="1">
        <v>2016</v>
      </c>
      <c r="B23" s="1" t="s">
        <v>75</v>
      </c>
      <c r="C23" s="2" t="s">
        <v>4631</v>
      </c>
      <c r="D23" s="1" t="s">
        <v>59</v>
      </c>
      <c r="E23" s="3">
        <f>IFERROR(MIN(PH_Bidders),0)</f>
        <v>200</v>
      </c>
      <c r="F23" s="3">
        <f>IFERROR(MAX(PH_Bidders),0)</f>
        <v>500</v>
      </c>
      <c r="G23" s="3">
        <f>IFERROR(AVERAGE(PH_Bidders),0)</f>
        <v>340</v>
      </c>
      <c r="H23" s="40" t="str">
        <f>tbl_PH[[#This Row],[Item '#]]&amp;"     "&amp;tbl_PH[[#This Row],[Description]]&amp;"     ("&amp;tbl_PH[[#This Row],[Unit]]&amp;")"</f>
        <v>SPEC     Parking Block     (EA)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>
        <v>200</v>
      </c>
      <c r="AZ23" s="40">
        <v>250</v>
      </c>
      <c r="BA23" s="3">
        <v>250</v>
      </c>
      <c r="BB23" s="3">
        <v>500</v>
      </c>
      <c r="BC23" s="3">
        <v>500</v>
      </c>
      <c r="BD23" s="37"/>
      <c r="BE23" s="37"/>
      <c r="BF23" s="37"/>
      <c r="BG23" s="37"/>
      <c r="BH23" s="37"/>
      <c r="BI23" s="37"/>
    </row>
    <row r="24" spans="1:61" ht="18" customHeight="1" x14ac:dyDescent="0.3">
      <c r="B24" s="1">
        <v>202</v>
      </c>
      <c r="C24" s="2" t="s">
        <v>135</v>
      </c>
      <c r="D24" s="1" t="s">
        <v>12</v>
      </c>
      <c r="E24" s="3">
        <f>IFERROR(MIN(PH_Bidders),0)</f>
        <v>12</v>
      </c>
      <c r="F24" s="3">
        <f>IFERROR(MAX(PH_Bidders),0)</f>
        <v>20</v>
      </c>
      <c r="G24" s="3">
        <f>IFERROR(AVERAGE(PH_Bidders),0)</f>
        <v>16.333333333333332</v>
      </c>
      <c r="H24" s="40" t="str">
        <f>tbl_PH[[#This Row],[Item '#]]&amp;"     "&amp;tbl_PH[[#This Row],[Description]]&amp;"     ("&amp;tbl_PH[[#This Row],[Unit]]&amp;")"</f>
        <v>202     Pipe Removed, 24" and Under     (LF)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>
        <v>12</v>
      </c>
      <c r="AW24" s="40">
        <v>17</v>
      </c>
      <c r="AX24" s="40">
        <v>20</v>
      </c>
      <c r="AY24" s="40"/>
      <c r="AZ24" s="40"/>
      <c r="BA24" s="3"/>
      <c r="BD24" s="37"/>
      <c r="BE24" s="37"/>
      <c r="BF24" s="37"/>
      <c r="BG24" s="37"/>
      <c r="BH24" s="37"/>
      <c r="BI24" s="37"/>
    </row>
    <row r="25" spans="1:61" ht="18" customHeight="1" x14ac:dyDescent="0.3">
      <c r="B25" s="1">
        <v>209</v>
      </c>
      <c r="C25" s="2" t="s">
        <v>25</v>
      </c>
      <c r="D25" s="1" t="s">
        <v>12</v>
      </c>
      <c r="E25" s="3">
        <f>IFERROR(MIN(PH_Bidders),0)</f>
        <v>6.5</v>
      </c>
      <c r="F25" s="3">
        <f>IFERROR(MAX(PH_Bidders),0)</f>
        <v>8.5</v>
      </c>
      <c r="G25" s="3">
        <f>IFERROR(AVERAGE(PH_Bidders),0)</f>
        <v>7.333333333333333</v>
      </c>
      <c r="H25" s="40" t="str">
        <f>tbl_PH[[#This Row],[Item '#]]&amp;"     "&amp;tbl_PH[[#This Row],[Description]]&amp;"     ("&amp;tbl_PH[[#This Row],[Unit]]&amp;")"</f>
        <v>209     Ditch Cleanout     (LF)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>
        <v>7</v>
      </c>
      <c r="AW25" s="40">
        <v>6.5</v>
      </c>
      <c r="AX25" s="40">
        <v>8.5</v>
      </c>
      <c r="AY25" s="40"/>
      <c r="AZ25" s="40"/>
      <c r="BA25" s="3"/>
      <c r="BD25" s="37"/>
      <c r="BE25" s="37"/>
      <c r="BF25" s="37"/>
      <c r="BG25" s="37"/>
      <c r="BH25" s="37"/>
      <c r="BI25" s="37"/>
    </row>
    <row r="26" spans="1:61" ht="18" customHeight="1" x14ac:dyDescent="0.3">
      <c r="B26" s="1">
        <v>209</v>
      </c>
      <c r="C26" s="2" t="s">
        <v>25</v>
      </c>
      <c r="D26" s="1" t="s">
        <v>12</v>
      </c>
      <c r="E26" s="3">
        <f>IFERROR(MIN(PH_Bidders),0)</f>
        <v>7</v>
      </c>
      <c r="F26" s="3">
        <f>IFERROR(MAX(PH_Bidders),0)</f>
        <v>32</v>
      </c>
      <c r="G26" s="3">
        <f>IFERROR(AVERAGE(PH_Bidders),0)</f>
        <v>19.333333333333332</v>
      </c>
      <c r="H26" s="40" t="str">
        <f>tbl_PH[[#This Row],[Item '#]]&amp;"     "&amp;tbl_PH[[#This Row],[Description]]&amp;"     ("&amp;tbl_PH[[#This Row],[Unit]]&amp;")"</f>
        <v>209     Ditch Cleanout     (LF)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>
        <v>7</v>
      </c>
      <c r="AW26" s="40">
        <v>19</v>
      </c>
      <c r="AX26" s="40">
        <v>32</v>
      </c>
      <c r="AY26" s="40"/>
      <c r="AZ26" s="40"/>
      <c r="BA26" s="3"/>
      <c r="BD26" s="37"/>
      <c r="BE26" s="37"/>
      <c r="BF26" s="37"/>
      <c r="BG26" s="37"/>
      <c r="BH26" s="37"/>
      <c r="BI26" s="37"/>
    </row>
    <row r="27" spans="1:61" ht="18" customHeight="1" x14ac:dyDescent="0.3">
      <c r="B27" s="1">
        <v>670</v>
      </c>
      <c r="C27" s="2" t="s">
        <v>100</v>
      </c>
      <c r="D27" s="1" t="s">
        <v>21</v>
      </c>
      <c r="E27" s="3">
        <f>IFERROR(MIN(PH_Bidders),0)</f>
        <v>2</v>
      </c>
      <c r="F27" s="3">
        <f>IFERROR(MAX(PH_Bidders),0)</f>
        <v>3</v>
      </c>
      <c r="G27" s="3">
        <f>IFERROR(AVERAGE(PH_Bidders),0)</f>
        <v>2.6666666666666665</v>
      </c>
      <c r="H27" s="40" t="str">
        <f>tbl_PH[[#This Row],[Item '#]]&amp;"     "&amp;tbl_PH[[#This Row],[Description]]&amp;"     ("&amp;tbl_PH[[#This Row],[Unit]]&amp;")"</f>
        <v>670     Ditch Erosion Protection Mat, Type B     (SY)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>
        <v>3</v>
      </c>
      <c r="AW27" s="40">
        <v>3</v>
      </c>
      <c r="AX27" s="40">
        <v>2</v>
      </c>
      <c r="AY27" s="40"/>
      <c r="AZ27" s="40"/>
      <c r="BA27" s="3"/>
      <c r="BD27" s="37"/>
      <c r="BE27" s="37"/>
      <c r="BF27" s="37"/>
      <c r="BG27" s="37"/>
      <c r="BH27" s="37"/>
      <c r="BI27" s="37"/>
    </row>
    <row r="28" spans="1:61" ht="18" customHeight="1" x14ac:dyDescent="0.3">
      <c r="B28" s="1">
        <v>832</v>
      </c>
      <c r="C28" s="2" t="s">
        <v>111</v>
      </c>
      <c r="D28" s="1" t="s">
        <v>59</v>
      </c>
      <c r="E28" s="3">
        <f>IFERROR(MIN(PH_Bidders),0)</f>
        <v>1</v>
      </c>
      <c r="F28" s="3">
        <f>IFERROR(MAX(PH_Bidders),0)</f>
        <v>1</v>
      </c>
      <c r="G28" s="3">
        <f>IFERROR(AVERAGE(PH_Bidders),0)</f>
        <v>1</v>
      </c>
      <c r="H28" s="40" t="str">
        <f>tbl_PH[[#This Row],[Item '#]]&amp;"     "&amp;tbl_PH[[#This Row],[Description]]&amp;"     ("&amp;tbl_PH[[#This Row],[Unit]]&amp;")"</f>
        <v>832     Erosion Control     (EA)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>
        <v>1</v>
      </c>
      <c r="AW28" s="40">
        <v>1</v>
      </c>
      <c r="AX28" s="40">
        <v>1</v>
      </c>
      <c r="AY28" s="40"/>
      <c r="AZ28" s="40"/>
      <c r="BA28" s="3"/>
      <c r="BD28" s="37"/>
      <c r="BE28" s="37"/>
      <c r="BF28" s="37"/>
      <c r="BG28" s="37"/>
      <c r="BH28" s="37"/>
      <c r="BI28" s="37"/>
    </row>
    <row r="29" spans="1:61" ht="18" customHeight="1" x14ac:dyDescent="0.3">
      <c r="B29" s="1">
        <v>811</v>
      </c>
      <c r="C29" s="2" t="s">
        <v>103</v>
      </c>
      <c r="D29" s="1" t="s">
        <v>12</v>
      </c>
      <c r="E29" s="3">
        <f>IFERROR(MIN(PH_Bidders),0)</f>
        <v>37</v>
      </c>
      <c r="F29" s="3">
        <f>IFERROR(MAX(PH_Bidders),0)</f>
        <v>40</v>
      </c>
      <c r="G29" s="3">
        <f>IFERROR(AVERAGE(PH_Bidders),0)</f>
        <v>38.666666666666664</v>
      </c>
      <c r="H29" s="40" t="str">
        <f>tbl_PH[[#This Row],[Item '#]]&amp;"     "&amp;tbl_PH[[#This Row],[Description]]&amp;"     ("&amp;tbl_PH[[#This Row],[Unit]]&amp;")"</f>
        <v>811     12" Conduit, Type B     (LF)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>
        <v>40</v>
      </c>
      <c r="AW29" s="40">
        <v>39</v>
      </c>
      <c r="AX29" s="40">
        <v>37</v>
      </c>
      <c r="AY29" s="40"/>
      <c r="AZ29" s="40"/>
      <c r="BA29" s="3"/>
      <c r="BD29" s="37"/>
      <c r="BE29" s="37"/>
      <c r="BF29" s="37"/>
      <c r="BG29" s="37"/>
      <c r="BH29" s="37"/>
      <c r="BI29" s="37"/>
    </row>
    <row r="30" spans="1:61" ht="18" customHeight="1" x14ac:dyDescent="0.3">
      <c r="B30" s="1">
        <v>811</v>
      </c>
      <c r="C30" s="2" t="s">
        <v>106</v>
      </c>
      <c r="D30" s="1" t="s">
        <v>12</v>
      </c>
      <c r="E30" s="3">
        <f>IFERROR(MIN(PH_Bidders),0)</f>
        <v>26</v>
      </c>
      <c r="F30" s="3">
        <f>IFERROR(MAX(PH_Bidders),0)</f>
        <v>40</v>
      </c>
      <c r="G30" s="3">
        <f>IFERROR(AVERAGE(PH_Bidders),0)</f>
        <v>31</v>
      </c>
      <c r="H30" s="40" t="str">
        <f>tbl_PH[[#This Row],[Item '#]]&amp;"     "&amp;tbl_PH[[#This Row],[Description]]&amp;"     ("&amp;tbl_PH[[#This Row],[Unit]]&amp;")"</f>
        <v>811     12" Conduit, Type D     (LF)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>
        <v>40</v>
      </c>
      <c r="AW30" s="40">
        <v>26</v>
      </c>
      <c r="AX30" s="40">
        <v>27</v>
      </c>
      <c r="AY30" s="40"/>
      <c r="AZ30" s="40"/>
      <c r="BA30" s="3"/>
      <c r="BD30" s="37"/>
      <c r="BE30" s="37"/>
      <c r="BF30" s="37"/>
      <c r="BG30" s="37"/>
      <c r="BH30" s="37"/>
      <c r="BI30" s="37"/>
    </row>
    <row r="31" spans="1:61" ht="18" customHeight="1" x14ac:dyDescent="0.3">
      <c r="B31" s="1">
        <v>251</v>
      </c>
      <c r="C31" s="2" t="s">
        <v>637</v>
      </c>
      <c r="D31" s="1" t="s">
        <v>14</v>
      </c>
      <c r="E31" s="3">
        <f>IFERROR(MIN(PH_Bidders),0)</f>
        <v>200</v>
      </c>
      <c r="F31" s="3">
        <f>IFERROR(MAX(PH_Bidders),0)</f>
        <v>365</v>
      </c>
      <c r="G31" s="3">
        <f>IFERROR(AVERAGE(PH_Bidders),0)</f>
        <v>286</v>
      </c>
      <c r="H31" s="40" t="str">
        <f>tbl_PH[[#This Row],[Item '#]]&amp;"     "&amp;tbl_PH[[#This Row],[Description]]&amp;"     ("&amp;tbl_PH[[#This Row],[Unit]]&amp;")"</f>
        <v>251     Partial Depth Pavement Repair     (CY)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>
        <v>200</v>
      </c>
      <c r="AW31" s="40">
        <v>293</v>
      </c>
      <c r="AX31" s="40">
        <v>365</v>
      </c>
      <c r="AY31" s="40"/>
      <c r="AZ31" s="40"/>
      <c r="BA31" s="3"/>
      <c r="BD31" s="37"/>
      <c r="BE31" s="37"/>
      <c r="BF31" s="37"/>
      <c r="BG31" s="37"/>
      <c r="BH31" s="37"/>
      <c r="BI31" s="37"/>
    </row>
    <row r="32" spans="1:61" ht="18" customHeight="1" x14ac:dyDescent="0.3">
      <c r="B32" s="1">
        <v>407</v>
      </c>
      <c r="C32" s="2" t="s">
        <v>5016</v>
      </c>
      <c r="D32" s="1" t="s">
        <v>29</v>
      </c>
      <c r="E32" s="3">
        <f>IFERROR(MIN(PH_Bidders),0)</f>
        <v>6</v>
      </c>
      <c r="F32" s="3">
        <f>IFERROR(MAX(PH_Bidders),0)</f>
        <v>7.25</v>
      </c>
      <c r="G32" s="3">
        <f>IFERROR(AVERAGE(PH_Bidders),0)</f>
        <v>6.75</v>
      </c>
      <c r="H32" s="40" t="str">
        <f>tbl_PH[[#This Row],[Item '#]]&amp;"     "&amp;tbl_PH[[#This Row],[Description]]&amp;"     ("&amp;tbl_PH[[#This Row],[Unit]]&amp;")"</f>
        <v>407     Trackless Tack Coat     (GAL)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>
        <v>7</v>
      </c>
      <c r="AW32" s="40">
        <v>6</v>
      </c>
      <c r="AX32" s="40">
        <v>7.25</v>
      </c>
      <c r="AY32" s="40"/>
      <c r="AZ32" s="40"/>
      <c r="BA32" s="3"/>
      <c r="BD32" s="37"/>
      <c r="BE32" s="37"/>
      <c r="BF32" s="37"/>
      <c r="BG32" s="37"/>
      <c r="BH32" s="37"/>
      <c r="BI32" s="37"/>
    </row>
    <row r="33" spans="2:61" ht="18" customHeight="1" x14ac:dyDescent="0.3">
      <c r="B33" s="1">
        <v>407</v>
      </c>
      <c r="C33" s="2" t="s">
        <v>5017</v>
      </c>
      <c r="D33" s="1" t="s">
        <v>29</v>
      </c>
      <c r="E33" s="3">
        <f>IFERROR(MIN(PH_Bidders),0)</f>
        <v>6</v>
      </c>
      <c r="F33" s="3">
        <f>IFERROR(MAX(PH_Bidders),0)</f>
        <v>7.25</v>
      </c>
      <c r="G33" s="3">
        <f>IFERROR(AVERAGE(PH_Bidders),0)</f>
        <v>6.75</v>
      </c>
      <c r="H33" s="40" t="str">
        <f>tbl_PH[[#This Row],[Item '#]]&amp;"     "&amp;tbl_PH[[#This Row],[Description]]&amp;"     ("&amp;tbl_PH[[#This Row],[Unit]]&amp;")"</f>
        <v>407     Trackless Tack Coat for Intermediate Course     (GAL)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>
        <v>7</v>
      </c>
      <c r="AW33" s="40">
        <v>6</v>
      </c>
      <c r="AX33" s="40">
        <v>7.25</v>
      </c>
      <c r="AY33" s="40"/>
      <c r="AZ33" s="40"/>
      <c r="BA33" s="3"/>
      <c r="BD33" s="37"/>
      <c r="BE33" s="37"/>
      <c r="BF33" s="37"/>
      <c r="BG33" s="37"/>
      <c r="BH33" s="37"/>
      <c r="BI33" s="37"/>
    </row>
    <row r="34" spans="2:61" ht="18" customHeight="1" x14ac:dyDescent="0.3">
      <c r="B34" s="1">
        <v>441</v>
      </c>
      <c r="C34" s="2" t="s">
        <v>5018</v>
      </c>
      <c r="D34" s="1" t="s">
        <v>14</v>
      </c>
      <c r="E34" s="3">
        <f>IFERROR(MIN(PH_Bidders),0)</f>
        <v>187</v>
      </c>
      <c r="F34" s="3">
        <f>IFERROR(MAX(PH_Bidders),0)</f>
        <v>255</v>
      </c>
      <c r="G34" s="3">
        <f>IFERROR(AVERAGE(PH_Bidders),0)</f>
        <v>214</v>
      </c>
      <c r="H34" s="40" t="str">
        <f>tbl_PH[[#This Row],[Item '#]]&amp;"     "&amp;tbl_PH[[#This Row],[Description]]&amp;"     ("&amp;tbl_PH[[#This Row],[Unit]]&amp;")"</f>
        <v>441     Asphalt Concrete Surface Course, Type 1 (448), PG 64-22     (CY)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>
        <v>200</v>
      </c>
      <c r="AW34" s="40">
        <v>187</v>
      </c>
      <c r="AX34" s="40">
        <v>255</v>
      </c>
      <c r="AY34" s="40"/>
      <c r="AZ34" s="40"/>
      <c r="BA34" s="3"/>
      <c r="BD34" s="37"/>
      <c r="BE34" s="37"/>
      <c r="BF34" s="37"/>
      <c r="BG34" s="37"/>
      <c r="BH34" s="37"/>
      <c r="BI34" s="37"/>
    </row>
    <row r="35" spans="2:61" ht="18" customHeight="1" x14ac:dyDescent="0.3">
      <c r="B35" s="1">
        <v>441</v>
      </c>
      <c r="C35" s="2" t="s">
        <v>5019</v>
      </c>
      <c r="D35" s="1" t="s">
        <v>14</v>
      </c>
      <c r="E35" s="3">
        <f>IFERROR(MIN(PH_Bidders),0)</f>
        <v>187</v>
      </c>
      <c r="F35" s="3">
        <f>IFERROR(MAX(PH_Bidders),0)</f>
        <v>268</v>
      </c>
      <c r="G35" s="3">
        <f>IFERROR(AVERAGE(PH_Bidders),0)</f>
        <v>218.33333333333334</v>
      </c>
      <c r="H35" s="40" t="str">
        <f>tbl_PH[[#This Row],[Item '#]]&amp;"     "&amp;tbl_PH[[#This Row],[Description]]&amp;"     ("&amp;tbl_PH[[#This Row],[Unit]]&amp;")"</f>
        <v>441     Asphalt Concrete Intermediate Course, Type 1 (448), PG 64-22     (CY)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>
        <v>200</v>
      </c>
      <c r="AW35" s="40">
        <v>187</v>
      </c>
      <c r="AX35" s="40">
        <v>268</v>
      </c>
      <c r="AY35" s="40"/>
      <c r="AZ35" s="40"/>
      <c r="BA35" s="3"/>
      <c r="BD35" s="37"/>
      <c r="BE35" s="37"/>
      <c r="BF35" s="37"/>
      <c r="BG35" s="37"/>
      <c r="BH35" s="37"/>
      <c r="BI35" s="37"/>
    </row>
    <row r="36" spans="2:61" ht="18" customHeight="1" x14ac:dyDescent="0.3">
      <c r="B36" s="1">
        <v>452</v>
      </c>
      <c r="C36" s="2" t="s">
        <v>5020</v>
      </c>
      <c r="D36" s="1" t="s">
        <v>21</v>
      </c>
      <c r="E36" s="3">
        <f>IFERROR(MIN(PH_Bidders),0)</f>
        <v>205</v>
      </c>
      <c r="F36" s="3">
        <f>IFERROR(MAX(PH_Bidders),0)</f>
        <v>300</v>
      </c>
      <c r="G36" s="3">
        <f>IFERROR(AVERAGE(PH_Bidders),0)</f>
        <v>250</v>
      </c>
      <c r="H36" s="40" t="str">
        <f>tbl_PH[[#This Row],[Item '#]]&amp;"     "&amp;tbl_PH[[#This Row],[Description]]&amp;"     ("&amp;tbl_PH[[#This Row],[Unit]]&amp;")"</f>
        <v>452     6" Non-Reinforced Concrete Pavement, Class MS     (SY)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>
        <v>300</v>
      </c>
      <c r="AW36" s="40">
        <v>245</v>
      </c>
      <c r="AX36" s="40">
        <v>205</v>
      </c>
      <c r="AY36" s="40"/>
      <c r="AZ36" s="40"/>
      <c r="BA36" s="3"/>
      <c r="BD36" s="37"/>
      <c r="BE36" s="37"/>
      <c r="BF36" s="37"/>
      <c r="BG36" s="37"/>
      <c r="BH36" s="37"/>
      <c r="BI36" s="37"/>
    </row>
    <row r="37" spans="2:61" ht="18" customHeight="1" x14ac:dyDescent="0.3">
      <c r="B37" s="1">
        <v>617</v>
      </c>
      <c r="C37" s="2" t="s">
        <v>2468</v>
      </c>
      <c r="D37" s="1" t="s">
        <v>199</v>
      </c>
      <c r="E37" s="3">
        <f>IFERROR(MIN(PH_Bidders),0)</f>
        <v>42</v>
      </c>
      <c r="F37" s="3">
        <f>IFERROR(MAX(PH_Bidders),0)</f>
        <v>71</v>
      </c>
      <c r="G37" s="3">
        <f>IFERROR(AVERAGE(PH_Bidders),0)</f>
        <v>52.666666666666664</v>
      </c>
      <c r="H37" s="40" t="str">
        <f>tbl_PH[[#This Row],[Item '#]]&amp;"     "&amp;tbl_PH[[#This Row],[Description]]&amp;"     ("&amp;tbl_PH[[#This Row],[Unit]]&amp;")"</f>
        <v>617     Compacted Aggregate     (TON)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>
        <v>45</v>
      </c>
      <c r="AW37" s="40">
        <v>71</v>
      </c>
      <c r="AX37" s="40">
        <v>42</v>
      </c>
      <c r="AY37" s="40"/>
      <c r="AZ37" s="40"/>
      <c r="BA37" s="3"/>
      <c r="BD37" s="37"/>
      <c r="BE37" s="37"/>
      <c r="BF37" s="37"/>
      <c r="BG37" s="37"/>
      <c r="BH37" s="37"/>
      <c r="BI37" s="37"/>
    </row>
    <row r="38" spans="2:61" ht="18" customHeight="1" x14ac:dyDescent="0.3">
      <c r="B38" s="1">
        <v>614</v>
      </c>
      <c r="C38" s="2" t="s">
        <v>98</v>
      </c>
      <c r="D38" s="1" t="s">
        <v>9</v>
      </c>
      <c r="E38" s="3">
        <f>IFERROR(MIN(PH_Bidders),0)</f>
        <v>1300</v>
      </c>
      <c r="F38" s="3">
        <f>IFERROR(MAX(PH_Bidders),0)</f>
        <v>5000</v>
      </c>
      <c r="G38" s="3">
        <f>IFERROR(AVERAGE(PH_Bidders),0)</f>
        <v>3522</v>
      </c>
      <c r="H38" s="40" t="str">
        <f>tbl_PH[[#This Row],[Item '#]]&amp;"     "&amp;tbl_PH[[#This Row],[Description]]&amp;"     ("&amp;tbl_PH[[#This Row],[Unit]]&amp;")"</f>
        <v>614     Maintaining Traffic     (LS)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>
        <v>1300</v>
      </c>
      <c r="AW38" s="40">
        <v>4266</v>
      </c>
      <c r="AX38" s="40">
        <v>5000</v>
      </c>
      <c r="AY38" s="40"/>
      <c r="AZ38" s="40"/>
      <c r="BA38" s="3"/>
      <c r="BD38" s="37"/>
      <c r="BE38" s="37"/>
      <c r="BF38" s="37"/>
      <c r="BG38" s="37"/>
      <c r="BH38" s="37"/>
      <c r="BI38" s="37"/>
    </row>
    <row r="39" spans="2:61" ht="18" customHeight="1" x14ac:dyDescent="0.3">
      <c r="B39" s="1">
        <v>103</v>
      </c>
      <c r="C39" s="2" t="s">
        <v>5041</v>
      </c>
      <c r="D39" s="1" t="s">
        <v>9</v>
      </c>
      <c r="E39" s="3">
        <f>IFERROR(MIN(PH_Bidders),0)</f>
        <v>27750</v>
      </c>
      <c r="F39" s="3">
        <f>IFERROR(MAX(PH_Bidders),0)</f>
        <v>81246</v>
      </c>
      <c r="G39" s="3">
        <f>IFERROR(AVERAGE(PH_Bidders),0)</f>
        <v>43355.251666666671</v>
      </c>
      <c r="H39" s="40" t="str">
        <f>tbl_PH[[#This Row],[Item '#]]&amp;"     "&amp;tbl_PH[[#This Row],[Description]]&amp;"     ("&amp;tbl_PH[[#This Row],[Unit]]&amp;")"</f>
        <v>103     Contract Bond &amp; Insurance     (LS)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3"/>
      <c r="BD39" s="9">
        <v>40000</v>
      </c>
      <c r="BE39" s="9">
        <v>27750</v>
      </c>
      <c r="BF39" s="9">
        <v>34000</v>
      </c>
      <c r="BG39" s="9">
        <v>35000</v>
      </c>
      <c r="BH39" s="9">
        <v>42135.51</v>
      </c>
      <c r="BI39" s="9">
        <v>81246</v>
      </c>
    </row>
    <row r="40" spans="2:61" ht="18" customHeight="1" x14ac:dyDescent="0.3">
      <c r="B40" s="1">
        <v>614</v>
      </c>
      <c r="C40" s="2" t="s">
        <v>5042</v>
      </c>
      <c r="D40" s="1" t="s">
        <v>9</v>
      </c>
      <c r="E40" s="3">
        <f>IFERROR(MIN(PH_Bidders),0)</f>
        <v>5000</v>
      </c>
      <c r="F40" s="3">
        <f>IFERROR(MAX(PH_Bidders),0)</f>
        <v>17073.72</v>
      </c>
      <c r="G40" s="3">
        <f>IFERROR(AVERAGE(PH_Bidders),0)</f>
        <v>11263.286666666667</v>
      </c>
      <c r="H40" s="40" t="str">
        <f>tbl_PH[[#This Row],[Item '#]]&amp;"     "&amp;tbl_PH[[#This Row],[Description]]&amp;"     ("&amp;tbl_PH[[#This Row],[Unit]]&amp;")"</f>
        <v>614     Maintenance of Traffic     (LS)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3"/>
      <c r="BD40" s="9">
        <v>16000</v>
      </c>
      <c r="BE40" s="9">
        <v>7000</v>
      </c>
      <c r="BF40" s="9">
        <v>10269</v>
      </c>
      <c r="BG40" s="9">
        <v>5000</v>
      </c>
      <c r="BH40" s="9">
        <v>17073.72</v>
      </c>
      <c r="BI40" s="9">
        <v>12237</v>
      </c>
    </row>
    <row r="41" spans="2:61" ht="18" customHeight="1" x14ac:dyDescent="0.3">
      <c r="B41" s="1">
        <v>623</v>
      </c>
      <c r="C41" s="2" t="s">
        <v>5043</v>
      </c>
      <c r="D41" s="1" t="s">
        <v>9</v>
      </c>
      <c r="E41" s="3">
        <f>IFERROR(MIN(PH_Bidders),0)</f>
        <v>29025.33</v>
      </c>
      <c r="F41" s="3">
        <f>IFERROR(MAX(PH_Bidders),0)</f>
        <v>73000</v>
      </c>
      <c r="G41" s="3">
        <f>IFERROR(AVERAGE(PH_Bidders),0)</f>
        <v>45419.721666666672</v>
      </c>
      <c r="H41" s="40" t="str">
        <f>tbl_PH[[#This Row],[Item '#]]&amp;"     "&amp;tbl_PH[[#This Row],[Description]]&amp;"     ("&amp;tbl_PH[[#This Row],[Unit]]&amp;")"</f>
        <v>623     Construction Layout Stakes and Surveying      (LS)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3"/>
      <c r="BD41" s="9">
        <v>73000</v>
      </c>
      <c r="BE41" s="9">
        <v>55000</v>
      </c>
      <c r="BF41" s="9">
        <v>33000</v>
      </c>
      <c r="BG41" s="9">
        <v>30000</v>
      </c>
      <c r="BH41" s="9">
        <v>29025.33</v>
      </c>
      <c r="BI41" s="9">
        <v>52493</v>
      </c>
    </row>
    <row r="42" spans="2:61" ht="18" customHeight="1" x14ac:dyDescent="0.3">
      <c r="B42" s="1">
        <v>624</v>
      </c>
      <c r="C42" s="2" t="s">
        <v>53</v>
      </c>
      <c r="D42" s="1" t="s">
        <v>9</v>
      </c>
      <c r="E42" s="3">
        <f>IFERROR(MIN(PH_Bidders),0)</f>
        <v>22159.26</v>
      </c>
      <c r="F42" s="3">
        <f>IFERROR(MAX(PH_Bidders),0)</f>
        <v>154482</v>
      </c>
      <c r="G42" s="3">
        <f>IFERROR(AVERAGE(PH_Bidders),0)</f>
        <v>51492.543333333335</v>
      </c>
      <c r="H42" s="40" t="str">
        <f>tbl_PH[[#This Row],[Item '#]]&amp;"     "&amp;tbl_PH[[#This Row],[Description]]&amp;"     ("&amp;tbl_PH[[#This Row],[Unit]]&amp;")"</f>
        <v>624     Mobilization     (LS)</v>
      </c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3"/>
      <c r="BD42" s="9">
        <v>24000</v>
      </c>
      <c r="BE42" s="9">
        <v>50000</v>
      </c>
      <c r="BF42" s="9">
        <v>28314</v>
      </c>
      <c r="BG42" s="9">
        <v>30000</v>
      </c>
      <c r="BH42" s="9">
        <v>22159.26</v>
      </c>
      <c r="BI42" s="9">
        <v>154482</v>
      </c>
    </row>
    <row r="43" spans="2:61" ht="18" customHeight="1" x14ac:dyDescent="0.3">
      <c r="B43" s="1">
        <v>201</v>
      </c>
      <c r="C43" s="2" t="s">
        <v>5044</v>
      </c>
      <c r="D43" s="1" t="s">
        <v>10</v>
      </c>
      <c r="E43" s="3">
        <f>IFERROR(MIN(PH_Bidders),0)</f>
        <v>2500</v>
      </c>
      <c r="F43" s="3">
        <f>IFERROR(MAX(PH_Bidders),0)</f>
        <v>5270</v>
      </c>
      <c r="G43" s="3">
        <f>IFERROR(AVERAGE(PH_Bidders),0)</f>
        <v>3282.646666666667</v>
      </c>
      <c r="H43" s="40" t="str">
        <f>tbl_PH[[#This Row],[Item '#]]&amp;"     "&amp;tbl_PH[[#This Row],[Description]]&amp;"     ("&amp;tbl_PH[[#This Row],[Unit]]&amp;")"</f>
        <v>201     Clearing and Grubbing - Including Stump Removal     (AC)</v>
      </c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3"/>
      <c r="BD43" s="9">
        <v>2700</v>
      </c>
      <c r="BE43" s="9">
        <v>2900</v>
      </c>
      <c r="BF43" s="9">
        <v>5270</v>
      </c>
      <c r="BG43" s="9">
        <v>2500</v>
      </c>
      <c r="BH43" s="9">
        <v>3048.88</v>
      </c>
      <c r="BI43" s="9">
        <v>3277</v>
      </c>
    </row>
    <row r="44" spans="2:61" ht="18" customHeight="1" x14ac:dyDescent="0.3">
      <c r="B44" s="1">
        <v>202</v>
      </c>
      <c r="C44" s="2" t="s">
        <v>5045</v>
      </c>
      <c r="D44" s="1" t="s">
        <v>12</v>
      </c>
      <c r="E44" s="3">
        <f>IFERROR(MIN(PH_Bidders),0)</f>
        <v>4.9000000000000004</v>
      </c>
      <c r="F44" s="3">
        <f>IFERROR(MAX(PH_Bidders),0)</f>
        <v>13.37</v>
      </c>
      <c r="G44" s="3">
        <f>IFERROR(AVERAGE(PH_Bidders),0)</f>
        <v>7.669999999999999</v>
      </c>
      <c r="H44" s="40" t="str">
        <f>tbl_PH[[#This Row],[Item '#]]&amp;"     "&amp;tbl_PH[[#This Row],[Description]]&amp;"     ("&amp;tbl_PH[[#This Row],[Unit]]&amp;")"</f>
        <v>202     Selective Demolition - 2" PVC Watermain     (LF)</v>
      </c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3"/>
      <c r="BD44" s="9">
        <v>9.5</v>
      </c>
      <c r="BE44" s="9">
        <v>5.5</v>
      </c>
      <c r="BF44" s="9">
        <v>4.9000000000000004</v>
      </c>
      <c r="BG44" s="9">
        <v>7.5</v>
      </c>
      <c r="BH44" s="9">
        <v>13.37</v>
      </c>
      <c r="BI44" s="9">
        <v>5.25</v>
      </c>
    </row>
    <row r="45" spans="2:61" ht="18" customHeight="1" x14ac:dyDescent="0.3">
      <c r="B45" s="1">
        <v>202</v>
      </c>
      <c r="C45" s="2" t="s">
        <v>5046</v>
      </c>
      <c r="D45" s="1" t="s">
        <v>59</v>
      </c>
      <c r="E45" s="3">
        <f>IFERROR(MIN(PH_Bidders),0)</f>
        <v>200</v>
      </c>
      <c r="F45" s="3">
        <f>IFERROR(MAX(PH_Bidders),0)</f>
        <v>1200</v>
      </c>
      <c r="G45" s="3">
        <f>IFERROR(AVERAGE(PH_Bidders),0)</f>
        <v>556.16166666666675</v>
      </c>
      <c r="H45" s="40" t="str">
        <f>tbl_PH[[#This Row],[Item '#]]&amp;"     "&amp;tbl_PH[[#This Row],[Description]]&amp;"     ("&amp;tbl_PH[[#This Row],[Unit]]&amp;")"</f>
        <v>202     Selective Demolition - Utility Poles      (EA)</v>
      </c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3"/>
      <c r="BD45" s="9">
        <v>1200</v>
      </c>
      <c r="BE45" s="9">
        <v>500</v>
      </c>
      <c r="BF45" s="9">
        <v>491</v>
      </c>
      <c r="BG45" s="9">
        <v>200</v>
      </c>
      <c r="BH45" s="9">
        <v>721.97</v>
      </c>
      <c r="BI45" s="9">
        <v>224</v>
      </c>
    </row>
    <row r="46" spans="2:61" ht="18" customHeight="1" x14ac:dyDescent="0.3">
      <c r="B46" s="1">
        <v>202</v>
      </c>
      <c r="C46" s="2" t="s">
        <v>5047</v>
      </c>
      <c r="D46" s="1" t="s">
        <v>59</v>
      </c>
      <c r="E46" s="3">
        <f>IFERROR(MIN(PH_Bidders),0)</f>
        <v>200</v>
      </c>
      <c r="F46" s="3">
        <f>IFERROR(MAX(PH_Bidders),0)</f>
        <v>714.66</v>
      </c>
      <c r="G46" s="3">
        <f>IFERROR(AVERAGE(PH_Bidders),0)</f>
        <v>479.77666666666664</v>
      </c>
      <c r="H46" s="40" t="str">
        <f>tbl_PH[[#This Row],[Item '#]]&amp;"     "&amp;tbl_PH[[#This Row],[Description]]&amp;"     ("&amp;tbl_PH[[#This Row],[Unit]]&amp;")"</f>
        <v>202     Selective Demolition - Light Poles     (EA)</v>
      </c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3"/>
      <c r="BD46" s="9">
        <v>600</v>
      </c>
      <c r="BE46" s="9">
        <v>500</v>
      </c>
      <c r="BF46" s="9">
        <v>655</v>
      </c>
      <c r="BG46" s="9">
        <v>200</v>
      </c>
      <c r="BH46" s="9">
        <v>714.66</v>
      </c>
      <c r="BI46" s="9">
        <v>209</v>
      </c>
    </row>
    <row r="47" spans="2:61" ht="18" customHeight="1" x14ac:dyDescent="0.3">
      <c r="B47" s="1">
        <v>202</v>
      </c>
      <c r="C47" s="2" t="s">
        <v>5048</v>
      </c>
      <c r="D47" s="1" t="s">
        <v>9</v>
      </c>
      <c r="E47" s="3">
        <f>IFERROR(MIN(PH_Bidders),0)</f>
        <v>4984</v>
      </c>
      <c r="F47" s="3">
        <f>IFERROR(MAX(PH_Bidders),0)</f>
        <v>15000</v>
      </c>
      <c r="G47" s="3">
        <f>IFERROR(AVERAGE(PH_Bidders),0)</f>
        <v>9360.246666666666</v>
      </c>
      <c r="H47" s="40" t="str">
        <f>tbl_PH[[#This Row],[Item '#]]&amp;"     "&amp;tbl_PH[[#This Row],[Description]]&amp;"     ("&amp;tbl_PH[[#This Row],[Unit]]&amp;")"</f>
        <v>202     Selective Demolition - Basketball &amp; Volleyball Court, Horseshoe Pit, Playground Benches, 2 Swing Sets, Dumpster Pad, Manufactured Playground, Tetherball Pole     (LS)</v>
      </c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3"/>
      <c r="BD47" s="9">
        <v>12500</v>
      </c>
      <c r="BE47" s="9">
        <v>15000</v>
      </c>
      <c r="BF47" s="9">
        <v>6921</v>
      </c>
      <c r="BG47" s="9">
        <v>5000</v>
      </c>
      <c r="BH47" s="9">
        <v>11756.48</v>
      </c>
      <c r="BI47" s="9">
        <v>4984</v>
      </c>
    </row>
    <row r="48" spans="2:61" ht="18" customHeight="1" x14ac:dyDescent="0.3">
      <c r="B48" s="1">
        <v>203</v>
      </c>
      <c r="C48" s="2" t="s">
        <v>15</v>
      </c>
      <c r="D48" s="1" t="s">
        <v>9</v>
      </c>
      <c r="E48" s="3">
        <f>IFERROR(MIN(PH_Bidders),0)</f>
        <v>38000</v>
      </c>
      <c r="F48" s="3">
        <f>IFERROR(MAX(PH_Bidders),0)</f>
        <v>279154.14</v>
      </c>
      <c r="G48" s="3">
        <f>IFERROR(AVERAGE(PH_Bidders),0)</f>
        <v>145083.35666666666</v>
      </c>
      <c r="H48" s="40" t="str">
        <f>tbl_PH[[#This Row],[Item '#]]&amp;"     "&amp;tbl_PH[[#This Row],[Description]]&amp;"     ("&amp;tbl_PH[[#This Row],[Unit]]&amp;")"</f>
        <v>203     Excavation     (LS)</v>
      </c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3"/>
      <c r="BD48" s="9">
        <v>38000</v>
      </c>
      <c r="BE48" s="9">
        <v>112000</v>
      </c>
      <c r="BF48" s="9">
        <v>102000</v>
      </c>
      <c r="BG48" s="9">
        <v>70000</v>
      </c>
      <c r="BH48" s="9">
        <v>279154.14</v>
      </c>
      <c r="BI48" s="9">
        <v>269346</v>
      </c>
    </row>
    <row r="49" spans="2:61" ht="18" customHeight="1" x14ac:dyDescent="0.3">
      <c r="B49" s="1">
        <v>203</v>
      </c>
      <c r="C49" s="2" t="s">
        <v>13</v>
      </c>
      <c r="D49" s="1" t="s">
        <v>9</v>
      </c>
      <c r="E49" s="3">
        <f>IFERROR(MIN(PH_Bidders),0)</f>
        <v>18000</v>
      </c>
      <c r="F49" s="3">
        <f>IFERROR(MAX(PH_Bidders),0)</f>
        <v>196635</v>
      </c>
      <c r="G49" s="3">
        <f>IFERROR(AVERAGE(PH_Bidders),0)</f>
        <v>96489.431666666656</v>
      </c>
      <c r="H49" s="40" t="str">
        <f>tbl_PH[[#This Row],[Item '#]]&amp;"     "&amp;tbl_PH[[#This Row],[Description]]&amp;"     ("&amp;tbl_PH[[#This Row],[Unit]]&amp;")"</f>
        <v>203     Embankment     (LS)</v>
      </c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3"/>
      <c r="BD49" s="9">
        <v>18000</v>
      </c>
      <c r="BE49" s="9">
        <v>75000</v>
      </c>
      <c r="BF49" s="9">
        <v>196635</v>
      </c>
      <c r="BG49" s="9">
        <v>80000</v>
      </c>
      <c r="BH49" s="9">
        <v>60977.59</v>
      </c>
      <c r="BI49" s="9">
        <v>148324</v>
      </c>
    </row>
    <row r="50" spans="2:61" ht="18" customHeight="1" x14ac:dyDescent="0.3">
      <c r="B50" s="1">
        <v>203</v>
      </c>
      <c r="C50" s="2" t="s">
        <v>5049</v>
      </c>
      <c r="D50" s="1" t="s">
        <v>9</v>
      </c>
      <c r="E50" s="3">
        <f>IFERROR(MIN(PH_Bidders),0)</f>
        <v>609.78</v>
      </c>
      <c r="F50" s="3">
        <f>IFERROR(MAX(PH_Bidders),0)</f>
        <v>32000</v>
      </c>
      <c r="G50" s="3">
        <f>IFERROR(AVERAGE(PH_Bidders),0)</f>
        <v>17983.796666666665</v>
      </c>
      <c r="H50" s="40" t="str">
        <f>tbl_PH[[#This Row],[Item '#]]&amp;"     "&amp;tbl_PH[[#This Row],[Description]]&amp;"     ("&amp;tbl_PH[[#This Row],[Unit]]&amp;")"</f>
        <v>203     Waste (Export, Haul &amp; Shape) – On-Site – Location As Directed by Owner     (LS)</v>
      </c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3"/>
      <c r="BD50" s="9">
        <v>4800</v>
      </c>
      <c r="BE50" s="9">
        <v>32000</v>
      </c>
      <c r="BF50" s="9">
        <v>22269</v>
      </c>
      <c r="BG50" s="9">
        <v>25000</v>
      </c>
      <c r="BH50" s="9">
        <v>609.78</v>
      </c>
      <c r="BI50" s="9">
        <v>23224</v>
      </c>
    </row>
    <row r="51" spans="2:61" ht="18" customHeight="1" x14ac:dyDescent="0.3">
      <c r="B51" s="1">
        <v>203</v>
      </c>
      <c r="C51" s="2" t="s">
        <v>5050</v>
      </c>
      <c r="D51" s="1" t="s">
        <v>9</v>
      </c>
      <c r="E51" s="3">
        <f>IFERROR(MIN(PH_Bidders),0)</f>
        <v>609.78</v>
      </c>
      <c r="F51" s="3">
        <f>IFERROR(MAX(PH_Bidders),0)</f>
        <v>3000</v>
      </c>
      <c r="G51" s="3">
        <f>IFERROR(AVERAGE(PH_Bidders),0)</f>
        <v>1631.7966666666669</v>
      </c>
      <c r="H51" s="40" t="str">
        <f>tbl_PH[[#This Row],[Item '#]]&amp;"     "&amp;tbl_PH[[#This Row],[Description]]&amp;"     ("&amp;tbl_PH[[#This Row],[Unit]]&amp;")"</f>
        <v>203     Temporary Grading for Pre-fabricated Toilet/Showerhouse Installation – Coordinate with Manufacturer and Owner     (LS)</v>
      </c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3"/>
      <c r="BD51" s="9">
        <v>1500</v>
      </c>
      <c r="BE51" s="9">
        <v>2000</v>
      </c>
      <c r="BF51" s="9">
        <v>1154</v>
      </c>
      <c r="BG51" s="9">
        <v>3000</v>
      </c>
      <c r="BH51" s="9">
        <v>609.78</v>
      </c>
      <c r="BI51" s="9">
        <v>1527</v>
      </c>
    </row>
    <row r="52" spans="2:61" ht="18" customHeight="1" x14ac:dyDescent="0.3">
      <c r="B52" s="1">
        <v>204</v>
      </c>
      <c r="C52" s="2" t="s">
        <v>24</v>
      </c>
      <c r="D52" s="1" t="s">
        <v>21</v>
      </c>
      <c r="E52" s="3">
        <f>IFERROR(MIN(PH_Bidders),0)</f>
        <v>1</v>
      </c>
      <c r="F52" s="3">
        <f>IFERROR(MAX(PH_Bidders),0)</f>
        <v>3.8</v>
      </c>
      <c r="G52" s="3">
        <f>IFERROR(AVERAGE(PH_Bidders),0)</f>
        <v>2.0866666666666664</v>
      </c>
      <c r="H52" s="40" t="str">
        <f>tbl_PH[[#This Row],[Item '#]]&amp;"     "&amp;tbl_PH[[#This Row],[Description]]&amp;"     ("&amp;tbl_PH[[#This Row],[Unit]]&amp;")"</f>
        <v>204     Subgrade Compaction     (SY)</v>
      </c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3"/>
      <c r="BD52" s="9">
        <v>2.5</v>
      </c>
      <c r="BE52" s="9">
        <v>1</v>
      </c>
      <c r="BF52" s="9">
        <v>2.5</v>
      </c>
      <c r="BG52" s="9">
        <v>1.5</v>
      </c>
      <c r="BH52" s="9">
        <v>1.22</v>
      </c>
      <c r="BI52" s="9">
        <v>3.8</v>
      </c>
    </row>
    <row r="53" spans="2:61" ht="18" customHeight="1" x14ac:dyDescent="0.3">
      <c r="B53" s="1">
        <v>204</v>
      </c>
      <c r="C53" s="2" t="s">
        <v>22</v>
      </c>
      <c r="D53" s="1" t="s">
        <v>23</v>
      </c>
      <c r="E53" s="3">
        <f>IFERROR(MIN(PH_Bidders),0)</f>
        <v>50</v>
      </c>
      <c r="F53" s="3">
        <f>IFERROR(MAX(PH_Bidders),0)</f>
        <v>150</v>
      </c>
      <c r="G53" s="3">
        <f>IFERROR(AVERAGE(PH_Bidders),0)</f>
        <v>103.99333333333334</v>
      </c>
      <c r="H53" s="40" t="str">
        <f>tbl_PH[[#This Row],[Item '#]]&amp;"     "&amp;tbl_PH[[#This Row],[Description]]&amp;"     ("&amp;tbl_PH[[#This Row],[Unit]]&amp;")"</f>
        <v>204     Proof Rolling     (HR)</v>
      </c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3"/>
      <c r="BD53" s="9">
        <v>150</v>
      </c>
      <c r="BE53" s="9">
        <v>125</v>
      </c>
      <c r="BF53" s="9">
        <v>65</v>
      </c>
      <c r="BG53" s="9">
        <v>50</v>
      </c>
      <c r="BH53" s="9">
        <v>121.96</v>
      </c>
      <c r="BI53" s="9">
        <v>112</v>
      </c>
    </row>
    <row r="54" spans="2:61" ht="18" customHeight="1" x14ac:dyDescent="0.3">
      <c r="B54" s="1">
        <v>607</v>
      </c>
      <c r="C54" s="2" t="s">
        <v>5051</v>
      </c>
      <c r="D54" s="1" t="s">
        <v>12</v>
      </c>
      <c r="E54" s="3">
        <f>IFERROR(MIN(PH_Bidders),0)</f>
        <v>2.5</v>
      </c>
      <c r="F54" s="3">
        <f>IFERROR(MAX(PH_Bidders),0)</f>
        <v>5</v>
      </c>
      <c r="G54" s="3">
        <f>IFERROR(AVERAGE(PH_Bidders),0)</f>
        <v>3.6416666666666671</v>
      </c>
      <c r="H54" s="40" t="str">
        <f>tbl_PH[[#This Row],[Item '#]]&amp;"     "&amp;tbl_PH[[#This Row],[Description]]&amp;"     ("&amp;tbl_PH[[#This Row],[Unit]]&amp;")"</f>
        <v>607     Temporary Construction Fencing – As Approved by Owner     (LF)</v>
      </c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3"/>
      <c r="BD54" s="9">
        <v>5</v>
      </c>
      <c r="BE54" s="9">
        <v>3</v>
      </c>
      <c r="BF54" s="9">
        <v>4.5</v>
      </c>
      <c r="BG54" s="9">
        <v>3.5</v>
      </c>
      <c r="BH54" s="9">
        <v>3.35</v>
      </c>
      <c r="BI54" s="9">
        <v>2.5</v>
      </c>
    </row>
    <row r="55" spans="2:61" ht="18" customHeight="1" x14ac:dyDescent="0.3">
      <c r="B55" s="1">
        <v>651</v>
      </c>
      <c r="C55" s="2" t="s">
        <v>60</v>
      </c>
      <c r="D55" s="1" t="s">
        <v>14</v>
      </c>
      <c r="E55" s="3">
        <f>IFERROR(MIN(PH_Bidders),0)</f>
        <v>3.35</v>
      </c>
      <c r="F55" s="3">
        <f>IFERROR(MAX(PH_Bidders),0)</f>
        <v>8.5</v>
      </c>
      <c r="G55" s="3">
        <f>IFERROR(AVERAGE(PH_Bidders),0)</f>
        <v>5.5166666666666666</v>
      </c>
      <c r="H55" s="40" t="str">
        <f>tbl_PH[[#This Row],[Item '#]]&amp;"     "&amp;tbl_PH[[#This Row],[Description]]&amp;"     ("&amp;tbl_PH[[#This Row],[Unit]]&amp;")"</f>
        <v>651     Topsoil Stockpiled     (CY)</v>
      </c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3"/>
      <c r="BD55" s="9">
        <v>8.5</v>
      </c>
      <c r="BE55" s="9">
        <v>6</v>
      </c>
      <c r="BF55" s="9">
        <v>5</v>
      </c>
      <c r="BG55" s="9">
        <v>5</v>
      </c>
      <c r="BH55" s="9">
        <v>3.35</v>
      </c>
      <c r="BI55" s="9">
        <v>5.25</v>
      </c>
    </row>
    <row r="56" spans="2:61" ht="18" customHeight="1" x14ac:dyDescent="0.3">
      <c r="B56" s="1">
        <v>652</v>
      </c>
      <c r="C56" s="2" t="s">
        <v>61</v>
      </c>
      <c r="D56" s="1" t="s">
        <v>14</v>
      </c>
      <c r="E56" s="3">
        <f>IFERROR(MIN(PH_Bidders),0)</f>
        <v>5.25</v>
      </c>
      <c r="F56" s="3">
        <f>IFERROR(MAX(PH_Bidders),0)</f>
        <v>16</v>
      </c>
      <c r="G56" s="3">
        <f>IFERROR(AVERAGE(PH_Bidders),0)</f>
        <v>9.3166666666666664</v>
      </c>
      <c r="H56" s="40" t="str">
        <f>tbl_PH[[#This Row],[Item '#]]&amp;"     "&amp;tbl_PH[[#This Row],[Description]]&amp;"     ("&amp;tbl_PH[[#This Row],[Unit]]&amp;")"</f>
        <v>652     Placing Stockpiled Topsoil     (CY)</v>
      </c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3"/>
      <c r="BD56" s="9">
        <v>10.5</v>
      </c>
      <c r="BE56" s="9">
        <v>16</v>
      </c>
      <c r="BF56" s="9">
        <v>8</v>
      </c>
      <c r="BG56" s="9">
        <v>7</v>
      </c>
      <c r="BH56" s="9">
        <v>9.15</v>
      </c>
      <c r="BI56" s="9">
        <v>5.25</v>
      </c>
    </row>
    <row r="57" spans="2:61" ht="18" customHeight="1" x14ac:dyDescent="0.3">
      <c r="B57" s="1">
        <v>832</v>
      </c>
      <c r="C57" s="2" t="s">
        <v>5052</v>
      </c>
      <c r="D57" s="1" t="s">
        <v>9</v>
      </c>
      <c r="E57" s="3">
        <f>IFERROR(MIN(PH_Bidders),0)</f>
        <v>8500</v>
      </c>
      <c r="F57" s="3">
        <f>IFERROR(MAX(PH_Bidders),0)</f>
        <v>49329</v>
      </c>
      <c r="G57" s="3">
        <f>IFERROR(AVERAGE(PH_Bidders),0)</f>
        <v>23611.298333333336</v>
      </c>
      <c r="H57" s="40" t="str">
        <f>tbl_PH[[#This Row],[Item '#]]&amp;"     "&amp;tbl_PH[[#This Row],[Description]]&amp;"     ("&amp;tbl_PH[[#This Row],[Unit]]&amp;")"</f>
        <v>832     Temporary Sediment and Erosion Control     (LS)</v>
      </c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3"/>
      <c r="BD57" s="9">
        <v>8500</v>
      </c>
      <c r="BE57" s="9">
        <v>30000</v>
      </c>
      <c r="BF57" s="9">
        <v>13350</v>
      </c>
      <c r="BG57" s="9">
        <v>10000</v>
      </c>
      <c r="BH57" s="9">
        <v>30488.79</v>
      </c>
      <c r="BI57" s="9">
        <v>49329</v>
      </c>
    </row>
    <row r="58" spans="2:61" ht="18" customHeight="1" x14ac:dyDescent="0.3">
      <c r="B58" s="1">
        <v>832</v>
      </c>
      <c r="C58" s="2" t="s">
        <v>4745</v>
      </c>
      <c r="D58" s="1" t="s">
        <v>48</v>
      </c>
      <c r="E58" s="3">
        <f>IFERROR(MIN(PH_Bidders),0)</f>
        <v>0.2</v>
      </c>
      <c r="F58" s="3">
        <f>IFERROR(MAX(PH_Bidders),0)</f>
        <v>1.1000000000000001</v>
      </c>
      <c r="G58" s="3">
        <f>IFERROR(AVERAGE(PH_Bidders),0)</f>
        <v>0.59833333333333349</v>
      </c>
      <c r="H58" s="40" t="str">
        <f>tbl_PH[[#This Row],[Item '#]]&amp;"     "&amp;tbl_PH[[#This Row],[Description]]&amp;"     ("&amp;tbl_PH[[#This Row],[Unit]]&amp;")"</f>
        <v>832     Temporary Seeding     (SF)</v>
      </c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3"/>
      <c r="BD58" s="9">
        <v>0.8</v>
      </c>
      <c r="BE58" s="9">
        <v>0.75</v>
      </c>
      <c r="BF58" s="9">
        <v>1.1000000000000001</v>
      </c>
      <c r="BG58" s="9">
        <v>0.25</v>
      </c>
      <c r="BH58" s="9">
        <v>0.49</v>
      </c>
      <c r="BI58" s="9">
        <v>0.2</v>
      </c>
    </row>
    <row r="59" spans="2:61" ht="18" customHeight="1" x14ac:dyDescent="0.3">
      <c r="B59" s="1" t="s">
        <v>5053</v>
      </c>
      <c r="C59" s="2" t="s">
        <v>5054</v>
      </c>
      <c r="D59" s="1" t="s">
        <v>59</v>
      </c>
      <c r="E59" s="3">
        <f>IFERROR(MIN(PH_Bidders),0)</f>
        <v>300</v>
      </c>
      <c r="F59" s="3">
        <f>IFERROR(MAX(PH_Bidders),0)</f>
        <v>531.32000000000005</v>
      </c>
      <c r="G59" s="3">
        <f>IFERROR(AVERAGE(PH_Bidders),0)</f>
        <v>399.88666666666671</v>
      </c>
      <c r="H59" s="40" t="str">
        <f>tbl_PH[[#This Row],[Item '#]]&amp;"     "&amp;tbl_PH[[#This Row],[Description]]&amp;"     ("&amp;tbl_PH[[#This Row],[Unit]]&amp;")"</f>
        <v>Special     Tree Protection     (EA)</v>
      </c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3"/>
      <c r="BD59" s="9">
        <v>400</v>
      </c>
      <c r="BE59" s="9">
        <v>300</v>
      </c>
      <c r="BF59" s="9">
        <v>516</v>
      </c>
      <c r="BG59" s="9">
        <v>300</v>
      </c>
      <c r="BH59" s="9">
        <v>531.32000000000005</v>
      </c>
      <c r="BI59" s="9">
        <v>352</v>
      </c>
    </row>
    <row r="60" spans="2:61" ht="18" customHeight="1" x14ac:dyDescent="0.3">
      <c r="B60" s="1">
        <v>253</v>
      </c>
      <c r="C60" s="2" t="s">
        <v>5055</v>
      </c>
      <c r="D60" s="1" t="s">
        <v>21</v>
      </c>
      <c r="E60" s="3">
        <f>IFERROR(MIN(PH_Bidders),0)</f>
        <v>17</v>
      </c>
      <c r="F60" s="3">
        <f>IFERROR(MAX(PH_Bidders),0)</f>
        <v>140</v>
      </c>
      <c r="G60" s="3">
        <f>IFERROR(AVERAGE(PH_Bidders),0)</f>
        <v>48.625</v>
      </c>
      <c r="H60" s="40" t="str">
        <f>tbl_PH[[#This Row],[Item '#]]&amp;"     "&amp;tbl_PH[[#This Row],[Description]]&amp;"     ("&amp;tbl_PH[[#This Row],[Unit]]&amp;")"</f>
        <v>253     Full Depth Pavement &amp; Subgrade Repair     (SY)</v>
      </c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3"/>
      <c r="BD60" s="9">
        <v>140</v>
      </c>
      <c r="BE60" s="9">
        <v>25</v>
      </c>
      <c r="BF60" s="9">
        <v>17</v>
      </c>
      <c r="BG60" s="9">
        <v>25</v>
      </c>
      <c r="BH60" s="9">
        <v>40.25</v>
      </c>
      <c r="BI60" s="9">
        <v>44.5</v>
      </c>
    </row>
    <row r="61" spans="2:61" ht="18" customHeight="1" x14ac:dyDescent="0.3">
      <c r="B61" s="1">
        <v>301</v>
      </c>
      <c r="C61" s="2" t="s">
        <v>5056</v>
      </c>
      <c r="D61" s="1" t="s">
        <v>14</v>
      </c>
      <c r="E61" s="3">
        <f>IFERROR(MIN(PH_Bidders),0)</f>
        <v>138</v>
      </c>
      <c r="F61" s="3">
        <f>IFERROR(MAX(PH_Bidders),0)</f>
        <v>170.74</v>
      </c>
      <c r="G61" s="3">
        <f>IFERROR(AVERAGE(PH_Bidders),0)</f>
        <v>156.08166666666668</v>
      </c>
      <c r="H61" s="40" t="str">
        <f>tbl_PH[[#This Row],[Item '#]]&amp;"     "&amp;tbl_PH[[#This Row],[Description]]&amp;"     ("&amp;tbl_PH[[#This Row],[Unit]]&amp;")"</f>
        <v>301     Asphalt Concrete Base - RV Aprons - 3-1/2"      (CY)</v>
      </c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3"/>
      <c r="BD61" s="9">
        <v>150.75</v>
      </c>
      <c r="BE61" s="9">
        <v>157</v>
      </c>
      <c r="BF61" s="9">
        <v>165</v>
      </c>
      <c r="BG61" s="9">
        <v>155</v>
      </c>
      <c r="BH61" s="9">
        <v>170.74</v>
      </c>
      <c r="BI61" s="9">
        <v>138</v>
      </c>
    </row>
    <row r="62" spans="2:61" ht="18" customHeight="1" x14ac:dyDescent="0.3">
      <c r="B62" s="1">
        <v>301</v>
      </c>
      <c r="C62" s="2" t="s">
        <v>5057</v>
      </c>
      <c r="D62" s="1" t="s">
        <v>14</v>
      </c>
      <c r="E62" s="3">
        <f>IFERROR(MIN(PH_Bidders),0)</f>
        <v>130</v>
      </c>
      <c r="F62" s="3">
        <f>IFERROR(MAX(PH_Bidders),0)</f>
        <v>170.74</v>
      </c>
      <c r="G62" s="3">
        <f>IFERROR(AVERAGE(PH_Bidders),0)</f>
        <v>150.20666666666668</v>
      </c>
      <c r="H62" s="40" t="str">
        <f>tbl_PH[[#This Row],[Item '#]]&amp;"     "&amp;tbl_PH[[#This Row],[Description]]&amp;"     ("&amp;tbl_PH[[#This Row],[Unit]]&amp;")"</f>
        <v>301     Asphalt Concrete Base - Roadways &amp; Parking Lots - 4"     (CY)</v>
      </c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3"/>
      <c r="BD62" s="9">
        <v>149.5</v>
      </c>
      <c r="BE62" s="9">
        <v>157</v>
      </c>
      <c r="BF62" s="9">
        <v>164</v>
      </c>
      <c r="BG62" s="9">
        <v>130</v>
      </c>
      <c r="BH62" s="9">
        <v>170.74</v>
      </c>
      <c r="BI62" s="9">
        <v>130</v>
      </c>
    </row>
    <row r="63" spans="2:61" ht="18" customHeight="1" x14ac:dyDescent="0.3">
      <c r="B63" s="1">
        <v>304</v>
      </c>
      <c r="C63" s="2" t="s">
        <v>5058</v>
      </c>
      <c r="D63" s="1" t="s">
        <v>14</v>
      </c>
      <c r="E63" s="3">
        <f>IFERROR(MIN(PH_Bidders),0)</f>
        <v>39</v>
      </c>
      <c r="F63" s="3">
        <f>IFERROR(MAX(PH_Bidders),0)</f>
        <v>76.8</v>
      </c>
      <c r="G63" s="3">
        <f>IFERROR(AVERAGE(PH_Bidders),0)</f>
        <v>55.963333333333338</v>
      </c>
      <c r="H63" s="40" t="str">
        <f>tbl_PH[[#This Row],[Item '#]]&amp;"     "&amp;tbl_PH[[#This Row],[Description]]&amp;"     ("&amp;tbl_PH[[#This Row],[Unit]]&amp;")"</f>
        <v>304     Aggregate Base - RV Aprons &amp; RV Pads - 4"     (CY)</v>
      </c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3"/>
      <c r="BD63" s="9">
        <v>39</v>
      </c>
      <c r="BE63" s="9">
        <v>53</v>
      </c>
      <c r="BF63" s="9">
        <v>46</v>
      </c>
      <c r="BG63" s="9">
        <v>60</v>
      </c>
      <c r="BH63" s="9">
        <v>60.98</v>
      </c>
      <c r="BI63" s="9">
        <v>76.8</v>
      </c>
    </row>
    <row r="64" spans="2:61" ht="18" customHeight="1" x14ac:dyDescent="0.3">
      <c r="B64" s="1">
        <v>304</v>
      </c>
      <c r="C64" s="2" t="s">
        <v>5059</v>
      </c>
      <c r="D64" s="1" t="s">
        <v>14</v>
      </c>
      <c r="E64" s="3">
        <f>IFERROR(MIN(PH_Bidders),0)</f>
        <v>42</v>
      </c>
      <c r="F64" s="3">
        <f>IFERROR(MAX(PH_Bidders),0)</f>
        <v>76.8</v>
      </c>
      <c r="G64" s="3">
        <f>IFERROR(AVERAGE(PH_Bidders),0)</f>
        <v>54.263333333333328</v>
      </c>
      <c r="H64" s="40" t="str">
        <f>tbl_PH[[#This Row],[Item '#]]&amp;"     "&amp;tbl_PH[[#This Row],[Description]]&amp;"     ("&amp;tbl_PH[[#This Row],[Unit]]&amp;")"</f>
        <v>304     Aggregate Base – Roadways, Parking Lots &amp; Trash Enclosure Pavement - 6"     (CY)</v>
      </c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3"/>
      <c r="BD64" s="9">
        <v>42</v>
      </c>
      <c r="BE64" s="9">
        <v>53</v>
      </c>
      <c r="BF64" s="9">
        <v>50</v>
      </c>
      <c r="BG64" s="9">
        <v>55</v>
      </c>
      <c r="BH64" s="9">
        <v>48.78</v>
      </c>
      <c r="BI64" s="9">
        <v>76.8</v>
      </c>
    </row>
    <row r="65" spans="2:61" ht="18" customHeight="1" x14ac:dyDescent="0.3">
      <c r="B65" s="1">
        <v>304</v>
      </c>
      <c r="C65" s="2" t="s">
        <v>5179</v>
      </c>
      <c r="D65" s="1" t="s">
        <v>14</v>
      </c>
      <c r="E65" s="3">
        <f>IFERROR(MIN(PH_Bidders),0)</f>
        <v>0</v>
      </c>
      <c r="F65" s="3">
        <f>IFERROR(MAX(PH_Bidders),0)</f>
        <v>79.400000000000006</v>
      </c>
      <c r="G65" s="3">
        <f>IFERROR(AVERAGE(PH_Bidders),0)</f>
        <v>51.233333333333327</v>
      </c>
      <c r="H65" s="40" t="str">
        <f>tbl_PH[[#This Row],[Item '#]]&amp;"     "&amp;tbl_PH[[#This Row],[Description]]&amp;"     ("&amp;tbl_PH[[#This Row],[Unit]]&amp;")"</f>
        <v>304     Aggregate Base - Multi-Sport Court - 4"     (CY)</v>
      </c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3"/>
      <c r="BD65" s="9">
        <v>50</v>
      </c>
      <c r="BE65" s="9">
        <v>53</v>
      </c>
      <c r="BF65" s="9">
        <v>50</v>
      </c>
      <c r="BG65" s="9">
        <v>75</v>
      </c>
      <c r="BH65" s="9">
        <v>0</v>
      </c>
      <c r="BI65" s="9">
        <v>79.400000000000006</v>
      </c>
    </row>
    <row r="66" spans="2:61" ht="18" customHeight="1" x14ac:dyDescent="0.3">
      <c r="B66" s="1">
        <v>304</v>
      </c>
      <c r="C66" s="2" t="s">
        <v>5180</v>
      </c>
      <c r="D66" s="1" t="s">
        <v>14</v>
      </c>
      <c r="E66" s="3">
        <f>IFERROR(MIN(PH_Bidders),0)</f>
        <v>53</v>
      </c>
      <c r="F66" s="3">
        <f>IFERROR(MAX(PH_Bidders),0)</f>
        <v>76.8</v>
      </c>
      <c r="G66" s="3">
        <f>IFERROR(AVERAGE(PH_Bidders),0)</f>
        <v>60.796666666666674</v>
      </c>
      <c r="H66" s="40" t="str">
        <f>tbl_PH[[#This Row],[Item '#]]&amp;"     "&amp;tbl_PH[[#This Row],[Description]]&amp;"     ("&amp;tbl_PH[[#This Row],[Unit]]&amp;")"</f>
        <v>304     Aggregate Base - Aggregate Trail &amp; Asphalt Multi-Use Path - 6"     (CY)</v>
      </c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3"/>
      <c r="BD66" s="9">
        <v>55</v>
      </c>
      <c r="BE66" s="9">
        <v>53</v>
      </c>
      <c r="BF66" s="9">
        <v>64</v>
      </c>
      <c r="BG66" s="9">
        <v>55</v>
      </c>
      <c r="BH66" s="9">
        <v>60.98</v>
      </c>
      <c r="BI66" s="9">
        <v>76.8</v>
      </c>
    </row>
    <row r="67" spans="2:61" ht="18" customHeight="1" x14ac:dyDescent="0.3">
      <c r="B67" s="1">
        <v>304</v>
      </c>
      <c r="C67" s="2" t="s">
        <v>5060</v>
      </c>
      <c r="D67" s="1" t="s">
        <v>14</v>
      </c>
      <c r="E67" s="3">
        <f>IFERROR(MIN(PH_Bidders),0)</f>
        <v>50</v>
      </c>
      <c r="F67" s="3">
        <f>IFERROR(MAX(PH_Bidders),0)</f>
        <v>175</v>
      </c>
      <c r="G67" s="3">
        <f>IFERROR(AVERAGE(PH_Bidders),0)</f>
        <v>98.393333333333331</v>
      </c>
      <c r="H67" s="40" t="str">
        <f>tbl_PH[[#This Row],[Item '#]]&amp;"     "&amp;tbl_PH[[#This Row],[Description]]&amp;"     ("&amp;tbl_PH[[#This Row],[Unit]]&amp;")"</f>
        <v>304     Aggregate Base - ADA Trail Path from Shelter to Fire Ring - 4"     (CY)</v>
      </c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3"/>
      <c r="BD67" s="9">
        <v>175</v>
      </c>
      <c r="BE67" s="9">
        <v>90</v>
      </c>
      <c r="BF67" s="9">
        <v>50</v>
      </c>
      <c r="BG67" s="9">
        <v>75</v>
      </c>
      <c r="BH67" s="9">
        <v>121.96</v>
      </c>
      <c r="BI67" s="9">
        <v>78.400000000000006</v>
      </c>
    </row>
    <row r="68" spans="2:61" ht="18" customHeight="1" x14ac:dyDescent="0.3">
      <c r="B68" s="1">
        <v>304</v>
      </c>
      <c r="C68" s="2" t="s">
        <v>5061</v>
      </c>
      <c r="D68" s="1" t="s">
        <v>14</v>
      </c>
      <c r="E68" s="3">
        <f>IFERROR(MIN(PH_Bidders),0)</f>
        <v>50</v>
      </c>
      <c r="F68" s="3">
        <f>IFERROR(MAX(PH_Bidders),0)</f>
        <v>175</v>
      </c>
      <c r="G68" s="3">
        <f>IFERROR(AVERAGE(PH_Bidders),0)</f>
        <v>88.778333333333322</v>
      </c>
      <c r="H68" s="40" t="str">
        <f>tbl_PH[[#This Row],[Item '#]]&amp;"     "&amp;tbl_PH[[#This Row],[Description]]&amp;"     ("&amp;tbl_PH[[#This Row],[Unit]]&amp;")"</f>
        <v>304     Aggregate Base - Trash Enclosure Foundation - 4"     (CY)</v>
      </c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3"/>
      <c r="BD68" s="9">
        <v>175</v>
      </c>
      <c r="BE68" s="9">
        <v>75</v>
      </c>
      <c r="BF68" s="9">
        <v>50</v>
      </c>
      <c r="BG68" s="9">
        <v>75</v>
      </c>
      <c r="BH68" s="9">
        <v>79.27</v>
      </c>
      <c r="BI68" s="9">
        <v>78.400000000000006</v>
      </c>
    </row>
    <row r="69" spans="2:61" ht="18" customHeight="1" x14ac:dyDescent="0.3">
      <c r="B69" s="1">
        <v>304</v>
      </c>
      <c r="C69" s="2" t="s">
        <v>5062</v>
      </c>
      <c r="D69" s="1" t="s">
        <v>14</v>
      </c>
      <c r="E69" s="3">
        <f>IFERROR(MIN(PH_Bidders),0)</f>
        <v>60.98</v>
      </c>
      <c r="F69" s="3">
        <f>IFERROR(MAX(PH_Bidders),0)</f>
        <v>300</v>
      </c>
      <c r="G69" s="3">
        <f>IFERROR(AVERAGE(PH_Bidders),0)</f>
        <v>119.48</v>
      </c>
      <c r="H69" s="40" t="str">
        <f>tbl_PH[[#This Row],[Item '#]]&amp;"     "&amp;tbl_PH[[#This Row],[Description]]&amp;"     ("&amp;tbl_PH[[#This Row],[Unit]]&amp;")"</f>
        <v>304     Prefabricated Restroom/Shower House Facility – Aggregate Base Foundation – 6” - Installed Complete      (CY)</v>
      </c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3"/>
      <c r="BD69" s="9">
        <v>116.5</v>
      </c>
      <c r="BE69" s="9">
        <v>300</v>
      </c>
      <c r="BF69" s="9">
        <v>86</v>
      </c>
      <c r="BG69" s="9">
        <v>75</v>
      </c>
      <c r="BH69" s="9">
        <v>60.98</v>
      </c>
      <c r="BI69" s="9">
        <v>78.400000000000006</v>
      </c>
    </row>
    <row r="70" spans="2:61" ht="18" customHeight="1" x14ac:dyDescent="0.3">
      <c r="B70" s="1">
        <v>441</v>
      </c>
      <c r="C70" s="2" t="s">
        <v>5063</v>
      </c>
      <c r="D70" s="1" t="s">
        <v>14</v>
      </c>
      <c r="E70" s="3">
        <f>IFERROR(MIN(PH_Bidders),0)</f>
        <v>145</v>
      </c>
      <c r="F70" s="3">
        <f>IFERROR(MAX(PH_Bidders),0)</f>
        <v>180.49</v>
      </c>
      <c r="G70" s="3">
        <f>IFERROR(AVERAGE(PH_Bidders),0)</f>
        <v>159.83166666666668</v>
      </c>
      <c r="H70" s="40" t="str">
        <f>tbl_PH[[#This Row],[Item '#]]&amp;"     "&amp;tbl_PH[[#This Row],[Description]]&amp;"     ("&amp;tbl_PH[[#This Row],[Unit]]&amp;")"</f>
        <v>441     Asphalt Concrete Intermediate Course, Type 2 (448) - Roadways &amp; Parking Lots - 1-3/4"     (CY)</v>
      </c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3"/>
      <c r="BD70" s="9">
        <v>149.5</v>
      </c>
      <c r="BE70" s="9">
        <v>157</v>
      </c>
      <c r="BF70" s="9">
        <v>165</v>
      </c>
      <c r="BG70" s="9">
        <v>145</v>
      </c>
      <c r="BH70" s="9">
        <v>180.49</v>
      </c>
      <c r="BI70" s="9">
        <v>162</v>
      </c>
    </row>
    <row r="71" spans="2:61" ht="18" customHeight="1" x14ac:dyDescent="0.3">
      <c r="B71" s="1">
        <v>441</v>
      </c>
      <c r="C71" s="2" t="s">
        <v>5064</v>
      </c>
      <c r="D71" s="1" t="s">
        <v>14</v>
      </c>
      <c r="E71" s="3">
        <f>IFERROR(MIN(PH_Bidders),0)</f>
        <v>149.5</v>
      </c>
      <c r="F71" s="3">
        <f>IFERROR(MAX(PH_Bidders),0)</f>
        <v>260</v>
      </c>
      <c r="G71" s="3">
        <f>IFERROR(AVERAGE(PH_Bidders),0)</f>
        <v>181.66499999999999</v>
      </c>
      <c r="H71" s="40" t="str">
        <f>tbl_PH[[#This Row],[Item '#]]&amp;"     "&amp;tbl_PH[[#This Row],[Description]]&amp;"     ("&amp;tbl_PH[[#This Row],[Unit]]&amp;")"</f>
        <v>441     Asphalt Concrete Intermediate Course, Type 2 (448) – Asphalt Multi-Use Path - 1-1/2"     (CY)</v>
      </c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3"/>
      <c r="BD71" s="9">
        <v>149.5</v>
      </c>
      <c r="BE71" s="9">
        <v>157</v>
      </c>
      <c r="BF71" s="9">
        <v>165</v>
      </c>
      <c r="BG71" s="9">
        <v>260</v>
      </c>
      <c r="BH71" s="9">
        <v>180.49</v>
      </c>
      <c r="BI71" s="9">
        <v>178</v>
      </c>
    </row>
    <row r="72" spans="2:61" ht="18" customHeight="1" x14ac:dyDescent="0.3">
      <c r="B72" s="1">
        <v>441</v>
      </c>
      <c r="C72" s="2" t="s">
        <v>5065</v>
      </c>
      <c r="D72" s="1" t="s">
        <v>14</v>
      </c>
      <c r="E72" s="3">
        <f>IFERROR(MIN(PH_Bidders),0)</f>
        <v>159.5</v>
      </c>
      <c r="F72" s="3">
        <f>IFERROR(MAX(PH_Bidders),0)</f>
        <v>225</v>
      </c>
      <c r="G72" s="3">
        <f>IFERROR(AVERAGE(PH_Bidders),0)</f>
        <v>181.19833333333335</v>
      </c>
      <c r="H72" s="40" t="str">
        <f>tbl_PH[[#This Row],[Item '#]]&amp;"     "&amp;tbl_PH[[#This Row],[Description]]&amp;"     ("&amp;tbl_PH[[#This Row],[Unit]]&amp;")"</f>
        <v>441     Asphalt Concrete Surface Course, Type I (448) - RV Aprons - 1-1/2"     (CY)</v>
      </c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3"/>
      <c r="BD72" s="9">
        <v>159.5</v>
      </c>
      <c r="BE72" s="9">
        <v>168</v>
      </c>
      <c r="BF72" s="9">
        <v>176</v>
      </c>
      <c r="BG72" s="9">
        <v>225</v>
      </c>
      <c r="BH72" s="9">
        <v>192.69</v>
      </c>
      <c r="BI72" s="9">
        <v>166</v>
      </c>
    </row>
    <row r="73" spans="2:61" ht="18" customHeight="1" x14ac:dyDescent="0.3">
      <c r="B73" s="1">
        <v>441</v>
      </c>
      <c r="C73" s="2" t="s">
        <v>5066</v>
      </c>
      <c r="D73" s="1" t="s">
        <v>14</v>
      </c>
      <c r="E73" s="3">
        <f>IFERROR(MIN(PH_Bidders),0)</f>
        <v>159.5</v>
      </c>
      <c r="F73" s="3">
        <f>IFERROR(MAX(PH_Bidders),0)</f>
        <v>192.69</v>
      </c>
      <c r="G73" s="3">
        <f>IFERROR(AVERAGE(PH_Bidders),0)</f>
        <v>174.19833333333335</v>
      </c>
      <c r="H73" s="40" t="str">
        <f>tbl_PH[[#This Row],[Item '#]]&amp;"     "&amp;tbl_PH[[#This Row],[Description]]&amp;"     ("&amp;tbl_PH[[#This Row],[Unit]]&amp;")"</f>
        <v>441     Asphalt Concrete Surface Course, Type I (448) - Roadways &amp; Parking Lots - 1-1/4"     (CY)</v>
      </c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3"/>
      <c r="BD73" s="9">
        <v>159.5</v>
      </c>
      <c r="BE73" s="9">
        <v>168</v>
      </c>
      <c r="BF73" s="9">
        <v>176</v>
      </c>
      <c r="BG73" s="9">
        <v>175</v>
      </c>
      <c r="BH73" s="9">
        <v>192.69</v>
      </c>
      <c r="BI73" s="9">
        <v>174</v>
      </c>
    </row>
    <row r="74" spans="2:61" ht="18" customHeight="1" x14ac:dyDescent="0.3">
      <c r="B74" s="1">
        <v>441</v>
      </c>
      <c r="C74" s="2" t="s">
        <v>5067</v>
      </c>
      <c r="D74" s="1" t="s">
        <v>14</v>
      </c>
      <c r="E74" s="3">
        <f>IFERROR(MIN(PH_Bidders),0)</f>
        <v>159.5</v>
      </c>
      <c r="F74" s="3">
        <f>IFERROR(MAX(PH_Bidders),0)</f>
        <v>275</v>
      </c>
      <c r="G74" s="3">
        <f>IFERROR(AVERAGE(PH_Bidders),0)</f>
        <v>190.77166666666668</v>
      </c>
      <c r="H74" s="40" t="str">
        <f>tbl_PH[[#This Row],[Item '#]]&amp;"     "&amp;tbl_PH[[#This Row],[Description]]&amp;"     ("&amp;tbl_PH[[#This Row],[Unit]]&amp;")"</f>
        <v>441     Asphalt Concrete Surface Course, Type I (448) – Asphalt Multi-Use Path - 1-1/2"     (CY)</v>
      </c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3"/>
      <c r="BD74" s="9">
        <v>159.5</v>
      </c>
      <c r="BE74" s="9">
        <v>168</v>
      </c>
      <c r="BF74" s="9">
        <v>176</v>
      </c>
      <c r="BG74" s="9">
        <v>275</v>
      </c>
      <c r="BH74" s="9">
        <v>195.13</v>
      </c>
      <c r="BI74" s="9">
        <v>171</v>
      </c>
    </row>
    <row r="75" spans="2:61" ht="18" customHeight="1" x14ac:dyDescent="0.3">
      <c r="B75" s="1">
        <v>451</v>
      </c>
      <c r="C75" s="2" t="s">
        <v>5068</v>
      </c>
      <c r="D75" s="1" t="s">
        <v>14</v>
      </c>
      <c r="E75" s="3">
        <f>IFERROR(MIN(PH_Bidders),0)</f>
        <v>254</v>
      </c>
      <c r="F75" s="3">
        <f>IFERROR(MAX(PH_Bidders),0)</f>
        <v>700</v>
      </c>
      <c r="G75" s="3">
        <f>IFERROR(AVERAGE(PH_Bidders),0)</f>
        <v>467.63333333333338</v>
      </c>
      <c r="H75" s="40" t="str">
        <f>tbl_PH[[#This Row],[Item '#]]&amp;"     "&amp;tbl_PH[[#This Row],[Description]]&amp;"     ("&amp;tbl_PH[[#This Row],[Unit]]&amp;")"</f>
        <v>451     Reinforced Conc. Pavement – Trash Enclosure-Class QC1 –8”     (CY)</v>
      </c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3"/>
      <c r="BD75" s="9">
        <v>350</v>
      </c>
      <c r="BE75" s="9">
        <v>691</v>
      </c>
      <c r="BF75" s="9">
        <v>254</v>
      </c>
      <c r="BG75" s="9">
        <v>400</v>
      </c>
      <c r="BH75" s="9">
        <v>410.8</v>
      </c>
      <c r="BI75" s="9">
        <v>700</v>
      </c>
    </row>
    <row r="76" spans="2:61" ht="18" customHeight="1" x14ac:dyDescent="0.3">
      <c r="B76" s="1">
        <v>452</v>
      </c>
      <c r="C76" s="2" t="s">
        <v>5069</v>
      </c>
      <c r="D76" s="1" t="s">
        <v>14</v>
      </c>
      <c r="E76" s="3">
        <f>IFERROR(MIN(PH_Bidders),0)</f>
        <v>275</v>
      </c>
      <c r="F76" s="3">
        <f>IFERROR(MAX(PH_Bidders),0)</f>
        <v>388</v>
      </c>
      <c r="G76" s="3">
        <f>IFERROR(AVERAGE(PH_Bidders),0)</f>
        <v>336.84166666666664</v>
      </c>
      <c r="H76" s="40" t="str">
        <f>tbl_PH[[#This Row],[Item '#]]&amp;"     "&amp;tbl_PH[[#This Row],[Description]]&amp;"     ("&amp;tbl_PH[[#This Row],[Unit]]&amp;")"</f>
        <v>452     Non-Reinforced Concrete Pavement – Class QC1 - RV Pads - 5"     (CY)</v>
      </c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3"/>
      <c r="BD76" s="9">
        <v>300</v>
      </c>
      <c r="BE76" s="9">
        <v>388</v>
      </c>
      <c r="BF76" s="9">
        <v>275</v>
      </c>
      <c r="BG76" s="9">
        <v>325</v>
      </c>
      <c r="BH76" s="9">
        <v>346.05</v>
      </c>
      <c r="BI76" s="9">
        <v>387</v>
      </c>
    </row>
    <row r="77" spans="2:61" ht="18" customHeight="1" x14ac:dyDescent="0.3">
      <c r="B77" s="1">
        <v>511</v>
      </c>
      <c r="C77" s="2" t="s">
        <v>5070</v>
      </c>
      <c r="D77" s="1" t="s">
        <v>9</v>
      </c>
      <c r="E77" s="3">
        <f>IFERROR(MIN(PH_Bidders),0)</f>
        <v>3000</v>
      </c>
      <c r="F77" s="3">
        <f>IFERROR(MAX(PH_Bidders),0)</f>
        <v>19772</v>
      </c>
      <c r="G77" s="3">
        <f>IFERROR(AVERAGE(PH_Bidders),0)</f>
        <v>9451.2633333333342</v>
      </c>
      <c r="H77" s="40" t="str">
        <f>tbl_PH[[#This Row],[Item '#]]&amp;"     "&amp;tbl_PH[[#This Row],[Description]]&amp;"     ("&amp;tbl_PH[[#This Row],[Unit]]&amp;")"</f>
        <v>511     Prefabricated Restroom/Shower House Facility - Steps w/Associated Footer      (LS)</v>
      </c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3"/>
      <c r="BD77" s="9">
        <v>8000</v>
      </c>
      <c r="BE77" s="9">
        <v>15000</v>
      </c>
      <c r="BF77" s="9">
        <v>4350</v>
      </c>
      <c r="BG77" s="9">
        <v>3000</v>
      </c>
      <c r="BH77" s="9">
        <v>6585.58</v>
      </c>
      <c r="BI77" s="9">
        <v>19772</v>
      </c>
    </row>
    <row r="78" spans="2:61" ht="18" customHeight="1" x14ac:dyDescent="0.3">
      <c r="B78" s="1">
        <v>608</v>
      </c>
      <c r="C78" s="2" t="s">
        <v>5071</v>
      </c>
      <c r="D78" s="1" t="s">
        <v>48</v>
      </c>
      <c r="E78" s="3">
        <f>IFERROR(MIN(PH_Bidders),0)</f>
        <v>0</v>
      </c>
      <c r="F78" s="3">
        <f>IFERROR(MAX(PH_Bidders),0)</f>
        <v>8.8000000000000007</v>
      </c>
      <c r="G78" s="3">
        <f>IFERROR(AVERAGE(PH_Bidders),0)</f>
        <v>5.1333333333333337</v>
      </c>
      <c r="H78" s="40" t="str">
        <f>tbl_PH[[#This Row],[Item '#]]&amp;"     "&amp;tbl_PH[[#This Row],[Description]]&amp;"     ("&amp;tbl_PH[[#This Row],[Unit]]&amp;")"</f>
        <v>608     Concrete Multi-Sport Court Facility – 4” w/6X6X6 Welded Wire Fabric Mesh     (SF)</v>
      </c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3"/>
      <c r="BD78" s="9">
        <v>5</v>
      </c>
      <c r="BE78" s="9">
        <v>6.5</v>
      </c>
      <c r="BF78" s="9">
        <v>5.5</v>
      </c>
      <c r="BG78" s="9">
        <v>5</v>
      </c>
      <c r="BH78" s="9">
        <v>0</v>
      </c>
      <c r="BI78" s="9">
        <v>8.8000000000000007</v>
      </c>
    </row>
    <row r="79" spans="2:61" ht="18" customHeight="1" x14ac:dyDescent="0.3">
      <c r="B79" s="1">
        <v>608</v>
      </c>
      <c r="C79" s="2" t="s">
        <v>5072</v>
      </c>
      <c r="D79" s="1" t="s">
        <v>48</v>
      </c>
      <c r="E79" s="3">
        <f>IFERROR(MIN(PH_Bidders),0)</f>
        <v>4.32</v>
      </c>
      <c r="F79" s="3">
        <f>IFERROR(MAX(PH_Bidders),0)</f>
        <v>7.5</v>
      </c>
      <c r="G79" s="3">
        <f>IFERROR(AVERAGE(PH_Bidders),0)</f>
        <v>5.8033333333333337</v>
      </c>
      <c r="H79" s="40" t="str">
        <f>tbl_PH[[#This Row],[Item '#]]&amp;"     "&amp;tbl_PH[[#This Row],[Description]]&amp;"     ("&amp;tbl_PH[[#This Row],[Unit]]&amp;")"</f>
        <v>608     Campground Concrete Walk - 4" (Shelter Areas)     (SF)</v>
      </c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3"/>
      <c r="BD79" s="9">
        <v>5.5</v>
      </c>
      <c r="BE79" s="9">
        <v>7</v>
      </c>
      <c r="BF79" s="9">
        <v>5</v>
      </c>
      <c r="BG79" s="9">
        <v>5.5</v>
      </c>
      <c r="BH79" s="9">
        <v>4.32</v>
      </c>
      <c r="BI79" s="9">
        <v>7.5</v>
      </c>
    </row>
    <row r="80" spans="2:61" ht="18" customHeight="1" x14ac:dyDescent="0.3">
      <c r="B80" s="1">
        <v>608</v>
      </c>
      <c r="C80" s="2" t="s">
        <v>5073</v>
      </c>
      <c r="D80" s="1" t="s">
        <v>48</v>
      </c>
      <c r="E80" s="3">
        <f>IFERROR(MIN(PH_Bidders),0)</f>
        <v>5.5</v>
      </c>
      <c r="F80" s="3">
        <f>IFERROR(MAX(PH_Bidders),0)</f>
        <v>24</v>
      </c>
      <c r="G80" s="3">
        <f>IFERROR(AVERAGE(PH_Bidders),0)</f>
        <v>12.013333333333334</v>
      </c>
      <c r="H80" s="40" t="str">
        <f>tbl_PH[[#This Row],[Item '#]]&amp;"     "&amp;tbl_PH[[#This Row],[Description]]&amp;"     ("&amp;tbl_PH[[#This Row],[Unit]]&amp;")"</f>
        <v>608     Campground Concrete Walk – 4” (Detectable Warning Pads)     (SF)</v>
      </c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3"/>
      <c r="BD80" s="9">
        <v>5.5</v>
      </c>
      <c r="BE80" s="9">
        <v>24</v>
      </c>
      <c r="BF80" s="9">
        <v>7</v>
      </c>
      <c r="BG80" s="9">
        <v>6</v>
      </c>
      <c r="BH80" s="9">
        <v>7.78</v>
      </c>
      <c r="BI80" s="9">
        <v>21.8</v>
      </c>
    </row>
    <row r="81" spans="2:61" ht="18" customHeight="1" x14ac:dyDescent="0.3">
      <c r="B81" s="1">
        <v>608</v>
      </c>
      <c r="C81" s="2" t="s">
        <v>5074</v>
      </c>
      <c r="D81" s="1" t="s">
        <v>48</v>
      </c>
      <c r="E81" s="3">
        <f>IFERROR(MIN(PH_Bidders),0)</f>
        <v>5.49</v>
      </c>
      <c r="F81" s="3">
        <f>IFERROR(MAX(PH_Bidders),0)</f>
        <v>8.5</v>
      </c>
      <c r="G81" s="3">
        <f>IFERROR(AVERAGE(PH_Bidders),0)</f>
        <v>6.498333333333334</v>
      </c>
      <c r="H81" s="40" t="str">
        <f>tbl_PH[[#This Row],[Item '#]]&amp;"     "&amp;tbl_PH[[#This Row],[Description]]&amp;"     ("&amp;tbl_PH[[#This Row],[Unit]]&amp;")"</f>
        <v>608     Prefabricated Restroom/Shower House Facility Concrete Walk - 4"     (SF)</v>
      </c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3"/>
      <c r="BD81" s="9">
        <v>5.5</v>
      </c>
      <c r="BE81" s="9">
        <v>8.5</v>
      </c>
      <c r="BF81" s="9">
        <v>5.6</v>
      </c>
      <c r="BG81" s="9">
        <v>5.5</v>
      </c>
      <c r="BH81" s="9">
        <v>5.49</v>
      </c>
      <c r="BI81" s="9">
        <v>8.4</v>
      </c>
    </row>
    <row r="82" spans="2:61" ht="18" customHeight="1" x14ac:dyDescent="0.3">
      <c r="B82" s="1">
        <v>630</v>
      </c>
      <c r="C82" s="2" t="s">
        <v>5075</v>
      </c>
      <c r="D82" s="1" t="s">
        <v>59</v>
      </c>
      <c r="E82" s="3">
        <f>IFERROR(MIN(PH_Bidders),0)</f>
        <v>0</v>
      </c>
      <c r="F82" s="3">
        <f>IFERROR(MAX(PH_Bidders),0)</f>
        <v>310</v>
      </c>
      <c r="G82" s="3">
        <f>IFERROR(AVERAGE(PH_Bidders),0)</f>
        <v>200.83333333333334</v>
      </c>
      <c r="H82" s="40" t="str">
        <f>tbl_PH[[#This Row],[Item '#]]&amp;"     "&amp;tbl_PH[[#This Row],[Description]]&amp;"     ("&amp;tbl_PH[[#This Row],[Unit]]&amp;")"</f>
        <v>630     Traffic Control / Parking Signage     (EA)</v>
      </c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3"/>
      <c r="BD82" s="9">
        <v>310</v>
      </c>
      <c r="BE82" s="9">
        <v>242</v>
      </c>
      <c r="BF82" s="9">
        <v>231</v>
      </c>
      <c r="BG82" s="9">
        <v>250</v>
      </c>
      <c r="BH82" s="9">
        <v>0</v>
      </c>
      <c r="BI82" s="9">
        <v>172</v>
      </c>
    </row>
    <row r="83" spans="2:61" ht="18" customHeight="1" x14ac:dyDescent="0.3">
      <c r="B83" s="1">
        <v>642</v>
      </c>
      <c r="C83" s="2" t="s">
        <v>5076</v>
      </c>
      <c r="D83" s="1" t="s">
        <v>26</v>
      </c>
      <c r="E83" s="3">
        <f>IFERROR(MIN(PH_Bidders),0)</f>
        <v>1.5</v>
      </c>
      <c r="F83" s="3">
        <f>IFERROR(MAX(PH_Bidders),0)</f>
        <v>7.5</v>
      </c>
      <c r="G83" s="3">
        <f>IFERROR(AVERAGE(PH_Bidders),0)</f>
        <v>3.7116666666666664</v>
      </c>
      <c r="H83" s="40" t="str">
        <f>tbl_PH[[#This Row],[Item '#]]&amp;"     "&amp;tbl_PH[[#This Row],[Description]]&amp;"     ("&amp;tbl_PH[[#This Row],[Unit]]&amp;")"</f>
        <v>642     Channelizing Line     (FT)</v>
      </c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3"/>
      <c r="BD83" s="9">
        <v>6</v>
      </c>
      <c r="BE83" s="9">
        <v>1.5</v>
      </c>
      <c r="BF83" s="9">
        <v>1.5</v>
      </c>
      <c r="BG83" s="9">
        <v>1.5</v>
      </c>
      <c r="BH83" s="9">
        <v>4.2699999999999996</v>
      </c>
      <c r="BI83" s="9">
        <v>7.5</v>
      </c>
    </row>
    <row r="84" spans="2:61" ht="18" customHeight="1" x14ac:dyDescent="0.3">
      <c r="B84" s="1">
        <v>642</v>
      </c>
      <c r="C84" s="2" t="s">
        <v>5077</v>
      </c>
      <c r="D84" s="1" t="s">
        <v>26</v>
      </c>
      <c r="E84" s="3">
        <f>IFERROR(MIN(PH_Bidders),0)</f>
        <v>2.67</v>
      </c>
      <c r="F84" s="3">
        <f>IFERROR(MAX(PH_Bidders),0)</f>
        <v>10</v>
      </c>
      <c r="G84" s="3">
        <f>IFERROR(AVERAGE(PH_Bidders),0)</f>
        <v>7.3116666666666674</v>
      </c>
      <c r="H84" s="40" t="str">
        <f>tbl_PH[[#This Row],[Item '#]]&amp;"     "&amp;tbl_PH[[#This Row],[Description]]&amp;"     ("&amp;tbl_PH[[#This Row],[Unit]]&amp;")"</f>
        <v>642     Crosswalks     (FT)</v>
      </c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3"/>
      <c r="BD84" s="9">
        <v>6</v>
      </c>
      <c r="BE84" s="9">
        <v>10</v>
      </c>
      <c r="BF84" s="9">
        <v>10</v>
      </c>
      <c r="BG84" s="9">
        <v>10</v>
      </c>
      <c r="BH84" s="9">
        <v>2.67</v>
      </c>
      <c r="BI84" s="9">
        <v>5.2</v>
      </c>
    </row>
    <row r="85" spans="2:61" ht="18" customHeight="1" x14ac:dyDescent="0.3">
      <c r="B85" s="1">
        <v>642</v>
      </c>
      <c r="C85" s="2" t="s">
        <v>4096</v>
      </c>
      <c r="D85" s="1" t="s">
        <v>59</v>
      </c>
      <c r="E85" s="3">
        <f>IFERROR(MIN(PH_Bidders),0)</f>
        <v>72</v>
      </c>
      <c r="F85" s="3">
        <f>IFERROR(MAX(PH_Bidders),0)</f>
        <v>289</v>
      </c>
      <c r="G85" s="3">
        <f>IFERROR(AVERAGE(PH_Bidders),0)</f>
        <v>167.40333333333334</v>
      </c>
      <c r="H85" s="40" t="str">
        <f>tbl_PH[[#This Row],[Item '#]]&amp;"     "&amp;tbl_PH[[#This Row],[Description]]&amp;"     ("&amp;tbl_PH[[#This Row],[Unit]]&amp;")"</f>
        <v>642     Handicap Symbol Marking     (EA)</v>
      </c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3"/>
      <c r="BD85" s="9">
        <v>280</v>
      </c>
      <c r="BE85" s="9">
        <v>75</v>
      </c>
      <c r="BF85" s="9">
        <v>72</v>
      </c>
      <c r="BG85" s="9">
        <v>75</v>
      </c>
      <c r="BH85" s="9">
        <v>213.42</v>
      </c>
      <c r="BI85" s="9">
        <v>289</v>
      </c>
    </row>
    <row r="86" spans="2:61" ht="18" customHeight="1" x14ac:dyDescent="0.3">
      <c r="B86" s="1">
        <v>642</v>
      </c>
      <c r="C86" s="2" t="s">
        <v>4073</v>
      </c>
      <c r="D86" s="1" t="s">
        <v>26</v>
      </c>
      <c r="E86" s="3">
        <f>IFERROR(MIN(PH_Bidders),0)</f>
        <v>0.69</v>
      </c>
      <c r="F86" s="3">
        <f>IFERROR(MAX(PH_Bidders),0)</f>
        <v>4.8099999999999996</v>
      </c>
      <c r="G86" s="3">
        <f>IFERROR(AVERAGE(PH_Bidders),0)</f>
        <v>2.0249999999999999</v>
      </c>
      <c r="H86" s="40" t="str">
        <f>tbl_PH[[#This Row],[Item '#]]&amp;"     "&amp;tbl_PH[[#This Row],[Description]]&amp;"     ("&amp;tbl_PH[[#This Row],[Unit]]&amp;")"</f>
        <v>642     Parking Lot Stall Marking     (FT)</v>
      </c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3"/>
      <c r="BD86" s="9">
        <v>2</v>
      </c>
      <c r="BE86" s="9">
        <v>0.7</v>
      </c>
      <c r="BF86" s="9">
        <v>0.69</v>
      </c>
      <c r="BG86" s="9">
        <v>0.75</v>
      </c>
      <c r="BH86" s="9">
        <v>4.8099999999999996</v>
      </c>
      <c r="BI86" s="9">
        <v>3.2</v>
      </c>
    </row>
    <row r="87" spans="2:61" ht="18" customHeight="1" x14ac:dyDescent="0.3">
      <c r="B87" s="1">
        <v>703</v>
      </c>
      <c r="C87" s="2" t="s">
        <v>5078</v>
      </c>
      <c r="D87" s="1" t="s">
        <v>14</v>
      </c>
      <c r="E87" s="3">
        <f>IFERROR(MIN(PH_Bidders),0)</f>
        <v>79.27</v>
      </c>
      <c r="F87" s="3">
        <f>IFERROR(MAX(PH_Bidders),0)</f>
        <v>205</v>
      </c>
      <c r="G87" s="3">
        <f>IFERROR(AVERAGE(PH_Bidders),0)</f>
        <v>126.87833333333333</v>
      </c>
      <c r="H87" s="40" t="str">
        <f>tbl_PH[[#This Row],[Item '#]]&amp;"     "&amp;tbl_PH[[#This Row],[Description]]&amp;"     ("&amp;tbl_PH[[#This Row],[Unit]]&amp;")"</f>
        <v>703     No. 10 Limestone Screenings - ADA Trail Path from Shelter to Fire Ring - 1"     (CY)</v>
      </c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3"/>
      <c r="BD87" s="9">
        <v>205</v>
      </c>
      <c r="BE87" s="9">
        <v>135</v>
      </c>
      <c r="BF87" s="9">
        <v>100</v>
      </c>
      <c r="BG87" s="9">
        <v>100</v>
      </c>
      <c r="BH87" s="9">
        <v>79.27</v>
      </c>
      <c r="BI87" s="9">
        <v>142</v>
      </c>
    </row>
    <row r="88" spans="2:61" ht="18" customHeight="1" x14ac:dyDescent="0.3">
      <c r="B88" s="1">
        <v>703</v>
      </c>
      <c r="C88" s="2" t="s">
        <v>5079</v>
      </c>
      <c r="D88" s="1" t="s">
        <v>14</v>
      </c>
      <c r="E88" s="3">
        <f>IFERROR(MIN(PH_Bidders),0)</f>
        <v>0</v>
      </c>
      <c r="F88" s="3">
        <f>IFERROR(MAX(PH_Bidders),0)</f>
        <v>205</v>
      </c>
      <c r="G88" s="3">
        <f>IFERROR(AVERAGE(PH_Bidders),0)</f>
        <v>77.433333333333337</v>
      </c>
      <c r="H88" s="40" t="str">
        <f>tbl_PH[[#This Row],[Item '#]]&amp;"     "&amp;tbl_PH[[#This Row],[Description]]&amp;"     ("&amp;tbl_PH[[#This Row],[Unit]]&amp;")"</f>
        <v>703     No. 10 Limestone Screenings - Aggregate Trail - 1"     (CY)</v>
      </c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3"/>
      <c r="BD88" s="9">
        <v>205</v>
      </c>
      <c r="BE88" s="9">
        <v>60</v>
      </c>
      <c r="BF88" s="9">
        <v>50</v>
      </c>
      <c r="BG88" s="9">
        <v>65</v>
      </c>
      <c r="BH88" s="9">
        <v>0</v>
      </c>
      <c r="BI88" s="9">
        <v>84.6</v>
      </c>
    </row>
    <row r="89" spans="2:61" ht="18" customHeight="1" x14ac:dyDescent="0.3">
      <c r="B89" s="1">
        <v>712.14</v>
      </c>
      <c r="C89" s="2" t="s">
        <v>49</v>
      </c>
      <c r="D89" s="1" t="s">
        <v>48</v>
      </c>
      <c r="E89" s="3">
        <f>IFERROR(MIN(PH_Bidders),0)</f>
        <v>0</v>
      </c>
      <c r="F89" s="3">
        <f>IFERROR(MAX(PH_Bidders),0)</f>
        <v>50</v>
      </c>
      <c r="G89" s="3">
        <f>IFERROR(AVERAGE(PH_Bidders),0)</f>
        <v>27.583333333333332</v>
      </c>
      <c r="H89" s="40" t="str">
        <f>tbl_PH[[#This Row],[Item '#]]&amp;"     "&amp;tbl_PH[[#This Row],[Description]]&amp;"     ("&amp;tbl_PH[[#This Row],[Unit]]&amp;")"</f>
        <v>712.14     Detectable Warnings     (SF)</v>
      </c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3"/>
      <c r="BD89" s="9">
        <v>4</v>
      </c>
      <c r="BE89" s="9">
        <v>50</v>
      </c>
      <c r="BF89" s="9">
        <v>33</v>
      </c>
      <c r="BG89" s="9">
        <v>30</v>
      </c>
      <c r="BH89" s="9">
        <v>0</v>
      </c>
      <c r="BI89" s="9">
        <v>48.5</v>
      </c>
    </row>
    <row r="90" spans="2:61" ht="18" customHeight="1" x14ac:dyDescent="0.3">
      <c r="B90" s="1" t="s">
        <v>5053</v>
      </c>
      <c r="C90" s="2" t="s">
        <v>5080</v>
      </c>
      <c r="D90" s="1" t="s">
        <v>59</v>
      </c>
      <c r="E90" s="3">
        <f>IFERROR(MIN(PH_Bidders),0)</f>
        <v>80</v>
      </c>
      <c r="F90" s="3">
        <f>IFERROR(MAX(PH_Bidders),0)</f>
        <v>250</v>
      </c>
      <c r="G90" s="3">
        <f>IFERROR(AVERAGE(PH_Bidders),0)</f>
        <v>138.77833333333334</v>
      </c>
      <c r="H90" s="40" t="str">
        <f>tbl_PH[[#This Row],[Item '#]]&amp;"     "&amp;tbl_PH[[#This Row],[Description]]&amp;"     ("&amp;tbl_PH[[#This Row],[Unit]]&amp;")"</f>
        <v>Special     8' Long Concrete Wheel Stop     (EA)</v>
      </c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3"/>
      <c r="BD90" s="9">
        <v>250</v>
      </c>
      <c r="BE90" s="9">
        <v>110</v>
      </c>
      <c r="BF90" s="9">
        <v>80</v>
      </c>
      <c r="BG90" s="9">
        <v>175</v>
      </c>
      <c r="BH90" s="9">
        <v>91.67</v>
      </c>
      <c r="BI90" s="9">
        <v>126</v>
      </c>
    </row>
    <row r="91" spans="2:61" ht="18" customHeight="1" x14ac:dyDescent="0.3">
      <c r="B91" s="1" t="s">
        <v>5053</v>
      </c>
      <c r="C91" s="2" t="s">
        <v>5081</v>
      </c>
      <c r="D91" s="1" t="s">
        <v>12</v>
      </c>
      <c r="E91" s="3">
        <f>IFERROR(MIN(PH_Bidders),0)</f>
        <v>83</v>
      </c>
      <c r="F91" s="3">
        <f>IFERROR(MAX(PH_Bidders),0)</f>
        <v>239</v>
      </c>
      <c r="G91" s="3">
        <f>IFERROR(AVERAGE(PH_Bidders),0)</f>
        <v>136.35999999999999</v>
      </c>
      <c r="H91" s="40" t="str">
        <f>tbl_PH[[#This Row],[Item '#]]&amp;"     "&amp;tbl_PH[[#This Row],[Description]]&amp;"     ("&amp;tbl_PH[[#This Row],[Unit]]&amp;")"</f>
        <v>Special     Hand Railing – Prefabricated Restroom/ SH Facility - Steps     (LF)</v>
      </c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3"/>
      <c r="BD91" s="9">
        <v>162.5</v>
      </c>
      <c r="BE91" s="9">
        <v>83</v>
      </c>
      <c r="BF91" s="9">
        <v>239</v>
      </c>
      <c r="BG91" s="9">
        <v>100</v>
      </c>
      <c r="BH91" s="9">
        <v>113.66</v>
      </c>
      <c r="BI91" s="9">
        <v>120</v>
      </c>
    </row>
    <row r="92" spans="2:61" ht="18" customHeight="1" x14ac:dyDescent="0.3">
      <c r="B92" s="1" t="s">
        <v>5053</v>
      </c>
      <c r="C92" s="2" t="s">
        <v>5082</v>
      </c>
      <c r="D92" s="1" t="s">
        <v>12</v>
      </c>
      <c r="E92" s="3">
        <f>IFERROR(MIN(PH_Bidders),0)</f>
        <v>38</v>
      </c>
      <c r="F92" s="3">
        <f>IFERROR(MAX(PH_Bidders),0)</f>
        <v>87</v>
      </c>
      <c r="G92" s="3">
        <f>IFERROR(AVERAGE(PH_Bidders),0)</f>
        <v>61.688333333333333</v>
      </c>
      <c r="H92" s="40" t="str">
        <f>tbl_PH[[#This Row],[Item '#]]&amp;"     "&amp;tbl_PH[[#This Row],[Description]]&amp;"     ("&amp;tbl_PH[[#This Row],[Unit]]&amp;")"</f>
        <v>Special     Prefabricated Restroom/Shower House Facility – Concrete Foundation – Installed Complete      (LF)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3"/>
      <c r="BD92" s="9">
        <v>70</v>
      </c>
      <c r="BE92" s="9">
        <v>43.5</v>
      </c>
      <c r="BF92" s="9">
        <v>87</v>
      </c>
      <c r="BG92" s="9">
        <v>65</v>
      </c>
      <c r="BH92" s="9">
        <v>66.63</v>
      </c>
      <c r="BI92" s="9">
        <v>38</v>
      </c>
    </row>
    <row r="93" spans="2:61" ht="18" customHeight="1" x14ac:dyDescent="0.3">
      <c r="B93" s="1" t="s">
        <v>5053</v>
      </c>
      <c r="C93" s="2" t="s">
        <v>5083</v>
      </c>
      <c r="D93" s="1" t="s">
        <v>12</v>
      </c>
      <c r="E93" s="3">
        <f>IFERROR(MIN(PH_Bidders),0)</f>
        <v>30</v>
      </c>
      <c r="F93" s="3">
        <f>IFERROR(MAX(PH_Bidders),0)</f>
        <v>140</v>
      </c>
      <c r="G93" s="3">
        <f>IFERROR(AVERAGE(PH_Bidders),0)</f>
        <v>63.313333333333333</v>
      </c>
      <c r="H93" s="40" t="str">
        <f>tbl_PH[[#This Row],[Item '#]]&amp;"     "&amp;tbl_PH[[#This Row],[Description]]&amp;"     ("&amp;tbl_PH[[#This Row],[Unit]]&amp;")"</f>
        <v>Special     Prefabricated Restroom/Shower House Facility – Concrete Frost Pit Foundations – Installed Complete     (LF)</v>
      </c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3"/>
      <c r="BD93" s="9">
        <v>140</v>
      </c>
      <c r="BE93" s="9">
        <v>40</v>
      </c>
      <c r="BF93" s="9">
        <v>77</v>
      </c>
      <c r="BG93" s="9">
        <v>30</v>
      </c>
      <c r="BH93" s="9">
        <v>33.880000000000003</v>
      </c>
      <c r="BI93" s="9">
        <v>59</v>
      </c>
    </row>
    <row r="94" spans="2:61" ht="18" customHeight="1" x14ac:dyDescent="0.3">
      <c r="B94" s="1" t="s">
        <v>5053</v>
      </c>
      <c r="C94" s="2" t="s">
        <v>5084</v>
      </c>
      <c r="D94" s="1" t="s">
        <v>12</v>
      </c>
      <c r="E94" s="3">
        <f>IFERROR(MIN(PH_Bidders),0)</f>
        <v>18</v>
      </c>
      <c r="F94" s="3">
        <f>IFERROR(MAX(PH_Bidders),0)</f>
        <v>33.15</v>
      </c>
      <c r="G94" s="3">
        <f>IFERROR(AVERAGE(PH_Bidders),0)</f>
        <v>25.888333333333335</v>
      </c>
      <c r="H94" s="40" t="str">
        <f>tbl_PH[[#This Row],[Item '#]]&amp;"     "&amp;tbl_PH[[#This Row],[Description]]&amp;"     ("&amp;tbl_PH[[#This Row],[Unit]]&amp;")"</f>
        <v>Special     Playground Protective Surfacing Edging Only     (LF)</v>
      </c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3"/>
      <c r="BD94" s="9">
        <v>33.15</v>
      </c>
      <c r="BE94" s="9">
        <v>25</v>
      </c>
      <c r="BF94" s="9">
        <v>18</v>
      </c>
      <c r="BG94" s="9">
        <v>25</v>
      </c>
      <c r="BH94" s="9">
        <v>32.18</v>
      </c>
      <c r="BI94" s="9">
        <v>22</v>
      </c>
    </row>
    <row r="95" spans="2:61" ht="18" customHeight="1" x14ac:dyDescent="0.3">
      <c r="B95" s="1" t="s">
        <v>5053</v>
      </c>
      <c r="C95" s="2" t="s">
        <v>5085</v>
      </c>
      <c r="D95" s="1" t="s">
        <v>21</v>
      </c>
      <c r="E95" s="3">
        <f>IFERROR(MIN(PH_Bidders),0)</f>
        <v>1.5</v>
      </c>
      <c r="F95" s="3">
        <f>IFERROR(MAX(PH_Bidders),0)</f>
        <v>2.85</v>
      </c>
      <c r="G95" s="3">
        <f>IFERROR(AVERAGE(PH_Bidders),0)</f>
        <v>2.1466666666666669</v>
      </c>
      <c r="H95" s="40" t="str">
        <f>tbl_PH[[#This Row],[Item '#]]&amp;"     "&amp;tbl_PH[[#This Row],[Description]]&amp;"     ("&amp;tbl_PH[[#This Row],[Unit]]&amp;")"</f>
        <v>Special     Aggregate Trail &amp; Walkway Landscape Fabric – Hanes Geo Components Pro Silver/Steel – Installed Complete     (SY)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3"/>
      <c r="BD95" s="9">
        <v>2.85</v>
      </c>
      <c r="BE95" s="9">
        <v>1.8</v>
      </c>
      <c r="BF95" s="9">
        <v>2.5</v>
      </c>
      <c r="BG95" s="9">
        <v>1.5</v>
      </c>
      <c r="BH95" s="9">
        <v>1.83</v>
      </c>
      <c r="BI95" s="9">
        <v>2.4</v>
      </c>
    </row>
    <row r="96" spans="2:61" ht="18" customHeight="1" x14ac:dyDescent="0.3">
      <c r="B96" s="1" t="s">
        <v>5053</v>
      </c>
      <c r="C96" s="2" t="s">
        <v>5086</v>
      </c>
      <c r="D96" s="1" t="s">
        <v>12</v>
      </c>
      <c r="E96" s="3">
        <f>IFERROR(MIN(PH_Bidders),0)</f>
        <v>59</v>
      </c>
      <c r="F96" s="3">
        <f>IFERROR(MAX(PH_Bidders),0)</f>
        <v>79.27</v>
      </c>
      <c r="G96" s="3">
        <f>IFERROR(AVERAGE(PH_Bidders),0)</f>
        <v>66.311666666666667</v>
      </c>
      <c r="H96" s="40" t="str">
        <f>tbl_PH[[#This Row],[Item '#]]&amp;"     "&amp;tbl_PH[[#This Row],[Description]]&amp;"     ("&amp;tbl_PH[[#This Row],[Unit]]&amp;")"</f>
        <v>Special     Sanitary Sewer Conduit - 8" SDR 35 PVC - Installed Complete     (LF)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3"/>
      <c r="BD96" s="9">
        <v>60</v>
      </c>
      <c r="BE96" s="9">
        <v>59</v>
      </c>
      <c r="BF96" s="9">
        <v>61</v>
      </c>
      <c r="BG96" s="9">
        <v>70</v>
      </c>
      <c r="BH96" s="9">
        <v>79.27</v>
      </c>
      <c r="BI96" s="9">
        <v>68.599999999999994</v>
      </c>
    </row>
    <row r="97" spans="2:61" ht="18" customHeight="1" x14ac:dyDescent="0.3">
      <c r="B97" s="1" t="s">
        <v>5053</v>
      </c>
      <c r="C97" s="2" t="s">
        <v>5087</v>
      </c>
      <c r="D97" s="1" t="s">
        <v>59</v>
      </c>
      <c r="E97" s="3">
        <f>IFERROR(MIN(PH_Bidders),0)</f>
        <v>2700</v>
      </c>
      <c r="F97" s="3">
        <f>IFERROR(MAX(PH_Bidders),0)</f>
        <v>7000</v>
      </c>
      <c r="G97" s="3">
        <f>IFERROR(AVERAGE(PH_Bidders),0)</f>
        <v>4305.1866666666665</v>
      </c>
      <c r="H97" s="40" t="str">
        <f>tbl_PH[[#This Row],[Item '#]]&amp;"     "&amp;tbl_PH[[#This Row],[Description]]&amp;"     ("&amp;tbl_PH[[#This Row],[Unit]]&amp;")"</f>
        <v>Special     Sanitary - 48" Manhole     (EA)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3"/>
      <c r="BD97" s="9">
        <v>4800</v>
      </c>
      <c r="BE97" s="9">
        <v>2700</v>
      </c>
      <c r="BF97" s="9">
        <v>3250</v>
      </c>
      <c r="BG97" s="9">
        <v>7000</v>
      </c>
      <c r="BH97" s="9">
        <v>5122.12</v>
      </c>
      <c r="BI97" s="9">
        <v>2959</v>
      </c>
    </row>
    <row r="98" spans="2:61" ht="18" customHeight="1" x14ac:dyDescent="0.3">
      <c r="B98" s="1" t="s">
        <v>5053</v>
      </c>
      <c r="C98" s="2" t="s">
        <v>5088</v>
      </c>
      <c r="D98" s="1" t="s">
        <v>59</v>
      </c>
      <c r="E98" s="3">
        <f>IFERROR(MIN(PH_Bidders),0)</f>
        <v>1200</v>
      </c>
      <c r="F98" s="3">
        <f>IFERROR(MAX(PH_Bidders),0)</f>
        <v>3048.88</v>
      </c>
      <c r="G98" s="3">
        <f>IFERROR(AVERAGE(PH_Bidders),0)</f>
        <v>2439.3133333333335</v>
      </c>
      <c r="H98" s="40" t="str">
        <f>tbl_PH[[#This Row],[Item '#]]&amp;"     "&amp;tbl_PH[[#This Row],[Description]]&amp;"     ("&amp;tbl_PH[[#This Row],[Unit]]&amp;")"</f>
        <v>Special     Sanitary Lateral (4" PVC lateral, wye connection, connection cap, cleanout)     (EA)</v>
      </c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3"/>
      <c r="BD98" s="9">
        <v>1200</v>
      </c>
      <c r="BE98" s="9">
        <v>2650</v>
      </c>
      <c r="BF98" s="9">
        <v>2800</v>
      </c>
      <c r="BG98" s="9">
        <v>3000</v>
      </c>
      <c r="BH98" s="9">
        <v>3048.88</v>
      </c>
      <c r="BI98" s="9">
        <v>1937</v>
      </c>
    </row>
    <row r="99" spans="2:61" ht="18" customHeight="1" x14ac:dyDescent="0.3">
      <c r="B99" s="1" t="s">
        <v>5053</v>
      </c>
      <c r="C99" s="2" t="s">
        <v>5089</v>
      </c>
      <c r="D99" s="1" t="s">
        <v>59</v>
      </c>
      <c r="E99" s="3">
        <f>IFERROR(MIN(PH_Bidders),0)</f>
        <v>2467</v>
      </c>
      <c r="F99" s="3">
        <f>IFERROR(MAX(PH_Bidders),0)</f>
        <v>6969</v>
      </c>
      <c r="G99" s="3">
        <f>IFERROR(AVERAGE(PH_Bidders),0)</f>
        <v>4580.626666666667</v>
      </c>
      <c r="H99" s="40" t="str">
        <f>tbl_PH[[#This Row],[Item '#]]&amp;"     "&amp;tbl_PH[[#This Row],[Description]]&amp;"     ("&amp;tbl_PH[[#This Row],[Unit]]&amp;")"</f>
        <v>Special     Sanitary Lateral to CXT (4" PVC lateral, wye connection, connection cap, 2 cleanouts)     (EA)</v>
      </c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3"/>
      <c r="BD99" s="9">
        <v>2800</v>
      </c>
      <c r="BE99" s="9">
        <v>4150</v>
      </c>
      <c r="BF99" s="9">
        <v>6969</v>
      </c>
      <c r="BG99" s="9">
        <v>5000</v>
      </c>
      <c r="BH99" s="9">
        <v>6097.76</v>
      </c>
      <c r="BI99" s="9">
        <v>2467</v>
      </c>
    </row>
    <row r="100" spans="2:61" ht="18" customHeight="1" x14ac:dyDescent="0.3">
      <c r="B100" s="1" t="s">
        <v>5053</v>
      </c>
      <c r="C100" s="2" t="s">
        <v>5090</v>
      </c>
      <c r="D100" s="1" t="s">
        <v>59</v>
      </c>
      <c r="E100" s="3">
        <f>IFERROR(MIN(PH_Bidders),0)</f>
        <v>97115</v>
      </c>
      <c r="F100" s="3">
        <f>IFERROR(MAX(PH_Bidders),0)</f>
        <v>120000</v>
      </c>
      <c r="G100" s="3">
        <f>IFERROR(AVERAGE(PH_Bidders),0)</f>
        <v>108036</v>
      </c>
      <c r="H100" s="40" t="str">
        <f>tbl_PH[[#This Row],[Item '#]]&amp;"     "&amp;tbl_PH[[#This Row],[Description]]&amp;"     ("&amp;tbl_PH[[#This Row],[Unit]]&amp;")"</f>
        <v>Special     Grinder Pump Station – Installed Complete     (EA)</v>
      </c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3"/>
      <c r="BD100" s="9">
        <v>112000</v>
      </c>
      <c r="BE100" s="9">
        <v>98000</v>
      </c>
      <c r="BF100" s="9">
        <v>115000</v>
      </c>
      <c r="BG100" s="9">
        <v>120000</v>
      </c>
      <c r="BH100" s="9">
        <v>106101</v>
      </c>
      <c r="BI100" s="9">
        <v>97115</v>
      </c>
    </row>
    <row r="101" spans="2:61" ht="18" customHeight="1" x14ac:dyDescent="0.3">
      <c r="B101" s="1" t="s">
        <v>5053</v>
      </c>
      <c r="C101" s="2" t="s">
        <v>5091</v>
      </c>
      <c r="D101" s="1" t="s">
        <v>12</v>
      </c>
      <c r="E101" s="3">
        <f>IFERROR(MIN(PH_Bidders),0)</f>
        <v>14</v>
      </c>
      <c r="F101" s="3">
        <f>IFERROR(MAX(PH_Bidders),0)</f>
        <v>35</v>
      </c>
      <c r="G101" s="3">
        <f>IFERROR(AVERAGE(PH_Bidders),0)</f>
        <v>23.751666666666665</v>
      </c>
      <c r="H101" s="40" t="str">
        <f>tbl_PH[[#This Row],[Item '#]]&amp;"     "&amp;tbl_PH[[#This Row],[Description]]&amp;"     ("&amp;tbl_PH[[#This Row],[Unit]]&amp;")"</f>
        <v>Special     Force Main Conduit - 2” HDPE – Installed Complete     (LF)</v>
      </c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3"/>
      <c r="BD101" s="9">
        <v>35</v>
      </c>
      <c r="BE101" s="9">
        <v>30</v>
      </c>
      <c r="BF101" s="9">
        <v>14</v>
      </c>
      <c r="BG101" s="9">
        <v>20</v>
      </c>
      <c r="BH101" s="9">
        <v>19.510000000000002</v>
      </c>
      <c r="BI101" s="9">
        <v>24</v>
      </c>
    </row>
    <row r="102" spans="2:61" ht="18" customHeight="1" x14ac:dyDescent="0.3">
      <c r="B102" s="1" t="s">
        <v>5053</v>
      </c>
      <c r="C102" s="2" t="s">
        <v>5092</v>
      </c>
      <c r="D102" s="1" t="s">
        <v>12</v>
      </c>
      <c r="E102" s="3">
        <f>IFERROR(MIN(PH_Bidders),0)</f>
        <v>11.9</v>
      </c>
      <c r="F102" s="3">
        <f>IFERROR(MAX(PH_Bidders),0)</f>
        <v>40</v>
      </c>
      <c r="G102" s="3">
        <f>IFERROR(AVERAGE(PH_Bidders),0)</f>
        <v>19.516666666666669</v>
      </c>
      <c r="H102" s="40" t="str">
        <f>tbl_PH[[#This Row],[Item '#]]&amp;"     "&amp;tbl_PH[[#This Row],[Description]]&amp;"     ("&amp;tbl_PH[[#This Row],[Unit]]&amp;")"</f>
        <v>Special     Electrical Utility Primary Service Underground Conduit - Installed By Contractor     (LF)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3"/>
      <c r="BD102" s="9">
        <v>40</v>
      </c>
      <c r="BE102" s="9">
        <v>15</v>
      </c>
      <c r="BF102" s="9">
        <v>18</v>
      </c>
      <c r="BG102" s="9">
        <v>20</v>
      </c>
      <c r="BH102" s="9">
        <v>12.2</v>
      </c>
      <c r="BI102" s="9">
        <v>11.9</v>
      </c>
    </row>
    <row r="103" spans="2:61" ht="18" customHeight="1" x14ac:dyDescent="0.3">
      <c r="B103" s="1" t="s">
        <v>5053</v>
      </c>
      <c r="C103" s="2" t="s">
        <v>5093</v>
      </c>
      <c r="D103" s="1" t="s">
        <v>59</v>
      </c>
      <c r="E103" s="3">
        <f>IFERROR(MIN(PH_Bidders),0)</f>
        <v>16966</v>
      </c>
      <c r="F103" s="3">
        <f>IFERROR(MAX(PH_Bidders),0)</f>
        <v>26000</v>
      </c>
      <c r="G103" s="3">
        <f>IFERROR(AVERAGE(PH_Bidders),0)</f>
        <v>20589.149999999998</v>
      </c>
      <c r="H103" s="40" t="str">
        <f>tbl_PH[[#This Row],[Item '#]]&amp;"     "&amp;tbl_PH[[#This Row],[Description]]&amp;"     ("&amp;tbl_PH[[#This Row],[Unit]]&amp;")"</f>
        <v>Special     Main Distribution Panels     (EA)</v>
      </c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3"/>
      <c r="BD103" s="9">
        <v>26000</v>
      </c>
      <c r="BE103" s="9">
        <v>17500</v>
      </c>
      <c r="BF103" s="9">
        <v>18300</v>
      </c>
      <c r="BG103" s="9">
        <v>26000</v>
      </c>
      <c r="BH103" s="9">
        <v>18768.900000000001</v>
      </c>
      <c r="BI103" s="9">
        <v>16966</v>
      </c>
    </row>
    <row r="104" spans="2:61" ht="18" customHeight="1" x14ac:dyDescent="0.3">
      <c r="B104" s="1" t="s">
        <v>5053</v>
      </c>
      <c r="C104" s="2" t="s">
        <v>5094</v>
      </c>
      <c r="D104" s="1" t="s">
        <v>59</v>
      </c>
      <c r="E104" s="3">
        <f>IFERROR(MIN(PH_Bidders),0)</f>
        <v>1150</v>
      </c>
      <c r="F104" s="3">
        <f>IFERROR(MAX(PH_Bidders),0)</f>
        <v>1400</v>
      </c>
      <c r="G104" s="3">
        <f>IFERROR(AVERAGE(PH_Bidders),0)</f>
        <v>1255.4216666666666</v>
      </c>
      <c r="H104" s="40" t="str">
        <f>tbl_PH[[#This Row],[Item '#]]&amp;"     "&amp;tbl_PH[[#This Row],[Description]]&amp;"     ("&amp;tbl_PH[[#This Row],[Unit]]&amp;")"</f>
        <v>Special     Electrical Junction Box     (EA)</v>
      </c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3"/>
      <c r="BD104" s="9">
        <v>1400</v>
      </c>
      <c r="BE104" s="9">
        <v>1150</v>
      </c>
      <c r="BF104" s="9">
        <v>1192</v>
      </c>
      <c r="BG104" s="9">
        <v>1200</v>
      </c>
      <c r="BH104" s="9">
        <v>1230.53</v>
      </c>
      <c r="BI104" s="9">
        <v>1360</v>
      </c>
    </row>
    <row r="105" spans="2:61" ht="18" customHeight="1" x14ac:dyDescent="0.3">
      <c r="B105" s="1" t="s">
        <v>5053</v>
      </c>
      <c r="C105" s="2" t="s">
        <v>5095</v>
      </c>
      <c r="D105" s="1" t="s">
        <v>12</v>
      </c>
      <c r="E105" s="3">
        <f>IFERROR(MIN(PH_Bidders),0)</f>
        <v>14.66</v>
      </c>
      <c r="F105" s="3">
        <f>IFERROR(MAX(PH_Bidders),0)</f>
        <v>25</v>
      </c>
      <c r="G105" s="3">
        <f>IFERROR(AVERAGE(PH_Bidders),0)</f>
        <v>21.243333333333332</v>
      </c>
      <c r="H105" s="40" t="str">
        <f>tbl_PH[[#This Row],[Item '#]]&amp;"     "&amp;tbl_PH[[#This Row],[Description]]&amp;"     ("&amp;tbl_PH[[#This Row],[Unit]]&amp;")"</f>
        <v>Special     Electrical Distribution Conduit &amp; Cable – Installed Complete     (LF)</v>
      </c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3"/>
      <c r="BD105" s="9">
        <v>25</v>
      </c>
      <c r="BE105" s="9">
        <v>22</v>
      </c>
      <c r="BF105" s="9">
        <v>24</v>
      </c>
      <c r="BG105" s="9">
        <v>25</v>
      </c>
      <c r="BH105" s="9">
        <v>14.66</v>
      </c>
      <c r="BI105" s="9">
        <v>16.8</v>
      </c>
    </row>
    <row r="106" spans="2:61" ht="18" customHeight="1" x14ac:dyDescent="0.3">
      <c r="B106" s="1" t="s">
        <v>5053</v>
      </c>
      <c r="C106" s="2" t="s">
        <v>5096</v>
      </c>
      <c r="D106" s="1" t="s">
        <v>59</v>
      </c>
      <c r="E106" s="3">
        <f>IFERROR(MIN(PH_Bidders),0)</f>
        <v>360</v>
      </c>
      <c r="F106" s="3">
        <f>IFERROR(MAX(PH_Bidders),0)</f>
        <v>6500</v>
      </c>
      <c r="G106" s="3">
        <f>IFERROR(AVERAGE(PH_Bidders),0)</f>
        <v>2711.228333333333</v>
      </c>
      <c r="H106" s="40" t="str">
        <f>tbl_PH[[#This Row],[Item '#]]&amp;"     "&amp;tbl_PH[[#This Row],[Description]]&amp;"     ("&amp;tbl_PH[[#This Row],[Unit]]&amp;")"</f>
        <v>Special     Distribution Panels Concrete Base      (EA)</v>
      </c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3"/>
      <c r="BD106" s="9">
        <v>6500</v>
      </c>
      <c r="BE106" s="9">
        <v>3200</v>
      </c>
      <c r="BF106" s="9">
        <v>2000</v>
      </c>
      <c r="BG106" s="9">
        <v>2500</v>
      </c>
      <c r="BH106" s="9">
        <v>1707.37</v>
      </c>
      <c r="BI106" s="9">
        <v>360</v>
      </c>
    </row>
    <row r="107" spans="2:61" ht="18" customHeight="1" x14ac:dyDescent="0.3">
      <c r="B107" s="1" t="s">
        <v>5053</v>
      </c>
      <c r="C107" s="2" t="s">
        <v>5097</v>
      </c>
      <c r="D107" s="1" t="s">
        <v>12</v>
      </c>
      <c r="E107" s="3">
        <f>IFERROR(MIN(PH_Bidders),0)</f>
        <v>4</v>
      </c>
      <c r="F107" s="3">
        <f>IFERROR(MAX(PH_Bidders),0)</f>
        <v>20</v>
      </c>
      <c r="G107" s="3">
        <f>IFERROR(AVERAGE(PH_Bidders),0)</f>
        <v>9.6333333333333346</v>
      </c>
      <c r="H107" s="40" t="str">
        <f>tbl_PH[[#This Row],[Item '#]]&amp;"     "&amp;tbl_PH[[#This Row],[Description]]&amp;"     ("&amp;tbl_PH[[#This Row],[Unit]]&amp;")"</f>
        <v>Special     Communication Installation Trench      (LF)</v>
      </c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3"/>
      <c r="BD107" s="9">
        <v>20</v>
      </c>
      <c r="BE107" s="9">
        <v>10</v>
      </c>
      <c r="BF107" s="9">
        <v>4</v>
      </c>
      <c r="BG107" s="9">
        <v>6</v>
      </c>
      <c r="BH107" s="9">
        <v>12.2</v>
      </c>
      <c r="BI107" s="9">
        <v>5.6</v>
      </c>
    </row>
    <row r="108" spans="2:61" ht="18" customHeight="1" x14ac:dyDescent="0.3">
      <c r="B108" s="1" t="s">
        <v>5053</v>
      </c>
      <c r="C108" s="2" t="s">
        <v>5098</v>
      </c>
      <c r="D108" s="1" t="s">
        <v>12</v>
      </c>
      <c r="E108" s="3">
        <f>IFERROR(MIN(PH_Bidders),0)</f>
        <v>4</v>
      </c>
      <c r="F108" s="3">
        <f>IFERROR(MAX(PH_Bidders),0)</f>
        <v>10</v>
      </c>
      <c r="G108" s="3">
        <f>IFERROR(AVERAGE(PH_Bidders),0)</f>
        <v>6.4633333333333338</v>
      </c>
      <c r="H108" s="40" t="str">
        <f>tbl_PH[[#This Row],[Item '#]]&amp;"     "&amp;tbl_PH[[#This Row],[Description]]&amp;"     ("&amp;tbl_PH[[#This Row],[Unit]]&amp;")"</f>
        <v>Special     Communication Conduit - 1-1/4"     (LF)</v>
      </c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3"/>
      <c r="BD108" s="9">
        <v>5</v>
      </c>
      <c r="BE108" s="9">
        <v>6.5</v>
      </c>
      <c r="BF108" s="9">
        <v>10</v>
      </c>
      <c r="BG108" s="9">
        <v>4</v>
      </c>
      <c r="BH108" s="9">
        <v>6.88</v>
      </c>
      <c r="BI108" s="9">
        <v>6.4</v>
      </c>
    </row>
    <row r="109" spans="2:61" ht="18" customHeight="1" x14ac:dyDescent="0.3">
      <c r="B109" s="1" t="s">
        <v>5053</v>
      </c>
      <c r="C109" s="2" t="s">
        <v>5099</v>
      </c>
      <c r="D109" s="1" t="s">
        <v>59</v>
      </c>
      <c r="E109" s="3">
        <f>IFERROR(MIN(PH_Bidders),0)</f>
        <v>724</v>
      </c>
      <c r="F109" s="3">
        <f>IFERROR(MAX(PH_Bidders),0)</f>
        <v>1540</v>
      </c>
      <c r="G109" s="3">
        <f>IFERROR(AVERAGE(PH_Bidders),0)</f>
        <v>1013.3533333333334</v>
      </c>
      <c r="H109" s="40" t="str">
        <f>tbl_PH[[#This Row],[Item '#]]&amp;"     "&amp;tbl_PH[[#This Row],[Description]]&amp;"     ("&amp;tbl_PH[[#This Row],[Unit]]&amp;")"</f>
        <v>Special     Communication Junction Box - 1-1/4"     (EA)</v>
      </c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3"/>
      <c r="BD109" s="9">
        <v>1200</v>
      </c>
      <c r="BE109" s="9">
        <v>785</v>
      </c>
      <c r="BF109" s="9">
        <v>1540</v>
      </c>
      <c r="BG109" s="9">
        <v>1000</v>
      </c>
      <c r="BH109" s="9">
        <v>831.12</v>
      </c>
      <c r="BI109" s="9">
        <v>724</v>
      </c>
    </row>
    <row r="110" spans="2:61" ht="18" customHeight="1" x14ac:dyDescent="0.3">
      <c r="B110" s="1" t="s">
        <v>5053</v>
      </c>
      <c r="C110" s="2" t="s">
        <v>5100</v>
      </c>
      <c r="D110" s="1" t="s">
        <v>12</v>
      </c>
      <c r="E110" s="3">
        <f>IFERROR(MIN(PH_Bidders),0)</f>
        <v>9.5</v>
      </c>
      <c r="F110" s="3">
        <f>IFERROR(MAX(PH_Bidders),0)</f>
        <v>50</v>
      </c>
      <c r="G110" s="3">
        <f>IFERROR(AVERAGE(PH_Bidders),0)</f>
        <v>28.98833333333333</v>
      </c>
      <c r="H110" s="40" t="str">
        <f>tbl_PH[[#This Row],[Item '#]]&amp;"     "&amp;tbl_PH[[#This Row],[Description]]&amp;"     ("&amp;tbl_PH[[#This Row],[Unit]]&amp;")"</f>
        <v>Special     Water – 2.00" Copper Service Branch to Shelter Drinking Fountain and Prefabricated Toilet/Showerhouse Facility     (LF)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3"/>
      <c r="BD110" s="9">
        <v>50</v>
      </c>
      <c r="BE110" s="9">
        <v>9.5</v>
      </c>
      <c r="BF110" s="9">
        <v>35</v>
      </c>
      <c r="BG110" s="9">
        <v>30</v>
      </c>
      <c r="BH110" s="9">
        <v>26.83</v>
      </c>
      <c r="BI110" s="9">
        <v>22.6</v>
      </c>
    </row>
    <row r="111" spans="2:61" ht="18" customHeight="1" x14ac:dyDescent="0.3">
      <c r="B111" s="1" t="s">
        <v>5053</v>
      </c>
      <c r="C111" s="2" t="s">
        <v>5101</v>
      </c>
      <c r="D111" s="1" t="s">
        <v>12</v>
      </c>
      <c r="E111" s="3">
        <f>IFERROR(MIN(PH_Bidders),0)</f>
        <v>20</v>
      </c>
      <c r="F111" s="3">
        <f>IFERROR(MAX(PH_Bidders),0)</f>
        <v>41.46</v>
      </c>
      <c r="G111" s="3">
        <f>IFERROR(AVERAGE(PH_Bidders),0)</f>
        <v>27.343333333333334</v>
      </c>
      <c r="H111" s="40" t="str">
        <f>tbl_PH[[#This Row],[Item '#]]&amp;"     "&amp;tbl_PH[[#This Row],[Description]]&amp;"     ("&amp;tbl_PH[[#This Row],[Unit]]&amp;")"</f>
        <v>Special     Water - 2" Water Main - Installed Complete     (LF)</v>
      </c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3"/>
      <c r="BD111" s="9">
        <v>30</v>
      </c>
      <c r="BE111" s="9">
        <v>20</v>
      </c>
      <c r="BF111" s="9">
        <v>24</v>
      </c>
      <c r="BG111" s="9">
        <v>20</v>
      </c>
      <c r="BH111" s="9">
        <v>41.46</v>
      </c>
      <c r="BI111" s="9">
        <v>28.6</v>
      </c>
    </row>
    <row r="112" spans="2:61" ht="18" customHeight="1" x14ac:dyDescent="0.3">
      <c r="B112" s="1" t="s">
        <v>5053</v>
      </c>
      <c r="C112" s="2" t="s">
        <v>5102</v>
      </c>
      <c r="D112" s="1" t="s">
        <v>12</v>
      </c>
      <c r="E112" s="3">
        <f>IFERROR(MIN(PH_Bidders),0)</f>
        <v>28</v>
      </c>
      <c r="F112" s="3">
        <f>IFERROR(MAX(PH_Bidders),0)</f>
        <v>489.39</v>
      </c>
      <c r="G112" s="3">
        <f>IFERROR(AVERAGE(PH_Bidders),0)</f>
        <v>110.53166666666665</v>
      </c>
      <c r="H112" s="40" t="str">
        <f>tbl_PH[[#This Row],[Item '#]]&amp;"     "&amp;tbl_PH[[#This Row],[Description]]&amp;"     ("&amp;tbl_PH[[#This Row],[Unit]]&amp;")"</f>
        <v>Special     Water - 4" Water Main - Installed Complete     (LF)</v>
      </c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3"/>
      <c r="BD112" s="9">
        <v>40</v>
      </c>
      <c r="BE112" s="9">
        <v>28</v>
      </c>
      <c r="BF112" s="9">
        <v>32</v>
      </c>
      <c r="BG112" s="9">
        <v>35</v>
      </c>
      <c r="BH112" s="9">
        <v>489.39</v>
      </c>
      <c r="BI112" s="9">
        <v>38.799999999999997</v>
      </c>
    </row>
    <row r="113" spans="2:61" ht="18" customHeight="1" x14ac:dyDescent="0.3">
      <c r="B113" s="1" t="s">
        <v>5053</v>
      </c>
      <c r="C113" s="2" t="s">
        <v>5103</v>
      </c>
      <c r="D113" s="1" t="s">
        <v>59</v>
      </c>
      <c r="E113" s="3">
        <f>IFERROR(MIN(PH_Bidders),0)</f>
        <v>618</v>
      </c>
      <c r="F113" s="3">
        <f>IFERROR(MAX(PH_Bidders),0)</f>
        <v>2804.97</v>
      </c>
      <c r="G113" s="3">
        <f>IFERROR(AVERAGE(PH_Bidders),0)</f>
        <v>1737.1616666666666</v>
      </c>
      <c r="H113" s="40" t="str">
        <f>tbl_PH[[#This Row],[Item '#]]&amp;"     "&amp;tbl_PH[[#This Row],[Description]]&amp;"     ("&amp;tbl_PH[[#This Row],[Unit]]&amp;")"</f>
        <v>Special     Water Lateral -1" water line, valve assembly, water connection     (EA)</v>
      </c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3"/>
      <c r="BD113" s="9">
        <v>1400</v>
      </c>
      <c r="BE113" s="9">
        <v>1700</v>
      </c>
      <c r="BF113" s="9">
        <v>2150</v>
      </c>
      <c r="BG113" s="9">
        <v>1750</v>
      </c>
      <c r="BH113" s="9">
        <v>2804.97</v>
      </c>
      <c r="BI113" s="9">
        <v>618</v>
      </c>
    </row>
    <row r="114" spans="2:61" ht="18" customHeight="1" x14ac:dyDescent="0.3">
      <c r="B114" s="1" t="s">
        <v>5053</v>
      </c>
      <c r="C114" s="2" t="s">
        <v>5104</v>
      </c>
      <c r="D114" s="1" t="s">
        <v>59</v>
      </c>
      <c r="E114" s="3">
        <f>IFERROR(MIN(PH_Bidders),0)</f>
        <v>812</v>
      </c>
      <c r="F114" s="3">
        <f>IFERROR(MAX(PH_Bidders),0)</f>
        <v>1646.39</v>
      </c>
      <c r="G114" s="3">
        <f>IFERROR(AVERAGE(PH_Bidders),0)</f>
        <v>1226.3983333333333</v>
      </c>
      <c r="H114" s="40" t="str">
        <f>tbl_PH[[#This Row],[Item '#]]&amp;"     "&amp;tbl_PH[[#This Row],[Description]]&amp;"     ("&amp;tbl_PH[[#This Row],[Unit]]&amp;")"</f>
        <v>Special     4"  Water Valve Assembly and Box     (EA)</v>
      </c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3"/>
      <c r="BD114" s="9">
        <v>1500</v>
      </c>
      <c r="BE114" s="9">
        <v>1400</v>
      </c>
      <c r="BF114" s="9">
        <v>900</v>
      </c>
      <c r="BG114" s="9">
        <v>1100</v>
      </c>
      <c r="BH114" s="9">
        <v>1646.39</v>
      </c>
      <c r="BI114" s="9">
        <v>812</v>
      </c>
    </row>
    <row r="115" spans="2:61" ht="18" customHeight="1" x14ac:dyDescent="0.3">
      <c r="B115" s="1" t="s">
        <v>5053</v>
      </c>
      <c r="C115" s="2" t="s">
        <v>5105</v>
      </c>
      <c r="D115" s="1" t="s">
        <v>59</v>
      </c>
      <c r="E115" s="3">
        <f>IFERROR(MIN(PH_Bidders),0)</f>
        <v>598</v>
      </c>
      <c r="F115" s="3">
        <f>IFERROR(MAX(PH_Bidders),0)</f>
        <v>1646.39</v>
      </c>
      <c r="G115" s="3">
        <f>IFERROR(AVERAGE(PH_Bidders),0)</f>
        <v>982.39833333333343</v>
      </c>
      <c r="H115" s="40" t="str">
        <f>tbl_PH[[#This Row],[Item '#]]&amp;"     "&amp;tbl_PH[[#This Row],[Description]]&amp;"     ("&amp;tbl_PH[[#This Row],[Unit]]&amp;")"</f>
        <v>Special     2"  Water Valve Assembly and Box     (EA)</v>
      </c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3"/>
      <c r="BD115" s="9">
        <v>1000</v>
      </c>
      <c r="BE115" s="9">
        <v>900</v>
      </c>
      <c r="BF115" s="9">
        <v>750</v>
      </c>
      <c r="BG115" s="9">
        <v>1000</v>
      </c>
      <c r="BH115" s="9">
        <v>1646.39</v>
      </c>
      <c r="BI115" s="9">
        <v>598</v>
      </c>
    </row>
    <row r="116" spans="2:61" ht="18" customHeight="1" x14ac:dyDescent="0.3">
      <c r="B116" s="1" t="s">
        <v>5053</v>
      </c>
      <c r="C116" s="2" t="s">
        <v>5106</v>
      </c>
      <c r="D116" s="1" t="s">
        <v>59</v>
      </c>
      <c r="E116" s="3">
        <f>IFERROR(MIN(PH_Bidders),0)</f>
        <v>125</v>
      </c>
      <c r="F116" s="3">
        <f>IFERROR(MAX(PH_Bidders),0)</f>
        <v>1036.6199999999999</v>
      </c>
      <c r="G116" s="3">
        <f>IFERROR(AVERAGE(PH_Bidders),0)</f>
        <v>434.93666666666667</v>
      </c>
      <c r="H116" s="40" t="str">
        <f>tbl_PH[[#This Row],[Item '#]]&amp;"     "&amp;tbl_PH[[#This Row],[Description]]&amp;"     ("&amp;tbl_PH[[#This Row],[Unit]]&amp;")"</f>
        <v>Special     4'' X 4'' X 4” Tee     (EA)</v>
      </c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3"/>
      <c r="BD116" s="9">
        <v>125</v>
      </c>
      <c r="BE116" s="9">
        <v>500</v>
      </c>
      <c r="BF116" s="9">
        <v>250</v>
      </c>
      <c r="BG116" s="9">
        <v>450</v>
      </c>
      <c r="BH116" s="9">
        <v>1036.6199999999999</v>
      </c>
      <c r="BI116" s="9">
        <v>248</v>
      </c>
    </row>
    <row r="117" spans="2:61" ht="18" customHeight="1" x14ac:dyDescent="0.3">
      <c r="B117" s="1" t="s">
        <v>5053</v>
      </c>
      <c r="C117" s="2" t="s">
        <v>5107</v>
      </c>
      <c r="D117" s="1" t="s">
        <v>59</v>
      </c>
      <c r="E117" s="3">
        <f>IFERROR(MIN(PH_Bidders),0)</f>
        <v>100</v>
      </c>
      <c r="F117" s="3">
        <f>IFERROR(MAX(PH_Bidders),0)</f>
        <v>762.22</v>
      </c>
      <c r="G117" s="3">
        <f>IFERROR(AVERAGE(PH_Bidders),0)</f>
        <v>299.20333333333332</v>
      </c>
      <c r="H117" s="40" t="str">
        <f>tbl_PH[[#This Row],[Item '#]]&amp;"     "&amp;tbl_PH[[#This Row],[Description]]&amp;"     ("&amp;tbl_PH[[#This Row],[Unit]]&amp;")"</f>
        <v>Special     4” X 2” Reducer     (EA)</v>
      </c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3"/>
      <c r="BD117" s="9">
        <v>100</v>
      </c>
      <c r="BE117" s="9">
        <v>325</v>
      </c>
      <c r="BF117" s="9">
        <v>200</v>
      </c>
      <c r="BG117" s="9">
        <v>200</v>
      </c>
      <c r="BH117" s="9">
        <v>762.22</v>
      </c>
      <c r="BI117" s="9">
        <v>208</v>
      </c>
    </row>
    <row r="118" spans="2:61" ht="18" customHeight="1" x14ac:dyDescent="0.3">
      <c r="B118" s="1" t="s">
        <v>5053</v>
      </c>
      <c r="C118" s="2" t="s">
        <v>5108</v>
      </c>
      <c r="D118" s="1" t="s">
        <v>59</v>
      </c>
      <c r="E118" s="3">
        <f>IFERROR(MIN(PH_Bidders),0)</f>
        <v>2600</v>
      </c>
      <c r="F118" s="3">
        <f>IFERROR(MAX(PH_Bidders),0)</f>
        <v>4000</v>
      </c>
      <c r="G118" s="3">
        <f>IFERROR(AVERAGE(PH_Bidders),0)</f>
        <v>3349.11</v>
      </c>
      <c r="H118" s="40" t="str">
        <f>tbl_PH[[#This Row],[Item '#]]&amp;"     "&amp;tbl_PH[[#This Row],[Description]]&amp;"     ("&amp;tbl_PH[[#This Row],[Unit]]&amp;")"</f>
        <v>Special     Furnish and Install Flush Hydrant      (EA)</v>
      </c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3"/>
      <c r="BD118" s="9">
        <v>2600</v>
      </c>
      <c r="BE118" s="9">
        <v>3400</v>
      </c>
      <c r="BF118" s="9">
        <v>2800</v>
      </c>
      <c r="BG118" s="9">
        <v>4000</v>
      </c>
      <c r="BH118" s="9">
        <v>3658.66</v>
      </c>
      <c r="BI118" s="9">
        <v>3636</v>
      </c>
    </row>
    <row r="119" spans="2:61" ht="18" customHeight="1" x14ac:dyDescent="0.3">
      <c r="B119" s="1" t="s">
        <v>5053</v>
      </c>
      <c r="C119" s="2" t="s">
        <v>5109</v>
      </c>
      <c r="D119" s="1" t="s">
        <v>9</v>
      </c>
      <c r="E119" s="3">
        <f>IFERROR(MIN(PH_Bidders),0)</f>
        <v>350</v>
      </c>
      <c r="F119" s="3">
        <f>IFERROR(MAX(PH_Bidders),0)</f>
        <v>6707.53</v>
      </c>
      <c r="G119" s="3">
        <f>IFERROR(AVERAGE(PH_Bidders),0)</f>
        <v>3114.2549999999997</v>
      </c>
      <c r="H119" s="40" t="str">
        <f>tbl_PH[[#This Row],[Item '#]]&amp;"     "&amp;tbl_PH[[#This Row],[Description]]&amp;"     ("&amp;tbl_PH[[#This Row],[Unit]]&amp;")"</f>
        <v>Special     Water Treatment Plant Distribution Connection     (LS)</v>
      </c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3"/>
      <c r="BD119" s="9">
        <v>350</v>
      </c>
      <c r="BE119" s="9">
        <v>2500</v>
      </c>
      <c r="BF119" s="9">
        <v>1500</v>
      </c>
      <c r="BG119" s="9">
        <v>5000</v>
      </c>
      <c r="BH119" s="9">
        <v>6707.53</v>
      </c>
      <c r="BI119" s="9">
        <v>2628</v>
      </c>
    </row>
    <row r="120" spans="2:61" ht="18" customHeight="1" x14ac:dyDescent="0.3">
      <c r="B120" s="1" t="s">
        <v>5053</v>
      </c>
      <c r="C120" s="2" t="s">
        <v>5110</v>
      </c>
      <c r="D120" s="1" t="s">
        <v>12</v>
      </c>
      <c r="E120" s="3">
        <f>IFERROR(MIN(PH_Bidders),0)</f>
        <v>12</v>
      </c>
      <c r="F120" s="3">
        <f>IFERROR(MAX(PH_Bidders),0)</f>
        <v>21.5</v>
      </c>
      <c r="G120" s="3">
        <f>IFERROR(AVERAGE(PH_Bidders),0)</f>
        <v>16.716666666666669</v>
      </c>
      <c r="H120" s="40" t="str">
        <f>tbl_PH[[#This Row],[Item '#]]&amp;"     "&amp;tbl_PH[[#This Row],[Description]]&amp;"     ("&amp;tbl_PH[[#This Row],[Unit]]&amp;")"</f>
        <v>Special     Storm Sewer Conduit - 6" SDR Perforated PVC Underdrain - Installed Complete     (LF)</v>
      </c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3"/>
      <c r="BD120" s="9">
        <v>18</v>
      </c>
      <c r="BE120" s="9">
        <v>21.5</v>
      </c>
      <c r="BF120" s="9">
        <v>20</v>
      </c>
      <c r="BG120" s="9">
        <v>12</v>
      </c>
      <c r="BH120" s="9">
        <v>12.2</v>
      </c>
      <c r="BI120" s="9">
        <v>16.600000000000001</v>
      </c>
    </row>
    <row r="121" spans="2:61" ht="18" customHeight="1" x14ac:dyDescent="0.3">
      <c r="B121" s="1" t="s">
        <v>5053</v>
      </c>
      <c r="C121" s="2" t="s">
        <v>5111</v>
      </c>
      <c r="D121" s="1" t="s">
        <v>12</v>
      </c>
      <c r="E121" s="3">
        <f>IFERROR(MIN(PH_Bidders),0)</f>
        <v>11</v>
      </c>
      <c r="F121" s="3">
        <f>IFERROR(MAX(PH_Bidders),0)</f>
        <v>45</v>
      </c>
      <c r="G121" s="3">
        <f>IFERROR(AVERAGE(PH_Bidders),0)</f>
        <v>22.605</v>
      </c>
      <c r="H121" s="40" t="str">
        <f>tbl_PH[[#This Row],[Item '#]]&amp;"     "&amp;tbl_PH[[#This Row],[Description]]&amp;"     ("&amp;tbl_PH[[#This Row],[Unit]]&amp;")"</f>
        <v>Special     Storm Sewer Conduit – 12” Perforated Flat Panel Underdrain Pipe – Installed Complete”     (LF)</v>
      </c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3"/>
      <c r="BD121" s="9">
        <v>45</v>
      </c>
      <c r="BE121" s="9">
        <v>22.5</v>
      </c>
      <c r="BF121" s="9">
        <v>11</v>
      </c>
      <c r="BG121" s="9">
        <v>15</v>
      </c>
      <c r="BH121" s="9">
        <v>20.73</v>
      </c>
      <c r="BI121" s="9">
        <v>21.4</v>
      </c>
    </row>
    <row r="122" spans="2:61" ht="18" customHeight="1" x14ac:dyDescent="0.3">
      <c r="B122" s="1" t="s">
        <v>5053</v>
      </c>
      <c r="C122" s="2" t="s">
        <v>5112</v>
      </c>
      <c r="D122" s="1" t="s">
        <v>12</v>
      </c>
      <c r="E122" s="3">
        <f>IFERROR(MIN(PH_Bidders),0)</f>
        <v>24</v>
      </c>
      <c r="F122" s="3">
        <f>IFERROR(MAX(PH_Bidders),0)</f>
        <v>54.4</v>
      </c>
      <c r="G122" s="3">
        <f>IFERROR(AVERAGE(PH_Bidders),0)</f>
        <v>34.751666666666672</v>
      </c>
      <c r="H122" s="40" t="str">
        <f>tbl_PH[[#This Row],[Item '#]]&amp;"     "&amp;tbl_PH[[#This Row],[Description]]&amp;"     ("&amp;tbl_PH[[#This Row],[Unit]]&amp;")"</f>
        <v>Special     Storm Sewer Conduit - 12" HDPE Smooth Wall - Installed Complete     (LF)</v>
      </c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3"/>
      <c r="BD122" s="9">
        <v>45</v>
      </c>
      <c r="BE122" s="9">
        <v>25</v>
      </c>
      <c r="BF122" s="9">
        <v>24</v>
      </c>
      <c r="BG122" s="9">
        <v>30</v>
      </c>
      <c r="BH122" s="9">
        <v>30.11</v>
      </c>
      <c r="BI122" s="9">
        <v>54.4</v>
      </c>
    </row>
    <row r="123" spans="2:61" ht="18" customHeight="1" x14ac:dyDescent="0.3">
      <c r="B123" s="1" t="s">
        <v>5053</v>
      </c>
      <c r="C123" s="2" t="s">
        <v>5113</v>
      </c>
      <c r="D123" s="1" t="s">
        <v>12</v>
      </c>
      <c r="E123" s="3">
        <f>IFERROR(MIN(PH_Bidders),0)</f>
        <v>34</v>
      </c>
      <c r="F123" s="3">
        <f>IFERROR(MAX(PH_Bidders),0)</f>
        <v>59.7</v>
      </c>
      <c r="G123" s="3">
        <f>IFERROR(AVERAGE(PH_Bidders),0)</f>
        <v>46.43</v>
      </c>
      <c r="H123" s="40" t="str">
        <f>tbl_PH[[#This Row],[Item '#]]&amp;"     "&amp;tbl_PH[[#This Row],[Description]]&amp;"     ("&amp;tbl_PH[[#This Row],[Unit]]&amp;")"</f>
        <v>Special     Storm Sewer Conduit - 18" HDPE Smooth Wall - Installed Complete     (LF)</v>
      </c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3"/>
      <c r="BD123" s="9">
        <v>50</v>
      </c>
      <c r="BE123" s="9">
        <v>35</v>
      </c>
      <c r="BF123" s="9">
        <v>34</v>
      </c>
      <c r="BG123" s="9">
        <v>45</v>
      </c>
      <c r="BH123" s="9">
        <v>54.88</v>
      </c>
      <c r="BI123" s="9">
        <v>59.7</v>
      </c>
    </row>
    <row r="124" spans="2:61" ht="18" customHeight="1" x14ac:dyDescent="0.3">
      <c r="B124" s="1" t="s">
        <v>5053</v>
      </c>
      <c r="C124" s="2" t="s">
        <v>5114</v>
      </c>
      <c r="D124" s="1" t="s">
        <v>59</v>
      </c>
      <c r="E124" s="3">
        <f>IFERROR(MIN(PH_Bidders),0)</f>
        <v>860</v>
      </c>
      <c r="F124" s="3">
        <f>IFERROR(MAX(PH_Bidders),0)</f>
        <v>2243.98</v>
      </c>
      <c r="G124" s="3">
        <f>IFERROR(AVERAGE(PH_Bidders),0)</f>
        <v>1486.9966666666667</v>
      </c>
      <c r="H124" s="40" t="str">
        <f>tbl_PH[[#This Row],[Item '#]]&amp;"     "&amp;tbl_PH[[#This Row],[Description]]&amp;"     ("&amp;tbl_PH[[#This Row],[Unit]]&amp;")"</f>
        <v>Special     Storm Catch Basin 2 x 2-B     (EA)</v>
      </c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3"/>
      <c r="BD124" s="9">
        <v>1800</v>
      </c>
      <c r="BE124" s="9">
        <v>1000</v>
      </c>
      <c r="BF124" s="9">
        <v>860</v>
      </c>
      <c r="BG124" s="9">
        <v>1600</v>
      </c>
      <c r="BH124" s="9">
        <v>2243.98</v>
      </c>
      <c r="BI124" s="9">
        <v>1418</v>
      </c>
    </row>
    <row r="125" spans="2:61" ht="18" customHeight="1" x14ac:dyDescent="0.3">
      <c r="B125" s="1" t="s">
        <v>5053</v>
      </c>
      <c r="C125" s="2" t="s">
        <v>5115</v>
      </c>
      <c r="D125" s="1" t="s">
        <v>59</v>
      </c>
      <c r="E125" s="3">
        <f>IFERROR(MIN(PH_Bidders),0)</f>
        <v>1300</v>
      </c>
      <c r="F125" s="3">
        <f>IFERROR(MAX(PH_Bidders),0)</f>
        <v>2926.92</v>
      </c>
      <c r="G125" s="3">
        <f>IFERROR(AVERAGE(PH_Bidders),0)</f>
        <v>1906.4866666666667</v>
      </c>
      <c r="H125" s="40" t="str">
        <f>tbl_PH[[#This Row],[Item '#]]&amp;"     "&amp;tbl_PH[[#This Row],[Description]]&amp;"     ("&amp;tbl_PH[[#This Row],[Unit]]&amp;")"</f>
        <v>Special     Storm Catch Basin 2 x 4     (EA)</v>
      </c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3"/>
      <c r="BD125" s="9">
        <v>1800</v>
      </c>
      <c r="BE125" s="9">
        <v>1300</v>
      </c>
      <c r="BF125" s="9">
        <v>1350</v>
      </c>
      <c r="BG125" s="9">
        <v>2500</v>
      </c>
      <c r="BH125" s="9">
        <v>2926.92</v>
      </c>
      <c r="BI125" s="9">
        <v>1562</v>
      </c>
    </row>
    <row r="126" spans="2:61" ht="18" customHeight="1" x14ac:dyDescent="0.3">
      <c r="B126" s="1" t="s">
        <v>5053</v>
      </c>
      <c r="C126" s="2" t="s">
        <v>5116</v>
      </c>
      <c r="D126" s="1" t="s">
        <v>59</v>
      </c>
      <c r="E126" s="3">
        <f>IFERROR(MIN(PH_Bidders),0)</f>
        <v>928</v>
      </c>
      <c r="F126" s="3">
        <f>IFERROR(MAX(PH_Bidders),0)</f>
        <v>3960</v>
      </c>
      <c r="G126" s="3">
        <f>IFERROR(AVERAGE(PH_Bidders),0)</f>
        <v>2867.123333333333</v>
      </c>
      <c r="H126" s="40" t="str">
        <f>tbl_PH[[#This Row],[Item '#]]&amp;"     "&amp;tbl_PH[[#This Row],[Description]]&amp;"     ("&amp;tbl_PH[[#This Row],[Unit]]&amp;")"</f>
        <v>Special     Precast Headwall &amp; Endwalls     (EA)</v>
      </c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3"/>
      <c r="BD126" s="9">
        <v>3200</v>
      </c>
      <c r="BE126" s="9">
        <v>3200</v>
      </c>
      <c r="BF126" s="9">
        <v>3960</v>
      </c>
      <c r="BG126" s="9">
        <v>2500</v>
      </c>
      <c r="BH126" s="9">
        <v>3414.74</v>
      </c>
      <c r="BI126" s="9">
        <v>928</v>
      </c>
    </row>
    <row r="127" spans="2:61" ht="18" customHeight="1" x14ac:dyDescent="0.3">
      <c r="B127" s="1" t="s">
        <v>5053</v>
      </c>
      <c r="C127" s="2" t="s">
        <v>5117</v>
      </c>
      <c r="D127" s="1" t="s">
        <v>59</v>
      </c>
      <c r="E127" s="3">
        <f>IFERROR(MIN(PH_Bidders),0)</f>
        <v>1314</v>
      </c>
      <c r="F127" s="3">
        <f>IFERROR(MAX(PH_Bidders),0)</f>
        <v>7500</v>
      </c>
      <c r="G127" s="3">
        <f>IFERROR(AVERAGE(PH_Bidders),0)</f>
        <v>3077.146666666667</v>
      </c>
      <c r="H127" s="40" t="str">
        <f>tbl_PH[[#This Row],[Item '#]]&amp;"     "&amp;tbl_PH[[#This Row],[Description]]&amp;"     ("&amp;tbl_PH[[#This Row],[Unit]]&amp;")"</f>
        <v>Special     Storm Outlet Structure     (EA)</v>
      </c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3"/>
      <c r="BD127" s="9">
        <v>2400</v>
      </c>
      <c r="BE127" s="9">
        <v>2400</v>
      </c>
      <c r="BF127" s="9">
        <v>1800</v>
      </c>
      <c r="BG127" s="9">
        <v>7500</v>
      </c>
      <c r="BH127" s="9">
        <v>3048.88</v>
      </c>
      <c r="BI127" s="9">
        <v>1314</v>
      </c>
    </row>
    <row r="128" spans="2:61" ht="18" customHeight="1" x14ac:dyDescent="0.3">
      <c r="B128" s="1" t="s">
        <v>5053</v>
      </c>
      <c r="C128" s="2" t="s">
        <v>5118</v>
      </c>
      <c r="D128" s="1" t="s">
        <v>12</v>
      </c>
      <c r="E128" s="3">
        <f>IFERROR(MIN(PH_Bidders),0)</f>
        <v>11.8</v>
      </c>
      <c r="F128" s="3">
        <f>IFERROR(MAX(PH_Bidders),0)</f>
        <v>36.590000000000003</v>
      </c>
      <c r="G128" s="3">
        <f>IFERROR(AVERAGE(PH_Bidders),0)</f>
        <v>23.898333333333337</v>
      </c>
      <c r="H128" s="40" t="str">
        <f>tbl_PH[[#This Row],[Item '#]]&amp;"     "&amp;tbl_PH[[#This Row],[Description]]&amp;"     ("&amp;tbl_PH[[#This Row],[Unit]]&amp;")"</f>
        <v>Special     Connection of Existing Drainage Conduits     (LF)</v>
      </c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3"/>
      <c r="BD128" s="9">
        <v>35</v>
      </c>
      <c r="BE128" s="9">
        <v>25</v>
      </c>
      <c r="BF128" s="9">
        <v>20</v>
      </c>
      <c r="BG128" s="9">
        <v>15</v>
      </c>
      <c r="BH128" s="9">
        <v>36.590000000000003</v>
      </c>
      <c r="BI128" s="9">
        <v>11.8</v>
      </c>
    </row>
    <row r="129" spans="2:61" ht="18" customHeight="1" x14ac:dyDescent="0.3">
      <c r="B129" s="1" t="s">
        <v>5053</v>
      </c>
      <c r="C129" s="2" t="s">
        <v>5119</v>
      </c>
      <c r="D129" s="1" t="s">
        <v>59</v>
      </c>
      <c r="E129" s="3">
        <f>IFERROR(MIN(PH_Bidders),0)</f>
        <v>500</v>
      </c>
      <c r="F129" s="3">
        <f>IFERROR(MAX(PH_Bidders),0)</f>
        <v>1200</v>
      </c>
      <c r="G129" s="3">
        <f>IFERROR(AVERAGE(PH_Bidders),0)</f>
        <v>795.30499999999995</v>
      </c>
      <c r="H129" s="40" t="str">
        <f>tbl_PH[[#This Row],[Item '#]]&amp;"     "&amp;tbl_PH[[#This Row],[Description]]&amp;"     ("&amp;tbl_PH[[#This Row],[Unit]]&amp;")"</f>
        <v>Special     Installation of owner provided camp site electrical pedestal and connection of utility to pedestals     (EA)</v>
      </c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3"/>
      <c r="BD129" s="9">
        <v>1200</v>
      </c>
      <c r="BE129" s="9">
        <v>500</v>
      </c>
      <c r="BF129" s="9">
        <v>759</v>
      </c>
      <c r="BG129" s="9">
        <v>1200</v>
      </c>
      <c r="BH129" s="9">
        <v>544.83000000000004</v>
      </c>
      <c r="BI129" s="9">
        <v>568</v>
      </c>
    </row>
    <row r="130" spans="2:61" ht="18" customHeight="1" x14ac:dyDescent="0.3">
      <c r="B130" s="1">
        <v>659</v>
      </c>
      <c r="C130" s="2" t="s">
        <v>5120</v>
      </c>
      <c r="D130" s="1" t="s">
        <v>21</v>
      </c>
      <c r="E130" s="3">
        <f>IFERROR(MIN(PH_Bidders),0)</f>
        <v>0.95</v>
      </c>
      <c r="F130" s="3">
        <f>IFERROR(MAX(PH_Bidders),0)</f>
        <v>1.25</v>
      </c>
      <c r="G130" s="3">
        <f>IFERROR(AVERAGE(PH_Bidders),0)</f>
        <v>1.0566666666666666</v>
      </c>
      <c r="H130" s="40" t="str">
        <f>tbl_PH[[#This Row],[Item '#]]&amp;"     "&amp;tbl_PH[[#This Row],[Description]]&amp;"     ("&amp;tbl_PH[[#This Row],[Unit]]&amp;")"</f>
        <v>659     Seeding &amp; Mulching - Open Space &amp; RV Sites     (SY)</v>
      </c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3"/>
      <c r="BD130" s="9">
        <v>1.25</v>
      </c>
      <c r="BE130" s="9">
        <v>0.95</v>
      </c>
      <c r="BF130" s="9">
        <v>0.95</v>
      </c>
      <c r="BG130" s="9">
        <v>1</v>
      </c>
      <c r="BH130" s="9">
        <v>1.04</v>
      </c>
      <c r="BI130" s="9">
        <v>1.1499999999999999</v>
      </c>
    </row>
    <row r="131" spans="2:61" ht="18" customHeight="1" x14ac:dyDescent="0.3">
      <c r="B131" s="1">
        <v>659</v>
      </c>
      <c r="C131" s="2" t="s">
        <v>5121</v>
      </c>
      <c r="D131" s="1" t="s">
        <v>21</v>
      </c>
      <c r="E131" s="3">
        <f>IFERROR(MIN(PH_Bidders),0)</f>
        <v>0.8</v>
      </c>
      <c r="F131" s="3">
        <f>IFERROR(MAX(PH_Bidders),0)</f>
        <v>2</v>
      </c>
      <c r="G131" s="3">
        <f>IFERROR(AVERAGE(PH_Bidders),0)</f>
        <v>1.5549999999999999</v>
      </c>
      <c r="H131" s="40" t="str">
        <f>tbl_PH[[#This Row],[Item '#]]&amp;"     "&amp;tbl_PH[[#This Row],[Description]]&amp;"     ("&amp;tbl_PH[[#This Row],[Unit]]&amp;")"</f>
        <v>659     Seed Mix B: Naturalization Areas     (SY)</v>
      </c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3"/>
      <c r="BD131" s="9">
        <v>1.85</v>
      </c>
      <c r="BE131" s="9">
        <v>0.8</v>
      </c>
      <c r="BF131" s="9">
        <v>1.65</v>
      </c>
      <c r="BG131" s="9">
        <v>2</v>
      </c>
      <c r="BH131" s="9">
        <v>1.83</v>
      </c>
      <c r="BI131" s="9">
        <v>1.2</v>
      </c>
    </row>
    <row r="132" spans="2:61" ht="18" customHeight="1" x14ac:dyDescent="0.3">
      <c r="B132" s="1">
        <v>659</v>
      </c>
      <c r="C132" s="2" t="s">
        <v>5122</v>
      </c>
      <c r="D132" s="1" t="s">
        <v>21</v>
      </c>
      <c r="E132" s="3">
        <f>IFERROR(MIN(PH_Bidders),0)</f>
        <v>1</v>
      </c>
      <c r="F132" s="3">
        <f>IFERROR(MAX(PH_Bidders),0)</f>
        <v>2.25</v>
      </c>
      <c r="G132" s="3">
        <f>IFERROR(AVERAGE(PH_Bidders),0)</f>
        <v>1.63</v>
      </c>
      <c r="H132" s="40" t="str">
        <f>tbl_PH[[#This Row],[Item '#]]&amp;"     "&amp;tbl_PH[[#This Row],[Description]]&amp;"     ("&amp;tbl_PH[[#This Row],[Unit]]&amp;")"</f>
        <v>659     Seed Mix C: Riparian Buffer     (SY)</v>
      </c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3"/>
      <c r="BD132" s="9">
        <v>1.85</v>
      </c>
      <c r="BE132" s="9">
        <v>1</v>
      </c>
      <c r="BF132" s="9">
        <v>1.65</v>
      </c>
      <c r="BG132" s="9">
        <v>2.25</v>
      </c>
      <c r="BH132" s="9">
        <v>1.83</v>
      </c>
      <c r="BI132" s="9">
        <v>1.2</v>
      </c>
    </row>
    <row r="133" spans="2:61" ht="18" customHeight="1" x14ac:dyDescent="0.3">
      <c r="B133" s="1">
        <v>661</v>
      </c>
      <c r="C133" s="2" t="s">
        <v>5123</v>
      </c>
      <c r="D133" s="1" t="s">
        <v>59</v>
      </c>
      <c r="E133" s="3">
        <f>IFERROR(MIN(PH_Bidders),0)</f>
        <v>13</v>
      </c>
      <c r="F133" s="3">
        <f>IFERROR(MAX(PH_Bidders),0)</f>
        <v>54.33</v>
      </c>
      <c r="G133" s="3">
        <f>IFERROR(AVERAGE(PH_Bidders),0)</f>
        <v>37.471666666666664</v>
      </c>
      <c r="H133" s="40" t="str">
        <f>tbl_PH[[#This Row],[Item '#]]&amp;"     "&amp;tbl_PH[[#This Row],[Description]]&amp;"     ("&amp;tbl_PH[[#This Row],[Unit]]&amp;")"</f>
        <v>661     Seedlings for Naturalization Areas - 20' X 20' Spacing w/tree wrap     (EA)</v>
      </c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3"/>
      <c r="BD133" s="9">
        <v>35</v>
      </c>
      <c r="BE133" s="9">
        <v>48.5</v>
      </c>
      <c r="BF133" s="9">
        <v>49</v>
      </c>
      <c r="BG133" s="9">
        <v>25</v>
      </c>
      <c r="BH133" s="9">
        <v>54.33</v>
      </c>
      <c r="BI133" s="9">
        <v>13</v>
      </c>
    </row>
    <row r="134" spans="2:61" ht="18" customHeight="1" x14ac:dyDescent="0.3">
      <c r="B134" s="1">
        <v>661</v>
      </c>
      <c r="C134" s="2" t="s">
        <v>5124</v>
      </c>
      <c r="D134" s="1" t="s">
        <v>59</v>
      </c>
      <c r="E134" s="3">
        <f>IFERROR(MIN(PH_Bidders),0)</f>
        <v>320</v>
      </c>
      <c r="F134" s="3">
        <f>IFERROR(MAX(PH_Bidders),0)</f>
        <v>975</v>
      </c>
      <c r="G134" s="3">
        <f>IFERROR(AVERAGE(PH_Bidders),0)</f>
        <v>463.91666666666669</v>
      </c>
      <c r="H134" s="40" t="str">
        <f>tbl_PH[[#This Row],[Item '#]]&amp;"     "&amp;tbl_PH[[#This Row],[Description]]&amp;"     ("&amp;tbl_PH[[#This Row],[Unit]]&amp;")"</f>
        <v>661     Campground Deciduous Tree - 2" Caliper - Red Maple     (EA)</v>
      </c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3"/>
      <c r="BD134" s="9">
        <v>320</v>
      </c>
      <c r="BE134" s="9">
        <v>337</v>
      </c>
      <c r="BF134" s="9">
        <v>343</v>
      </c>
      <c r="BG134" s="9">
        <v>975</v>
      </c>
      <c r="BH134" s="9">
        <v>380.5</v>
      </c>
      <c r="BI134" s="9">
        <v>428</v>
      </c>
    </row>
    <row r="135" spans="2:61" ht="18" customHeight="1" x14ac:dyDescent="0.3">
      <c r="B135" s="1">
        <v>661</v>
      </c>
      <c r="C135" s="2" t="s">
        <v>5125</v>
      </c>
      <c r="D135" s="1" t="s">
        <v>59</v>
      </c>
      <c r="E135" s="3">
        <f>IFERROR(MIN(PH_Bidders),0)</f>
        <v>375</v>
      </c>
      <c r="F135" s="3">
        <f>IFERROR(MAX(PH_Bidders),0)</f>
        <v>975</v>
      </c>
      <c r="G135" s="3">
        <f>IFERROR(AVERAGE(PH_Bidders),0)</f>
        <v>501.67333333333335</v>
      </c>
      <c r="H135" s="40" t="str">
        <f>tbl_PH[[#This Row],[Item '#]]&amp;"     "&amp;tbl_PH[[#This Row],[Description]]&amp;"     ("&amp;tbl_PH[[#This Row],[Unit]]&amp;")"</f>
        <v>661     Campground Deciduous Tree - 2" Caliper – Black Gum     (EA)</v>
      </c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3"/>
      <c r="BD135" s="9">
        <v>375</v>
      </c>
      <c r="BE135" s="9">
        <v>389</v>
      </c>
      <c r="BF135" s="9">
        <v>396</v>
      </c>
      <c r="BG135" s="9">
        <v>975</v>
      </c>
      <c r="BH135" s="9">
        <v>439.04</v>
      </c>
      <c r="BI135" s="9">
        <v>436</v>
      </c>
    </row>
    <row r="136" spans="2:61" ht="18" customHeight="1" x14ac:dyDescent="0.3">
      <c r="B136" s="1">
        <v>661</v>
      </c>
      <c r="C136" s="2" t="s">
        <v>5126</v>
      </c>
      <c r="D136" s="1" t="s">
        <v>59</v>
      </c>
      <c r="E136" s="3">
        <f>IFERROR(MIN(PH_Bidders),0)</f>
        <v>346</v>
      </c>
      <c r="F136" s="3">
        <f>IFERROR(MAX(PH_Bidders),0)</f>
        <v>975</v>
      </c>
      <c r="G136" s="3">
        <f>IFERROR(AVERAGE(PH_Bidders),0)</f>
        <v>475.54333333333335</v>
      </c>
      <c r="H136" s="40" t="str">
        <f>tbl_PH[[#This Row],[Item '#]]&amp;"     "&amp;tbl_PH[[#This Row],[Description]]&amp;"     ("&amp;tbl_PH[[#This Row],[Unit]]&amp;")"</f>
        <v>661     Campground Deciduous Tree - 2" Caliper - Ohio Buckeye     (EA)</v>
      </c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3"/>
      <c r="BD136" s="9">
        <v>350</v>
      </c>
      <c r="BE136" s="9">
        <v>346</v>
      </c>
      <c r="BF136" s="9">
        <v>352</v>
      </c>
      <c r="BG136" s="9">
        <v>975</v>
      </c>
      <c r="BH136" s="9">
        <v>390.26</v>
      </c>
      <c r="BI136" s="9">
        <v>440</v>
      </c>
    </row>
    <row r="137" spans="2:61" ht="18" customHeight="1" x14ac:dyDescent="0.3">
      <c r="B137" s="1">
        <v>661</v>
      </c>
      <c r="C137" s="2" t="s">
        <v>5127</v>
      </c>
      <c r="D137" s="1" t="s">
        <v>59</v>
      </c>
      <c r="E137" s="3">
        <f>IFERROR(MIN(PH_Bidders),0)</f>
        <v>545</v>
      </c>
      <c r="F137" s="3">
        <f>IFERROR(MAX(PH_Bidders),0)</f>
        <v>1600</v>
      </c>
      <c r="G137" s="3">
        <f>IFERROR(AVERAGE(PH_Bidders),0)</f>
        <v>836.10833333333323</v>
      </c>
      <c r="H137" s="40" t="str">
        <f>tbl_PH[[#This Row],[Item '#]]&amp;"     "&amp;tbl_PH[[#This Row],[Description]]&amp;"     ("&amp;tbl_PH[[#This Row],[Unit]]&amp;")"</f>
        <v>661     Campground Deciduous Tree - 4" Caliper – Red Oak     (EA)</v>
      </c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3"/>
      <c r="BD137" s="9">
        <v>550</v>
      </c>
      <c r="BE137" s="9">
        <v>545</v>
      </c>
      <c r="BF137" s="9">
        <v>555</v>
      </c>
      <c r="BG137" s="9">
        <v>1600</v>
      </c>
      <c r="BH137" s="9">
        <v>614.65</v>
      </c>
      <c r="BI137" s="9">
        <v>1152</v>
      </c>
    </row>
    <row r="138" spans="2:61" ht="18" customHeight="1" x14ac:dyDescent="0.3">
      <c r="B138" s="1">
        <v>661</v>
      </c>
      <c r="C138" s="2" t="s">
        <v>5128</v>
      </c>
      <c r="D138" s="1" t="s">
        <v>59</v>
      </c>
      <c r="E138" s="3">
        <f>IFERROR(MIN(PH_Bidders),0)</f>
        <v>348</v>
      </c>
      <c r="F138" s="3">
        <f>IFERROR(MAX(PH_Bidders),0)</f>
        <v>975</v>
      </c>
      <c r="G138" s="3">
        <f>IFERROR(AVERAGE(PH_Bidders),0)</f>
        <v>469.61666666666662</v>
      </c>
      <c r="H138" s="40" t="str">
        <f>tbl_PH[[#This Row],[Item '#]]&amp;"     "&amp;tbl_PH[[#This Row],[Description]]&amp;"     ("&amp;tbl_PH[[#This Row],[Unit]]&amp;")"</f>
        <v>661     Campground Deciduous Tree - 2" Caliper - Serviceberry     (EA)</v>
      </c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3"/>
      <c r="BD138" s="9">
        <v>350</v>
      </c>
      <c r="BE138" s="9">
        <v>348</v>
      </c>
      <c r="BF138" s="9">
        <v>354</v>
      </c>
      <c r="BG138" s="9">
        <v>975</v>
      </c>
      <c r="BH138" s="9">
        <v>392.7</v>
      </c>
      <c r="BI138" s="9">
        <v>398</v>
      </c>
    </row>
    <row r="139" spans="2:61" ht="18" customHeight="1" x14ac:dyDescent="0.3">
      <c r="B139" s="1">
        <v>661</v>
      </c>
      <c r="C139" s="2" t="s">
        <v>5129</v>
      </c>
      <c r="D139" s="1" t="s">
        <v>59</v>
      </c>
      <c r="E139" s="3">
        <f>IFERROR(MIN(PH_Bidders),0)</f>
        <v>329</v>
      </c>
      <c r="F139" s="3">
        <f>IFERROR(MAX(PH_Bidders),0)</f>
        <v>975</v>
      </c>
      <c r="G139" s="3">
        <f>IFERROR(AVERAGE(PH_Bidders),0)</f>
        <v>471.78999999999996</v>
      </c>
      <c r="H139" s="40" t="str">
        <f>tbl_PH[[#This Row],[Item '#]]&amp;"     "&amp;tbl_PH[[#This Row],[Description]]&amp;"     ("&amp;tbl_PH[[#This Row],[Unit]]&amp;")"</f>
        <v>661     Campground Deciduous Tree - 2" Caliper - Catalpa     (EA)</v>
      </c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3"/>
      <c r="BD139" s="9">
        <v>350</v>
      </c>
      <c r="BE139" s="9">
        <v>329</v>
      </c>
      <c r="BF139" s="9">
        <v>335</v>
      </c>
      <c r="BG139" s="9">
        <v>975</v>
      </c>
      <c r="BH139" s="9">
        <v>370.74</v>
      </c>
      <c r="BI139" s="9">
        <v>471</v>
      </c>
    </row>
    <row r="140" spans="2:61" ht="18" customHeight="1" x14ac:dyDescent="0.3">
      <c r="B140" s="1">
        <v>661</v>
      </c>
      <c r="C140" s="2" t="s">
        <v>5130</v>
      </c>
      <c r="D140" s="1" t="s">
        <v>59</v>
      </c>
      <c r="E140" s="3">
        <f>IFERROR(MIN(PH_Bidders),0)</f>
        <v>400</v>
      </c>
      <c r="F140" s="3">
        <f>IFERROR(MAX(PH_Bidders),0)</f>
        <v>975</v>
      </c>
      <c r="G140" s="3">
        <f>IFERROR(AVERAGE(PH_Bidders),0)</f>
        <v>531.36</v>
      </c>
      <c r="H140" s="40" t="str">
        <f>tbl_PH[[#This Row],[Item '#]]&amp;"     "&amp;tbl_PH[[#This Row],[Description]]&amp;"     ("&amp;tbl_PH[[#This Row],[Unit]]&amp;")"</f>
        <v>661     Campground Deciduous Tree - 2" Caliper - Bitternut Hickory     (EA)</v>
      </c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3"/>
      <c r="BD140" s="9">
        <v>400</v>
      </c>
      <c r="BE140" s="9">
        <v>429</v>
      </c>
      <c r="BF140" s="9">
        <v>437</v>
      </c>
      <c r="BG140" s="9">
        <v>975</v>
      </c>
      <c r="BH140" s="9">
        <v>484.16</v>
      </c>
      <c r="BI140" s="9">
        <v>463</v>
      </c>
    </row>
    <row r="141" spans="2:61" ht="18" customHeight="1" x14ac:dyDescent="0.3">
      <c r="B141" s="1">
        <v>661</v>
      </c>
      <c r="C141" s="2" t="s">
        <v>5131</v>
      </c>
      <c r="D141" s="1" t="s">
        <v>59</v>
      </c>
      <c r="E141" s="3">
        <f>IFERROR(MIN(PH_Bidders),0)</f>
        <v>200</v>
      </c>
      <c r="F141" s="3">
        <f>IFERROR(MAX(PH_Bidders),0)</f>
        <v>975</v>
      </c>
      <c r="G141" s="3">
        <f>IFERROR(AVERAGE(PH_Bidders),0)</f>
        <v>498.19333333333333</v>
      </c>
      <c r="H141" s="40" t="str">
        <f>tbl_PH[[#This Row],[Item '#]]&amp;"     "&amp;tbl_PH[[#This Row],[Description]]&amp;"     ("&amp;tbl_PH[[#This Row],[Unit]]&amp;")"</f>
        <v>661     Campground Deciduous Tree - 2" Caliper - Shagbark Hickory     (EA)</v>
      </c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3"/>
      <c r="BD141" s="9">
        <v>200</v>
      </c>
      <c r="BE141" s="9">
        <v>429</v>
      </c>
      <c r="BF141" s="9">
        <v>437</v>
      </c>
      <c r="BG141" s="9">
        <v>975</v>
      </c>
      <c r="BH141" s="9">
        <v>484.16</v>
      </c>
      <c r="BI141" s="9">
        <v>464</v>
      </c>
    </row>
    <row r="142" spans="2:61" ht="18" customHeight="1" x14ac:dyDescent="0.3">
      <c r="B142" s="1">
        <v>661</v>
      </c>
      <c r="C142" s="2" t="s">
        <v>5132</v>
      </c>
      <c r="D142" s="1" t="s">
        <v>59</v>
      </c>
      <c r="E142" s="3">
        <f>IFERROR(MIN(PH_Bidders),0)</f>
        <v>330</v>
      </c>
      <c r="F142" s="3">
        <f>IFERROR(MAX(PH_Bidders),0)</f>
        <v>975</v>
      </c>
      <c r="G142" s="3">
        <f>IFERROR(AVERAGE(PH_Bidders),0)</f>
        <v>485.50166666666672</v>
      </c>
      <c r="H142" s="40" t="str">
        <f>tbl_PH[[#This Row],[Item '#]]&amp;"     "&amp;tbl_PH[[#This Row],[Description]]&amp;"     ("&amp;tbl_PH[[#This Row],[Unit]]&amp;")"</f>
        <v>661     Campground Deciduous Tree - 2" Caliper - Redbud     (EA)</v>
      </c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3"/>
      <c r="BD142" s="9">
        <v>330</v>
      </c>
      <c r="BE142" s="9">
        <v>355</v>
      </c>
      <c r="BF142" s="9">
        <v>361</v>
      </c>
      <c r="BG142" s="9">
        <v>975</v>
      </c>
      <c r="BH142" s="9">
        <v>400.01</v>
      </c>
      <c r="BI142" s="9">
        <v>492</v>
      </c>
    </row>
    <row r="143" spans="2:61" ht="18" customHeight="1" x14ac:dyDescent="0.3">
      <c r="B143" s="1">
        <v>661</v>
      </c>
      <c r="C143" s="2" t="s">
        <v>5133</v>
      </c>
      <c r="D143" s="1" t="s">
        <v>59</v>
      </c>
      <c r="E143" s="3">
        <f>IFERROR(MIN(PH_Bidders),0)</f>
        <v>320</v>
      </c>
      <c r="F143" s="3">
        <f>IFERROR(MAX(PH_Bidders),0)</f>
        <v>975</v>
      </c>
      <c r="G143" s="3">
        <f>IFERROR(AVERAGE(PH_Bidders),0)</f>
        <v>473.85999999999996</v>
      </c>
      <c r="H143" s="40" t="str">
        <f>tbl_PH[[#This Row],[Item '#]]&amp;"     "&amp;tbl_PH[[#This Row],[Description]]&amp;"     ("&amp;tbl_PH[[#This Row],[Unit]]&amp;")"</f>
        <v>661     Campground Deciduous Tree - 2" Caliper - Sweetgum     (EA)</v>
      </c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3"/>
      <c r="BD143" s="9">
        <v>320</v>
      </c>
      <c r="BE143" s="9">
        <v>340</v>
      </c>
      <c r="BF143" s="9">
        <v>346</v>
      </c>
      <c r="BG143" s="9">
        <v>975</v>
      </c>
      <c r="BH143" s="9">
        <v>384.16</v>
      </c>
      <c r="BI143" s="9">
        <v>478</v>
      </c>
    </row>
    <row r="144" spans="2:61" ht="18" customHeight="1" x14ac:dyDescent="0.3">
      <c r="B144" s="1">
        <v>661</v>
      </c>
      <c r="C144" s="2" t="s">
        <v>5134</v>
      </c>
      <c r="D144" s="1" t="s">
        <v>59</v>
      </c>
      <c r="E144" s="3">
        <f>IFERROR(MIN(PH_Bidders),0)</f>
        <v>352</v>
      </c>
      <c r="F144" s="3">
        <f>IFERROR(MAX(PH_Bidders),0)</f>
        <v>975</v>
      </c>
      <c r="G144" s="3">
        <f>IFERROR(AVERAGE(PH_Bidders),0)</f>
        <v>497.01</v>
      </c>
      <c r="H144" s="40" t="str">
        <f>tbl_PH[[#This Row],[Item '#]]&amp;"     "&amp;tbl_PH[[#This Row],[Description]]&amp;"     ("&amp;tbl_PH[[#This Row],[Unit]]&amp;")"</f>
        <v>661     Campground Deciduous Tree - 2" Caliper - American Sycamore     (EA)</v>
      </c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3"/>
      <c r="BD144" s="9">
        <v>352</v>
      </c>
      <c r="BE144" s="9">
        <v>379</v>
      </c>
      <c r="BF144" s="9">
        <v>386</v>
      </c>
      <c r="BG144" s="9">
        <v>975</v>
      </c>
      <c r="BH144" s="9">
        <v>428.06</v>
      </c>
      <c r="BI144" s="9">
        <v>462</v>
      </c>
    </row>
    <row r="145" spans="2:61" ht="18" customHeight="1" x14ac:dyDescent="0.3">
      <c r="B145" s="1">
        <v>661</v>
      </c>
      <c r="C145" s="2" t="s">
        <v>5135</v>
      </c>
      <c r="D145" s="1" t="s">
        <v>59</v>
      </c>
      <c r="E145" s="3">
        <f>IFERROR(MIN(PH_Bidders),0)</f>
        <v>330</v>
      </c>
      <c r="F145" s="3">
        <f>IFERROR(MAX(PH_Bidders),0)</f>
        <v>1200</v>
      </c>
      <c r="G145" s="3">
        <f>IFERROR(AVERAGE(PH_Bidders),0)</f>
        <v>523.37166666666667</v>
      </c>
      <c r="H145" s="40" t="str">
        <f>tbl_PH[[#This Row],[Item '#]]&amp;"     "&amp;tbl_PH[[#This Row],[Description]]&amp;"     ("&amp;tbl_PH[[#This Row],[Unit]]&amp;")"</f>
        <v>661     Campground Deciduous Tree - 2" Caliper - Red Oak     (EA)</v>
      </c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3"/>
      <c r="BD145" s="9">
        <v>330</v>
      </c>
      <c r="BE145" s="9">
        <v>355</v>
      </c>
      <c r="BF145" s="9">
        <v>362</v>
      </c>
      <c r="BG145" s="9">
        <v>1200</v>
      </c>
      <c r="BH145" s="9">
        <v>401.23</v>
      </c>
      <c r="BI145" s="9">
        <v>492</v>
      </c>
    </row>
    <row r="146" spans="2:61" ht="18" customHeight="1" x14ac:dyDescent="0.3">
      <c r="B146" s="1">
        <v>661</v>
      </c>
      <c r="C146" s="2" t="s">
        <v>5136</v>
      </c>
      <c r="D146" s="1" t="s">
        <v>59</v>
      </c>
      <c r="E146" s="3">
        <f>IFERROR(MIN(PH_Bidders),0)</f>
        <v>325</v>
      </c>
      <c r="F146" s="3">
        <f>IFERROR(MAX(PH_Bidders),0)</f>
        <v>1200</v>
      </c>
      <c r="G146" s="3">
        <f>IFERROR(AVERAGE(PH_Bidders),0)</f>
        <v>509.82</v>
      </c>
      <c r="H146" s="40" t="str">
        <f>tbl_PH[[#This Row],[Item '#]]&amp;"     "&amp;tbl_PH[[#This Row],[Description]]&amp;"     ("&amp;tbl_PH[[#This Row],[Unit]]&amp;")"</f>
        <v>661     Campground Deciduous Tree - 2" Caliper - Pin Oak     (EA)</v>
      </c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3"/>
      <c r="BD146" s="9">
        <v>325</v>
      </c>
      <c r="BE146" s="9">
        <v>349</v>
      </c>
      <c r="BF146" s="9">
        <v>355</v>
      </c>
      <c r="BG146" s="9">
        <v>1200</v>
      </c>
      <c r="BH146" s="9">
        <v>393.92</v>
      </c>
      <c r="BI146" s="9">
        <v>436</v>
      </c>
    </row>
    <row r="147" spans="2:61" ht="18" customHeight="1" x14ac:dyDescent="0.3">
      <c r="B147" s="1">
        <v>661</v>
      </c>
      <c r="C147" s="2" t="s">
        <v>5137</v>
      </c>
      <c r="D147" s="1" t="s">
        <v>59</v>
      </c>
      <c r="E147" s="3">
        <f>IFERROR(MIN(PH_Bidders),0)</f>
        <v>280</v>
      </c>
      <c r="F147" s="3">
        <f>IFERROR(MAX(PH_Bidders),0)</f>
        <v>975</v>
      </c>
      <c r="G147" s="3">
        <f>IFERROR(AVERAGE(PH_Bidders),0)</f>
        <v>451.20166666666665</v>
      </c>
      <c r="H147" s="40" t="str">
        <f>tbl_PH[[#This Row],[Item '#]]&amp;"     "&amp;tbl_PH[[#This Row],[Description]]&amp;"     ("&amp;tbl_PH[[#This Row],[Unit]]&amp;")"</f>
        <v>661     Campground Deciduous Tree - 2" Caliper - Bald Cypress     (EA)</v>
      </c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3"/>
      <c r="BD147" s="9">
        <v>280</v>
      </c>
      <c r="BE147" s="9">
        <v>321</v>
      </c>
      <c r="BF147" s="9">
        <v>327</v>
      </c>
      <c r="BG147" s="9">
        <v>975</v>
      </c>
      <c r="BH147" s="9">
        <v>362.21</v>
      </c>
      <c r="BI147" s="9">
        <v>442</v>
      </c>
    </row>
    <row r="148" spans="2:61" ht="18" customHeight="1" x14ac:dyDescent="0.3">
      <c r="B148" s="1">
        <v>661</v>
      </c>
      <c r="C148" s="2" t="s">
        <v>5138</v>
      </c>
      <c r="D148" s="1" t="s">
        <v>59</v>
      </c>
      <c r="E148" s="3">
        <f>IFERROR(MIN(PH_Bidders),0)</f>
        <v>221</v>
      </c>
      <c r="F148" s="3">
        <f>IFERROR(MAX(PH_Bidders),0)</f>
        <v>975</v>
      </c>
      <c r="G148" s="3">
        <f>IFERROR(AVERAGE(PH_Bidders),0)</f>
        <v>393.08666666666664</v>
      </c>
      <c r="H148" s="40" t="str">
        <f>tbl_PH[[#This Row],[Item '#]]&amp;"     "&amp;tbl_PH[[#This Row],[Description]]&amp;"     ("&amp;tbl_PH[[#This Row],[Unit]]&amp;")"</f>
        <v>661     Campground Evergreen Tree - 6' Height - Norway Spruce     (EA)</v>
      </c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3"/>
      <c r="BD148" s="9">
        <v>221</v>
      </c>
      <c r="BE148" s="9">
        <v>239</v>
      </c>
      <c r="BF148" s="9">
        <v>243</v>
      </c>
      <c r="BG148" s="9">
        <v>975</v>
      </c>
      <c r="BH148" s="9">
        <v>269.52</v>
      </c>
      <c r="BI148" s="9">
        <v>411</v>
      </c>
    </row>
    <row r="149" spans="2:61" ht="18" customHeight="1" x14ac:dyDescent="0.3">
      <c r="B149" s="1">
        <v>661</v>
      </c>
      <c r="C149" s="2" t="s">
        <v>5139</v>
      </c>
      <c r="D149" s="1" t="s">
        <v>59</v>
      </c>
      <c r="E149" s="3">
        <f>IFERROR(MIN(PH_Bidders),0)</f>
        <v>216</v>
      </c>
      <c r="F149" s="3">
        <f>IFERROR(MAX(PH_Bidders),0)</f>
        <v>975</v>
      </c>
      <c r="G149" s="3">
        <f>IFERROR(AVERAGE(PH_Bidders),0)</f>
        <v>386.90333333333336</v>
      </c>
      <c r="H149" s="40" t="str">
        <f>tbl_PH[[#This Row],[Item '#]]&amp;"     "&amp;tbl_PH[[#This Row],[Description]]&amp;"     ("&amp;tbl_PH[[#This Row],[Unit]]&amp;")"</f>
        <v>661     Campground Evergreen Tree - 6' Height – White Spruce     (EA)</v>
      </c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3"/>
      <c r="BD149" s="9">
        <v>216</v>
      </c>
      <c r="BE149" s="9">
        <v>233</v>
      </c>
      <c r="BF149" s="9">
        <v>238</v>
      </c>
      <c r="BG149" s="9">
        <v>975</v>
      </c>
      <c r="BH149" s="9">
        <v>263.42</v>
      </c>
      <c r="BI149" s="9">
        <v>396</v>
      </c>
    </row>
    <row r="150" spans="2:61" ht="18" customHeight="1" x14ac:dyDescent="0.3">
      <c r="B150" s="1">
        <v>661</v>
      </c>
      <c r="C150" s="2" t="s">
        <v>5140</v>
      </c>
      <c r="D150" s="1" t="s">
        <v>59</v>
      </c>
      <c r="E150" s="3">
        <f>IFERROR(MIN(PH_Bidders),0)</f>
        <v>250</v>
      </c>
      <c r="F150" s="3">
        <f>IFERROR(MAX(PH_Bidders),0)</f>
        <v>975</v>
      </c>
      <c r="G150" s="3">
        <f>IFERROR(AVERAGE(PH_Bidders),0)</f>
        <v>408.87166666666667</v>
      </c>
      <c r="H150" s="40" t="str">
        <f>tbl_PH[[#This Row],[Item '#]]&amp;"     "&amp;tbl_PH[[#This Row],[Description]]&amp;"     ("&amp;tbl_PH[[#This Row],[Unit]]&amp;")"</f>
        <v>661     Campground Evergreen Tree - 6' Height – Douglas Fir     (EA)</v>
      </c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3"/>
      <c r="BD150" s="9">
        <v>250</v>
      </c>
      <c r="BE150" s="9">
        <v>267</v>
      </c>
      <c r="BF150" s="9">
        <v>272</v>
      </c>
      <c r="BG150" s="9">
        <v>975</v>
      </c>
      <c r="BH150" s="9">
        <v>301.23</v>
      </c>
      <c r="BI150" s="9">
        <v>388</v>
      </c>
    </row>
    <row r="151" spans="2:61" ht="18" customHeight="1" x14ac:dyDescent="0.3">
      <c r="B151" s="1">
        <v>661</v>
      </c>
      <c r="C151" s="2" t="s">
        <v>5141</v>
      </c>
      <c r="D151" s="1" t="s">
        <v>59</v>
      </c>
      <c r="E151" s="3">
        <f>IFERROR(MIN(PH_Bidders),0)</f>
        <v>23</v>
      </c>
      <c r="F151" s="3">
        <f>IFERROR(MAX(PH_Bidders),0)</f>
        <v>175</v>
      </c>
      <c r="G151" s="3">
        <f>IFERROR(AVERAGE(PH_Bidders),0)</f>
        <v>64.649999999999991</v>
      </c>
      <c r="H151" s="40" t="str">
        <f>tbl_PH[[#This Row],[Item '#]]&amp;"     "&amp;tbl_PH[[#This Row],[Description]]&amp;"     ("&amp;tbl_PH[[#This Row],[Unit]]&amp;")"</f>
        <v>661     Campground Deciduous Shrubs - 3 Gallon Containers  - Compt Amer. Cranberrybush     (EA)</v>
      </c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3"/>
      <c r="BD151" s="9">
        <v>23</v>
      </c>
      <c r="BE151" s="9">
        <v>25</v>
      </c>
      <c r="BF151" s="9">
        <v>25</v>
      </c>
      <c r="BG151" s="9">
        <v>175</v>
      </c>
      <c r="BH151" s="9">
        <v>27.9</v>
      </c>
      <c r="BI151" s="9">
        <v>112</v>
      </c>
    </row>
    <row r="152" spans="2:61" ht="18" customHeight="1" x14ac:dyDescent="0.3">
      <c r="B152" s="1">
        <v>661</v>
      </c>
      <c r="C152" s="2" t="s">
        <v>5142</v>
      </c>
      <c r="D152" s="1" t="s">
        <v>59</v>
      </c>
      <c r="E152" s="3">
        <f>IFERROR(MIN(PH_Bidders),0)</f>
        <v>33</v>
      </c>
      <c r="F152" s="3">
        <f>IFERROR(MAX(PH_Bidders),0)</f>
        <v>175</v>
      </c>
      <c r="G152" s="3">
        <f>IFERROR(AVERAGE(PH_Bidders),0)</f>
        <v>70.489999999999995</v>
      </c>
      <c r="H152" s="40" t="str">
        <f>tbl_PH[[#This Row],[Item '#]]&amp;"     "&amp;tbl_PH[[#This Row],[Description]]&amp;"     ("&amp;tbl_PH[[#This Row],[Unit]]&amp;")"</f>
        <v>661     Campground Deciduous Shrubs - 3 Gallon Containers  - Gro-low Sumac     (EA)</v>
      </c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3"/>
      <c r="BD152" s="9">
        <v>33</v>
      </c>
      <c r="BE152" s="9">
        <v>35</v>
      </c>
      <c r="BF152" s="9">
        <v>36</v>
      </c>
      <c r="BG152" s="9">
        <v>175</v>
      </c>
      <c r="BH152" s="9">
        <v>39.94</v>
      </c>
      <c r="BI152" s="9">
        <v>104</v>
      </c>
    </row>
    <row r="153" spans="2:61" ht="18" customHeight="1" x14ac:dyDescent="0.3">
      <c r="B153" s="1">
        <v>661</v>
      </c>
      <c r="C153" s="2" t="s">
        <v>5143</v>
      </c>
      <c r="D153" s="1" t="s">
        <v>59</v>
      </c>
      <c r="E153" s="3">
        <f>IFERROR(MIN(PH_Bidders),0)</f>
        <v>24</v>
      </c>
      <c r="F153" s="3">
        <f>IFERROR(MAX(PH_Bidders),0)</f>
        <v>175</v>
      </c>
      <c r="G153" s="3">
        <f>IFERROR(AVERAGE(PH_Bidders),0)</f>
        <v>62.423333333333339</v>
      </c>
      <c r="H153" s="40" t="str">
        <f>tbl_PH[[#This Row],[Item '#]]&amp;"     "&amp;tbl_PH[[#This Row],[Description]]&amp;"     ("&amp;tbl_PH[[#This Row],[Unit]]&amp;")"</f>
        <v>661     Cmpgrnd Ornamental Grass-3 Gallon Containers-Switch Grass     (EA)</v>
      </c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3"/>
      <c r="BD153" s="9">
        <v>24</v>
      </c>
      <c r="BE153" s="9">
        <v>25</v>
      </c>
      <c r="BF153" s="9">
        <v>26</v>
      </c>
      <c r="BG153" s="9">
        <v>175</v>
      </c>
      <c r="BH153" s="9">
        <v>28.54</v>
      </c>
      <c r="BI153" s="9">
        <v>96</v>
      </c>
    </row>
    <row r="154" spans="2:61" ht="18" customHeight="1" x14ac:dyDescent="0.3">
      <c r="B154" s="1">
        <v>661</v>
      </c>
      <c r="C154" s="2" t="s">
        <v>5144</v>
      </c>
      <c r="D154" s="1" t="s">
        <v>59</v>
      </c>
      <c r="E154" s="3">
        <f>IFERROR(MIN(PH_Bidders),0)</f>
        <v>50</v>
      </c>
      <c r="F154" s="3">
        <f>IFERROR(MAX(PH_Bidders),0)</f>
        <v>175</v>
      </c>
      <c r="G154" s="3">
        <f>IFERROR(AVERAGE(PH_Bidders),0)</f>
        <v>87.424999999999997</v>
      </c>
      <c r="H154" s="40" t="str">
        <f>tbl_PH[[#This Row],[Item '#]]&amp;"     "&amp;tbl_PH[[#This Row],[Description]]&amp;"     ("&amp;tbl_PH[[#This Row],[Unit]]&amp;")"</f>
        <v>661     Campground Deciduous Shrubs - 5 Gallon Containers - Arrowwood Viburnum     (EA)</v>
      </c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3"/>
      <c r="BD154" s="9">
        <v>50</v>
      </c>
      <c r="BE154" s="9">
        <v>53</v>
      </c>
      <c r="BF154" s="9">
        <v>54</v>
      </c>
      <c r="BG154" s="9">
        <v>175</v>
      </c>
      <c r="BH154" s="9">
        <v>59.55</v>
      </c>
      <c r="BI154" s="9">
        <v>133</v>
      </c>
    </row>
    <row r="155" spans="2:61" ht="18" customHeight="1" x14ac:dyDescent="0.3">
      <c r="B155" s="1">
        <v>661</v>
      </c>
      <c r="C155" s="2" t="s">
        <v>5145</v>
      </c>
      <c r="D155" s="1" t="s">
        <v>59</v>
      </c>
      <c r="E155" s="3">
        <f>IFERROR(MIN(PH_Bidders),0)</f>
        <v>70</v>
      </c>
      <c r="F155" s="3">
        <f>IFERROR(MAX(PH_Bidders),0)</f>
        <v>175</v>
      </c>
      <c r="G155" s="3">
        <f>IFERROR(AVERAGE(PH_Bidders),0)</f>
        <v>98.506666666666661</v>
      </c>
      <c r="H155" s="40" t="str">
        <f>tbl_PH[[#This Row],[Item '#]]&amp;"     "&amp;tbl_PH[[#This Row],[Description]]&amp;"     ("&amp;tbl_PH[[#This Row],[Unit]]&amp;")"</f>
        <v>661     Campground Deciduous Shrubs - 5 Gallon Containers  - Witchhazel     (EA)</v>
      </c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3"/>
      <c r="BD155" s="9">
        <v>70</v>
      </c>
      <c r="BE155" s="9">
        <v>71</v>
      </c>
      <c r="BF155" s="9">
        <v>72</v>
      </c>
      <c r="BG155" s="9">
        <v>175</v>
      </c>
      <c r="BH155" s="9">
        <v>80.040000000000006</v>
      </c>
      <c r="BI155" s="9">
        <v>123</v>
      </c>
    </row>
    <row r="156" spans="2:61" ht="18" customHeight="1" x14ac:dyDescent="0.3">
      <c r="B156" s="1">
        <v>661</v>
      </c>
      <c r="C156" s="2" t="s">
        <v>5146</v>
      </c>
      <c r="D156" s="1" t="s">
        <v>59</v>
      </c>
      <c r="E156" s="3">
        <f>IFERROR(MIN(PH_Bidders),0)</f>
        <v>48.5</v>
      </c>
      <c r="F156" s="3">
        <f>IFERROR(MAX(PH_Bidders),0)</f>
        <v>175</v>
      </c>
      <c r="G156" s="3">
        <f>IFERROR(AVERAGE(PH_Bidders),0)</f>
        <v>87.233333333333334</v>
      </c>
      <c r="H156" s="40" t="str">
        <f>tbl_PH[[#This Row],[Item '#]]&amp;"     "&amp;tbl_PH[[#This Row],[Description]]&amp;"     ("&amp;tbl_PH[[#This Row],[Unit]]&amp;")"</f>
        <v>661     Campground Deciduous Shrubs - 5 Gallon Containers - Silky Dogwood     (EA)</v>
      </c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3"/>
      <c r="BD156" s="9">
        <v>48.5</v>
      </c>
      <c r="BE156" s="9">
        <v>52</v>
      </c>
      <c r="BF156" s="9">
        <v>53</v>
      </c>
      <c r="BG156" s="9">
        <v>175</v>
      </c>
      <c r="BH156" s="9">
        <v>58.9</v>
      </c>
      <c r="BI156" s="9">
        <v>136</v>
      </c>
    </row>
    <row r="157" spans="2:61" ht="18" customHeight="1" x14ac:dyDescent="0.3">
      <c r="B157" s="1">
        <v>661</v>
      </c>
      <c r="C157" s="2" t="s">
        <v>5147</v>
      </c>
      <c r="D157" s="1" t="s">
        <v>59</v>
      </c>
      <c r="E157" s="3">
        <f>IFERROR(MIN(PH_Bidders),0)</f>
        <v>41.35</v>
      </c>
      <c r="F157" s="3">
        <f>IFERROR(MAX(PH_Bidders),0)</f>
        <v>175</v>
      </c>
      <c r="G157" s="3">
        <f>IFERROR(AVERAGE(PH_Bidders),0)</f>
        <v>69.958333333333329</v>
      </c>
      <c r="H157" s="40" t="str">
        <f>tbl_PH[[#This Row],[Item '#]]&amp;"     "&amp;tbl_PH[[#This Row],[Description]]&amp;"     ("&amp;tbl_PH[[#This Row],[Unit]]&amp;")"</f>
        <v>661     RV Campsite Landscaping - Arrowhead Viburnum Shrub     (EA)</v>
      </c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3"/>
      <c r="BD157" s="9">
        <v>41.35</v>
      </c>
      <c r="BE157" s="9">
        <v>45</v>
      </c>
      <c r="BF157" s="9">
        <v>46</v>
      </c>
      <c r="BG157" s="9">
        <v>175</v>
      </c>
      <c r="BH157" s="9">
        <v>50.4</v>
      </c>
      <c r="BI157" s="9">
        <v>62</v>
      </c>
    </row>
    <row r="158" spans="2:61" ht="18" customHeight="1" x14ac:dyDescent="0.3">
      <c r="B158" s="1">
        <v>661</v>
      </c>
      <c r="C158" s="2" t="s">
        <v>5148</v>
      </c>
      <c r="D158" s="1" t="s">
        <v>59</v>
      </c>
      <c r="E158" s="3">
        <f>IFERROR(MIN(PH_Bidders),0)</f>
        <v>11.5</v>
      </c>
      <c r="F158" s="3">
        <f>IFERROR(MAX(PH_Bidders),0)</f>
        <v>175</v>
      </c>
      <c r="G158" s="3">
        <f>IFERROR(AVERAGE(PH_Bidders),0)</f>
        <v>50.086666666666666</v>
      </c>
      <c r="H158" s="40" t="str">
        <f>tbl_PH[[#This Row],[Item '#]]&amp;"     "&amp;tbl_PH[[#This Row],[Description]]&amp;"     ("&amp;tbl_PH[[#This Row],[Unit]]&amp;")"</f>
        <v>661     RV Campsite Landscaping - Goldfinger Potentilla     (EA)</v>
      </c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3"/>
      <c r="BD158" s="9">
        <v>11.5</v>
      </c>
      <c r="BE158" s="9">
        <v>13</v>
      </c>
      <c r="BF158" s="9">
        <v>13</v>
      </c>
      <c r="BG158" s="9">
        <v>175</v>
      </c>
      <c r="BH158" s="9">
        <v>14.02</v>
      </c>
      <c r="BI158" s="9">
        <v>74</v>
      </c>
    </row>
    <row r="159" spans="2:61" ht="18" customHeight="1" x14ac:dyDescent="0.3">
      <c r="B159" s="1">
        <v>661</v>
      </c>
      <c r="C159" s="2" t="s">
        <v>5149</v>
      </c>
      <c r="D159" s="1" t="s">
        <v>59</v>
      </c>
      <c r="E159" s="3">
        <f>IFERROR(MIN(PH_Bidders),0)</f>
        <v>38.700000000000003</v>
      </c>
      <c r="F159" s="3">
        <f>IFERROR(MAX(PH_Bidders),0)</f>
        <v>175</v>
      </c>
      <c r="G159" s="3">
        <f>IFERROR(AVERAGE(PH_Bidders),0)</f>
        <v>70.483333333333334</v>
      </c>
      <c r="H159" s="40" t="str">
        <f>tbl_PH[[#This Row],[Item '#]]&amp;"     "&amp;tbl_PH[[#This Row],[Description]]&amp;"     ("&amp;tbl_PH[[#This Row],[Unit]]&amp;")"</f>
        <v>661     RV Campsite Landscaping - Redosier Dogwood Shrub     (EA)</v>
      </c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3"/>
      <c r="BD159" s="9">
        <v>38.700000000000003</v>
      </c>
      <c r="BE159" s="9">
        <v>42</v>
      </c>
      <c r="BF159" s="9">
        <v>42</v>
      </c>
      <c r="BG159" s="9">
        <v>175</v>
      </c>
      <c r="BH159" s="9">
        <v>47.2</v>
      </c>
      <c r="BI159" s="9">
        <v>78</v>
      </c>
    </row>
    <row r="160" spans="2:61" ht="18" customHeight="1" x14ac:dyDescent="0.3">
      <c r="B160" s="1">
        <v>661</v>
      </c>
      <c r="C160" s="2" t="s">
        <v>5150</v>
      </c>
      <c r="D160" s="1" t="s">
        <v>59</v>
      </c>
      <c r="E160" s="3">
        <f>IFERROR(MIN(PH_Bidders),0)</f>
        <v>52.4</v>
      </c>
      <c r="F160" s="3">
        <f>IFERROR(MAX(PH_Bidders),0)</f>
        <v>175</v>
      </c>
      <c r="G160" s="3">
        <f>IFERROR(AVERAGE(PH_Bidders),0)</f>
        <v>80.706666666666663</v>
      </c>
      <c r="H160" s="40" t="str">
        <f>tbl_PH[[#This Row],[Item '#]]&amp;"     "&amp;tbl_PH[[#This Row],[Description]]&amp;"     ("&amp;tbl_PH[[#This Row],[Unit]]&amp;")"</f>
        <v>661     RV Campsite Landscaping - Spicebush     (EA)</v>
      </c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3"/>
      <c r="BD160" s="9">
        <v>52.4</v>
      </c>
      <c r="BE160" s="9">
        <v>57</v>
      </c>
      <c r="BF160" s="9">
        <v>57</v>
      </c>
      <c r="BG160" s="9">
        <v>175</v>
      </c>
      <c r="BH160" s="9">
        <v>63.84</v>
      </c>
      <c r="BI160" s="9">
        <v>79</v>
      </c>
    </row>
    <row r="161" spans="2:61" ht="18" customHeight="1" x14ac:dyDescent="0.3">
      <c r="B161" s="1">
        <v>661</v>
      </c>
      <c r="C161" s="2" t="s">
        <v>5151</v>
      </c>
      <c r="D161" s="1" t="s">
        <v>59</v>
      </c>
      <c r="E161" s="3">
        <f>IFERROR(MIN(PH_Bidders),0)</f>
        <v>26.4</v>
      </c>
      <c r="F161" s="3">
        <f>IFERROR(MAX(PH_Bidders),0)</f>
        <v>170</v>
      </c>
      <c r="G161" s="3">
        <f>IFERROR(AVERAGE(PH_Bidders),0)</f>
        <v>58.87166666666667</v>
      </c>
      <c r="H161" s="40" t="str">
        <f>tbl_PH[[#This Row],[Item '#]]&amp;"     "&amp;tbl_PH[[#This Row],[Description]]&amp;"     ("&amp;tbl_PH[[#This Row],[Unit]]&amp;")"</f>
        <v>661     RV Campsite Landscaping - Switch Grass     (EA)</v>
      </c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3"/>
      <c r="BD161" s="9">
        <v>26.4</v>
      </c>
      <c r="BE161" s="9">
        <v>28</v>
      </c>
      <c r="BF161" s="9">
        <v>29</v>
      </c>
      <c r="BG161" s="9">
        <v>170</v>
      </c>
      <c r="BH161" s="9">
        <v>31.83</v>
      </c>
      <c r="BI161" s="9">
        <v>68</v>
      </c>
    </row>
    <row r="162" spans="2:61" ht="18" customHeight="1" x14ac:dyDescent="0.3">
      <c r="B162" s="1">
        <v>661</v>
      </c>
      <c r="C162" s="2" t="s">
        <v>5152</v>
      </c>
      <c r="D162" s="1" t="s">
        <v>59</v>
      </c>
      <c r="E162" s="3">
        <f>IFERROR(MIN(PH_Bidders),0)</f>
        <v>26.4</v>
      </c>
      <c r="F162" s="3">
        <f>IFERROR(MAX(PH_Bidders),0)</f>
        <v>175</v>
      </c>
      <c r="G162" s="3">
        <f>IFERROR(AVERAGE(PH_Bidders),0)</f>
        <v>56.42499999999999</v>
      </c>
      <c r="H162" s="40" t="str">
        <f>tbl_PH[[#This Row],[Item '#]]&amp;"     "&amp;tbl_PH[[#This Row],[Description]]&amp;"     ("&amp;tbl_PH[[#This Row],[Unit]]&amp;")"</f>
        <v>661     RV Campsite Landscaping - Karl Forester Reed Grass     (EA)</v>
      </c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3"/>
      <c r="BD162" s="9">
        <v>26.4</v>
      </c>
      <c r="BE162" s="9">
        <v>29</v>
      </c>
      <c r="BF162" s="9">
        <v>29</v>
      </c>
      <c r="BG162" s="9">
        <v>175</v>
      </c>
      <c r="BH162" s="9">
        <v>32.15</v>
      </c>
      <c r="BI162" s="9">
        <v>47</v>
      </c>
    </row>
    <row r="163" spans="2:61" ht="18" customHeight="1" x14ac:dyDescent="0.3">
      <c r="B163" s="1">
        <v>661</v>
      </c>
      <c r="C163" s="2" t="s">
        <v>5153</v>
      </c>
      <c r="D163" s="1" t="s">
        <v>59</v>
      </c>
      <c r="E163" s="3">
        <f>IFERROR(MIN(PH_Bidders),0)</f>
        <v>26.4</v>
      </c>
      <c r="F163" s="3">
        <f>IFERROR(MAX(PH_Bidders),0)</f>
        <v>175</v>
      </c>
      <c r="G163" s="3">
        <f>IFERROR(AVERAGE(PH_Bidders),0)</f>
        <v>57.591666666666661</v>
      </c>
      <c r="H163" s="40" t="str">
        <f>tbl_PH[[#This Row],[Item '#]]&amp;"     "&amp;tbl_PH[[#This Row],[Description]]&amp;"     ("&amp;tbl_PH[[#This Row],[Unit]]&amp;")"</f>
        <v>661     RV Campsite Landscaping - Red Rays Switch Grass     (EA)</v>
      </c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3"/>
      <c r="BD163" s="9">
        <v>26.4</v>
      </c>
      <c r="BE163" s="9">
        <v>29</v>
      </c>
      <c r="BF163" s="9">
        <v>29</v>
      </c>
      <c r="BG163" s="9">
        <v>175</v>
      </c>
      <c r="BH163" s="9">
        <v>32.15</v>
      </c>
      <c r="BI163" s="9">
        <v>54</v>
      </c>
    </row>
    <row r="164" spans="2:61" ht="18" customHeight="1" x14ac:dyDescent="0.3">
      <c r="B164" s="1" t="s">
        <v>5053</v>
      </c>
      <c r="C164" s="2" t="s">
        <v>5154</v>
      </c>
      <c r="D164" s="1" t="s">
        <v>14</v>
      </c>
      <c r="E164" s="3">
        <f>IFERROR(MIN(PH_Bidders),0)</f>
        <v>64.599999999999994</v>
      </c>
      <c r="F164" s="3">
        <f>IFERROR(MAX(PH_Bidders),0)</f>
        <v>124.15</v>
      </c>
      <c r="G164" s="3">
        <f>IFERROR(AVERAGE(PH_Bidders),0)</f>
        <v>100.42500000000001</v>
      </c>
      <c r="H164" s="40" t="str">
        <f>tbl_PH[[#This Row],[Item '#]]&amp;"     "&amp;tbl_PH[[#This Row],[Description]]&amp;"     ("&amp;tbl_PH[[#This Row],[Unit]]&amp;")"</f>
        <v>Special     Gravel Mulch - 1" Diameter     (CY)</v>
      </c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3"/>
      <c r="BD164" s="9">
        <v>101.8</v>
      </c>
      <c r="BE164" s="9">
        <v>110</v>
      </c>
      <c r="BF164" s="9">
        <v>112</v>
      </c>
      <c r="BG164" s="9">
        <v>90</v>
      </c>
      <c r="BH164" s="9">
        <v>124.15</v>
      </c>
      <c r="BI164" s="9">
        <v>64.599999999999994</v>
      </c>
    </row>
    <row r="165" spans="2:61" ht="18" customHeight="1" x14ac:dyDescent="0.3">
      <c r="B165" s="1" t="s">
        <v>5053</v>
      </c>
      <c r="C165" s="2" t="s">
        <v>5155</v>
      </c>
      <c r="D165" s="1" t="s">
        <v>14</v>
      </c>
      <c r="E165" s="3">
        <f>IFERROR(MIN(PH_Bidders),0)</f>
        <v>88.6</v>
      </c>
      <c r="F165" s="3">
        <f>IFERROR(MAX(PH_Bidders),0)</f>
        <v>125.61</v>
      </c>
      <c r="G165" s="3">
        <f>IFERROR(AVERAGE(PH_Bidders),0)</f>
        <v>106.86833333333334</v>
      </c>
      <c r="H165" s="40" t="str">
        <f>tbl_PH[[#This Row],[Item '#]]&amp;"     "&amp;tbl_PH[[#This Row],[Description]]&amp;"     ("&amp;tbl_PH[[#This Row],[Unit]]&amp;")"</f>
        <v>Special     Gravel Cover - 3" Diameter     (CY)</v>
      </c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3"/>
      <c r="BD165" s="9">
        <v>103</v>
      </c>
      <c r="BE165" s="9">
        <v>111</v>
      </c>
      <c r="BF165" s="9">
        <v>113</v>
      </c>
      <c r="BG165" s="9">
        <v>100</v>
      </c>
      <c r="BH165" s="9">
        <v>125.61</v>
      </c>
      <c r="BI165" s="9">
        <v>88.6</v>
      </c>
    </row>
    <row r="166" spans="2:61" ht="18" customHeight="1" x14ac:dyDescent="0.3">
      <c r="B166" s="1" t="s">
        <v>5053</v>
      </c>
      <c r="C166" s="2" t="s">
        <v>5156</v>
      </c>
      <c r="D166" s="1" t="s">
        <v>21</v>
      </c>
      <c r="E166" s="3">
        <f>IFERROR(MIN(PH_Bidders),0)</f>
        <v>3</v>
      </c>
      <c r="F166" s="3">
        <f>IFERROR(MAX(PH_Bidders),0)</f>
        <v>20.43</v>
      </c>
      <c r="G166" s="3">
        <f>IFERROR(AVERAGE(PH_Bidders),0)</f>
        <v>13.363333333333335</v>
      </c>
      <c r="H166" s="40" t="str">
        <f>tbl_PH[[#This Row],[Item '#]]&amp;"     "&amp;tbl_PH[[#This Row],[Description]]&amp;"     ("&amp;tbl_PH[[#This Row],[Unit]]&amp;")"</f>
        <v>Special     Weed Barrier     (SY)</v>
      </c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3"/>
      <c r="BD166" s="9">
        <v>16.75</v>
      </c>
      <c r="BE166" s="9">
        <v>18</v>
      </c>
      <c r="BF166" s="9">
        <v>19</v>
      </c>
      <c r="BG166" s="9">
        <v>3</v>
      </c>
      <c r="BH166" s="9">
        <v>20.43</v>
      </c>
      <c r="BI166" s="9">
        <v>3</v>
      </c>
    </row>
    <row r="167" spans="2:61" ht="18" customHeight="1" x14ac:dyDescent="0.3">
      <c r="B167" s="1" t="s">
        <v>5053</v>
      </c>
      <c r="C167" s="2" t="s">
        <v>5157</v>
      </c>
      <c r="D167" s="1" t="s">
        <v>12</v>
      </c>
      <c r="E167" s="3">
        <f>IFERROR(MIN(PH_Bidders),0)</f>
        <v>8</v>
      </c>
      <c r="F167" s="3">
        <f>IFERROR(MAX(PH_Bidders),0)</f>
        <v>11</v>
      </c>
      <c r="G167" s="3">
        <f>IFERROR(AVERAGE(PH_Bidders),0)</f>
        <v>9.4599999999999991</v>
      </c>
      <c r="H167" s="40" t="str">
        <f>tbl_PH[[#This Row],[Item '#]]&amp;"     "&amp;tbl_PH[[#This Row],[Description]]&amp;"     ("&amp;tbl_PH[[#This Row],[Unit]]&amp;")"</f>
        <v>Special     Aluminum Edge     (LF)</v>
      </c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3"/>
      <c r="BD167" s="9">
        <v>8</v>
      </c>
      <c r="BE167" s="9">
        <v>9</v>
      </c>
      <c r="BF167" s="9">
        <v>9</v>
      </c>
      <c r="BG167" s="9">
        <v>10</v>
      </c>
      <c r="BH167" s="9">
        <v>9.76</v>
      </c>
      <c r="BI167" s="9">
        <v>11</v>
      </c>
    </row>
    <row r="168" spans="2:61" ht="18" customHeight="1" x14ac:dyDescent="0.3">
      <c r="B168" s="1" t="s">
        <v>5053</v>
      </c>
      <c r="C168" s="2" t="s">
        <v>5158</v>
      </c>
      <c r="D168" s="1" t="s">
        <v>59</v>
      </c>
      <c r="E168" s="3">
        <f>IFERROR(MIN(PH_Bidders),0)</f>
        <v>94</v>
      </c>
      <c r="F168" s="3">
        <f>IFERROR(MAX(PH_Bidders),0)</f>
        <v>120</v>
      </c>
      <c r="G168" s="3">
        <f>IFERROR(AVERAGE(PH_Bidders),0)</f>
        <v>106.11</v>
      </c>
      <c r="H168" s="40" t="str">
        <f>tbl_PH[[#This Row],[Item '#]]&amp;"     "&amp;tbl_PH[[#This Row],[Description]]&amp;"     ("&amp;tbl_PH[[#This Row],[Unit]]&amp;")"</f>
        <v>Special     Boulders - Located &amp; Moved to Site from PHLP Grounds     (EA)</v>
      </c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3"/>
      <c r="BD168" s="9">
        <v>100</v>
      </c>
      <c r="BE168" s="9">
        <v>120</v>
      </c>
      <c r="BF168" s="9">
        <v>94</v>
      </c>
      <c r="BG168" s="9">
        <v>100</v>
      </c>
      <c r="BH168" s="9">
        <v>103.66</v>
      </c>
      <c r="BI168" s="9">
        <v>119</v>
      </c>
    </row>
    <row r="169" spans="2:61" ht="18" customHeight="1" x14ac:dyDescent="0.3">
      <c r="B169" s="1" t="s">
        <v>5053</v>
      </c>
      <c r="C169" s="2" t="s">
        <v>5159</v>
      </c>
      <c r="D169" s="1" t="s">
        <v>26</v>
      </c>
      <c r="E169" s="3">
        <f>IFERROR(MIN(PH_Bidders),0)</f>
        <v>1.75</v>
      </c>
      <c r="F169" s="3">
        <f>IFERROR(MAX(PH_Bidders),0)</f>
        <v>22</v>
      </c>
      <c r="G169" s="3">
        <f>IFERROR(AVERAGE(PH_Bidders),0)</f>
        <v>8.0133333333333336</v>
      </c>
      <c r="H169" s="40" t="str">
        <f>tbl_PH[[#This Row],[Item '#]]&amp;"     "&amp;tbl_PH[[#This Row],[Description]]&amp;"     ("&amp;tbl_PH[[#This Row],[Unit]]&amp;")"</f>
        <v>Special     Multi-Sports Court – Pavement Markings     (FT)</v>
      </c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3"/>
      <c r="BD169" s="9">
        <v>4</v>
      </c>
      <c r="BE169" s="9">
        <v>9</v>
      </c>
      <c r="BF169" s="9">
        <v>1.75</v>
      </c>
      <c r="BG169" s="9">
        <v>7.5</v>
      </c>
      <c r="BH169" s="9">
        <v>3.83</v>
      </c>
      <c r="BI169" s="9">
        <v>22</v>
      </c>
    </row>
    <row r="170" spans="2:61" ht="18" customHeight="1" x14ac:dyDescent="0.3">
      <c r="B170" s="1" t="s">
        <v>5053</v>
      </c>
      <c r="C170" s="2" t="s">
        <v>5160</v>
      </c>
      <c r="D170" s="1" t="s">
        <v>59</v>
      </c>
      <c r="E170" s="3">
        <f>IFERROR(MIN(PH_Bidders),0)</f>
        <v>644.53</v>
      </c>
      <c r="F170" s="3">
        <f>IFERROR(MAX(PH_Bidders),0)</f>
        <v>1860</v>
      </c>
      <c r="G170" s="3">
        <f>IFERROR(AVERAGE(PH_Bidders),0)</f>
        <v>1214.7549999999999</v>
      </c>
      <c r="H170" s="40" t="str">
        <f>tbl_PH[[#This Row],[Item '#]]&amp;"     "&amp;tbl_PH[[#This Row],[Description]]&amp;"     ("&amp;tbl_PH[[#This Row],[Unit]]&amp;")"</f>
        <v>Special     Shelter Grill – Pilot Rock - Model Q3-2460 B8 – Base Plate Surface Installation w/J-Blot Anchors for Concrete Footing - Installed Complete      (EA)</v>
      </c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3"/>
      <c r="BD170" s="9">
        <v>1200</v>
      </c>
      <c r="BE170" s="9">
        <v>950</v>
      </c>
      <c r="BF170" s="9">
        <v>1434</v>
      </c>
      <c r="BG170" s="9">
        <v>1200</v>
      </c>
      <c r="BH170" s="9">
        <v>644.53</v>
      </c>
      <c r="BI170" s="9">
        <v>1860</v>
      </c>
    </row>
    <row r="171" spans="2:61" ht="18" customHeight="1" x14ac:dyDescent="0.3">
      <c r="B171" s="1" t="s">
        <v>5053</v>
      </c>
      <c r="C171" s="2" t="s">
        <v>5161</v>
      </c>
      <c r="D171" s="1" t="s">
        <v>59</v>
      </c>
      <c r="E171" s="3">
        <f>IFERROR(MIN(PH_Bidders),0)</f>
        <v>547.58000000000004</v>
      </c>
      <c r="F171" s="3">
        <f>IFERROR(MAX(PH_Bidders),0)</f>
        <v>3475</v>
      </c>
      <c r="G171" s="3">
        <f>IFERROR(AVERAGE(PH_Bidders),0)</f>
        <v>1377.43</v>
      </c>
      <c r="H171" s="40" t="str">
        <f>tbl_PH[[#This Row],[Item '#]]&amp;"     "&amp;tbl_PH[[#This Row],[Description]]&amp;"     ("&amp;tbl_PH[[#This Row],[Unit]]&amp;")"</f>
        <v>Special     Shelter Prep Table – Pilot Rock - Model APTX/P/G-6HU – w/Bolt Down Base Plate Installation – Installed Complete     (EA)</v>
      </c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3"/>
      <c r="BD171" s="9">
        <v>1000</v>
      </c>
      <c r="BE171" s="9">
        <v>700</v>
      </c>
      <c r="BF171" s="9">
        <v>3475</v>
      </c>
      <c r="BG171" s="9">
        <v>1000</v>
      </c>
      <c r="BH171" s="9">
        <v>547.58000000000004</v>
      </c>
      <c r="BI171" s="9">
        <v>1542</v>
      </c>
    </row>
    <row r="172" spans="2:61" ht="18" customHeight="1" x14ac:dyDescent="0.3">
      <c r="B172" s="1" t="s">
        <v>5053</v>
      </c>
      <c r="C172" s="2" t="s">
        <v>5162</v>
      </c>
      <c r="D172" s="1" t="s">
        <v>59</v>
      </c>
      <c r="E172" s="3">
        <f>IFERROR(MIN(PH_Bidders),0)</f>
        <v>3000</v>
      </c>
      <c r="F172" s="3">
        <f>IFERROR(MAX(PH_Bidders),0)</f>
        <v>8250</v>
      </c>
      <c r="G172" s="3">
        <f>IFERROR(AVERAGE(PH_Bidders),0)</f>
        <v>5866.3249999999998</v>
      </c>
      <c r="H172" s="40" t="str">
        <f>tbl_PH[[#This Row],[Item '#]]&amp;"     "&amp;tbl_PH[[#This Row],[Description]]&amp;"     ("&amp;tbl_PH[[#This Row],[Unit]]&amp;")"</f>
        <v>Special     Drinking Fountain - Stand Alone Accessible Fountain - Installed Complete     (EA)</v>
      </c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3"/>
      <c r="BD172" s="9">
        <v>3600</v>
      </c>
      <c r="BE172" s="9">
        <v>8250</v>
      </c>
      <c r="BF172" s="9">
        <v>3000</v>
      </c>
      <c r="BG172" s="9">
        <v>5000</v>
      </c>
      <c r="BH172" s="9">
        <v>7475.95</v>
      </c>
      <c r="BI172" s="9">
        <v>7872</v>
      </c>
    </row>
    <row r="173" spans="2:61" ht="18" customHeight="1" x14ac:dyDescent="0.3">
      <c r="B173" s="1" t="s">
        <v>5053</v>
      </c>
      <c r="C173" s="2" t="s">
        <v>5163</v>
      </c>
      <c r="D173" s="1" t="s">
        <v>59</v>
      </c>
      <c r="E173" s="3">
        <f>IFERROR(MIN(PH_Bidders),0)</f>
        <v>8800</v>
      </c>
      <c r="F173" s="3">
        <f>IFERROR(MAX(PH_Bidders),0)</f>
        <v>21000</v>
      </c>
      <c r="G173" s="3">
        <f>IFERROR(AVERAGE(PH_Bidders),0)</f>
        <v>14278.723333333333</v>
      </c>
      <c r="H173" s="40" t="str">
        <f>tbl_PH[[#This Row],[Item '#]]&amp;"     "&amp;tbl_PH[[#This Row],[Description]]&amp;"     ("&amp;tbl_PH[[#This Row],[Unit]]&amp;")"</f>
        <v>Special     Dumpster Enclosure - Wood Slat Enclosure - Installed Complete     (EA)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3"/>
      <c r="BD173" s="9">
        <v>21000</v>
      </c>
      <c r="BE173" s="9">
        <v>18000</v>
      </c>
      <c r="BF173" s="9">
        <v>8800</v>
      </c>
      <c r="BG173" s="9">
        <v>10000</v>
      </c>
      <c r="BH173" s="9">
        <v>18110.34</v>
      </c>
      <c r="BI173" s="9">
        <v>9762</v>
      </c>
    </row>
    <row r="174" spans="2:61" ht="18" customHeight="1" x14ac:dyDescent="0.3">
      <c r="B174" s="1" t="s">
        <v>5053</v>
      </c>
      <c r="C174" s="2" t="s">
        <v>5164</v>
      </c>
      <c r="D174" s="1" t="s">
        <v>59</v>
      </c>
      <c r="E174" s="3">
        <f>IFERROR(MIN(PH_Bidders),0)</f>
        <v>80000</v>
      </c>
      <c r="F174" s="3">
        <f>IFERROR(MAX(PH_Bidders),0)</f>
        <v>129894</v>
      </c>
      <c r="G174" s="3">
        <f>IFERROR(AVERAGE(PH_Bidders),0)</f>
        <v>101673.70333333332</v>
      </c>
      <c r="H174" s="40" t="str">
        <f>tbl_PH[[#This Row],[Item '#]]&amp;"     "&amp;tbl_PH[[#This Row],[Description]]&amp;"     ("&amp;tbl_PH[[#This Row],[Unit]]&amp;")"</f>
        <v>Special     Shelter - Large - Furnished and Installed Complete     (EA)</v>
      </c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3"/>
      <c r="BD174" s="9">
        <v>91000</v>
      </c>
      <c r="BE174" s="9">
        <v>95000</v>
      </c>
      <c r="BF174" s="9">
        <v>84705</v>
      </c>
      <c r="BG174" s="9">
        <v>80000</v>
      </c>
      <c r="BH174" s="9">
        <v>129443.22</v>
      </c>
      <c r="BI174" s="9">
        <v>129894</v>
      </c>
    </row>
    <row r="175" spans="2:61" ht="18" customHeight="1" x14ac:dyDescent="0.3">
      <c r="B175" s="1" t="s">
        <v>5053</v>
      </c>
      <c r="C175" s="2" t="s">
        <v>5165</v>
      </c>
      <c r="D175" s="1" t="s">
        <v>59</v>
      </c>
      <c r="E175" s="3">
        <f>IFERROR(MIN(PH_Bidders),0)</f>
        <v>2250</v>
      </c>
      <c r="F175" s="3">
        <f>IFERROR(MAX(PH_Bidders),0)</f>
        <v>11341.83</v>
      </c>
      <c r="G175" s="3">
        <f>IFERROR(AVERAGE(PH_Bidders),0)</f>
        <v>5555.1383333333333</v>
      </c>
      <c r="H175" s="40" t="str">
        <f>tbl_PH[[#This Row],[Item '#]]&amp;"     "&amp;tbl_PH[[#This Row],[Description]]&amp;"     ("&amp;tbl_PH[[#This Row],[Unit]]&amp;")"</f>
        <v>Special     Multi-Sport Court - Furnished and Installed Complete w/Basketball Hoops     (EA)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3"/>
      <c r="BD175" s="9">
        <v>8000</v>
      </c>
      <c r="BE175" s="9">
        <v>2250</v>
      </c>
      <c r="BF175" s="9">
        <v>3260</v>
      </c>
      <c r="BG175" s="9">
        <v>2500</v>
      </c>
      <c r="BH175" s="9">
        <v>11341.83</v>
      </c>
      <c r="BI175" s="9">
        <v>5979</v>
      </c>
    </row>
    <row r="176" spans="2:61" ht="18" customHeight="1" x14ac:dyDescent="0.3">
      <c r="B176" s="1" t="s">
        <v>5053</v>
      </c>
      <c r="C176" s="2" t="s">
        <v>5166</v>
      </c>
      <c r="D176" s="1" t="s">
        <v>9</v>
      </c>
      <c r="E176" s="3">
        <f>IFERROR(MIN(PH_Bidders),0)</f>
        <v>1500</v>
      </c>
      <c r="F176" s="3">
        <f>IFERROR(MAX(PH_Bidders),0)</f>
        <v>3578.16</v>
      </c>
      <c r="G176" s="3">
        <f>IFERROR(AVERAGE(PH_Bidders),0)</f>
        <v>2207.0266666666666</v>
      </c>
      <c r="H176" s="40" t="str">
        <f>tbl_PH[[#This Row],[Item '#]]&amp;"     "&amp;tbl_PH[[#This Row],[Description]]&amp;"     ("&amp;tbl_PH[[#This Row],[Unit]]&amp;")"</f>
        <v>Special     Barnstone Group Fire Ring - Next to Shelter – Furnished and Installed Complete     (LS)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3"/>
      <c r="BD176" s="9">
        <v>2400</v>
      </c>
      <c r="BE176" s="9">
        <v>2000</v>
      </c>
      <c r="BF176" s="9">
        <v>2140</v>
      </c>
      <c r="BG176" s="9">
        <v>1500</v>
      </c>
      <c r="BH176" s="9">
        <v>3578.16</v>
      </c>
      <c r="BI176" s="9">
        <v>1624</v>
      </c>
    </row>
    <row r="177" spans="1:61" ht="18" customHeight="1" x14ac:dyDescent="0.3">
      <c r="B177" s="1" t="s">
        <v>5053</v>
      </c>
      <c r="C177" s="2" t="s">
        <v>5167</v>
      </c>
      <c r="D177" s="1" t="s">
        <v>59</v>
      </c>
      <c r="E177" s="3">
        <f>IFERROR(MIN(PH_Bidders),0)</f>
        <v>100</v>
      </c>
      <c r="F177" s="3">
        <f>IFERROR(MAX(PH_Bidders),0)</f>
        <v>740</v>
      </c>
      <c r="G177" s="3">
        <f>IFERROR(AVERAGE(PH_Bidders),0)</f>
        <v>293.23666666666668</v>
      </c>
      <c r="H177" s="40" t="str">
        <f>tbl_PH[[#This Row],[Item '#]]&amp;"     "&amp;tbl_PH[[#This Row],[Description]]&amp;"     ("&amp;tbl_PH[[#This Row],[Unit]]&amp;")"</f>
        <v>Special     Wayfinding Signage – Posts &amp; Signage Furnished by Owner, Installed by Contractor     (EA)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3"/>
      <c r="BD177" s="9">
        <v>200</v>
      </c>
      <c r="BE177" s="9">
        <v>350</v>
      </c>
      <c r="BF177" s="9">
        <v>740</v>
      </c>
      <c r="BG177" s="9">
        <v>100</v>
      </c>
      <c r="BH177" s="9">
        <v>213.42</v>
      </c>
      <c r="BI177" s="9">
        <v>156</v>
      </c>
    </row>
    <row r="178" spans="1:61" ht="18" customHeight="1" x14ac:dyDescent="0.3">
      <c r="B178" s="1" t="s">
        <v>5053</v>
      </c>
      <c r="C178" s="2" t="s">
        <v>5168</v>
      </c>
      <c r="D178" s="1" t="s">
        <v>59</v>
      </c>
      <c r="E178" s="3">
        <f>IFERROR(MIN(PH_Bidders),0)</f>
        <v>202</v>
      </c>
      <c r="F178" s="3">
        <f>IFERROR(MAX(PH_Bidders),0)</f>
        <v>3500</v>
      </c>
      <c r="G178" s="3">
        <f>IFERROR(AVERAGE(PH_Bidders),0)</f>
        <v>1067.19</v>
      </c>
      <c r="H178" s="40" t="str">
        <f>tbl_PH[[#This Row],[Item '#]]&amp;"     "&amp;tbl_PH[[#This Row],[Description]]&amp;"     ("&amp;tbl_PH[[#This Row],[Unit]]&amp;")"</f>
        <v>Special     Accessible (ADA) Fire Rings – Furnished by Owner, Installed by Contractor     (EA)</v>
      </c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3"/>
      <c r="BD178" s="9">
        <v>300</v>
      </c>
      <c r="BE178" s="9">
        <v>3500</v>
      </c>
      <c r="BF178" s="9">
        <v>595</v>
      </c>
      <c r="BG178" s="9">
        <v>500</v>
      </c>
      <c r="BH178" s="9">
        <v>1306.1400000000001</v>
      </c>
      <c r="BI178" s="9">
        <v>202</v>
      </c>
    </row>
    <row r="179" spans="1:61" ht="18" customHeight="1" x14ac:dyDescent="0.3">
      <c r="B179" s="1" t="s">
        <v>5053</v>
      </c>
      <c r="C179" s="2" t="s">
        <v>5169</v>
      </c>
      <c r="D179" s="1" t="s">
        <v>9</v>
      </c>
      <c r="E179" s="3">
        <f>IFERROR(MIN(PH_Bidders),0)</f>
        <v>115000</v>
      </c>
      <c r="F179" s="3">
        <f>IFERROR(MAX(PH_Bidders),0)</f>
        <v>115000</v>
      </c>
      <c r="G179" s="3">
        <f>IFERROR(AVERAGE(PH_Bidders),0)</f>
        <v>115000</v>
      </c>
      <c r="H179" s="40" t="str">
        <f>tbl_PH[[#This Row],[Item '#]]&amp;"     "&amp;tbl_PH[[#This Row],[Description]]&amp;"     ("&amp;tbl_PH[[#This Row],[Unit]]&amp;")"</f>
        <v>Special     Electrical Utility Service Extension Allowance *     (LS)</v>
      </c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3"/>
      <c r="BD179" s="9">
        <v>115000</v>
      </c>
      <c r="BE179" s="9">
        <v>115000</v>
      </c>
      <c r="BF179" s="9">
        <v>115000</v>
      </c>
      <c r="BG179" s="9">
        <v>115000</v>
      </c>
      <c r="BH179" s="9">
        <v>115000</v>
      </c>
      <c r="BI179" s="9">
        <v>115000</v>
      </c>
    </row>
    <row r="180" spans="1:61" ht="18" customHeight="1" x14ac:dyDescent="0.3">
      <c r="B180" s="1" t="s">
        <v>5053</v>
      </c>
      <c r="C180" s="2" t="s">
        <v>5170</v>
      </c>
      <c r="D180" s="1" t="s">
        <v>9</v>
      </c>
      <c r="E180" s="3">
        <f>IFERROR(MIN(PH_Bidders),0)</f>
        <v>25000</v>
      </c>
      <c r="F180" s="3">
        <f>IFERROR(MAX(PH_Bidders),0)</f>
        <v>25000</v>
      </c>
      <c r="G180" s="3">
        <f>IFERROR(AVERAGE(PH_Bidders),0)</f>
        <v>25000</v>
      </c>
      <c r="H180" s="40" t="str">
        <f>tbl_PH[[#This Row],[Item '#]]&amp;"     "&amp;tbl_PH[[#This Row],[Description]]&amp;"     ("&amp;tbl_PH[[#This Row],[Unit]]&amp;")"</f>
        <v>Special     Owner’s Contingency Allowance *     (LS)</v>
      </c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3"/>
      <c r="BD180" s="9">
        <v>25000</v>
      </c>
      <c r="BE180" s="9">
        <v>25000</v>
      </c>
      <c r="BF180" s="9">
        <v>25000</v>
      </c>
      <c r="BG180" s="9">
        <v>25000</v>
      </c>
      <c r="BH180" s="9">
        <v>25000</v>
      </c>
      <c r="BI180" s="9">
        <v>25000</v>
      </c>
    </row>
    <row r="181" spans="1:61" ht="18" customHeight="1" x14ac:dyDescent="0.3">
      <c r="B181" s="1" t="s">
        <v>5053</v>
      </c>
      <c r="C181" s="2" t="s">
        <v>5171</v>
      </c>
      <c r="D181" s="1" t="s">
        <v>12</v>
      </c>
      <c r="E181" s="3">
        <f>IFERROR(MIN(PH_Bidders),0)</f>
        <v>14.2</v>
      </c>
      <c r="F181" s="3">
        <f>IFERROR(MAX(PH_Bidders),0)</f>
        <v>44</v>
      </c>
      <c r="G181" s="3">
        <f>IFERROR(AVERAGE(PH_Bidders),0)</f>
        <v>26.533333333333331</v>
      </c>
      <c r="H181" s="40" t="str">
        <f>tbl_PH[[#This Row],[Item '#]]&amp;"     "&amp;tbl_PH[[#This Row],[Description]]&amp;"     ("&amp;tbl_PH[[#This Row],[Unit]]&amp;")"</f>
        <v>Special     6” Downspout to storm Drain     (LF)</v>
      </c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3"/>
      <c r="BD181" s="9">
        <v>20</v>
      </c>
      <c r="BE181" s="9">
        <v>44</v>
      </c>
      <c r="BF181" s="9">
        <v>24</v>
      </c>
      <c r="BG181" s="9">
        <v>23</v>
      </c>
      <c r="BH181" s="9">
        <v>34</v>
      </c>
      <c r="BI181" s="9">
        <v>14.2</v>
      </c>
    </row>
    <row r="182" spans="1:61" ht="18" customHeight="1" x14ac:dyDescent="0.3">
      <c r="B182" s="1" t="s">
        <v>5053</v>
      </c>
      <c r="C182" s="2" t="s">
        <v>5172</v>
      </c>
      <c r="D182" s="1" t="s">
        <v>12</v>
      </c>
      <c r="E182" s="3">
        <f>IFERROR(MIN(PH_Bidders),0)</f>
        <v>19.7</v>
      </c>
      <c r="F182" s="3">
        <f>IFERROR(MAX(PH_Bidders),0)</f>
        <v>40</v>
      </c>
      <c r="G182" s="3">
        <f>IFERROR(AVERAGE(PH_Bidders),0)</f>
        <v>28.283333333333331</v>
      </c>
      <c r="H182" s="40" t="str">
        <f>tbl_PH[[#This Row],[Item '#]]&amp;"     "&amp;tbl_PH[[#This Row],[Description]]&amp;"     ("&amp;tbl_PH[[#This Row],[Unit]]&amp;")"</f>
        <v>Special     8” Downspout to Storm Drain     (LF)</v>
      </c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3"/>
      <c r="BD182" s="9">
        <v>25</v>
      </c>
      <c r="BE182" s="9">
        <v>28</v>
      </c>
      <c r="BF182" s="9">
        <v>32</v>
      </c>
      <c r="BG182" s="9">
        <v>25</v>
      </c>
      <c r="BH182" s="9">
        <v>40</v>
      </c>
      <c r="BI182" s="9">
        <v>19.7</v>
      </c>
    </row>
    <row r="183" spans="1:61" ht="18" customHeight="1" x14ac:dyDescent="0.3">
      <c r="B183" s="1" t="s">
        <v>5053</v>
      </c>
      <c r="C183" s="2" t="s">
        <v>5173</v>
      </c>
      <c r="D183" s="1" t="s">
        <v>59</v>
      </c>
      <c r="E183" s="3">
        <f>IFERROR(MIN(PH_Bidders),0)</f>
        <v>250</v>
      </c>
      <c r="F183" s="3">
        <f>IFERROR(MAX(PH_Bidders),0)</f>
        <v>1928</v>
      </c>
      <c r="G183" s="3">
        <f>IFERROR(AVERAGE(PH_Bidders),0)</f>
        <v>895.83333333333337</v>
      </c>
      <c r="H183" s="40" t="str">
        <f>tbl_PH[[#This Row],[Item '#]]&amp;"     "&amp;tbl_PH[[#This Row],[Description]]&amp;"     ("&amp;tbl_PH[[#This Row],[Unit]]&amp;")"</f>
        <v>Special     Yard Drains     (EA)</v>
      </c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3"/>
      <c r="BD183" s="9">
        <v>250</v>
      </c>
      <c r="BE183" s="9">
        <v>700</v>
      </c>
      <c r="BF183" s="9">
        <v>1928</v>
      </c>
      <c r="BG183" s="9">
        <v>750</v>
      </c>
      <c r="BH183" s="9">
        <v>1100</v>
      </c>
      <c r="BI183" s="9">
        <v>647</v>
      </c>
    </row>
    <row r="184" spans="1:61" ht="18" customHeight="1" x14ac:dyDescent="0.3">
      <c r="B184" s="1">
        <v>605</v>
      </c>
      <c r="C184" s="2" t="s">
        <v>5174</v>
      </c>
      <c r="D184" s="1" t="s">
        <v>12</v>
      </c>
      <c r="E184" s="3">
        <f>IFERROR(MIN(PH_Bidders),0)</f>
        <v>6.4</v>
      </c>
      <c r="F184" s="3">
        <f>IFERROR(MAX(PH_Bidders),0)</f>
        <v>22</v>
      </c>
      <c r="G184" s="3">
        <f>IFERROR(AVERAGE(PH_Bidders),0)</f>
        <v>15.4</v>
      </c>
      <c r="H184" s="40" t="str">
        <f>tbl_PH[[#This Row],[Item '#]]&amp;"     "&amp;tbl_PH[[#This Row],[Description]]&amp;"     ("&amp;tbl_PH[[#This Row],[Unit]]&amp;")"</f>
        <v>605     4” Perforated PVC Underdrain     (LF)</v>
      </c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3"/>
      <c r="BD184" s="9">
        <v>18</v>
      </c>
      <c r="BE184" s="9">
        <v>22</v>
      </c>
      <c r="BF184" s="9">
        <v>14</v>
      </c>
      <c r="BG184" s="9">
        <v>10</v>
      </c>
      <c r="BH184" s="9">
        <v>22</v>
      </c>
      <c r="BI184" s="9">
        <v>6.4</v>
      </c>
    </row>
    <row r="185" spans="1:61" ht="18" customHeight="1" x14ac:dyDescent="0.3">
      <c r="B185" s="1">
        <v>452</v>
      </c>
      <c r="C185" s="2" t="s">
        <v>5175</v>
      </c>
      <c r="D185" s="1" t="s">
        <v>14</v>
      </c>
      <c r="E185" s="3">
        <f>IFERROR(MIN(PH_Bidders),0)</f>
        <v>258</v>
      </c>
      <c r="F185" s="3">
        <f>IFERROR(MAX(PH_Bidders),0)</f>
        <v>402</v>
      </c>
      <c r="G185" s="3">
        <f>IFERROR(AVERAGE(PH_Bidders),0)</f>
        <v>342.34333333333331</v>
      </c>
      <c r="H185" s="40" t="str">
        <f>tbl_PH[[#This Row],[Item '#]]&amp;"     "&amp;tbl_PH[[#This Row],[Description]]&amp;"     ("&amp;tbl_PH[[#This Row],[Unit]]&amp;")"</f>
        <v>452     Non-Reinforced Concrete Pavement–Class QC1-RV Aprons-5"     (CY)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3"/>
      <c r="BD185" s="9">
        <v>280</v>
      </c>
      <c r="BE185" s="9">
        <v>400</v>
      </c>
      <c r="BF185" s="9">
        <v>258</v>
      </c>
      <c r="BG185" s="9">
        <v>350</v>
      </c>
      <c r="BH185" s="9">
        <v>364.06</v>
      </c>
      <c r="BI185" s="9">
        <v>402</v>
      </c>
    </row>
    <row r="186" spans="1:61" ht="18" customHeight="1" x14ac:dyDescent="0.3">
      <c r="B186" s="1">
        <v>441</v>
      </c>
      <c r="C186" s="2" t="s">
        <v>5176</v>
      </c>
      <c r="D186" s="1" t="s">
        <v>14</v>
      </c>
      <c r="E186" s="3">
        <f>IFERROR(MIN(PH_Bidders),0)</f>
        <v>160</v>
      </c>
      <c r="F186" s="3">
        <f>IFERROR(MAX(PH_Bidders),0)</f>
        <v>218</v>
      </c>
      <c r="G186" s="3">
        <f>IFERROR(AVERAGE(PH_Bidders),0)</f>
        <v>187.62166666666667</v>
      </c>
      <c r="H186" s="40" t="str">
        <f>tbl_PH[[#This Row],[Item '#]]&amp;"     "&amp;tbl_PH[[#This Row],[Description]]&amp;"     ("&amp;tbl_PH[[#This Row],[Unit]]&amp;")"</f>
        <v>441     Asphalt Concrete Surface Course, Type I (448) - Trails &amp; Walkways- 2"     (CY)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3"/>
      <c r="BD186" s="9">
        <v>160</v>
      </c>
      <c r="BE186" s="9">
        <v>168</v>
      </c>
      <c r="BF186" s="9">
        <v>176</v>
      </c>
      <c r="BG186" s="9">
        <v>218</v>
      </c>
      <c r="BH186" s="9">
        <v>195.13</v>
      </c>
      <c r="BI186" s="9">
        <v>208.6</v>
      </c>
    </row>
    <row r="187" spans="1:61" ht="18" customHeight="1" x14ac:dyDescent="0.3">
      <c r="B187" s="1">
        <v>304</v>
      </c>
      <c r="C187" s="2" t="s">
        <v>5177</v>
      </c>
      <c r="D187" s="1" t="s">
        <v>14</v>
      </c>
      <c r="E187" s="3">
        <f>IFERROR(MIN(PH_Bidders),0)</f>
        <v>42.75</v>
      </c>
      <c r="F187" s="3">
        <f>IFERROR(MAX(PH_Bidders),0)</f>
        <v>78.599999999999994</v>
      </c>
      <c r="G187" s="3">
        <f>IFERROR(AVERAGE(PH_Bidders),0)</f>
        <v>60.055000000000007</v>
      </c>
      <c r="H187" s="40" t="str">
        <f>tbl_PH[[#This Row],[Item '#]]&amp;"     "&amp;tbl_PH[[#This Row],[Description]]&amp;"     ("&amp;tbl_PH[[#This Row],[Unit]]&amp;")"</f>
        <v>304     Aggregate Base - Multi-Sport Court - 6”     (CY)</v>
      </c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3"/>
      <c r="BD187" s="9">
        <v>42.75</v>
      </c>
      <c r="BE187" s="9">
        <v>53</v>
      </c>
      <c r="BF187" s="9">
        <v>50</v>
      </c>
      <c r="BG187" s="9">
        <v>75</v>
      </c>
      <c r="BH187" s="9">
        <v>60.98</v>
      </c>
      <c r="BI187" s="9">
        <v>78.599999999999994</v>
      </c>
    </row>
    <row r="188" spans="1:61" ht="18" customHeight="1" x14ac:dyDescent="0.3">
      <c r="B188" s="1">
        <v>441</v>
      </c>
      <c r="C188" s="2" t="s">
        <v>5178</v>
      </c>
      <c r="D188" s="1" t="s">
        <v>14</v>
      </c>
      <c r="E188" s="3">
        <f>IFERROR(MIN(PH_Bidders),0)</f>
        <v>160</v>
      </c>
      <c r="F188" s="3">
        <f>IFERROR(MAX(PH_Bidders),0)</f>
        <v>295</v>
      </c>
      <c r="G188" s="3">
        <f>IFERROR(AVERAGE(PH_Bidders),0)</f>
        <v>216.32000000000002</v>
      </c>
      <c r="H188" s="40" t="str">
        <f>tbl_PH[[#This Row],[Item '#]]&amp;"     "&amp;tbl_PH[[#This Row],[Description]]&amp;"     ("&amp;tbl_PH[[#This Row],[Unit]]&amp;")"</f>
        <v>441     Asphalt Concrete Surface Course, Type I (448) - Multi‐Sport Court ‐ 2‐1/2"     (CY)</v>
      </c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3"/>
      <c r="BD188" s="9">
        <v>160</v>
      </c>
      <c r="BE188" s="9">
        <v>168</v>
      </c>
      <c r="BF188" s="9">
        <v>176</v>
      </c>
      <c r="BG188" s="9">
        <v>295</v>
      </c>
      <c r="BH188" s="9">
        <v>219.52</v>
      </c>
      <c r="BI188" s="9">
        <v>279.39999999999998</v>
      </c>
    </row>
    <row r="189" spans="1:61" ht="18" customHeight="1" x14ac:dyDescent="0.3">
      <c r="A189" s="34">
        <v>2017</v>
      </c>
      <c r="B189" s="34">
        <v>103</v>
      </c>
      <c r="C189" s="38" t="s">
        <v>5041</v>
      </c>
      <c r="D189" s="34" t="s">
        <v>9</v>
      </c>
      <c r="E189" s="35">
        <f>IFERROR(MIN(PH_Bidders),0)</f>
        <v>15000</v>
      </c>
      <c r="F189" s="35">
        <f>IFERROR(MAX(PH_Bidders),0)</f>
        <v>28600</v>
      </c>
      <c r="G189" s="35">
        <f>IFERROR(AVERAGE(PH_Bidders),0)</f>
        <v>23866.666666666668</v>
      </c>
      <c r="H189" s="39" t="str">
        <f>tbl_PH[[#This Row],[Item '#]]&amp;"     "&amp;tbl_PH[[#This Row],[Description]]&amp;"     ("&amp;tbl_PH[[#This Row],[Unit]]&amp;")"</f>
        <v>103     Contract Bond &amp; Insurance     (LS)</v>
      </c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>
        <v>15000</v>
      </c>
      <c r="AT189" s="39">
        <v>28000</v>
      </c>
      <c r="AU189" s="39">
        <v>28600</v>
      </c>
      <c r="AV189" s="39"/>
      <c r="AW189" s="39"/>
      <c r="AX189" s="39"/>
      <c r="AY189" s="39"/>
      <c r="AZ189" s="39"/>
      <c r="BA189" s="35"/>
      <c r="BB189" s="35"/>
      <c r="BC189" s="35"/>
      <c r="BD189" s="37"/>
      <c r="BE189" s="37"/>
      <c r="BF189" s="37"/>
      <c r="BG189" s="37"/>
      <c r="BH189" s="37"/>
      <c r="BI189" s="37"/>
    </row>
    <row r="190" spans="1:61" ht="18" customHeight="1" x14ac:dyDescent="0.3">
      <c r="A190" s="34">
        <v>2017</v>
      </c>
      <c r="B190" s="34">
        <v>614</v>
      </c>
      <c r="C190" s="38" t="s">
        <v>5042</v>
      </c>
      <c r="D190" s="34" t="s">
        <v>9</v>
      </c>
      <c r="E190" s="35">
        <f>IFERROR(MIN(PH_Bidders),0)</f>
        <v>3500</v>
      </c>
      <c r="F190" s="35">
        <f>IFERROR(MAX(PH_Bidders),0)</f>
        <v>13000</v>
      </c>
      <c r="G190" s="35">
        <f>IFERROR(AVERAGE(PH_Bidders),0)</f>
        <v>7166.666666666667</v>
      </c>
      <c r="H190" s="39" t="str">
        <f>tbl_PH[[#This Row],[Item '#]]&amp;"     "&amp;tbl_PH[[#This Row],[Description]]&amp;"     ("&amp;tbl_PH[[#This Row],[Unit]]&amp;")"</f>
        <v>614     Maintenance of Traffic     (LS)</v>
      </c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>
        <v>5000</v>
      </c>
      <c r="AT190" s="39">
        <v>3500</v>
      </c>
      <c r="AU190" s="39">
        <v>13000</v>
      </c>
      <c r="AV190" s="39"/>
      <c r="AW190" s="39"/>
      <c r="AX190" s="39"/>
      <c r="AY190" s="39"/>
      <c r="AZ190" s="39"/>
      <c r="BA190" s="35"/>
      <c r="BB190" s="35"/>
      <c r="BC190" s="35"/>
      <c r="BD190" s="37"/>
      <c r="BE190" s="37"/>
      <c r="BF190" s="37"/>
      <c r="BG190" s="37"/>
      <c r="BH190" s="37"/>
      <c r="BI190" s="37"/>
    </row>
    <row r="191" spans="1:61" ht="18" customHeight="1" x14ac:dyDescent="0.3">
      <c r="A191" s="34">
        <v>2017</v>
      </c>
      <c r="B191" s="34">
        <v>623</v>
      </c>
      <c r="C191" s="38" t="s">
        <v>5043</v>
      </c>
      <c r="D191" s="34" t="s">
        <v>9</v>
      </c>
      <c r="E191" s="35">
        <f>IFERROR(MIN(PH_Bidders),0)</f>
        <v>4600</v>
      </c>
      <c r="F191" s="35">
        <f>IFERROR(MAX(PH_Bidders),0)</f>
        <v>20000</v>
      </c>
      <c r="G191" s="35">
        <f>IFERROR(AVERAGE(PH_Bidders),0)</f>
        <v>13200</v>
      </c>
      <c r="H191" s="39" t="str">
        <f>tbl_PH[[#This Row],[Item '#]]&amp;"     "&amp;tbl_PH[[#This Row],[Description]]&amp;"     ("&amp;tbl_PH[[#This Row],[Unit]]&amp;")"</f>
        <v>623     Construction Layout Stakes and Surveying      (LS)</v>
      </c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>
        <v>15000</v>
      </c>
      <c r="AT191" s="39">
        <v>4600</v>
      </c>
      <c r="AU191" s="39">
        <v>20000</v>
      </c>
      <c r="AV191" s="39"/>
      <c r="AW191" s="39"/>
      <c r="AX191" s="39"/>
      <c r="AY191" s="39"/>
      <c r="AZ191" s="39"/>
      <c r="BA191" s="35"/>
      <c r="BB191" s="35"/>
      <c r="BC191" s="35"/>
      <c r="BD191" s="37"/>
      <c r="BE191" s="37"/>
      <c r="BF191" s="37"/>
      <c r="BG191" s="37"/>
      <c r="BH191" s="37"/>
      <c r="BI191" s="37"/>
    </row>
    <row r="192" spans="1:61" ht="18" customHeight="1" x14ac:dyDescent="0.3">
      <c r="A192" s="34">
        <v>2017</v>
      </c>
      <c r="B192" s="34">
        <v>624</v>
      </c>
      <c r="C192" s="38" t="s">
        <v>53</v>
      </c>
      <c r="D192" s="34" t="s">
        <v>9</v>
      </c>
      <c r="E192" s="35">
        <f>IFERROR(MIN(PH_Bidders),0)</f>
        <v>6000</v>
      </c>
      <c r="F192" s="35">
        <f>IFERROR(MAX(PH_Bidders),0)</f>
        <v>47000</v>
      </c>
      <c r="G192" s="35">
        <f>IFERROR(AVERAGE(PH_Bidders),0)</f>
        <v>24333.333333333332</v>
      </c>
      <c r="H192" s="39" t="str">
        <f>tbl_PH[[#This Row],[Item '#]]&amp;"     "&amp;tbl_PH[[#This Row],[Description]]&amp;"     ("&amp;tbl_PH[[#This Row],[Unit]]&amp;")"</f>
        <v>624     Mobilization     (LS)</v>
      </c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>
        <v>20000</v>
      </c>
      <c r="AT192" s="39">
        <v>47000</v>
      </c>
      <c r="AU192" s="39">
        <v>6000</v>
      </c>
      <c r="AV192" s="39"/>
      <c r="AW192" s="39"/>
      <c r="AX192" s="39"/>
      <c r="AY192" s="39"/>
      <c r="AZ192" s="39"/>
      <c r="BA192" s="35"/>
      <c r="BB192" s="35"/>
      <c r="BC192" s="35"/>
      <c r="BD192" s="37"/>
      <c r="BE192" s="37"/>
      <c r="BF192" s="37"/>
      <c r="BG192" s="37"/>
      <c r="BH192" s="37"/>
      <c r="BI192" s="37"/>
    </row>
    <row r="193" spans="1:61" ht="18" customHeight="1" x14ac:dyDescent="0.3">
      <c r="A193" s="34">
        <v>2017</v>
      </c>
      <c r="B193" s="34">
        <v>201</v>
      </c>
      <c r="C193" s="38" t="s">
        <v>5589</v>
      </c>
      <c r="D193" s="34" t="s">
        <v>9</v>
      </c>
      <c r="E193" s="35">
        <f>IFERROR(MIN(PH_Bidders),0)</f>
        <v>3600</v>
      </c>
      <c r="F193" s="35">
        <f>IFERROR(MAX(PH_Bidders),0)</f>
        <v>40500</v>
      </c>
      <c r="G193" s="35">
        <f>IFERROR(AVERAGE(PH_Bidders),0)</f>
        <v>18033.333333333332</v>
      </c>
      <c r="H193" s="39" t="str">
        <f>tbl_PH[[#This Row],[Item '#]]&amp;"     "&amp;tbl_PH[[#This Row],[Description]]&amp;"     ("&amp;tbl_PH[[#This Row],[Unit]]&amp;")"</f>
        <v>201     Clearing and Grubbing Including Tree and Stump Removal (Lift Stations, Gravity Sewers)     (LS)</v>
      </c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>
        <v>10000</v>
      </c>
      <c r="AT193" s="39">
        <v>3600</v>
      </c>
      <c r="AU193" s="39">
        <v>40500</v>
      </c>
      <c r="AV193" s="39"/>
      <c r="AW193" s="39"/>
      <c r="AX193" s="39"/>
      <c r="AY193" s="39"/>
      <c r="AZ193" s="39"/>
      <c r="BA193" s="35"/>
      <c r="BB193" s="35"/>
      <c r="BC193" s="35"/>
      <c r="BD193" s="37"/>
      <c r="BE193" s="37"/>
      <c r="BF193" s="37"/>
      <c r="BG193" s="37"/>
      <c r="BH193" s="37"/>
      <c r="BI193" s="37"/>
    </row>
    <row r="194" spans="1:61" ht="18" customHeight="1" x14ac:dyDescent="0.3">
      <c r="A194" s="34">
        <v>2017</v>
      </c>
      <c r="B194" s="34">
        <v>201</v>
      </c>
      <c r="C194" s="38" t="s">
        <v>5590</v>
      </c>
      <c r="D194" s="34" t="s">
        <v>9</v>
      </c>
      <c r="E194" s="35">
        <f>IFERROR(MIN(PH_Bidders),0)</f>
        <v>4500</v>
      </c>
      <c r="F194" s="35">
        <f>IFERROR(MAX(PH_Bidders),0)</f>
        <v>20000</v>
      </c>
      <c r="G194" s="35">
        <f>IFERROR(AVERAGE(PH_Bidders),0)</f>
        <v>14166.666666666666</v>
      </c>
      <c r="H194" s="39" t="str">
        <f>tbl_PH[[#This Row],[Item '#]]&amp;"     "&amp;tbl_PH[[#This Row],[Description]]&amp;"     ("&amp;tbl_PH[[#This Row],[Unit]]&amp;")"</f>
        <v>201     Clearing and Grubbing Including Tree and Stump Removal (Open Trench Dual Force Mains)     (LS)</v>
      </c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>
        <v>20000</v>
      </c>
      <c r="AT194" s="39">
        <v>4500</v>
      </c>
      <c r="AU194" s="39">
        <v>18000</v>
      </c>
      <c r="AV194" s="39"/>
      <c r="AW194" s="39"/>
      <c r="AX194" s="39"/>
      <c r="AY194" s="39"/>
      <c r="AZ194" s="39"/>
      <c r="BA194" s="35"/>
      <c r="BB194" s="35"/>
      <c r="BC194" s="35"/>
      <c r="BD194" s="37"/>
      <c r="BE194" s="37"/>
      <c r="BF194" s="37"/>
      <c r="BG194" s="37"/>
      <c r="BH194" s="37"/>
      <c r="BI194" s="37"/>
    </row>
    <row r="195" spans="1:61" ht="18" customHeight="1" x14ac:dyDescent="0.3">
      <c r="A195" s="34">
        <v>2017</v>
      </c>
      <c r="B195" s="34">
        <v>202</v>
      </c>
      <c r="C195" s="38" t="s">
        <v>5591</v>
      </c>
      <c r="D195" s="34" t="s">
        <v>12</v>
      </c>
      <c r="E195" s="35">
        <f>IFERROR(MIN(PH_Bidders),0)</f>
        <v>5</v>
      </c>
      <c r="F195" s="35">
        <f>IFERROR(MAX(PH_Bidders),0)</f>
        <v>10</v>
      </c>
      <c r="G195" s="35">
        <f>IFERROR(AVERAGE(PH_Bidders),0)</f>
        <v>6.833333333333333</v>
      </c>
      <c r="H195" s="39" t="str">
        <f>tbl_PH[[#This Row],[Item '#]]&amp;"     "&amp;tbl_PH[[#This Row],[Description]]&amp;"     ("&amp;tbl_PH[[#This Row],[Unit]]&amp;")"</f>
        <v>202     Selective Demolition - Saw Cut Asphalt      (LF)</v>
      </c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>
        <v>10</v>
      </c>
      <c r="AT195" s="39">
        <v>5</v>
      </c>
      <c r="AU195" s="39">
        <v>5.5</v>
      </c>
      <c r="AV195" s="39"/>
      <c r="AW195" s="39"/>
      <c r="AX195" s="39"/>
      <c r="AY195" s="39"/>
      <c r="AZ195" s="39"/>
      <c r="BA195" s="35"/>
      <c r="BB195" s="35"/>
      <c r="BC195" s="35"/>
      <c r="BD195" s="37"/>
      <c r="BE195" s="37"/>
      <c r="BF195" s="37"/>
      <c r="BG195" s="37"/>
      <c r="BH195" s="37"/>
      <c r="BI195" s="37"/>
    </row>
    <row r="196" spans="1:61" ht="18" customHeight="1" x14ac:dyDescent="0.3">
      <c r="A196" s="34">
        <v>2017</v>
      </c>
      <c r="B196" s="34">
        <v>607</v>
      </c>
      <c r="C196" s="38" t="s">
        <v>5051</v>
      </c>
      <c r="D196" s="34" t="s">
        <v>12</v>
      </c>
      <c r="E196" s="35">
        <f>IFERROR(MIN(PH_Bidders),0)</f>
        <v>3</v>
      </c>
      <c r="F196" s="35">
        <f>IFERROR(MAX(PH_Bidders),0)</f>
        <v>12</v>
      </c>
      <c r="G196" s="35">
        <f>IFERROR(AVERAGE(PH_Bidders),0)</f>
        <v>8.3333333333333339</v>
      </c>
      <c r="H196" s="39" t="str">
        <f>tbl_PH[[#This Row],[Item '#]]&amp;"     "&amp;tbl_PH[[#This Row],[Description]]&amp;"     ("&amp;tbl_PH[[#This Row],[Unit]]&amp;")"</f>
        <v>607     Temporary Construction Fencing – As Approved by Owner     (LF)</v>
      </c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>
        <v>3</v>
      </c>
      <c r="AT196" s="39">
        <v>12</v>
      </c>
      <c r="AU196" s="39">
        <v>10</v>
      </c>
      <c r="AV196" s="39"/>
      <c r="AW196" s="39"/>
      <c r="AX196" s="39"/>
      <c r="AY196" s="39"/>
      <c r="AZ196" s="39"/>
      <c r="BA196" s="35"/>
      <c r="BB196" s="35"/>
      <c r="BC196" s="35"/>
      <c r="BD196" s="37"/>
      <c r="BE196" s="37"/>
      <c r="BF196" s="37"/>
      <c r="BG196" s="37"/>
      <c r="BH196" s="37"/>
      <c r="BI196" s="37"/>
    </row>
    <row r="197" spans="1:61" ht="18" customHeight="1" x14ac:dyDescent="0.3">
      <c r="A197" s="34">
        <v>2017</v>
      </c>
      <c r="B197" s="34">
        <v>651</v>
      </c>
      <c r="C197" s="38" t="s">
        <v>60</v>
      </c>
      <c r="D197" s="34" t="s">
        <v>14</v>
      </c>
      <c r="E197" s="35">
        <f>IFERROR(MIN(PH_Bidders),0)</f>
        <v>10</v>
      </c>
      <c r="F197" s="35">
        <f>IFERROR(MAX(PH_Bidders),0)</f>
        <v>30</v>
      </c>
      <c r="G197" s="35">
        <f>IFERROR(AVERAGE(PH_Bidders),0)</f>
        <v>23.333333333333332</v>
      </c>
      <c r="H197" s="39" t="str">
        <f>tbl_PH[[#This Row],[Item '#]]&amp;"     "&amp;tbl_PH[[#This Row],[Description]]&amp;"     ("&amp;tbl_PH[[#This Row],[Unit]]&amp;")"</f>
        <v>651     Topsoil Stockpiled     (CY)</v>
      </c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>
        <v>30</v>
      </c>
      <c r="AT197" s="39">
        <v>10</v>
      </c>
      <c r="AU197" s="39">
        <v>30</v>
      </c>
      <c r="AV197" s="39"/>
      <c r="AW197" s="39"/>
      <c r="AX197" s="39"/>
      <c r="AY197" s="39"/>
      <c r="AZ197" s="39"/>
      <c r="BA197" s="35"/>
      <c r="BB197" s="35"/>
      <c r="BC197" s="35"/>
      <c r="BD197" s="37"/>
      <c r="BE197" s="37"/>
      <c r="BF197" s="37"/>
      <c r="BG197" s="37"/>
      <c r="BH197" s="37"/>
      <c r="BI197" s="37"/>
    </row>
    <row r="198" spans="1:61" ht="18" customHeight="1" x14ac:dyDescent="0.3">
      <c r="A198" s="34">
        <v>2017</v>
      </c>
      <c r="B198" s="34">
        <v>652</v>
      </c>
      <c r="C198" s="38" t="s">
        <v>61</v>
      </c>
      <c r="D198" s="34" t="s">
        <v>14</v>
      </c>
      <c r="E198" s="35">
        <f>IFERROR(MIN(PH_Bidders),0)</f>
        <v>20</v>
      </c>
      <c r="F198" s="35">
        <f>IFERROR(MAX(PH_Bidders),0)</f>
        <v>45</v>
      </c>
      <c r="G198" s="35">
        <f>IFERROR(AVERAGE(PH_Bidders),0)</f>
        <v>33.333333333333336</v>
      </c>
      <c r="H198" s="39" t="str">
        <f>tbl_PH[[#This Row],[Item '#]]&amp;"     "&amp;tbl_PH[[#This Row],[Description]]&amp;"     ("&amp;tbl_PH[[#This Row],[Unit]]&amp;")"</f>
        <v>652     Placing Stockpiled Topsoil     (CY)</v>
      </c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>
        <v>35</v>
      </c>
      <c r="AT198" s="39">
        <v>20</v>
      </c>
      <c r="AU198" s="39">
        <v>45</v>
      </c>
      <c r="AV198" s="39"/>
      <c r="AW198" s="39"/>
      <c r="AX198" s="39"/>
      <c r="AY198" s="39"/>
      <c r="AZ198" s="39"/>
      <c r="BA198" s="35"/>
      <c r="BB198" s="35"/>
      <c r="BC198" s="35"/>
      <c r="BD198" s="37"/>
      <c r="BE198" s="37"/>
      <c r="BF198" s="37"/>
      <c r="BG198" s="37"/>
      <c r="BH198" s="37"/>
      <c r="BI198" s="37"/>
    </row>
    <row r="199" spans="1:61" ht="18" customHeight="1" x14ac:dyDescent="0.3">
      <c r="A199" s="34">
        <v>2017</v>
      </c>
      <c r="B199" s="34">
        <v>659</v>
      </c>
      <c r="C199" s="38" t="s">
        <v>120</v>
      </c>
      <c r="D199" s="34" t="s">
        <v>21</v>
      </c>
      <c r="E199" s="35">
        <f>IFERROR(MIN(PH_Bidders),0)</f>
        <v>1.5</v>
      </c>
      <c r="F199" s="35">
        <f>IFERROR(MAX(PH_Bidders),0)</f>
        <v>6</v>
      </c>
      <c r="G199" s="35">
        <f>IFERROR(AVERAGE(PH_Bidders),0)</f>
        <v>3.5</v>
      </c>
      <c r="H199" s="39" t="str">
        <f>tbl_PH[[#This Row],[Item '#]]&amp;"     "&amp;tbl_PH[[#This Row],[Description]]&amp;"     ("&amp;tbl_PH[[#This Row],[Unit]]&amp;")"</f>
        <v>659     Seeding and Mulching     (SY)</v>
      </c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>
        <v>6</v>
      </c>
      <c r="AT199" s="39">
        <v>3</v>
      </c>
      <c r="AU199" s="39">
        <v>1.5</v>
      </c>
      <c r="AV199" s="39"/>
      <c r="AW199" s="39"/>
      <c r="AX199" s="39"/>
      <c r="AY199" s="39"/>
      <c r="AZ199" s="39"/>
      <c r="BA199" s="35"/>
      <c r="BB199" s="35"/>
      <c r="BC199" s="35"/>
      <c r="BD199" s="37"/>
      <c r="BE199" s="37"/>
      <c r="BF199" s="37"/>
      <c r="BG199" s="37"/>
      <c r="BH199" s="37"/>
      <c r="BI199" s="37"/>
    </row>
    <row r="200" spans="1:61" ht="18" customHeight="1" x14ac:dyDescent="0.3">
      <c r="A200" s="34">
        <v>2017</v>
      </c>
      <c r="B200" s="34">
        <v>659</v>
      </c>
      <c r="C200" s="38" t="s">
        <v>198</v>
      </c>
      <c r="D200" s="34" t="s">
        <v>199</v>
      </c>
      <c r="E200" s="35">
        <f>IFERROR(MIN(PH_Bidders),0)</f>
        <v>1200</v>
      </c>
      <c r="F200" s="35">
        <f>IFERROR(MAX(PH_Bidders),0)</f>
        <v>2340</v>
      </c>
      <c r="G200" s="35">
        <f>IFERROR(AVERAGE(PH_Bidders),0)</f>
        <v>1680</v>
      </c>
      <c r="H200" s="39" t="str">
        <f>tbl_PH[[#This Row],[Item '#]]&amp;"     "&amp;tbl_PH[[#This Row],[Description]]&amp;"     ("&amp;tbl_PH[[#This Row],[Unit]]&amp;")"</f>
        <v>659     Commercial Fertilizer     (TON)</v>
      </c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>
        <v>1500</v>
      </c>
      <c r="AT200" s="39">
        <v>1200</v>
      </c>
      <c r="AU200" s="39">
        <v>2340</v>
      </c>
      <c r="AV200" s="39"/>
      <c r="AW200" s="39"/>
      <c r="AX200" s="39"/>
      <c r="AY200" s="39"/>
      <c r="AZ200" s="39"/>
      <c r="BA200" s="35"/>
      <c r="BB200" s="35"/>
      <c r="BC200" s="35"/>
      <c r="BD200" s="37"/>
      <c r="BE200" s="37"/>
      <c r="BF200" s="37"/>
      <c r="BG200" s="37"/>
      <c r="BH200" s="37"/>
      <c r="BI200" s="37"/>
    </row>
    <row r="201" spans="1:61" ht="18" customHeight="1" x14ac:dyDescent="0.3">
      <c r="A201" s="34">
        <v>2017</v>
      </c>
      <c r="B201" s="34">
        <v>832</v>
      </c>
      <c r="C201" s="38" t="s">
        <v>5052</v>
      </c>
      <c r="D201" s="34" t="s">
        <v>9</v>
      </c>
      <c r="E201" s="35">
        <f>IFERROR(MIN(PH_Bidders),0)</f>
        <v>5000</v>
      </c>
      <c r="F201" s="35">
        <f>IFERROR(MAX(PH_Bidders),0)</f>
        <v>8000</v>
      </c>
      <c r="G201" s="35">
        <f>IFERROR(AVERAGE(PH_Bidders),0)</f>
        <v>6833.333333333333</v>
      </c>
      <c r="H201" s="39" t="str">
        <f>tbl_PH[[#This Row],[Item '#]]&amp;"     "&amp;tbl_PH[[#This Row],[Description]]&amp;"     ("&amp;tbl_PH[[#This Row],[Unit]]&amp;")"</f>
        <v>832     Temporary Sediment and Erosion Control     (LS)</v>
      </c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>
        <v>5000</v>
      </c>
      <c r="AT201" s="39">
        <v>7500</v>
      </c>
      <c r="AU201" s="39">
        <v>8000</v>
      </c>
      <c r="AV201" s="39"/>
      <c r="AW201" s="39"/>
      <c r="AX201" s="39"/>
      <c r="AY201" s="39"/>
      <c r="AZ201" s="39"/>
      <c r="BA201" s="35"/>
      <c r="BB201" s="35"/>
      <c r="BC201" s="35"/>
      <c r="BD201" s="37"/>
      <c r="BE201" s="37"/>
      <c r="BF201" s="37"/>
      <c r="BG201" s="37"/>
      <c r="BH201" s="37"/>
      <c r="BI201" s="37"/>
    </row>
    <row r="202" spans="1:61" ht="18" customHeight="1" x14ac:dyDescent="0.3">
      <c r="A202" s="34">
        <v>2017</v>
      </c>
      <c r="B202" s="34">
        <v>832</v>
      </c>
      <c r="C202" s="38" t="s">
        <v>4745</v>
      </c>
      <c r="D202" s="34" t="s">
        <v>21</v>
      </c>
      <c r="E202" s="35">
        <f>IFERROR(MIN(PH_Bidders),0)</f>
        <v>1</v>
      </c>
      <c r="F202" s="35">
        <f>IFERROR(MAX(PH_Bidders),0)</f>
        <v>9.9</v>
      </c>
      <c r="G202" s="35">
        <f>IFERROR(AVERAGE(PH_Bidders),0)</f>
        <v>4.3</v>
      </c>
      <c r="H202" s="39" t="str">
        <f>tbl_PH[[#This Row],[Item '#]]&amp;"     "&amp;tbl_PH[[#This Row],[Description]]&amp;"     ("&amp;tbl_PH[[#This Row],[Unit]]&amp;")"</f>
        <v>832     Temporary Seeding     (SY)</v>
      </c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>
        <v>2</v>
      </c>
      <c r="AT202" s="39">
        <v>1</v>
      </c>
      <c r="AU202" s="39">
        <v>9.9</v>
      </c>
      <c r="AV202" s="39"/>
      <c r="AW202" s="39"/>
      <c r="AX202" s="39"/>
      <c r="AY202" s="39"/>
      <c r="AZ202" s="39"/>
      <c r="BA202" s="35"/>
      <c r="BB202" s="35"/>
      <c r="BC202" s="35"/>
      <c r="BD202" s="37"/>
      <c r="BE202" s="37"/>
      <c r="BF202" s="37"/>
      <c r="BG202" s="37"/>
      <c r="BH202" s="37"/>
      <c r="BI202" s="37"/>
    </row>
    <row r="203" spans="1:61" ht="18" customHeight="1" x14ac:dyDescent="0.3">
      <c r="A203" s="34">
        <v>2017</v>
      </c>
      <c r="B203" s="34">
        <v>659</v>
      </c>
      <c r="C203" s="38" t="s">
        <v>157</v>
      </c>
      <c r="D203" s="34" t="s">
        <v>5592</v>
      </c>
      <c r="E203" s="35">
        <f>IFERROR(MIN(PH_Bidders),0)</f>
        <v>0.05</v>
      </c>
      <c r="F203" s="35">
        <f>IFERROR(MAX(PH_Bidders),0)</f>
        <v>180</v>
      </c>
      <c r="G203" s="35">
        <f>IFERROR(AVERAGE(PH_Bidders),0)</f>
        <v>76.683333333333337</v>
      </c>
      <c r="H203" s="39" t="str">
        <f>tbl_PH[[#This Row],[Item '#]]&amp;"     "&amp;tbl_PH[[#This Row],[Description]]&amp;"     ("&amp;tbl_PH[[#This Row],[Unit]]&amp;")"</f>
        <v>659     Water     (M GAL)</v>
      </c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>
        <v>50</v>
      </c>
      <c r="AT203" s="39">
        <v>180</v>
      </c>
      <c r="AU203" s="39">
        <v>0.05</v>
      </c>
      <c r="AV203" s="39"/>
      <c r="AW203" s="39"/>
      <c r="AX203" s="39"/>
      <c r="AY203" s="39"/>
      <c r="AZ203" s="39"/>
      <c r="BA203" s="35"/>
      <c r="BB203" s="35"/>
      <c r="BC203" s="35"/>
      <c r="BD203" s="37"/>
      <c r="BE203" s="37"/>
      <c r="BF203" s="37"/>
      <c r="BG203" s="37"/>
      <c r="BH203" s="37"/>
      <c r="BI203" s="37"/>
    </row>
    <row r="204" spans="1:61" ht="18" customHeight="1" x14ac:dyDescent="0.3">
      <c r="A204" s="34">
        <v>2017</v>
      </c>
      <c r="B204" s="34">
        <v>301</v>
      </c>
      <c r="C204" s="38" t="s">
        <v>5593</v>
      </c>
      <c r="D204" s="34" t="s">
        <v>14</v>
      </c>
      <c r="E204" s="35">
        <f>IFERROR(MIN(PH_Bidders),0)</f>
        <v>400</v>
      </c>
      <c r="F204" s="35">
        <f>IFERROR(MAX(PH_Bidders),0)</f>
        <v>900</v>
      </c>
      <c r="G204" s="35">
        <f>IFERROR(AVERAGE(PH_Bidders),0)</f>
        <v>583.33333333333337</v>
      </c>
      <c r="H204" s="39" t="str">
        <f>tbl_PH[[#This Row],[Item '#]]&amp;"     "&amp;tbl_PH[[#This Row],[Description]]&amp;"     ("&amp;tbl_PH[[#This Row],[Unit]]&amp;")"</f>
        <v>301     Asphalt Base - Access Drive - 3"     (CY)</v>
      </c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>
        <v>900</v>
      </c>
      <c r="AT204" s="39">
        <v>400</v>
      </c>
      <c r="AU204" s="39">
        <v>450</v>
      </c>
      <c r="AV204" s="39"/>
      <c r="AW204" s="39"/>
      <c r="AX204" s="39"/>
      <c r="AY204" s="39"/>
      <c r="AZ204" s="39"/>
      <c r="BA204" s="35"/>
      <c r="BB204" s="35"/>
      <c r="BC204" s="35"/>
      <c r="BD204" s="37"/>
      <c r="BE204" s="37"/>
      <c r="BF204" s="37"/>
      <c r="BG204" s="37"/>
      <c r="BH204" s="37"/>
      <c r="BI204" s="37"/>
    </row>
    <row r="205" spans="1:61" ht="18" customHeight="1" x14ac:dyDescent="0.3">
      <c r="A205" s="34">
        <v>2017</v>
      </c>
      <c r="B205" s="34">
        <v>304</v>
      </c>
      <c r="C205" s="38" t="s">
        <v>5594</v>
      </c>
      <c r="D205" s="34" t="s">
        <v>14</v>
      </c>
      <c r="E205" s="35">
        <f>IFERROR(MIN(PH_Bidders),0)</f>
        <v>38</v>
      </c>
      <c r="F205" s="35">
        <f>IFERROR(MAX(PH_Bidders),0)</f>
        <v>75</v>
      </c>
      <c r="G205" s="35">
        <f>IFERROR(AVERAGE(PH_Bidders),0)</f>
        <v>61</v>
      </c>
      <c r="H205" s="39" t="str">
        <f>tbl_PH[[#This Row],[Item '#]]&amp;"     "&amp;tbl_PH[[#This Row],[Description]]&amp;"     ("&amp;tbl_PH[[#This Row],[Unit]]&amp;")"</f>
        <v>304     Aggregate Base - Access Drive     (CY)</v>
      </c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>
        <v>75</v>
      </c>
      <c r="AT205" s="39">
        <v>38</v>
      </c>
      <c r="AU205" s="39">
        <v>70</v>
      </c>
      <c r="AV205" s="39"/>
      <c r="AW205" s="39"/>
      <c r="AX205" s="39"/>
      <c r="AY205" s="39"/>
      <c r="AZ205" s="39"/>
      <c r="BA205" s="35"/>
      <c r="BB205" s="35"/>
      <c r="BC205" s="35"/>
      <c r="BD205" s="37"/>
      <c r="BE205" s="37"/>
      <c r="BF205" s="37"/>
      <c r="BG205" s="37"/>
      <c r="BH205" s="37"/>
      <c r="BI205" s="37"/>
    </row>
    <row r="206" spans="1:61" ht="18" customHeight="1" x14ac:dyDescent="0.3">
      <c r="A206" s="34">
        <v>2017</v>
      </c>
      <c r="B206" s="34" t="s">
        <v>5053</v>
      </c>
      <c r="C206" s="38" t="s">
        <v>5595</v>
      </c>
      <c r="D206" s="34" t="s">
        <v>14</v>
      </c>
      <c r="E206" s="35">
        <f>IFERROR(MIN(PH_Bidders),0)</f>
        <v>65</v>
      </c>
      <c r="F206" s="35">
        <f>IFERROR(MAX(PH_Bidders),0)</f>
        <v>90</v>
      </c>
      <c r="G206" s="35">
        <f>IFERROR(AVERAGE(PH_Bidders),0)</f>
        <v>80</v>
      </c>
      <c r="H206" s="39" t="str">
        <f>tbl_PH[[#This Row],[Item '#]]&amp;"     "&amp;tbl_PH[[#This Row],[Description]]&amp;"     ("&amp;tbl_PH[[#This Row],[Unit]]&amp;")"</f>
        <v>Special     No. 4 Limestone Aggregate     (CY)</v>
      </c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>
        <v>85</v>
      </c>
      <c r="AT206" s="39">
        <v>65</v>
      </c>
      <c r="AU206" s="39">
        <v>90</v>
      </c>
      <c r="AV206" s="39"/>
      <c r="AW206" s="39"/>
      <c r="AX206" s="39"/>
      <c r="AY206" s="39"/>
      <c r="AZ206" s="39"/>
      <c r="BA206" s="35"/>
      <c r="BB206" s="35"/>
      <c r="BC206" s="35"/>
      <c r="BD206" s="37"/>
      <c r="BE206" s="37"/>
      <c r="BF206" s="37"/>
      <c r="BG206" s="37"/>
      <c r="BH206" s="37"/>
      <c r="BI206" s="37"/>
    </row>
    <row r="207" spans="1:61" ht="18" customHeight="1" x14ac:dyDescent="0.3">
      <c r="A207" s="34">
        <v>2017</v>
      </c>
      <c r="B207" s="34">
        <v>441</v>
      </c>
      <c r="C207" s="38" t="s">
        <v>5596</v>
      </c>
      <c r="D207" s="34" t="s">
        <v>14</v>
      </c>
      <c r="E207" s="35">
        <f>IFERROR(MIN(PH_Bidders),0)</f>
        <v>475</v>
      </c>
      <c r="F207" s="35">
        <f>IFERROR(MAX(PH_Bidders),0)</f>
        <v>1800</v>
      </c>
      <c r="G207" s="35">
        <f>IFERROR(AVERAGE(PH_Bidders),0)</f>
        <v>958.33333333333337</v>
      </c>
      <c r="H207" s="39" t="str">
        <f>tbl_PH[[#This Row],[Item '#]]&amp;"     "&amp;tbl_PH[[#This Row],[Description]]&amp;"     ("&amp;tbl_PH[[#This Row],[Unit]]&amp;")"</f>
        <v>441     Asphalt Concrete Surface Course, Type 1 (441) - Roadways &amp; Access Drives - 1-1/4"     (CY)</v>
      </c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>
        <v>1800</v>
      </c>
      <c r="AT207" s="39">
        <v>600</v>
      </c>
      <c r="AU207" s="39">
        <v>475</v>
      </c>
      <c r="AV207" s="39"/>
      <c r="AW207" s="39"/>
      <c r="AX207" s="39"/>
      <c r="AY207" s="39"/>
      <c r="AZ207" s="39"/>
      <c r="BA207" s="35"/>
      <c r="BB207" s="35"/>
      <c r="BC207" s="35"/>
      <c r="BD207" s="37"/>
      <c r="BE207" s="37"/>
      <c r="BF207" s="37"/>
      <c r="BG207" s="37"/>
      <c r="BH207" s="37"/>
      <c r="BI207" s="37"/>
    </row>
    <row r="208" spans="1:61" ht="18" customHeight="1" x14ac:dyDescent="0.3">
      <c r="A208" s="34">
        <v>2017</v>
      </c>
      <c r="B208" s="34">
        <v>253</v>
      </c>
      <c r="C208" s="38" t="s">
        <v>5597</v>
      </c>
      <c r="D208" s="34" t="s">
        <v>21</v>
      </c>
      <c r="E208" s="35">
        <f>IFERROR(MIN(PH_Bidders),0)</f>
        <v>10</v>
      </c>
      <c r="F208" s="35">
        <f>IFERROR(MAX(PH_Bidders),0)</f>
        <v>50</v>
      </c>
      <c r="G208" s="35">
        <f>IFERROR(AVERAGE(PH_Bidders),0)</f>
        <v>33.333333333333336</v>
      </c>
      <c r="H208" s="39" t="str">
        <f>tbl_PH[[#This Row],[Item '#]]&amp;"     "&amp;tbl_PH[[#This Row],[Description]]&amp;"     ("&amp;tbl_PH[[#This Row],[Unit]]&amp;")"</f>
        <v>253     Full-Depth Subgrade Repair     (SY)</v>
      </c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>
        <v>40</v>
      </c>
      <c r="AT208" s="39">
        <v>10</v>
      </c>
      <c r="AU208" s="39">
        <v>50</v>
      </c>
      <c r="AV208" s="39"/>
      <c r="AW208" s="39"/>
      <c r="AX208" s="39"/>
      <c r="AY208" s="39"/>
      <c r="AZ208" s="39"/>
      <c r="BA208" s="35"/>
      <c r="BB208" s="35"/>
      <c r="BC208" s="35"/>
      <c r="BD208" s="37"/>
      <c r="BE208" s="37"/>
      <c r="BF208" s="37"/>
      <c r="BG208" s="37"/>
      <c r="BH208" s="37"/>
      <c r="BI208" s="37"/>
    </row>
    <row r="209" spans="1:61" ht="18" customHeight="1" x14ac:dyDescent="0.3">
      <c r="A209" s="34">
        <v>2017</v>
      </c>
      <c r="B209" s="34" t="s">
        <v>5053</v>
      </c>
      <c r="C209" s="38" t="s">
        <v>5598</v>
      </c>
      <c r="D209" s="34" t="s">
        <v>59</v>
      </c>
      <c r="E209" s="35">
        <f>IFERROR(MIN(PH_Bidders),0)</f>
        <v>650</v>
      </c>
      <c r="F209" s="35">
        <f>IFERROR(MAX(PH_Bidders),0)</f>
        <v>800</v>
      </c>
      <c r="G209" s="35">
        <f>IFERROR(AVERAGE(PH_Bidders),0)</f>
        <v>733.33333333333337</v>
      </c>
      <c r="H209" s="39" t="str">
        <f>tbl_PH[[#This Row],[Item '#]]&amp;"     "&amp;tbl_PH[[#This Row],[Description]]&amp;"     ("&amp;tbl_PH[[#This Row],[Unit]]&amp;")"</f>
        <v>Special     Bollards     (EA)</v>
      </c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>
        <v>750</v>
      </c>
      <c r="AT209" s="39">
        <v>650</v>
      </c>
      <c r="AU209" s="39">
        <v>800</v>
      </c>
      <c r="AV209" s="39"/>
      <c r="AW209" s="39"/>
      <c r="AX209" s="39"/>
      <c r="AY209" s="39"/>
      <c r="AZ209" s="39"/>
      <c r="BA209" s="35"/>
      <c r="BB209" s="35"/>
      <c r="BC209" s="35"/>
      <c r="BD209" s="37"/>
      <c r="BE209" s="37"/>
      <c r="BF209" s="37"/>
      <c r="BG209" s="37"/>
      <c r="BH209" s="37"/>
      <c r="BI209" s="37"/>
    </row>
    <row r="210" spans="1:61" ht="18" customHeight="1" x14ac:dyDescent="0.3">
      <c r="A210" s="34">
        <v>2017</v>
      </c>
      <c r="B210" s="34" t="s">
        <v>5053</v>
      </c>
      <c r="C210" s="38" t="s">
        <v>5599</v>
      </c>
      <c r="D210" s="34" t="s">
        <v>12</v>
      </c>
      <c r="E210" s="35">
        <f>IFERROR(MIN(PH_Bidders),0)</f>
        <v>38</v>
      </c>
      <c r="F210" s="35">
        <f>IFERROR(MAX(PH_Bidders),0)</f>
        <v>75</v>
      </c>
      <c r="G210" s="35">
        <f>IFERROR(AVERAGE(PH_Bidders),0)</f>
        <v>52.666666666666664</v>
      </c>
      <c r="H210" s="39" t="str">
        <f>tbl_PH[[#This Row],[Item '#]]&amp;"     "&amp;tbl_PH[[#This Row],[Description]]&amp;"     ("&amp;tbl_PH[[#This Row],[Unit]]&amp;")"</f>
        <v>Special     Vinyl Fence &amp; Gate (2 gates, 1 per pump station)     (LF)</v>
      </c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>
        <v>75</v>
      </c>
      <c r="AT210" s="39">
        <v>38</v>
      </c>
      <c r="AU210" s="39">
        <v>45</v>
      </c>
      <c r="AV210" s="39"/>
      <c r="AW210" s="39"/>
      <c r="AX210" s="39"/>
      <c r="AY210" s="39"/>
      <c r="AZ210" s="39"/>
      <c r="BA210" s="35"/>
      <c r="BB210" s="35"/>
      <c r="BC210" s="35"/>
      <c r="BD210" s="37"/>
      <c r="BE210" s="37"/>
      <c r="BF210" s="37"/>
      <c r="BG210" s="37"/>
      <c r="BH210" s="37"/>
      <c r="BI210" s="37"/>
    </row>
    <row r="211" spans="1:61" ht="18" customHeight="1" x14ac:dyDescent="0.3">
      <c r="A211" s="34">
        <v>2017</v>
      </c>
      <c r="B211" s="34" t="s">
        <v>5053</v>
      </c>
      <c r="C211" s="38" t="s">
        <v>5600</v>
      </c>
      <c r="D211" s="34" t="s">
        <v>2355</v>
      </c>
      <c r="E211" s="35">
        <f>IFERROR(MIN(PH_Bidders),0)</f>
        <v>250</v>
      </c>
      <c r="F211" s="35">
        <f>IFERROR(MAX(PH_Bidders),0)</f>
        <v>500</v>
      </c>
      <c r="G211" s="35">
        <f>IFERROR(AVERAGE(PH_Bidders),0)</f>
        <v>333.33333333333331</v>
      </c>
      <c r="H211" s="39" t="str">
        <f>tbl_PH[[#This Row],[Item '#]]&amp;"     "&amp;tbl_PH[[#This Row],[Description]]&amp;"     ("&amp;tbl_PH[[#This Row],[Unit]]&amp;")"</f>
        <v>Special     Dewatering     (DAY)</v>
      </c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>
        <v>500</v>
      </c>
      <c r="AT211" s="39">
        <v>250</v>
      </c>
      <c r="AU211" s="39">
        <v>250</v>
      </c>
      <c r="AV211" s="39"/>
      <c r="AW211" s="39"/>
      <c r="AX211" s="39"/>
      <c r="AY211" s="39"/>
      <c r="AZ211" s="39"/>
      <c r="BA211" s="35"/>
      <c r="BB211" s="35"/>
      <c r="BC211" s="35"/>
      <c r="BD211" s="37"/>
      <c r="BE211" s="37"/>
      <c r="BF211" s="37"/>
      <c r="BG211" s="37"/>
      <c r="BH211" s="37"/>
      <c r="BI211" s="37"/>
    </row>
    <row r="212" spans="1:61" ht="18" customHeight="1" x14ac:dyDescent="0.3">
      <c r="A212" s="34">
        <v>2017</v>
      </c>
      <c r="B212" s="34" t="s">
        <v>5053</v>
      </c>
      <c r="C212" s="38" t="s">
        <v>5601</v>
      </c>
      <c r="D212" s="34" t="s">
        <v>59</v>
      </c>
      <c r="E212" s="35">
        <f>IFERROR(MIN(PH_Bidders),0)</f>
        <v>120000</v>
      </c>
      <c r="F212" s="35">
        <f>IFERROR(MAX(PH_Bidders),0)</f>
        <v>160000</v>
      </c>
      <c r="G212" s="35">
        <f>IFERROR(AVERAGE(PH_Bidders),0)</f>
        <v>140000</v>
      </c>
      <c r="H212" s="39" t="str">
        <f>tbl_PH[[#This Row],[Item '#]]&amp;"     "&amp;tbl_PH[[#This Row],[Description]]&amp;"     ("&amp;tbl_PH[[#This Row],[Unit]]&amp;")"</f>
        <v>Special     Pumps &amp; Control Panel (2 - 11 hp submersible) - Installed Complete      (EA)</v>
      </c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>
        <v>120000</v>
      </c>
      <c r="AT212" s="39">
        <v>140000</v>
      </c>
      <c r="AU212" s="39">
        <v>160000</v>
      </c>
      <c r="AV212" s="39"/>
      <c r="AW212" s="39"/>
      <c r="AX212" s="39"/>
      <c r="AY212" s="39"/>
      <c r="AZ212" s="39"/>
      <c r="BA212" s="35"/>
      <c r="BB212" s="35"/>
      <c r="BC212" s="35"/>
      <c r="BD212" s="37"/>
      <c r="BE212" s="37"/>
      <c r="BF212" s="37"/>
      <c r="BG212" s="37"/>
      <c r="BH212" s="37"/>
      <c r="BI212" s="37"/>
    </row>
    <row r="213" spans="1:61" ht="18" customHeight="1" x14ac:dyDescent="0.3">
      <c r="A213" s="34">
        <v>2017</v>
      </c>
      <c r="B213" s="34" t="s">
        <v>5053</v>
      </c>
      <c r="C213" s="38" t="s">
        <v>5602</v>
      </c>
      <c r="D213" s="34" t="s">
        <v>59</v>
      </c>
      <c r="E213" s="35">
        <f>IFERROR(MIN(PH_Bidders),0)</f>
        <v>41000</v>
      </c>
      <c r="F213" s="35">
        <f>IFERROR(MAX(PH_Bidders),0)</f>
        <v>80000</v>
      </c>
      <c r="G213" s="35">
        <f>IFERROR(AVERAGE(PH_Bidders),0)</f>
        <v>65333.333333333336</v>
      </c>
      <c r="H213" s="39" t="str">
        <f>tbl_PH[[#This Row],[Item '#]]&amp;"     "&amp;tbl_PH[[#This Row],[Description]]&amp;"     ("&amp;tbl_PH[[#This Row],[Unit]]&amp;")"</f>
        <v>Special     Wet Well / Pump Station - Installed Complete      (EA)</v>
      </c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>
        <v>75000</v>
      </c>
      <c r="AT213" s="39">
        <v>80000</v>
      </c>
      <c r="AU213" s="39">
        <v>41000</v>
      </c>
      <c r="AV213" s="39"/>
      <c r="AW213" s="39"/>
      <c r="AX213" s="39"/>
      <c r="AY213" s="39"/>
      <c r="AZ213" s="39"/>
      <c r="BA213" s="35"/>
      <c r="BB213" s="35"/>
      <c r="BC213" s="35"/>
      <c r="BD213" s="37"/>
      <c r="BE213" s="37"/>
      <c r="BF213" s="37"/>
      <c r="BG213" s="37"/>
      <c r="BH213" s="37"/>
      <c r="BI213" s="37"/>
    </row>
    <row r="214" spans="1:61" ht="18" customHeight="1" x14ac:dyDescent="0.3">
      <c r="A214" s="34">
        <v>2017</v>
      </c>
      <c r="B214" s="34" t="s">
        <v>5053</v>
      </c>
      <c r="C214" s="38" t="s">
        <v>5603</v>
      </c>
      <c r="D214" s="34" t="s">
        <v>59</v>
      </c>
      <c r="E214" s="35">
        <f>IFERROR(MIN(PH_Bidders),0)</f>
        <v>18000</v>
      </c>
      <c r="F214" s="35">
        <f>IFERROR(MAX(PH_Bidders),0)</f>
        <v>35000</v>
      </c>
      <c r="G214" s="35">
        <f>IFERROR(AVERAGE(PH_Bidders),0)</f>
        <v>24333.333333333332</v>
      </c>
      <c r="H214" s="39" t="str">
        <f>tbl_PH[[#This Row],[Item '#]]&amp;"     "&amp;tbl_PH[[#This Row],[Description]]&amp;"     ("&amp;tbl_PH[[#This Row],[Unit]]&amp;")"</f>
        <v>Special     Valve Vault w/Lockable Cover Enclosure - Installed Complete     (EA)</v>
      </c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>
        <v>20000</v>
      </c>
      <c r="AT214" s="39">
        <v>35000</v>
      </c>
      <c r="AU214" s="39">
        <v>18000</v>
      </c>
      <c r="AV214" s="39"/>
      <c r="AW214" s="39"/>
      <c r="AX214" s="39"/>
      <c r="AY214" s="39"/>
      <c r="AZ214" s="39"/>
      <c r="BA214" s="35"/>
      <c r="BB214" s="35"/>
      <c r="BC214" s="35"/>
      <c r="BD214" s="37"/>
      <c r="BE214" s="37"/>
      <c r="BF214" s="37"/>
      <c r="BG214" s="37"/>
      <c r="BH214" s="37"/>
      <c r="BI214" s="37"/>
    </row>
    <row r="215" spans="1:61" ht="18" customHeight="1" x14ac:dyDescent="0.3">
      <c r="A215" s="34">
        <v>2017</v>
      </c>
      <c r="B215" s="34" t="s">
        <v>5053</v>
      </c>
      <c r="C215" s="38" t="s">
        <v>5604</v>
      </c>
      <c r="D215" s="34" t="s">
        <v>59</v>
      </c>
      <c r="E215" s="35">
        <f>IFERROR(MIN(PH_Bidders),0)</f>
        <v>25000</v>
      </c>
      <c r="F215" s="35">
        <f>IFERROR(MAX(PH_Bidders),0)</f>
        <v>35000</v>
      </c>
      <c r="G215" s="35">
        <f>IFERROR(AVERAGE(PH_Bidders),0)</f>
        <v>30666.666666666668</v>
      </c>
      <c r="H215" s="39" t="str">
        <f>tbl_PH[[#This Row],[Item '#]]&amp;"     "&amp;tbl_PH[[#This Row],[Description]]&amp;"     ("&amp;tbl_PH[[#This Row],[Unit]]&amp;")"</f>
        <v>Special     Miscellaneous Piping, Tie-ins, Valves &amp; Appurtenances     (EA)</v>
      </c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>
        <v>32000</v>
      </c>
      <c r="AT215" s="39">
        <v>25000</v>
      </c>
      <c r="AU215" s="39">
        <v>35000</v>
      </c>
      <c r="AV215" s="39"/>
      <c r="AW215" s="39"/>
      <c r="AX215" s="39"/>
      <c r="AY215" s="39"/>
      <c r="AZ215" s="39"/>
      <c r="BA215" s="35"/>
      <c r="BB215" s="35"/>
      <c r="BC215" s="35"/>
      <c r="BD215" s="37"/>
      <c r="BE215" s="37"/>
      <c r="BF215" s="37"/>
      <c r="BG215" s="37"/>
      <c r="BH215" s="37"/>
      <c r="BI215" s="37"/>
    </row>
    <row r="216" spans="1:61" ht="18" customHeight="1" x14ac:dyDescent="0.3">
      <c r="A216" s="34">
        <v>2017</v>
      </c>
      <c r="B216" s="34" t="s">
        <v>5053</v>
      </c>
      <c r="C216" s="38" t="s">
        <v>5605</v>
      </c>
      <c r="D216" s="34" t="s">
        <v>59</v>
      </c>
      <c r="E216" s="35">
        <f>IFERROR(MIN(PH_Bidders),0)</f>
        <v>3000</v>
      </c>
      <c r="F216" s="35">
        <f>IFERROR(MAX(PH_Bidders),0)</f>
        <v>7520</v>
      </c>
      <c r="G216" s="35">
        <f>IFERROR(AVERAGE(PH_Bidders),0)</f>
        <v>5506.666666666667</v>
      </c>
      <c r="H216" s="39" t="str">
        <f>tbl_PH[[#This Row],[Item '#]]&amp;"     "&amp;tbl_PH[[#This Row],[Description]]&amp;"     ("&amp;tbl_PH[[#This Row],[Unit]]&amp;")"</f>
        <v>Special     Manual Transfer Switch     (EA)</v>
      </c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>
        <v>6000</v>
      </c>
      <c r="AT216" s="39">
        <v>3000</v>
      </c>
      <c r="AU216" s="39">
        <v>7520</v>
      </c>
      <c r="AV216" s="39"/>
      <c r="AW216" s="39"/>
      <c r="AX216" s="39"/>
      <c r="AY216" s="39"/>
      <c r="AZ216" s="39"/>
      <c r="BA216" s="35"/>
      <c r="BB216" s="35"/>
      <c r="BC216" s="35"/>
      <c r="BD216" s="37"/>
      <c r="BE216" s="37"/>
      <c r="BF216" s="37"/>
      <c r="BG216" s="37"/>
      <c r="BH216" s="37"/>
      <c r="BI216" s="37"/>
    </row>
    <row r="217" spans="1:61" ht="18" customHeight="1" x14ac:dyDescent="0.3">
      <c r="A217" s="34">
        <v>2017</v>
      </c>
      <c r="B217" s="34" t="s">
        <v>5053</v>
      </c>
      <c r="C217" s="38" t="s">
        <v>5606</v>
      </c>
      <c r="D217" s="34" t="s">
        <v>59</v>
      </c>
      <c r="E217" s="35">
        <f>IFERROR(MIN(PH_Bidders),0)</f>
        <v>1900</v>
      </c>
      <c r="F217" s="35">
        <f>IFERROR(MAX(PH_Bidders),0)</f>
        <v>16800</v>
      </c>
      <c r="G217" s="35">
        <f>IFERROR(AVERAGE(PH_Bidders),0)</f>
        <v>7566.666666666667</v>
      </c>
      <c r="H217" s="39" t="str">
        <f>tbl_PH[[#This Row],[Item '#]]&amp;"     "&amp;tbl_PH[[#This Row],[Description]]&amp;"     ("&amp;tbl_PH[[#This Row],[Unit]]&amp;")"</f>
        <v>Special     Main Disconnect     (EA)</v>
      </c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>
        <v>4000</v>
      </c>
      <c r="AT217" s="39">
        <v>1900</v>
      </c>
      <c r="AU217" s="39">
        <v>16800</v>
      </c>
      <c r="AV217" s="39"/>
      <c r="AW217" s="39"/>
      <c r="AX217" s="39"/>
      <c r="AY217" s="39"/>
      <c r="AZ217" s="39"/>
      <c r="BA217" s="35"/>
      <c r="BB217" s="35"/>
      <c r="BC217" s="35"/>
      <c r="BD217" s="37"/>
      <c r="BE217" s="37"/>
      <c r="BF217" s="37"/>
      <c r="BG217" s="37"/>
      <c r="BH217" s="37"/>
      <c r="BI217" s="37"/>
    </row>
    <row r="218" spans="1:61" ht="18" customHeight="1" x14ac:dyDescent="0.3">
      <c r="A218" s="34">
        <v>2017</v>
      </c>
      <c r="B218" s="34" t="s">
        <v>5053</v>
      </c>
      <c r="C218" s="38" t="s">
        <v>5600</v>
      </c>
      <c r="D218" s="34" t="s">
        <v>2355</v>
      </c>
      <c r="E218" s="35">
        <f>IFERROR(MIN(PH_Bidders),0)</f>
        <v>250</v>
      </c>
      <c r="F218" s="35">
        <f>IFERROR(MAX(PH_Bidders),0)</f>
        <v>500</v>
      </c>
      <c r="G218" s="35">
        <f>IFERROR(AVERAGE(PH_Bidders),0)</f>
        <v>333.33333333333331</v>
      </c>
      <c r="H218" s="39" t="str">
        <f>tbl_PH[[#This Row],[Item '#]]&amp;"     "&amp;tbl_PH[[#This Row],[Description]]&amp;"     ("&amp;tbl_PH[[#This Row],[Unit]]&amp;")"</f>
        <v>Special     Dewatering     (DAY)</v>
      </c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>
        <v>500</v>
      </c>
      <c r="AT218" s="39">
        <v>250</v>
      </c>
      <c r="AU218" s="39">
        <v>250</v>
      </c>
      <c r="AV218" s="39"/>
      <c r="AW218" s="39"/>
      <c r="AX218" s="39"/>
      <c r="AY218" s="39"/>
      <c r="AZ218" s="39"/>
      <c r="BA218" s="35"/>
      <c r="BB218" s="35"/>
      <c r="BC218" s="35"/>
      <c r="BD218" s="37"/>
      <c r="BE218" s="37"/>
      <c r="BF218" s="37"/>
      <c r="BG218" s="37"/>
      <c r="BH218" s="37"/>
      <c r="BI218" s="37"/>
    </row>
    <row r="219" spans="1:61" ht="18" customHeight="1" x14ac:dyDescent="0.3">
      <c r="A219" s="34">
        <v>2017</v>
      </c>
      <c r="B219" s="34" t="s">
        <v>5053</v>
      </c>
      <c r="C219" s="38" t="s">
        <v>5607</v>
      </c>
      <c r="D219" s="34" t="s">
        <v>59</v>
      </c>
      <c r="E219" s="35">
        <f>IFERROR(MIN(PH_Bidders),0)</f>
        <v>140000</v>
      </c>
      <c r="F219" s="35">
        <f>IFERROR(MAX(PH_Bidders),0)</f>
        <v>150000</v>
      </c>
      <c r="G219" s="35">
        <f>IFERROR(AVERAGE(PH_Bidders),0)</f>
        <v>143666.66666666666</v>
      </c>
      <c r="H219" s="39" t="str">
        <f>tbl_PH[[#This Row],[Item '#]]&amp;"     "&amp;tbl_PH[[#This Row],[Description]]&amp;"     ("&amp;tbl_PH[[#This Row],[Unit]]&amp;")"</f>
        <v>Special     Pumps &amp; Control Panel (2 - 23 hp submersible) - Installed Complete      (EA)</v>
      </c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>
        <v>140000</v>
      </c>
      <c r="AT219" s="39">
        <v>150000</v>
      </c>
      <c r="AU219" s="39">
        <v>141000</v>
      </c>
      <c r="AV219" s="39"/>
      <c r="AW219" s="39"/>
      <c r="AX219" s="39"/>
      <c r="AY219" s="39"/>
      <c r="AZ219" s="39"/>
      <c r="BA219" s="35"/>
      <c r="BB219" s="35"/>
      <c r="BC219" s="35"/>
      <c r="BD219" s="37"/>
      <c r="BE219" s="37"/>
      <c r="BF219" s="37"/>
      <c r="BG219" s="37"/>
      <c r="BH219" s="37"/>
      <c r="BI219" s="37"/>
    </row>
    <row r="220" spans="1:61" ht="18" customHeight="1" x14ac:dyDescent="0.3">
      <c r="A220" s="34">
        <v>2017</v>
      </c>
      <c r="B220" s="34" t="s">
        <v>5053</v>
      </c>
      <c r="C220" s="38" t="s">
        <v>5608</v>
      </c>
      <c r="D220" s="34" t="s">
        <v>59</v>
      </c>
      <c r="E220" s="35">
        <f>IFERROR(MIN(PH_Bidders),0)</f>
        <v>38000</v>
      </c>
      <c r="F220" s="35">
        <f>IFERROR(MAX(PH_Bidders),0)</f>
        <v>90000</v>
      </c>
      <c r="G220" s="35">
        <f>IFERROR(AVERAGE(PH_Bidders),0)</f>
        <v>67666.666666666672</v>
      </c>
      <c r="H220" s="39" t="str">
        <f>tbl_PH[[#This Row],[Item '#]]&amp;"     "&amp;tbl_PH[[#This Row],[Description]]&amp;"     ("&amp;tbl_PH[[#This Row],[Unit]]&amp;")"</f>
        <v>Special     Wet Well / Pump Station - Installed Complete     (EA)</v>
      </c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>
        <v>75000</v>
      </c>
      <c r="AT220" s="39">
        <v>90000</v>
      </c>
      <c r="AU220" s="39">
        <v>38000</v>
      </c>
      <c r="AV220" s="39"/>
      <c r="AW220" s="39"/>
      <c r="AX220" s="39"/>
      <c r="AY220" s="39"/>
      <c r="AZ220" s="39"/>
      <c r="BA220" s="35"/>
      <c r="BB220" s="35"/>
      <c r="BC220" s="35"/>
      <c r="BD220" s="37"/>
      <c r="BE220" s="37"/>
      <c r="BF220" s="37"/>
      <c r="BG220" s="37"/>
      <c r="BH220" s="37"/>
      <c r="BI220" s="37"/>
    </row>
    <row r="221" spans="1:61" ht="18" customHeight="1" x14ac:dyDescent="0.3">
      <c r="A221" s="34">
        <v>2017</v>
      </c>
      <c r="B221" s="34" t="s">
        <v>5053</v>
      </c>
      <c r="C221" s="38" t="s">
        <v>5603</v>
      </c>
      <c r="D221" s="34" t="s">
        <v>59</v>
      </c>
      <c r="E221" s="35">
        <f>IFERROR(MIN(PH_Bidders),0)</f>
        <v>18000</v>
      </c>
      <c r="F221" s="35">
        <f>IFERROR(MAX(PH_Bidders),0)</f>
        <v>35000</v>
      </c>
      <c r="G221" s="35">
        <f>IFERROR(AVERAGE(PH_Bidders),0)</f>
        <v>26000</v>
      </c>
      <c r="H221" s="39" t="str">
        <f>tbl_PH[[#This Row],[Item '#]]&amp;"     "&amp;tbl_PH[[#This Row],[Description]]&amp;"     ("&amp;tbl_PH[[#This Row],[Unit]]&amp;")"</f>
        <v>Special     Valve Vault w/Lockable Cover Enclosure - Installed Complete     (EA)</v>
      </c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>
        <v>25000</v>
      </c>
      <c r="AT221" s="39">
        <v>35000</v>
      </c>
      <c r="AU221" s="39">
        <v>18000</v>
      </c>
      <c r="AV221" s="39"/>
      <c r="AW221" s="39"/>
      <c r="AX221" s="39"/>
      <c r="AY221" s="39"/>
      <c r="AZ221" s="39"/>
      <c r="BA221" s="35"/>
      <c r="BB221" s="35"/>
      <c r="BC221" s="35"/>
      <c r="BD221" s="37"/>
      <c r="BE221" s="37"/>
      <c r="BF221" s="37"/>
      <c r="BG221" s="37"/>
      <c r="BH221" s="37"/>
      <c r="BI221" s="37"/>
    </row>
    <row r="222" spans="1:61" ht="18" customHeight="1" x14ac:dyDescent="0.3">
      <c r="A222" s="34">
        <v>2017</v>
      </c>
      <c r="B222" s="34" t="s">
        <v>5053</v>
      </c>
      <c r="C222" s="38" t="s">
        <v>5609</v>
      </c>
      <c r="D222" s="34" t="s">
        <v>59</v>
      </c>
      <c r="E222" s="35">
        <f>IFERROR(MIN(PH_Bidders),0)</f>
        <v>10600</v>
      </c>
      <c r="F222" s="35">
        <f>IFERROR(MAX(PH_Bidders),0)</f>
        <v>20000</v>
      </c>
      <c r="G222" s="35">
        <f>IFERROR(AVERAGE(PH_Bidders),0)</f>
        <v>15200</v>
      </c>
      <c r="H222" s="39" t="str">
        <f>tbl_PH[[#This Row],[Item '#]]&amp;"     "&amp;tbl_PH[[#This Row],[Description]]&amp;"     ("&amp;tbl_PH[[#This Row],[Unit]]&amp;")"</f>
        <v>Special     4" Magnetic Flow Meter in 48" Dia. Manhole - Installed Complete     (EA)</v>
      </c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>
        <v>20000</v>
      </c>
      <c r="AT222" s="39">
        <v>10600</v>
      </c>
      <c r="AU222" s="39">
        <v>15000</v>
      </c>
      <c r="AV222" s="39"/>
      <c r="AW222" s="39"/>
      <c r="AX222" s="39"/>
      <c r="AY222" s="39"/>
      <c r="AZ222" s="39"/>
      <c r="BA222" s="35"/>
      <c r="BB222" s="35"/>
      <c r="BC222" s="35"/>
      <c r="BD222" s="37"/>
      <c r="BE222" s="37"/>
      <c r="BF222" s="37"/>
      <c r="BG222" s="37"/>
      <c r="BH222" s="37"/>
      <c r="BI222" s="37"/>
    </row>
    <row r="223" spans="1:61" ht="18" customHeight="1" x14ac:dyDescent="0.3">
      <c r="A223" s="34">
        <v>2017</v>
      </c>
      <c r="B223" s="34" t="s">
        <v>5053</v>
      </c>
      <c r="C223" s="38" t="s">
        <v>5604</v>
      </c>
      <c r="D223" s="34" t="s">
        <v>59</v>
      </c>
      <c r="E223" s="35">
        <f>IFERROR(MIN(PH_Bidders),0)</f>
        <v>28000</v>
      </c>
      <c r="F223" s="35">
        <f>IFERROR(MAX(PH_Bidders),0)</f>
        <v>41000</v>
      </c>
      <c r="G223" s="35">
        <f>IFERROR(AVERAGE(PH_Bidders),0)</f>
        <v>32333.333333333332</v>
      </c>
      <c r="H223" s="39" t="str">
        <f>tbl_PH[[#This Row],[Item '#]]&amp;"     "&amp;tbl_PH[[#This Row],[Description]]&amp;"     ("&amp;tbl_PH[[#This Row],[Unit]]&amp;")"</f>
        <v>Special     Miscellaneous Piping, Tie-ins, Valves &amp; Appurtenances     (EA)</v>
      </c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>
        <v>28000</v>
      </c>
      <c r="AT223" s="39">
        <v>28000</v>
      </c>
      <c r="AU223" s="39">
        <v>41000</v>
      </c>
      <c r="AV223" s="39"/>
      <c r="AW223" s="39"/>
      <c r="AX223" s="39"/>
      <c r="AY223" s="39"/>
      <c r="AZ223" s="39"/>
      <c r="BA223" s="35"/>
      <c r="BB223" s="35"/>
      <c r="BC223" s="35"/>
      <c r="BD223" s="37"/>
      <c r="BE223" s="37"/>
      <c r="BF223" s="37"/>
      <c r="BG223" s="37"/>
      <c r="BH223" s="37"/>
      <c r="BI223" s="37"/>
    </row>
    <row r="224" spans="1:61" ht="18" customHeight="1" x14ac:dyDescent="0.3">
      <c r="A224" s="34">
        <v>2017</v>
      </c>
      <c r="B224" s="34" t="s">
        <v>5053</v>
      </c>
      <c r="C224" s="38" t="s">
        <v>5605</v>
      </c>
      <c r="D224" s="34" t="s">
        <v>59</v>
      </c>
      <c r="E224" s="35">
        <f>IFERROR(MIN(PH_Bidders),0)</f>
        <v>3000</v>
      </c>
      <c r="F224" s="35">
        <f>IFERROR(MAX(PH_Bidders),0)</f>
        <v>7250</v>
      </c>
      <c r="G224" s="35">
        <f>IFERROR(AVERAGE(PH_Bidders),0)</f>
        <v>5416.666666666667</v>
      </c>
      <c r="H224" s="39" t="str">
        <f>tbl_PH[[#This Row],[Item '#]]&amp;"     "&amp;tbl_PH[[#This Row],[Description]]&amp;"     ("&amp;tbl_PH[[#This Row],[Unit]]&amp;")"</f>
        <v>Special     Manual Transfer Switch     (EA)</v>
      </c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>
        <v>6000</v>
      </c>
      <c r="AT224" s="39">
        <v>3000</v>
      </c>
      <c r="AU224" s="39">
        <v>7250</v>
      </c>
      <c r="AV224" s="39"/>
      <c r="AW224" s="39"/>
      <c r="AX224" s="39"/>
      <c r="AY224" s="39"/>
      <c r="AZ224" s="39"/>
      <c r="BA224" s="35"/>
      <c r="BB224" s="35"/>
      <c r="BC224" s="35"/>
      <c r="BD224" s="37"/>
      <c r="BE224" s="37"/>
      <c r="BF224" s="37"/>
      <c r="BG224" s="37"/>
      <c r="BH224" s="37"/>
      <c r="BI224" s="37"/>
    </row>
    <row r="225" spans="1:61" ht="18" customHeight="1" x14ac:dyDescent="0.3">
      <c r="A225" s="34">
        <v>2017</v>
      </c>
      <c r="B225" s="34" t="s">
        <v>5053</v>
      </c>
      <c r="C225" s="38" t="s">
        <v>5606</v>
      </c>
      <c r="D225" s="34" t="s">
        <v>59</v>
      </c>
      <c r="E225" s="35">
        <f>IFERROR(MIN(PH_Bidders),0)</f>
        <v>1900</v>
      </c>
      <c r="F225" s="35">
        <f>IFERROR(MAX(PH_Bidders),0)</f>
        <v>19500</v>
      </c>
      <c r="G225" s="35">
        <f>IFERROR(AVERAGE(PH_Bidders),0)</f>
        <v>8466.6666666666661</v>
      </c>
      <c r="H225" s="39" t="str">
        <f>tbl_PH[[#This Row],[Item '#]]&amp;"     "&amp;tbl_PH[[#This Row],[Description]]&amp;"     ("&amp;tbl_PH[[#This Row],[Unit]]&amp;")"</f>
        <v>Special     Main Disconnect     (EA)</v>
      </c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>
        <v>4000</v>
      </c>
      <c r="AT225" s="39">
        <v>1900</v>
      </c>
      <c r="AU225" s="39">
        <v>19500</v>
      </c>
      <c r="AV225" s="39"/>
      <c r="AW225" s="39"/>
      <c r="AX225" s="39"/>
      <c r="AY225" s="39"/>
      <c r="AZ225" s="39"/>
      <c r="BA225" s="35"/>
      <c r="BB225" s="35"/>
      <c r="BC225" s="35"/>
      <c r="BD225" s="37"/>
      <c r="BE225" s="37"/>
      <c r="BF225" s="37"/>
      <c r="BG225" s="37"/>
      <c r="BH225" s="37"/>
      <c r="BI225" s="37"/>
    </row>
    <row r="226" spans="1:61" ht="18" customHeight="1" x14ac:dyDescent="0.3">
      <c r="A226" s="34">
        <v>2017</v>
      </c>
      <c r="B226" s="34" t="s">
        <v>5053</v>
      </c>
      <c r="C226" s="38" t="s">
        <v>5086</v>
      </c>
      <c r="D226" s="34" t="s">
        <v>12</v>
      </c>
      <c r="E226" s="35">
        <f>IFERROR(MIN(PH_Bidders),0)</f>
        <v>30</v>
      </c>
      <c r="F226" s="35">
        <f>IFERROR(MAX(PH_Bidders),0)</f>
        <v>80</v>
      </c>
      <c r="G226" s="35">
        <f>IFERROR(AVERAGE(PH_Bidders),0)</f>
        <v>55.333333333333336</v>
      </c>
      <c r="H226" s="39" t="str">
        <f>tbl_PH[[#This Row],[Item '#]]&amp;"     "&amp;tbl_PH[[#This Row],[Description]]&amp;"     ("&amp;tbl_PH[[#This Row],[Unit]]&amp;")"</f>
        <v>Special     Sanitary Sewer Conduit - 8" SDR 35 PVC - Installed Complete     (LF)</v>
      </c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>
        <v>30</v>
      </c>
      <c r="AT226" s="39">
        <v>56</v>
      </c>
      <c r="AU226" s="39">
        <v>80</v>
      </c>
      <c r="AV226" s="39"/>
      <c r="AW226" s="39"/>
      <c r="AX226" s="39"/>
      <c r="AY226" s="39"/>
      <c r="AZ226" s="39"/>
      <c r="BA226" s="35"/>
      <c r="BB226" s="35"/>
      <c r="BC226" s="35"/>
      <c r="BD226" s="37"/>
      <c r="BE226" s="37"/>
      <c r="BF226" s="37"/>
      <c r="BG226" s="37"/>
      <c r="BH226" s="37"/>
      <c r="BI226" s="37"/>
    </row>
    <row r="227" spans="1:61" ht="18" customHeight="1" x14ac:dyDescent="0.3">
      <c r="A227" s="34">
        <v>2017</v>
      </c>
      <c r="B227" s="34" t="s">
        <v>5053</v>
      </c>
      <c r="C227" s="38" t="s">
        <v>5610</v>
      </c>
      <c r="D227" s="34" t="s">
        <v>12</v>
      </c>
      <c r="E227" s="35">
        <f>IFERROR(MIN(PH_Bidders),0)</f>
        <v>18</v>
      </c>
      <c r="F227" s="35">
        <f>IFERROR(MAX(PH_Bidders),0)</f>
        <v>32</v>
      </c>
      <c r="G227" s="35">
        <f>IFERROR(AVERAGE(PH_Bidders),0)</f>
        <v>23.833333333333332</v>
      </c>
      <c r="H227" s="39" t="str">
        <f>tbl_PH[[#This Row],[Item '#]]&amp;"     "&amp;tbl_PH[[#This Row],[Description]]&amp;"     ("&amp;tbl_PH[[#This Row],[Unit]]&amp;")"</f>
        <v>Special     Sanitary Force Main - 4" DIPS HDPE SDR 21 – Directional Drill     (LF)</v>
      </c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>
        <v>21.5</v>
      </c>
      <c r="AT227" s="39">
        <v>32</v>
      </c>
      <c r="AU227" s="39">
        <v>18</v>
      </c>
      <c r="AV227" s="39"/>
      <c r="AW227" s="39"/>
      <c r="AX227" s="39"/>
      <c r="AY227" s="39"/>
      <c r="AZ227" s="39"/>
      <c r="BA227" s="35"/>
      <c r="BB227" s="35"/>
      <c r="BC227" s="35"/>
      <c r="BD227" s="37"/>
      <c r="BE227" s="37"/>
      <c r="BF227" s="37"/>
      <c r="BG227" s="37"/>
      <c r="BH227" s="37"/>
      <c r="BI227" s="37"/>
    </row>
    <row r="228" spans="1:61" ht="18" customHeight="1" x14ac:dyDescent="0.3">
      <c r="A228" s="34">
        <v>2017</v>
      </c>
      <c r="B228" s="34" t="s">
        <v>5053</v>
      </c>
      <c r="C228" s="38" t="s">
        <v>5611</v>
      </c>
      <c r="D228" s="34" t="s">
        <v>12</v>
      </c>
      <c r="E228" s="35">
        <f>IFERROR(MIN(PH_Bidders),0)</f>
        <v>20</v>
      </c>
      <c r="F228" s="35">
        <f>IFERROR(MAX(PH_Bidders),0)</f>
        <v>30</v>
      </c>
      <c r="G228" s="35">
        <f>IFERROR(AVERAGE(PH_Bidders),0)</f>
        <v>26.666666666666668</v>
      </c>
      <c r="H228" s="39" t="str">
        <f>tbl_PH[[#This Row],[Item '#]]&amp;"     "&amp;tbl_PH[[#This Row],[Description]]&amp;"     ("&amp;tbl_PH[[#This Row],[Unit]]&amp;")"</f>
        <v>Special     Sanitary Force Main - 2" &amp; 4" DIPS HDPE SDR 21 from GP-2 to MH B-3 - Open Trench     (LF)</v>
      </c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>
        <v>20</v>
      </c>
      <c r="AT228" s="39">
        <v>30</v>
      </c>
      <c r="AU228" s="39">
        <v>30</v>
      </c>
      <c r="AV228" s="39"/>
      <c r="AW228" s="39"/>
      <c r="AX228" s="39"/>
      <c r="AY228" s="39"/>
      <c r="AZ228" s="39"/>
      <c r="BA228" s="35"/>
      <c r="BB228" s="35"/>
      <c r="BC228" s="35"/>
      <c r="BD228" s="37"/>
      <c r="BE228" s="37"/>
      <c r="BF228" s="37"/>
      <c r="BG228" s="37"/>
      <c r="BH228" s="37"/>
      <c r="BI228" s="37"/>
    </row>
    <row r="229" spans="1:61" ht="18" customHeight="1" x14ac:dyDescent="0.3">
      <c r="A229" s="34">
        <v>2017</v>
      </c>
      <c r="B229" s="34" t="s">
        <v>5053</v>
      </c>
      <c r="C229" s="38" t="s">
        <v>5612</v>
      </c>
      <c r="D229" s="34" t="s">
        <v>12</v>
      </c>
      <c r="E229" s="35">
        <f>IFERROR(MIN(PH_Bidders),0)</f>
        <v>18</v>
      </c>
      <c r="F229" s="35">
        <f>IFERROR(MAX(PH_Bidders),0)</f>
        <v>30</v>
      </c>
      <c r="G229" s="35">
        <f>IFERROR(AVERAGE(PH_Bidders),0)</f>
        <v>22.333333333333332</v>
      </c>
      <c r="H229" s="39" t="str">
        <f>tbl_PH[[#This Row],[Item '#]]&amp;"     "&amp;tbl_PH[[#This Row],[Description]]&amp;"     ("&amp;tbl_PH[[#This Row],[Unit]]&amp;")"</f>
        <v>Special     Sanitary Force Main - 2" DIPS HDPE SDR 21 from Ex. Grinder Pump Stub to GP-2 - Open Trench     (LF)</v>
      </c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>
        <v>19</v>
      </c>
      <c r="AT229" s="39">
        <v>18</v>
      </c>
      <c r="AU229" s="39">
        <v>30</v>
      </c>
      <c r="AV229" s="39"/>
      <c r="AW229" s="39"/>
      <c r="AX229" s="39"/>
      <c r="AY229" s="39"/>
      <c r="AZ229" s="39"/>
      <c r="BA229" s="35"/>
      <c r="BB229" s="35"/>
      <c r="BC229" s="35"/>
      <c r="BD229" s="37"/>
      <c r="BE229" s="37"/>
      <c r="BF229" s="37"/>
      <c r="BG229" s="37"/>
      <c r="BH229" s="37"/>
      <c r="BI229" s="37"/>
    </row>
    <row r="230" spans="1:61" ht="18" customHeight="1" x14ac:dyDescent="0.3">
      <c r="A230" s="34">
        <v>2017</v>
      </c>
      <c r="B230" s="34" t="s">
        <v>5053</v>
      </c>
      <c r="C230" s="38" t="s">
        <v>5613</v>
      </c>
      <c r="D230" s="34" t="s">
        <v>12</v>
      </c>
      <c r="E230" s="35">
        <f>IFERROR(MIN(PH_Bidders),0)</f>
        <v>25</v>
      </c>
      <c r="F230" s="35">
        <f>IFERROR(MAX(PH_Bidders),0)</f>
        <v>36</v>
      </c>
      <c r="G230" s="35">
        <f>IFERROR(AVERAGE(PH_Bidders),0)</f>
        <v>31</v>
      </c>
      <c r="H230" s="39" t="str">
        <f>tbl_PH[[#This Row],[Item '#]]&amp;"     "&amp;tbl_PH[[#This Row],[Description]]&amp;"     ("&amp;tbl_PH[[#This Row],[Unit]]&amp;")"</f>
        <v>Special     Sanitary Force Main - 4" DIPS HDPE SDR 21 from LS-B to MH B-3 – Open Trench     (LF)</v>
      </c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>
        <v>25</v>
      </c>
      <c r="AT230" s="39">
        <v>36</v>
      </c>
      <c r="AU230" s="39">
        <v>32</v>
      </c>
      <c r="AV230" s="39"/>
      <c r="AW230" s="39"/>
      <c r="AX230" s="39"/>
      <c r="AY230" s="39"/>
      <c r="AZ230" s="39"/>
      <c r="BA230" s="35"/>
      <c r="BB230" s="35"/>
      <c r="BC230" s="35"/>
      <c r="BD230" s="37"/>
      <c r="BE230" s="37"/>
      <c r="BF230" s="37"/>
      <c r="BG230" s="37"/>
      <c r="BH230" s="37"/>
      <c r="BI230" s="37"/>
    </row>
    <row r="231" spans="1:61" ht="18" customHeight="1" x14ac:dyDescent="0.3">
      <c r="A231" s="34">
        <v>2017</v>
      </c>
      <c r="B231" s="34" t="s">
        <v>5053</v>
      </c>
      <c r="C231" s="38" t="s">
        <v>5614</v>
      </c>
      <c r="D231" s="34" t="s">
        <v>59</v>
      </c>
      <c r="E231" s="35">
        <f>IFERROR(MIN(PH_Bidders),0)</f>
        <v>5500</v>
      </c>
      <c r="F231" s="35">
        <f>IFERROR(MAX(PH_Bidders),0)</f>
        <v>7200</v>
      </c>
      <c r="G231" s="35">
        <f>IFERROR(AVERAGE(PH_Bidders),0)</f>
        <v>6300</v>
      </c>
      <c r="H231" s="39" t="str">
        <f>tbl_PH[[#This Row],[Item '#]]&amp;"     "&amp;tbl_PH[[#This Row],[Description]]&amp;"     ("&amp;tbl_PH[[#This Row],[Unit]]&amp;")"</f>
        <v>Special     Sanitary Force Main - Air Release Valve Assembly     (EA)</v>
      </c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>
        <v>5500</v>
      </c>
      <c r="AT231" s="39">
        <v>7200</v>
      </c>
      <c r="AU231" s="39">
        <v>6200</v>
      </c>
      <c r="AV231" s="39"/>
      <c r="AW231" s="39"/>
      <c r="AX231" s="39"/>
      <c r="AY231" s="39"/>
      <c r="AZ231" s="39"/>
      <c r="BA231" s="35"/>
      <c r="BB231" s="35"/>
      <c r="BC231" s="35"/>
      <c r="BD231" s="37"/>
      <c r="BE231" s="37"/>
      <c r="BF231" s="37"/>
      <c r="BG231" s="37"/>
      <c r="BH231" s="37"/>
      <c r="BI231" s="37"/>
    </row>
    <row r="232" spans="1:61" ht="18" customHeight="1" x14ac:dyDescent="0.3">
      <c r="A232" s="34">
        <v>2017</v>
      </c>
      <c r="B232" s="34" t="s">
        <v>5053</v>
      </c>
      <c r="C232" s="38" t="s">
        <v>5615</v>
      </c>
      <c r="D232" s="34" t="s">
        <v>59</v>
      </c>
      <c r="E232" s="35">
        <f>IFERROR(MIN(PH_Bidders),0)</f>
        <v>2500</v>
      </c>
      <c r="F232" s="35">
        <f>IFERROR(MAX(PH_Bidders),0)</f>
        <v>4200</v>
      </c>
      <c r="G232" s="35">
        <f>IFERROR(AVERAGE(PH_Bidders),0)</f>
        <v>3233.3333333333335</v>
      </c>
      <c r="H232" s="39" t="str">
        <f>tbl_PH[[#This Row],[Item '#]]&amp;"     "&amp;tbl_PH[[#This Row],[Description]]&amp;"     ("&amp;tbl_PH[[#This Row],[Unit]]&amp;")"</f>
        <v>Special     Sanitary Force Main - Air Release Vault     (EA)</v>
      </c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>
        <v>3000</v>
      </c>
      <c r="AT232" s="39">
        <v>4200</v>
      </c>
      <c r="AU232" s="39">
        <v>2500</v>
      </c>
      <c r="AV232" s="39"/>
      <c r="AW232" s="39"/>
      <c r="AX232" s="39"/>
      <c r="AY232" s="39"/>
      <c r="AZ232" s="39"/>
      <c r="BA232" s="35"/>
      <c r="BB232" s="35"/>
      <c r="BC232" s="35"/>
      <c r="BD232" s="37"/>
      <c r="BE232" s="37"/>
      <c r="BF232" s="37"/>
      <c r="BG232" s="37"/>
      <c r="BH232" s="37"/>
      <c r="BI232" s="37"/>
    </row>
    <row r="233" spans="1:61" ht="18" customHeight="1" x14ac:dyDescent="0.3">
      <c r="A233" s="34">
        <v>2017</v>
      </c>
      <c r="B233" s="34" t="s">
        <v>5053</v>
      </c>
      <c r="C233" s="38" t="s">
        <v>5616</v>
      </c>
      <c r="D233" s="34" t="s">
        <v>59</v>
      </c>
      <c r="E233" s="35">
        <f>IFERROR(MIN(PH_Bidders),0)</f>
        <v>250</v>
      </c>
      <c r="F233" s="35">
        <f>IFERROR(MAX(PH_Bidders),0)</f>
        <v>3000</v>
      </c>
      <c r="G233" s="35">
        <f>IFERROR(AVERAGE(PH_Bidders),0)</f>
        <v>1416.6666666666667</v>
      </c>
      <c r="H233" s="39" t="str">
        <f>tbl_PH[[#This Row],[Item '#]]&amp;"     "&amp;tbl_PH[[#This Row],[Description]]&amp;"     ("&amp;tbl_PH[[#This Row],[Unit]]&amp;")"</f>
        <v>Special     Sanitary Force Main - Cleanout Tap     (EA)</v>
      </c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>
        <v>1000</v>
      </c>
      <c r="AT233" s="39">
        <v>250</v>
      </c>
      <c r="AU233" s="39">
        <v>3000</v>
      </c>
      <c r="AV233" s="39"/>
      <c r="AW233" s="39"/>
      <c r="AX233" s="39"/>
      <c r="AY233" s="39"/>
      <c r="AZ233" s="39"/>
      <c r="BA233" s="35"/>
      <c r="BB233" s="35"/>
      <c r="BC233" s="35"/>
      <c r="BD233" s="37"/>
      <c r="BE233" s="37"/>
      <c r="BF233" s="37"/>
      <c r="BG233" s="37"/>
      <c r="BH233" s="37"/>
      <c r="BI233" s="37"/>
    </row>
    <row r="234" spans="1:61" ht="18" customHeight="1" x14ac:dyDescent="0.3">
      <c r="A234" s="34">
        <v>2017</v>
      </c>
      <c r="B234" s="34" t="s">
        <v>5053</v>
      </c>
      <c r="C234" s="38" t="s">
        <v>5087</v>
      </c>
      <c r="D234" s="34" t="s">
        <v>59</v>
      </c>
      <c r="E234" s="35">
        <f>IFERROR(MIN(PH_Bidders),0)</f>
        <v>3600</v>
      </c>
      <c r="F234" s="35">
        <f>IFERROR(MAX(PH_Bidders),0)</f>
        <v>5200</v>
      </c>
      <c r="G234" s="35">
        <f>IFERROR(AVERAGE(PH_Bidders),0)</f>
        <v>4433.333333333333</v>
      </c>
      <c r="H234" s="39" t="str">
        <f>tbl_PH[[#This Row],[Item '#]]&amp;"     "&amp;tbl_PH[[#This Row],[Description]]&amp;"     ("&amp;tbl_PH[[#This Row],[Unit]]&amp;")"</f>
        <v>Special     Sanitary - 48" Manhole     (EA)</v>
      </c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>
        <v>4500</v>
      </c>
      <c r="AT234" s="39">
        <v>3600</v>
      </c>
      <c r="AU234" s="39">
        <v>5200</v>
      </c>
      <c r="AV234" s="39"/>
      <c r="AW234" s="39"/>
      <c r="AX234" s="39"/>
      <c r="AY234" s="39"/>
      <c r="AZ234" s="39"/>
      <c r="BA234" s="35"/>
      <c r="BB234" s="35"/>
      <c r="BC234" s="35"/>
      <c r="BD234" s="37"/>
      <c r="BE234" s="37"/>
      <c r="BF234" s="37"/>
      <c r="BG234" s="37"/>
      <c r="BH234" s="37"/>
      <c r="BI234" s="37"/>
    </row>
    <row r="235" spans="1:61" ht="18" customHeight="1" x14ac:dyDescent="0.3">
      <c r="A235" s="34">
        <v>2017</v>
      </c>
      <c r="B235" s="34" t="s">
        <v>5053</v>
      </c>
      <c r="C235" s="38" t="s">
        <v>5617</v>
      </c>
      <c r="D235" s="34" t="s">
        <v>59</v>
      </c>
      <c r="E235" s="35">
        <f>IFERROR(MIN(PH_Bidders),0)</f>
        <v>2800</v>
      </c>
      <c r="F235" s="35">
        <f>IFERROR(MAX(PH_Bidders),0)</f>
        <v>9500</v>
      </c>
      <c r="G235" s="35">
        <f>IFERROR(AVERAGE(PH_Bidders),0)</f>
        <v>6566.666666666667</v>
      </c>
      <c r="H235" s="39" t="str">
        <f>tbl_PH[[#This Row],[Item '#]]&amp;"     "&amp;tbl_PH[[#This Row],[Description]]&amp;"     ("&amp;tbl_PH[[#This Row],[Unit]]&amp;")"</f>
        <v>Special     Sanitary Manhole Discharge Tap-In (Perrysville Ohio connection)     (EA)</v>
      </c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>
        <v>9500</v>
      </c>
      <c r="AT235" s="39">
        <v>2800</v>
      </c>
      <c r="AU235" s="39">
        <v>7400</v>
      </c>
      <c r="AV235" s="39"/>
      <c r="AW235" s="39"/>
      <c r="AX235" s="39"/>
      <c r="AY235" s="39"/>
      <c r="AZ235" s="39"/>
      <c r="BA235" s="35"/>
      <c r="BB235" s="35"/>
      <c r="BC235" s="35"/>
      <c r="BD235" s="37"/>
      <c r="BE235" s="37"/>
      <c r="BF235" s="37"/>
      <c r="BG235" s="37"/>
      <c r="BH235" s="37"/>
      <c r="BI235" s="37"/>
    </row>
    <row r="236" spans="1:61" ht="18" customHeight="1" x14ac:dyDescent="0.3">
      <c r="A236" s="34">
        <v>2017</v>
      </c>
      <c r="B236" s="34" t="s">
        <v>5053</v>
      </c>
      <c r="C236" s="38" t="s">
        <v>5618</v>
      </c>
      <c r="D236" s="34" t="s">
        <v>59</v>
      </c>
      <c r="E236" s="35">
        <f>IFERROR(MIN(PH_Bidders),0)</f>
        <v>3500</v>
      </c>
      <c r="F236" s="35">
        <f>IFERROR(MAX(PH_Bidders),0)</f>
        <v>9000</v>
      </c>
      <c r="G236" s="35">
        <f>IFERROR(AVERAGE(PH_Bidders),0)</f>
        <v>6666.666666666667</v>
      </c>
      <c r="H236" s="39" t="str">
        <f>tbl_PH[[#This Row],[Item '#]]&amp;"     "&amp;tbl_PH[[#This Row],[Description]]&amp;"     ("&amp;tbl_PH[[#This Row],[Unit]]&amp;")"</f>
        <v>Special     Sanitary Manhole Protective Lining (B3 &amp; B5)     (EA)</v>
      </c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>
        <v>9000</v>
      </c>
      <c r="AT236" s="39">
        <v>3500</v>
      </c>
      <c r="AU236" s="39">
        <v>7500</v>
      </c>
      <c r="AV236" s="39"/>
      <c r="AW236" s="39"/>
      <c r="AX236" s="39"/>
      <c r="AY236" s="39"/>
      <c r="AZ236" s="39"/>
      <c r="BA236" s="35"/>
      <c r="BB236" s="35"/>
      <c r="BC236" s="35"/>
      <c r="BD236" s="37"/>
      <c r="BE236" s="37"/>
      <c r="BF236" s="37"/>
      <c r="BG236" s="37"/>
      <c r="BH236" s="37"/>
      <c r="BI236" s="37"/>
    </row>
    <row r="237" spans="1:61" ht="18" customHeight="1" x14ac:dyDescent="0.3">
      <c r="A237" s="34">
        <v>2017</v>
      </c>
      <c r="B237" s="34" t="s">
        <v>5053</v>
      </c>
      <c r="C237" s="38" t="s">
        <v>5619</v>
      </c>
      <c r="D237" s="34" t="s">
        <v>12</v>
      </c>
      <c r="E237" s="35">
        <f>IFERROR(MIN(PH_Bidders),0)</f>
        <v>25</v>
      </c>
      <c r="F237" s="35">
        <f>IFERROR(MAX(PH_Bidders),0)</f>
        <v>60</v>
      </c>
      <c r="G237" s="35">
        <f>IFERROR(AVERAGE(PH_Bidders),0)</f>
        <v>38.333333333333336</v>
      </c>
      <c r="H237" s="39" t="str">
        <f>tbl_PH[[#This Row],[Item '#]]&amp;"     "&amp;tbl_PH[[#This Row],[Description]]&amp;"     ("&amp;tbl_PH[[#This Row],[Unit]]&amp;")"</f>
        <v>Special     Storm Sewer Culvert - 12" HDPE Smooth Wall     (LF)</v>
      </c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>
        <v>25</v>
      </c>
      <c r="AT237" s="39">
        <v>30</v>
      </c>
      <c r="AU237" s="39">
        <v>60</v>
      </c>
      <c r="AV237" s="39"/>
      <c r="AW237" s="39"/>
      <c r="AX237" s="39"/>
      <c r="AY237" s="39"/>
      <c r="AZ237" s="39"/>
      <c r="BA237" s="35"/>
      <c r="BB237" s="35"/>
      <c r="BC237" s="35"/>
      <c r="BD237" s="37"/>
      <c r="BE237" s="37"/>
      <c r="BF237" s="37"/>
      <c r="BG237" s="37"/>
      <c r="BH237" s="37"/>
      <c r="BI237" s="37"/>
    </row>
    <row r="238" spans="1:61" ht="18" customHeight="1" x14ac:dyDescent="0.3">
      <c r="A238" s="34">
        <v>2017</v>
      </c>
      <c r="B238" s="34" t="s">
        <v>5053</v>
      </c>
      <c r="C238" s="38" t="s">
        <v>5118</v>
      </c>
      <c r="D238" s="34" t="s">
        <v>12</v>
      </c>
      <c r="E238" s="35">
        <f>IFERROR(MIN(PH_Bidders),0)</f>
        <v>10</v>
      </c>
      <c r="F238" s="35">
        <f>IFERROR(MAX(PH_Bidders),0)</f>
        <v>45</v>
      </c>
      <c r="G238" s="35">
        <f>IFERROR(AVERAGE(PH_Bidders),0)</f>
        <v>26.666666666666668</v>
      </c>
      <c r="H238" s="39" t="str">
        <f>tbl_PH[[#This Row],[Item '#]]&amp;"     "&amp;tbl_PH[[#This Row],[Description]]&amp;"     ("&amp;tbl_PH[[#This Row],[Unit]]&amp;")"</f>
        <v>Special     Connection of Existing Drainage Conduits     (LF)</v>
      </c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>
        <v>10</v>
      </c>
      <c r="AT238" s="39">
        <v>25</v>
      </c>
      <c r="AU238" s="39">
        <v>45</v>
      </c>
      <c r="AV238" s="39"/>
      <c r="AW238" s="39"/>
      <c r="AX238" s="39"/>
      <c r="AY238" s="39"/>
      <c r="AZ238" s="39"/>
      <c r="BA238" s="35"/>
      <c r="BB238" s="35"/>
      <c r="BC238" s="35"/>
      <c r="BD238" s="37"/>
      <c r="BE238" s="37"/>
      <c r="BF238" s="37"/>
      <c r="BG238" s="37"/>
      <c r="BH238" s="37"/>
      <c r="BI238" s="37"/>
    </row>
    <row r="239" spans="1:61" ht="18" customHeight="1" x14ac:dyDescent="0.3">
      <c r="A239" s="34">
        <v>2017</v>
      </c>
      <c r="B239" s="34" t="s">
        <v>5053</v>
      </c>
      <c r="C239" s="38" t="s">
        <v>5620</v>
      </c>
      <c r="D239" s="34" t="s">
        <v>12</v>
      </c>
      <c r="E239" s="35">
        <f>IFERROR(MIN(PH_Bidders),0)</f>
        <v>8</v>
      </c>
      <c r="F239" s="35">
        <f>IFERROR(MAX(PH_Bidders),0)</f>
        <v>40</v>
      </c>
      <c r="G239" s="35">
        <f>IFERROR(AVERAGE(PH_Bidders),0)</f>
        <v>19.333333333333332</v>
      </c>
      <c r="H239" s="39" t="str">
        <f>tbl_PH[[#This Row],[Item '#]]&amp;"     "&amp;tbl_PH[[#This Row],[Description]]&amp;"     ("&amp;tbl_PH[[#This Row],[Unit]]&amp;")"</f>
        <v>Special     Underdrain at Full-Depth Repairs     (LF)</v>
      </c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>
        <v>8</v>
      </c>
      <c r="AT239" s="39">
        <v>10</v>
      </c>
      <c r="AU239" s="39">
        <v>40</v>
      </c>
      <c r="AV239" s="39"/>
      <c r="AW239" s="39"/>
      <c r="AX239" s="39"/>
      <c r="AY239" s="39"/>
      <c r="AZ239" s="39"/>
      <c r="BA239" s="35"/>
      <c r="BB239" s="35"/>
      <c r="BC239" s="35"/>
      <c r="BD239" s="37"/>
      <c r="BE239" s="37"/>
      <c r="BF239" s="37"/>
      <c r="BG239" s="37"/>
      <c r="BH239" s="37"/>
      <c r="BI239" s="37"/>
    </row>
    <row r="240" spans="1:61" ht="18" customHeight="1" x14ac:dyDescent="0.3">
      <c r="A240" s="34">
        <v>2017</v>
      </c>
      <c r="B240" s="34" t="s">
        <v>5053</v>
      </c>
      <c r="C240" s="38" t="s">
        <v>5621</v>
      </c>
      <c r="D240" s="34" t="s">
        <v>12</v>
      </c>
      <c r="E240" s="35">
        <f>IFERROR(MIN(PH_Bidders),0)</f>
        <v>30</v>
      </c>
      <c r="F240" s="35">
        <f>IFERROR(MAX(PH_Bidders),0)</f>
        <v>65</v>
      </c>
      <c r="G240" s="35">
        <f>IFERROR(AVERAGE(PH_Bidders),0)</f>
        <v>42.833333333333336</v>
      </c>
      <c r="H240" s="39" t="str">
        <f>tbl_PH[[#This Row],[Item '#]]&amp;"     "&amp;tbl_PH[[#This Row],[Description]]&amp;"     ("&amp;tbl_PH[[#This Row],[Unit]]&amp;")"</f>
        <v>Special     Electrical Underground Conduit     (LF)</v>
      </c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>
        <v>30</v>
      </c>
      <c r="AT240" s="39">
        <v>33.5</v>
      </c>
      <c r="AU240" s="39">
        <v>65</v>
      </c>
      <c r="AV240" s="39"/>
      <c r="AW240" s="39"/>
      <c r="AX240" s="39"/>
      <c r="AY240" s="39"/>
      <c r="AZ240" s="39"/>
      <c r="BA240" s="35"/>
      <c r="BB240" s="35"/>
      <c r="BC240" s="35"/>
      <c r="BD240" s="37"/>
      <c r="BE240" s="37"/>
      <c r="BF240" s="37"/>
      <c r="BG240" s="37"/>
      <c r="BH240" s="37"/>
      <c r="BI240" s="37"/>
    </row>
    <row r="241" spans="1:61" ht="18" customHeight="1" x14ac:dyDescent="0.3">
      <c r="A241" s="34">
        <v>2017</v>
      </c>
      <c r="B241" s="34" t="s">
        <v>5053</v>
      </c>
      <c r="C241" s="38" t="s">
        <v>5622</v>
      </c>
      <c r="D241" s="34" t="s">
        <v>59</v>
      </c>
      <c r="E241" s="35">
        <f>IFERROR(MIN(PH_Bidders),0)</f>
        <v>211000</v>
      </c>
      <c r="F241" s="35">
        <f>IFERROR(MAX(PH_Bidders),0)</f>
        <v>211000</v>
      </c>
      <c r="G241" s="35">
        <f>IFERROR(AVERAGE(PH_Bidders),0)</f>
        <v>211000</v>
      </c>
      <c r="H241" s="39" t="str">
        <f>tbl_PH[[#This Row],[Item '#]]&amp;"     "&amp;tbl_PH[[#This Row],[Description]]&amp;"     ("&amp;tbl_PH[[#This Row],[Unit]]&amp;")"</f>
        <v>Special     Electrical Utility Service Extension Allowance     (EA)</v>
      </c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>
        <v>211000</v>
      </c>
      <c r="AT241" s="39">
        <v>211000</v>
      </c>
      <c r="AU241" s="39">
        <v>211000</v>
      </c>
      <c r="AV241" s="39"/>
      <c r="AW241" s="39"/>
      <c r="AX241" s="39"/>
      <c r="AY241" s="39"/>
      <c r="AZ241" s="39"/>
      <c r="BA241" s="35"/>
      <c r="BB241" s="35"/>
      <c r="BC241" s="35"/>
      <c r="BD241" s="37"/>
      <c r="BE241" s="37"/>
      <c r="BF241" s="37"/>
      <c r="BG241" s="37"/>
      <c r="BH241" s="37"/>
      <c r="BI241" s="37"/>
    </row>
    <row r="242" spans="1:61" ht="18" customHeight="1" x14ac:dyDescent="0.3">
      <c r="A242" s="34">
        <v>2017</v>
      </c>
      <c r="B242" s="34" t="s">
        <v>5053</v>
      </c>
      <c r="C242" s="38" t="s">
        <v>5623</v>
      </c>
      <c r="D242" s="34" t="s">
        <v>59</v>
      </c>
      <c r="E242" s="35">
        <f>IFERROR(MIN(PH_Bidders),0)</f>
        <v>25000</v>
      </c>
      <c r="F242" s="35">
        <f>IFERROR(MAX(PH_Bidders),0)</f>
        <v>25000</v>
      </c>
      <c r="G242" s="35">
        <f>IFERROR(AVERAGE(PH_Bidders),0)</f>
        <v>25000</v>
      </c>
      <c r="H242" s="39" t="str">
        <f>tbl_PH[[#This Row],[Item '#]]&amp;"     "&amp;tbl_PH[[#This Row],[Description]]&amp;"     ("&amp;tbl_PH[[#This Row],[Unit]]&amp;")"</f>
        <v>Special     Owner’s Contingency Allowance      (EA)</v>
      </c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>
        <v>25000</v>
      </c>
      <c r="AT242" s="39">
        <v>25000</v>
      </c>
      <c r="AU242" s="39">
        <v>25000</v>
      </c>
      <c r="AV242" s="39"/>
      <c r="AW242" s="39"/>
      <c r="AX242" s="39"/>
      <c r="AY242" s="39"/>
      <c r="AZ242" s="39"/>
      <c r="BA242" s="35"/>
      <c r="BB242" s="35"/>
      <c r="BC242" s="35"/>
      <c r="BD242" s="37"/>
      <c r="BE242" s="37"/>
      <c r="BF242" s="37"/>
      <c r="BG242" s="37"/>
      <c r="BH242" s="37"/>
      <c r="BI242" s="37"/>
    </row>
    <row r="243" spans="1:61" ht="18" customHeight="1" x14ac:dyDescent="0.3">
      <c r="A243" s="34">
        <v>2017</v>
      </c>
      <c r="B243" s="34" t="s">
        <v>5053</v>
      </c>
      <c r="C243" s="38" t="s">
        <v>5624</v>
      </c>
      <c r="D243" s="34" t="s">
        <v>12</v>
      </c>
      <c r="E243" s="35">
        <f>IFERROR(MIN(PH_Bidders),0)</f>
        <v>12.5</v>
      </c>
      <c r="F243" s="35">
        <f>IFERROR(MAX(PH_Bidders),0)</f>
        <v>25</v>
      </c>
      <c r="G243" s="35">
        <f>IFERROR(AVERAGE(PH_Bidders),0)</f>
        <v>18.5</v>
      </c>
      <c r="H243" s="39" t="str">
        <f>tbl_PH[[#This Row],[Item '#]]&amp;"     "&amp;tbl_PH[[#This Row],[Description]]&amp;"     ("&amp;tbl_PH[[#This Row],[Unit]]&amp;")"</f>
        <v>Special     Sanitary Force Main 2' DIPS HDPE SDR      (LF)</v>
      </c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>
        <v>18</v>
      </c>
      <c r="AT243" s="39">
        <v>25</v>
      </c>
      <c r="AU243" s="39">
        <v>12.5</v>
      </c>
      <c r="AV243" s="39"/>
      <c r="AW243" s="39"/>
      <c r="AX243" s="39"/>
      <c r="AY243" s="39"/>
      <c r="AZ243" s="39"/>
      <c r="BA243" s="35"/>
      <c r="BB243" s="35"/>
      <c r="BC243" s="35"/>
      <c r="BD243" s="37"/>
      <c r="BE243" s="37"/>
      <c r="BF243" s="37"/>
      <c r="BG243" s="37"/>
      <c r="BH243" s="37"/>
      <c r="BI243" s="37"/>
    </row>
    <row r="244" spans="1:61" ht="18" customHeight="1" x14ac:dyDescent="0.3">
      <c r="A244" s="34">
        <v>2017</v>
      </c>
      <c r="B244" s="34" t="s">
        <v>5053</v>
      </c>
      <c r="C244" s="38" t="s">
        <v>5625</v>
      </c>
      <c r="D244" s="34" t="s">
        <v>12</v>
      </c>
      <c r="E244" s="35">
        <f>IFERROR(MIN(PH_Bidders),0)</f>
        <v>21.5</v>
      </c>
      <c r="F244" s="35">
        <f>IFERROR(MAX(PH_Bidders),0)</f>
        <v>28</v>
      </c>
      <c r="G244" s="35">
        <f>IFERROR(AVERAGE(PH_Bidders),0)</f>
        <v>23.833333333333332</v>
      </c>
      <c r="H244" s="39" t="str">
        <f>tbl_PH[[#This Row],[Item '#]]&amp;"     "&amp;tbl_PH[[#This Row],[Description]]&amp;"     ("&amp;tbl_PH[[#This Row],[Unit]]&amp;")"</f>
        <v>Special     Sanitary Force Main 4" DIPS SDR HDPE     (LF)</v>
      </c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>
        <v>21.5</v>
      </c>
      <c r="AT244" s="39">
        <v>28</v>
      </c>
      <c r="AU244" s="39">
        <v>22</v>
      </c>
      <c r="AV244" s="39"/>
      <c r="AW244" s="39"/>
      <c r="AX244" s="39"/>
      <c r="AY244" s="39"/>
      <c r="AZ244" s="39"/>
      <c r="BA244" s="35"/>
      <c r="BB244" s="35"/>
      <c r="BC244" s="35"/>
      <c r="BD244" s="37"/>
      <c r="BE244" s="37"/>
      <c r="BF244" s="37"/>
      <c r="BG244" s="37"/>
      <c r="BH244" s="37"/>
      <c r="BI244" s="37"/>
    </row>
    <row r="245" spans="1:61" ht="18" customHeight="1" x14ac:dyDescent="0.3">
      <c r="A245" s="34">
        <v>2017</v>
      </c>
      <c r="B245" s="52">
        <v>103</v>
      </c>
      <c r="C245" s="53" t="s">
        <v>5041</v>
      </c>
      <c r="D245" s="52" t="s">
        <v>9</v>
      </c>
      <c r="E245" s="54">
        <f>IFERROR(MIN(PH_Bidders),0)</f>
        <v>26400</v>
      </c>
      <c r="F245" s="54">
        <f>IFERROR(MAX(PH_Bidders),0)</f>
        <v>136000</v>
      </c>
      <c r="G245" s="54">
        <f>IFERROR(AVERAGE(PH_Bidders),0)</f>
        <v>57398.557142857149</v>
      </c>
      <c r="H245" s="55" t="str">
        <f>tbl_PH[[#This Row],[Item '#]]&amp;"     "&amp;tbl_PH[[#This Row],[Description]]&amp;"     ("&amp;tbl_PH[[#This Row],[Unit]]&amp;")"</f>
        <v>103     Contract Bond &amp; Insurance     (LS)</v>
      </c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>
        <v>53526.9</v>
      </c>
      <c r="AM245" s="55">
        <v>26400</v>
      </c>
      <c r="AN245" s="55">
        <v>35863</v>
      </c>
      <c r="AO245" s="55">
        <v>40000</v>
      </c>
      <c r="AP245" s="55">
        <v>136000</v>
      </c>
      <c r="AQ245" s="55">
        <v>70000</v>
      </c>
      <c r="AR245" s="55">
        <v>40000</v>
      </c>
      <c r="AS245" s="55"/>
      <c r="AT245" s="55"/>
      <c r="AU245" s="55"/>
      <c r="AV245" s="55"/>
      <c r="AW245" s="55"/>
      <c r="AX245" s="55"/>
      <c r="AY245" s="55"/>
      <c r="AZ245" s="55"/>
      <c r="BA245" s="54"/>
      <c r="BB245" s="54"/>
      <c r="BC245" s="54"/>
      <c r="BD245" s="57"/>
      <c r="BE245" s="57"/>
      <c r="BF245" s="57"/>
      <c r="BG245" s="57"/>
      <c r="BH245" s="57"/>
      <c r="BI245" s="57"/>
    </row>
    <row r="246" spans="1:61" ht="18" customHeight="1" x14ac:dyDescent="0.3">
      <c r="A246" s="34">
        <v>2017</v>
      </c>
      <c r="B246" s="52">
        <v>614</v>
      </c>
      <c r="C246" s="53" t="s">
        <v>5042</v>
      </c>
      <c r="D246" s="52" t="s">
        <v>9</v>
      </c>
      <c r="E246" s="54">
        <f>IFERROR(MIN(PH_Bidders),0)</f>
        <v>2400</v>
      </c>
      <c r="F246" s="54">
        <f>IFERROR(MAX(PH_Bidders),0)</f>
        <v>98000</v>
      </c>
      <c r="G246" s="54">
        <f>IFERROR(AVERAGE(PH_Bidders),0)</f>
        <v>24615.17142857143</v>
      </c>
      <c r="H246" s="55" t="str">
        <f>tbl_PH[[#This Row],[Item '#]]&amp;"     "&amp;tbl_PH[[#This Row],[Description]]&amp;"     ("&amp;tbl_PH[[#This Row],[Unit]]&amp;")"</f>
        <v>614     Maintenance of Traffic     (LS)</v>
      </c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>
        <v>5325</v>
      </c>
      <c r="AM246" s="55">
        <v>23443.200000000001</v>
      </c>
      <c r="AN246" s="55">
        <v>27638</v>
      </c>
      <c r="AO246" s="55">
        <v>3500</v>
      </c>
      <c r="AP246" s="55">
        <v>98000</v>
      </c>
      <c r="AQ246" s="55">
        <v>12000</v>
      </c>
      <c r="AR246" s="55">
        <v>2400</v>
      </c>
      <c r="AS246" s="55"/>
      <c r="AT246" s="55"/>
      <c r="AU246" s="55"/>
      <c r="AV246" s="55"/>
      <c r="AW246" s="55"/>
      <c r="AX246" s="55"/>
      <c r="AY246" s="55"/>
      <c r="AZ246" s="55"/>
      <c r="BA246" s="54"/>
      <c r="BB246" s="54"/>
      <c r="BC246" s="54"/>
      <c r="BD246" s="57"/>
      <c r="BE246" s="57"/>
      <c r="BF246" s="57"/>
      <c r="BG246" s="57"/>
      <c r="BH246" s="57"/>
      <c r="BI246" s="57"/>
    </row>
    <row r="247" spans="1:61" ht="18" customHeight="1" x14ac:dyDescent="0.3">
      <c r="A247" s="34">
        <v>2017</v>
      </c>
      <c r="B247" s="52">
        <v>623</v>
      </c>
      <c r="C247" s="53" t="s">
        <v>5043</v>
      </c>
      <c r="D247" s="52" t="s">
        <v>9</v>
      </c>
      <c r="E247" s="54">
        <f>IFERROR(MIN(PH_Bidders),0)</f>
        <v>15123</v>
      </c>
      <c r="F247" s="54">
        <f>IFERROR(MAX(PH_Bidders),0)</f>
        <v>137000</v>
      </c>
      <c r="G247" s="54">
        <f>IFERROR(AVERAGE(PH_Bidders),0)</f>
        <v>42113.457142857143</v>
      </c>
      <c r="H247" s="55" t="str">
        <f>tbl_PH[[#This Row],[Item '#]]&amp;"     "&amp;tbl_PH[[#This Row],[Description]]&amp;"     ("&amp;tbl_PH[[#This Row],[Unit]]&amp;")"</f>
        <v>623     Construction Layout Stakes and Surveying      (LS)</v>
      </c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>
        <v>15123</v>
      </c>
      <c r="AM247" s="55">
        <v>19219.2</v>
      </c>
      <c r="AN247" s="55">
        <v>23452</v>
      </c>
      <c r="AO247" s="55">
        <v>25000</v>
      </c>
      <c r="AP247" s="55">
        <v>137000</v>
      </c>
      <c r="AQ247" s="55">
        <v>50000</v>
      </c>
      <c r="AR247" s="55">
        <v>25000</v>
      </c>
      <c r="AS247" s="55"/>
      <c r="AT247" s="55"/>
      <c r="AU247" s="55"/>
      <c r="AV247" s="55"/>
      <c r="AW247" s="55"/>
      <c r="AX247" s="55"/>
      <c r="AY247" s="55"/>
      <c r="AZ247" s="55"/>
      <c r="BA247" s="54"/>
      <c r="BB247" s="54"/>
      <c r="BC247" s="54"/>
      <c r="BD247" s="57"/>
      <c r="BE247" s="57"/>
      <c r="BF247" s="57"/>
      <c r="BG247" s="57"/>
      <c r="BH247" s="57"/>
      <c r="BI247" s="57"/>
    </row>
    <row r="248" spans="1:61" ht="18" customHeight="1" x14ac:dyDescent="0.3">
      <c r="A248" s="34">
        <v>2017</v>
      </c>
      <c r="B248" s="52">
        <v>624</v>
      </c>
      <c r="C248" s="53" t="s">
        <v>53</v>
      </c>
      <c r="D248" s="52" t="s">
        <v>9</v>
      </c>
      <c r="E248" s="54">
        <f>IFERROR(MIN(PH_Bidders),0)</f>
        <v>11182.5</v>
      </c>
      <c r="F248" s="54">
        <f>IFERROR(MAX(PH_Bidders),0)</f>
        <v>138000</v>
      </c>
      <c r="G248" s="54">
        <f>IFERROR(AVERAGE(PH_Bidders),0)</f>
        <v>52908.242857142861</v>
      </c>
      <c r="H248" s="55" t="str">
        <f>tbl_PH[[#This Row],[Item '#]]&amp;"     "&amp;tbl_PH[[#This Row],[Description]]&amp;"     ("&amp;tbl_PH[[#This Row],[Unit]]&amp;")"</f>
        <v>624     Mobilization     (LS)</v>
      </c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>
        <v>11182.5</v>
      </c>
      <c r="AM248" s="55">
        <v>46873.2</v>
      </c>
      <c r="AN248" s="55">
        <v>29302</v>
      </c>
      <c r="AO248" s="55">
        <v>25000</v>
      </c>
      <c r="AP248" s="55">
        <v>138000</v>
      </c>
      <c r="AQ248" s="55">
        <v>90000</v>
      </c>
      <c r="AR248" s="55">
        <v>30000</v>
      </c>
      <c r="AS248" s="55"/>
      <c r="AT248" s="55"/>
      <c r="AU248" s="55"/>
      <c r="AV248" s="55"/>
      <c r="AW248" s="55"/>
      <c r="AX248" s="55"/>
      <c r="AY248" s="55"/>
      <c r="AZ248" s="55"/>
      <c r="BA248" s="54"/>
      <c r="BB248" s="54"/>
      <c r="BC248" s="54"/>
      <c r="BD248" s="57"/>
      <c r="BE248" s="57"/>
      <c r="BF248" s="57"/>
      <c r="BG248" s="57"/>
      <c r="BH248" s="57"/>
      <c r="BI248" s="57"/>
    </row>
    <row r="249" spans="1:61" ht="18" customHeight="1" x14ac:dyDescent="0.3">
      <c r="A249" s="34">
        <v>2017</v>
      </c>
      <c r="B249" s="52">
        <v>201</v>
      </c>
      <c r="C249" s="53" t="s">
        <v>6027</v>
      </c>
      <c r="D249" s="52" t="s">
        <v>9</v>
      </c>
      <c r="E249" s="54">
        <f>IFERROR(MIN(PH_Bidders),0)</f>
        <v>12034.5</v>
      </c>
      <c r="F249" s="54">
        <f>IFERROR(MAX(PH_Bidders),0)</f>
        <v>157000</v>
      </c>
      <c r="G249" s="54">
        <f>IFERROR(AVERAGE(PH_Bidders),0)</f>
        <v>49383.365714285712</v>
      </c>
      <c r="H249" s="55" t="str">
        <f>tbl_PH[[#This Row],[Item '#]]&amp;"     "&amp;tbl_PH[[#This Row],[Description]]&amp;"     ("&amp;tbl_PH[[#This Row],[Unit]]&amp;")"</f>
        <v>201     Clearing and Grubbing – Including Tree &amp; Stump Removal      (LS)</v>
      </c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>
        <v>12034.5</v>
      </c>
      <c r="AM249" s="55">
        <v>20900</v>
      </c>
      <c r="AN249" s="55">
        <v>34997</v>
      </c>
      <c r="AO249" s="55">
        <v>30000</v>
      </c>
      <c r="AP249" s="55">
        <v>157000</v>
      </c>
      <c r="AQ249" s="55">
        <v>69752.06</v>
      </c>
      <c r="AR249" s="55">
        <v>21000</v>
      </c>
      <c r="AS249" s="55"/>
      <c r="AT249" s="55"/>
      <c r="AU249" s="55"/>
      <c r="AV249" s="55"/>
      <c r="AW249" s="55"/>
      <c r="AX249" s="55"/>
      <c r="AY249" s="55"/>
      <c r="AZ249" s="55"/>
      <c r="BA249" s="54"/>
      <c r="BB249" s="54"/>
      <c r="BC249" s="54"/>
      <c r="BD249" s="57"/>
      <c r="BE249" s="57"/>
      <c r="BF249" s="57"/>
      <c r="BG249" s="57"/>
      <c r="BH249" s="57"/>
      <c r="BI249" s="57"/>
    </row>
    <row r="250" spans="1:61" ht="18" customHeight="1" x14ac:dyDescent="0.3">
      <c r="A250" s="34">
        <v>2017</v>
      </c>
      <c r="B250" s="52">
        <v>202</v>
      </c>
      <c r="C250" s="53" t="s">
        <v>5045</v>
      </c>
      <c r="D250" s="52" t="s">
        <v>12</v>
      </c>
      <c r="E250" s="54">
        <f>IFERROR(MIN(PH_Bidders),0)</f>
        <v>3</v>
      </c>
      <c r="F250" s="54">
        <f>IFERROR(MAX(PH_Bidders),0)</f>
        <v>21</v>
      </c>
      <c r="G250" s="54">
        <f>IFERROR(AVERAGE(PH_Bidders),0)</f>
        <v>8.8842857142857135</v>
      </c>
      <c r="H250" s="55" t="str">
        <f>tbl_PH[[#This Row],[Item '#]]&amp;"     "&amp;tbl_PH[[#This Row],[Description]]&amp;"     ("&amp;tbl_PH[[#This Row],[Unit]]&amp;")"</f>
        <v>202     Selective Demolition - 2" PVC Watermain     (LF)</v>
      </c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>
        <v>3.48</v>
      </c>
      <c r="AM250" s="55">
        <v>15.27</v>
      </c>
      <c r="AN250" s="55">
        <v>3.94</v>
      </c>
      <c r="AO250" s="55">
        <v>3.5</v>
      </c>
      <c r="AP250" s="55">
        <v>12</v>
      </c>
      <c r="AQ250" s="55">
        <v>21</v>
      </c>
      <c r="AR250" s="55">
        <v>3</v>
      </c>
      <c r="AS250" s="55"/>
      <c r="AT250" s="55"/>
      <c r="AU250" s="55"/>
      <c r="AV250" s="55"/>
      <c r="AW250" s="55"/>
      <c r="AX250" s="55"/>
      <c r="AY250" s="55"/>
      <c r="AZ250" s="55"/>
      <c r="BA250" s="54"/>
      <c r="BB250" s="54"/>
      <c r="BC250" s="54"/>
      <c r="BD250" s="57"/>
      <c r="BE250" s="57"/>
      <c r="BF250" s="57"/>
      <c r="BG250" s="57"/>
      <c r="BH250" s="57"/>
      <c r="BI250" s="57"/>
    </row>
    <row r="251" spans="1:61" ht="18" customHeight="1" x14ac:dyDescent="0.3">
      <c r="A251" s="34">
        <v>2017</v>
      </c>
      <c r="B251" s="52">
        <v>202</v>
      </c>
      <c r="C251" s="53" t="s">
        <v>6028</v>
      </c>
      <c r="D251" s="52" t="s">
        <v>9</v>
      </c>
      <c r="E251" s="54">
        <f>IFERROR(MIN(PH_Bidders),0)</f>
        <v>2244</v>
      </c>
      <c r="F251" s="54">
        <f>IFERROR(MAX(PH_Bidders),0)</f>
        <v>14970</v>
      </c>
      <c r="G251" s="54">
        <f>IFERROR(AVERAGE(PH_Bidders),0)</f>
        <v>7159.0857142857139</v>
      </c>
      <c r="H251" s="55" t="str">
        <f>tbl_PH[[#This Row],[Item '#]]&amp;"     "&amp;tbl_PH[[#This Row],[Description]]&amp;"     ("&amp;tbl_PH[[#This Row],[Unit]]&amp;")"</f>
        <v>202     Selective Demolition – Existing Underground Electrical Conduit and Service Wires     (LS)</v>
      </c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>
        <v>10479.6</v>
      </c>
      <c r="AM251" s="55">
        <v>2420</v>
      </c>
      <c r="AN251" s="55">
        <v>14970</v>
      </c>
      <c r="AO251" s="55">
        <v>8000</v>
      </c>
      <c r="AP251" s="55">
        <v>6300</v>
      </c>
      <c r="AQ251" s="55">
        <v>2244</v>
      </c>
      <c r="AR251" s="55">
        <v>5700</v>
      </c>
      <c r="AS251" s="55"/>
      <c r="AT251" s="55"/>
      <c r="AU251" s="55"/>
      <c r="AV251" s="55"/>
      <c r="AW251" s="55"/>
      <c r="AX251" s="55"/>
      <c r="AY251" s="55"/>
      <c r="AZ251" s="55"/>
      <c r="BA251" s="54"/>
      <c r="BB251" s="54"/>
      <c r="BC251" s="54"/>
      <c r="BD251" s="57"/>
      <c r="BE251" s="57"/>
      <c r="BF251" s="57"/>
      <c r="BG251" s="57"/>
      <c r="BH251" s="57"/>
      <c r="BI251" s="57"/>
    </row>
    <row r="252" spans="1:61" ht="18" customHeight="1" x14ac:dyDescent="0.3">
      <c r="A252" s="34">
        <v>2017</v>
      </c>
      <c r="B252" s="52">
        <v>202</v>
      </c>
      <c r="C252" s="53" t="s">
        <v>6029</v>
      </c>
      <c r="D252" s="52" t="s">
        <v>12</v>
      </c>
      <c r="E252" s="54">
        <f>IFERROR(MIN(PH_Bidders),0)</f>
        <v>8</v>
      </c>
      <c r="F252" s="54">
        <f>IFERROR(MAX(PH_Bidders),0)</f>
        <v>14</v>
      </c>
      <c r="G252" s="54">
        <f>IFERROR(AVERAGE(PH_Bidders),0)</f>
        <v>11.544285714285715</v>
      </c>
      <c r="H252" s="55" t="str">
        <f>tbl_PH[[#This Row],[Item '#]]&amp;"     "&amp;tbl_PH[[#This Row],[Description]]&amp;"     ("&amp;tbl_PH[[#This Row],[Unit]]&amp;")"</f>
        <v>202     Selective Demolition – Existing 12” RCP Storm      (LF)</v>
      </c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>
        <v>11.7</v>
      </c>
      <c r="AM252" s="55">
        <v>12.72</v>
      </c>
      <c r="AN252" s="55">
        <v>10.89</v>
      </c>
      <c r="AO252" s="55">
        <v>8</v>
      </c>
      <c r="AP252" s="55">
        <v>14</v>
      </c>
      <c r="AQ252" s="55">
        <v>11.5</v>
      </c>
      <c r="AR252" s="55">
        <v>12</v>
      </c>
      <c r="AS252" s="55"/>
      <c r="AT252" s="55"/>
      <c r="AU252" s="55"/>
      <c r="AV252" s="55"/>
      <c r="AW252" s="55"/>
      <c r="AX252" s="55"/>
      <c r="AY252" s="55"/>
      <c r="AZ252" s="55"/>
      <c r="BA252" s="54"/>
      <c r="BB252" s="54"/>
      <c r="BC252" s="54"/>
      <c r="BD252" s="57"/>
      <c r="BE252" s="57"/>
      <c r="BF252" s="57"/>
      <c r="BG252" s="57"/>
      <c r="BH252" s="57"/>
      <c r="BI252" s="57"/>
    </row>
    <row r="253" spans="1:61" ht="18" customHeight="1" x14ac:dyDescent="0.3">
      <c r="A253" s="34">
        <v>2017</v>
      </c>
      <c r="B253" s="52">
        <v>202</v>
      </c>
      <c r="C253" s="53" t="s">
        <v>6030</v>
      </c>
      <c r="D253" s="52" t="s">
        <v>59</v>
      </c>
      <c r="E253" s="54">
        <f>IFERROR(MIN(PH_Bidders),0)</f>
        <v>350</v>
      </c>
      <c r="F253" s="54">
        <f>IFERROR(MAX(PH_Bidders),0)</f>
        <v>6283.5</v>
      </c>
      <c r="G253" s="54">
        <f>IFERROR(AVERAGE(PH_Bidders),0)</f>
        <v>1375.8571428571429</v>
      </c>
      <c r="H253" s="55" t="str">
        <f>tbl_PH[[#This Row],[Item '#]]&amp;"     "&amp;tbl_PH[[#This Row],[Description]]&amp;"     ("&amp;tbl_PH[[#This Row],[Unit]]&amp;")"</f>
        <v>202     Selective Demolition – Existing Storm Catch Basin      (EA)</v>
      </c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>
        <v>6283.5</v>
      </c>
      <c r="AM253" s="55">
        <v>550</v>
      </c>
      <c r="AN253" s="55">
        <v>454</v>
      </c>
      <c r="AO253" s="55">
        <v>350</v>
      </c>
      <c r="AP253" s="55">
        <v>550</v>
      </c>
      <c r="AQ253" s="55">
        <v>1093.5</v>
      </c>
      <c r="AR253" s="55">
        <v>350</v>
      </c>
      <c r="AS253" s="55"/>
      <c r="AT253" s="55"/>
      <c r="AU253" s="55"/>
      <c r="AV253" s="55"/>
      <c r="AW253" s="55"/>
      <c r="AX253" s="55"/>
      <c r="AY253" s="55"/>
      <c r="AZ253" s="55"/>
      <c r="BA253" s="54"/>
      <c r="BB253" s="54"/>
      <c r="BC253" s="54"/>
      <c r="BD253" s="57"/>
      <c r="BE253" s="57"/>
      <c r="BF253" s="57"/>
      <c r="BG253" s="57"/>
      <c r="BH253" s="57"/>
      <c r="BI253" s="57"/>
    </row>
    <row r="254" spans="1:61" ht="18" customHeight="1" x14ac:dyDescent="0.3">
      <c r="A254" s="34">
        <v>2017</v>
      </c>
      <c r="B254" s="52">
        <v>202</v>
      </c>
      <c r="C254" s="53" t="s">
        <v>6031</v>
      </c>
      <c r="D254" s="52" t="s">
        <v>9</v>
      </c>
      <c r="E254" s="54">
        <f>IFERROR(MIN(PH_Bidders),0)</f>
        <v>350</v>
      </c>
      <c r="F254" s="54">
        <f>IFERROR(MAX(PH_Bidders),0)</f>
        <v>4200</v>
      </c>
      <c r="G254" s="54">
        <f>IFERROR(AVERAGE(PH_Bidders),0)</f>
        <v>2930.7328571428575</v>
      </c>
      <c r="H254" s="55" t="str">
        <f>tbl_PH[[#This Row],[Item '#]]&amp;"     "&amp;tbl_PH[[#This Row],[Description]]&amp;"     ("&amp;tbl_PH[[#This Row],[Unit]]&amp;")"</f>
        <v>202     Selective Demolition – Existing Electrical Structures     (LS)</v>
      </c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>
        <v>3663.6</v>
      </c>
      <c r="AM254" s="55">
        <v>3528.53</v>
      </c>
      <c r="AN254" s="55">
        <v>2501</v>
      </c>
      <c r="AO254" s="55">
        <v>350</v>
      </c>
      <c r="AP254" s="55">
        <v>4200</v>
      </c>
      <c r="AQ254" s="55">
        <v>3272</v>
      </c>
      <c r="AR254" s="55">
        <v>3000</v>
      </c>
      <c r="AS254" s="55"/>
      <c r="AT254" s="55"/>
      <c r="AU254" s="55"/>
      <c r="AV254" s="55"/>
      <c r="AW254" s="55"/>
      <c r="AX254" s="55"/>
      <c r="AY254" s="55"/>
      <c r="AZ254" s="55"/>
      <c r="BA254" s="54"/>
      <c r="BB254" s="54"/>
      <c r="BC254" s="54"/>
      <c r="BD254" s="57"/>
      <c r="BE254" s="57"/>
      <c r="BF254" s="57"/>
      <c r="BG254" s="57"/>
      <c r="BH254" s="57"/>
      <c r="BI254" s="57"/>
    </row>
    <row r="255" spans="1:61" ht="18" customHeight="1" x14ac:dyDescent="0.3">
      <c r="A255" s="34">
        <v>2017</v>
      </c>
      <c r="B255" s="52">
        <v>202</v>
      </c>
      <c r="C255" s="53" t="s">
        <v>6032</v>
      </c>
      <c r="D255" s="52" t="s">
        <v>9</v>
      </c>
      <c r="E255" s="54">
        <f>IFERROR(MIN(PH_Bidders),0)</f>
        <v>788.1</v>
      </c>
      <c r="F255" s="54">
        <f>IFERROR(MAX(PH_Bidders),0)</f>
        <v>6963</v>
      </c>
      <c r="G255" s="54">
        <f>IFERROR(AVERAGE(PH_Bidders),0)</f>
        <v>4528.9714285714281</v>
      </c>
      <c r="H255" s="55" t="str">
        <f>tbl_PH[[#This Row],[Item '#]]&amp;"     "&amp;tbl_PH[[#This Row],[Description]]&amp;"     ("&amp;tbl_PH[[#This Row],[Unit]]&amp;")"</f>
        <v>202     Selective Demolition – Existing Dump Stations, Waste Water Tanks, etc     (LS)</v>
      </c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>
        <v>788.1</v>
      </c>
      <c r="AM255" s="55">
        <v>6107.2</v>
      </c>
      <c r="AN255" s="55">
        <v>6963</v>
      </c>
      <c r="AO255" s="55">
        <v>2500</v>
      </c>
      <c r="AP255" s="55">
        <v>5200</v>
      </c>
      <c r="AQ255" s="55">
        <v>5844.5</v>
      </c>
      <c r="AR255" s="55">
        <v>4300</v>
      </c>
      <c r="AS255" s="55"/>
      <c r="AT255" s="55"/>
      <c r="AU255" s="55"/>
      <c r="AV255" s="55"/>
      <c r="AW255" s="55"/>
      <c r="AX255" s="55"/>
      <c r="AY255" s="55"/>
      <c r="AZ255" s="55"/>
      <c r="BA255" s="54"/>
      <c r="BB255" s="54"/>
      <c r="BC255" s="54"/>
      <c r="BD255" s="57"/>
      <c r="BE255" s="57"/>
      <c r="BF255" s="57"/>
      <c r="BG255" s="57"/>
      <c r="BH255" s="57"/>
      <c r="BI255" s="57"/>
    </row>
    <row r="256" spans="1:61" ht="18" customHeight="1" x14ac:dyDescent="0.3">
      <c r="A256" s="34">
        <v>2017</v>
      </c>
      <c r="B256" s="52">
        <v>202</v>
      </c>
      <c r="C256" s="53" t="s">
        <v>6033</v>
      </c>
      <c r="D256" s="52" t="s">
        <v>59</v>
      </c>
      <c r="E256" s="54">
        <f>IFERROR(MIN(PH_Bidders),0)</f>
        <v>1214.0999999999999</v>
      </c>
      <c r="F256" s="54">
        <f>IFERROR(MAX(PH_Bidders),0)</f>
        <v>5651</v>
      </c>
      <c r="G256" s="54">
        <f>IFERROR(AVERAGE(PH_Bidders),0)</f>
        <v>3667.6714285714288</v>
      </c>
      <c r="H256" s="55" t="str">
        <f>tbl_PH[[#This Row],[Item '#]]&amp;"     "&amp;tbl_PH[[#This Row],[Description]]&amp;"     ("&amp;tbl_PH[[#This Row],[Unit]]&amp;")"</f>
        <v>202     Selective Demolition –Concrete Waste Water Holding Tank, Removed Complete     (EA)</v>
      </c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>
        <v>1214.0999999999999</v>
      </c>
      <c r="AM256" s="55">
        <v>3053.6</v>
      </c>
      <c r="AN256" s="55">
        <v>3155</v>
      </c>
      <c r="AO256" s="55">
        <v>3500</v>
      </c>
      <c r="AP256" s="55">
        <v>4200</v>
      </c>
      <c r="AQ256" s="55">
        <v>5651</v>
      </c>
      <c r="AR256" s="55">
        <v>4900</v>
      </c>
      <c r="AS256" s="55"/>
      <c r="AT256" s="55"/>
      <c r="AU256" s="55"/>
      <c r="AV256" s="55"/>
      <c r="AW256" s="55"/>
      <c r="AX256" s="55"/>
      <c r="AY256" s="55"/>
      <c r="AZ256" s="55"/>
      <c r="BA256" s="54"/>
      <c r="BB256" s="54"/>
      <c r="BC256" s="54"/>
      <c r="BD256" s="57"/>
      <c r="BE256" s="57"/>
      <c r="BF256" s="57"/>
      <c r="BG256" s="57"/>
      <c r="BH256" s="57"/>
      <c r="BI256" s="57"/>
    </row>
    <row r="257" spans="1:61" ht="18" customHeight="1" x14ac:dyDescent="0.3">
      <c r="A257" s="34">
        <v>2017</v>
      </c>
      <c r="B257" s="52">
        <v>202</v>
      </c>
      <c r="C257" s="53" t="s">
        <v>6034</v>
      </c>
      <c r="D257" s="52" t="s">
        <v>21</v>
      </c>
      <c r="E257" s="54">
        <f>IFERROR(MIN(PH_Bidders),0)</f>
        <v>2.91</v>
      </c>
      <c r="F257" s="54">
        <f>IFERROR(MAX(PH_Bidders),0)</f>
        <v>8</v>
      </c>
      <c r="G257" s="54">
        <f>IFERROR(AVERAGE(PH_Bidders),0)</f>
        <v>4.6185714285714283</v>
      </c>
      <c r="H257" s="55" t="str">
        <f>tbl_PH[[#This Row],[Item '#]]&amp;"     "&amp;tbl_PH[[#This Row],[Description]]&amp;"     ("&amp;tbl_PH[[#This Row],[Unit]]&amp;")"</f>
        <v>202     Selective Demolition – Existing Asphalt Pavement Removal, Full Depth     (SY)</v>
      </c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>
        <v>3.25</v>
      </c>
      <c r="AM257" s="55">
        <v>2.91</v>
      </c>
      <c r="AN257" s="55">
        <v>3.67</v>
      </c>
      <c r="AO257" s="55">
        <v>3.5</v>
      </c>
      <c r="AP257" s="55">
        <v>8</v>
      </c>
      <c r="AQ257" s="55">
        <v>6</v>
      </c>
      <c r="AR257" s="55">
        <v>5</v>
      </c>
      <c r="AS257" s="55"/>
      <c r="AT257" s="55"/>
      <c r="AU257" s="55"/>
      <c r="AV257" s="55"/>
      <c r="AW257" s="55"/>
      <c r="AX257" s="55"/>
      <c r="AY257" s="55"/>
      <c r="AZ257" s="55"/>
      <c r="BA257" s="54"/>
      <c r="BB257" s="54"/>
      <c r="BC257" s="54"/>
      <c r="BD257" s="57"/>
      <c r="BE257" s="57"/>
      <c r="BF257" s="57"/>
      <c r="BG257" s="57"/>
      <c r="BH257" s="57"/>
      <c r="BI257" s="57"/>
    </row>
    <row r="258" spans="1:61" ht="18" customHeight="1" x14ac:dyDescent="0.3">
      <c r="A258" s="34">
        <v>2017</v>
      </c>
      <c r="B258" s="52">
        <v>202</v>
      </c>
      <c r="C258" s="53" t="s">
        <v>6035</v>
      </c>
      <c r="D258" s="52" t="s">
        <v>12</v>
      </c>
      <c r="E258" s="54">
        <f>IFERROR(MIN(PH_Bidders),0)</f>
        <v>3.54</v>
      </c>
      <c r="F258" s="54">
        <f>IFERROR(MAX(PH_Bidders),0)</f>
        <v>7.45</v>
      </c>
      <c r="G258" s="54">
        <f>IFERROR(AVERAGE(PH_Bidders),0)</f>
        <v>4.7671428571428578</v>
      </c>
      <c r="H258" s="55" t="str">
        <f>tbl_PH[[#This Row],[Item '#]]&amp;"     "&amp;tbl_PH[[#This Row],[Description]]&amp;"     ("&amp;tbl_PH[[#This Row],[Unit]]&amp;")"</f>
        <v>202     Selective Demolition – Existing Fence     (LF)</v>
      </c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>
        <v>7.45</v>
      </c>
      <c r="AM258" s="55">
        <v>3.88</v>
      </c>
      <c r="AN258" s="55">
        <v>3.54</v>
      </c>
      <c r="AO258" s="55">
        <v>5.5</v>
      </c>
      <c r="AP258" s="55">
        <v>5</v>
      </c>
      <c r="AQ258" s="55">
        <v>4</v>
      </c>
      <c r="AR258" s="55">
        <v>4</v>
      </c>
      <c r="AS258" s="55"/>
      <c r="AT258" s="55"/>
      <c r="AU258" s="55"/>
      <c r="AV258" s="55"/>
      <c r="AW258" s="55"/>
      <c r="AX258" s="55"/>
      <c r="AY258" s="55"/>
      <c r="AZ258" s="55"/>
      <c r="BA258" s="54"/>
      <c r="BB258" s="54"/>
      <c r="BC258" s="54"/>
      <c r="BD258" s="57"/>
      <c r="BE258" s="57"/>
      <c r="BF258" s="57"/>
      <c r="BG258" s="57"/>
      <c r="BH258" s="57"/>
      <c r="BI258" s="57"/>
    </row>
    <row r="259" spans="1:61" ht="18" customHeight="1" x14ac:dyDescent="0.3">
      <c r="A259" s="34">
        <v>2017</v>
      </c>
      <c r="B259" s="52">
        <v>203</v>
      </c>
      <c r="C259" s="53" t="s">
        <v>15</v>
      </c>
      <c r="D259" s="52" t="s">
        <v>9</v>
      </c>
      <c r="E259" s="54">
        <f>IFERROR(MIN(PH_Bidders),0)</f>
        <v>26412</v>
      </c>
      <c r="F259" s="54">
        <f>IFERROR(MAX(PH_Bidders),0)</f>
        <v>300000</v>
      </c>
      <c r="G259" s="54">
        <f>IFERROR(AVERAGE(PH_Bidders),0)</f>
        <v>130860.92857142857</v>
      </c>
      <c r="H259" s="55" t="str">
        <f>tbl_PH[[#This Row],[Item '#]]&amp;"     "&amp;tbl_PH[[#This Row],[Description]]&amp;"     ("&amp;tbl_PH[[#This Row],[Unit]]&amp;")"</f>
        <v>203     Excavation     (LS)</v>
      </c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>
        <v>26412</v>
      </c>
      <c r="AM259" s="55">
        <v>70614.5</v>
      </c>
      <c r="AN259" s="55">
        <v>44000</v>
      </c>
      <c r="AO259" s="55">
        <v>100000</v>
      </c>
      <c r="AP259" s="55">
        <v>300000</v>
      </c>
      <c r="AQ259" s="55">
        <v>180000</v>
      </c>
      <c r="AR259" s="55">
        <v>195000</v>
      </c>
      <c r="AS259" s="55"/>
      <c r="AT259" s="55"/>
      <c r="AU259" s="55"/>
      <c r="AV259" s="55"/>
      <c r="AW259" s="55"/>
      <c r="AX259" s="55"/>
      <c r="AY259" s="55"/>
      <c r="AZ259" s="55"/>
      <c r="BA259" s="54"/>
      <c r="BB259" s="54"/>
      <c r="BC259" s="54"/>
      <c r="BD259" s="57"/>
      <c r="BE259" s="57"/>
      <c r="BF259" s="57"/>
      <c r="BG259" s="57"/>
      <c r="BH259" s="57"/>
      <c r="BI259" s="57"/>
    </row>
    <row r="260" spans="1:61" ht="18" customHeight="1" x14ac:dyDescent="0.3">
      <c r="A260" s="34">
        <v>2017</v>
      </c>
      <c r="B260" s="52">
        <v>203</v>
      </c>
      <c r="C260" s="53" t="s">
        <v>13</v>
      </c>
      <c r="D260" s="52" t="s">
        <v>9</v>
      </c>
      <c r="E260" s="54">
        <f>IFERROR(MIN(PH_Bidders),0)</f>
        <v>27264</v>
      </c>
      <c r="F260" s="54">
        <f>IFERROR(MAX(PH_Bidders),0)</f>
        <v>150000</v>
      </c>
      <c r="G260" s="54">
        <f>IFERROR(AVERAGE(PH_Bidders),0)</f>
        <v>67858.614285714284</v>
      </c>
      <c r="H260" s="55" t="str">
        <f>tbl_PH[[#This Row],[Item '#]]&amp;"     "&amp;tbl_PH[[#This Row],[Description]]&amp;"     ("&amp;tbl_PH[[#This Row],[Unit]]&amp;")"</f>
        <v>203     Embankment     (LS)</v>
      </c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>
        <v>27264</v>
      </c>
      <c r="AM260" s="55">
        <v>53056.3</v>
      </c>
      <c r="AN260" s="55">
        <v>59690</v>
      </c>
      <c r="AO260" s="55">
        <v>40000</v>
      </c>
      <c r="AP260" s="55">
        <v>150000</v>
      </c>
      <c r="AQ260" s="55">
        <v>50000</v>
      </c>
      <c r="AR260" s="55">
        <v>95000</v>
      </c>
      <c r="AS260" s="55"/>
      <c r="AT260" s="55"/>
      <c r="AU260" s="55"/>
      <c r="AV260" s="55"/>
      <c r="AW260" s="55"/>
      <c r="AX260" s="55"/>
      <c r="AY260" s="55"/>
      <c r="AZ260" s="55"/>
      <c r="BA260" s="54"/>
      <c r="BB260" s="54"/>
      <c r="BC260" s="54"/>
      <c r="BD260" s="57"/>
      <c r="BE260" s="57"/>
      <c r="BF260" s="57"/>
      <c r="BG260" s="57"/>
      <c r="BH260" s="57"/>
      <c r="BI260" s="57"/>
    </row>
    <row r="261" spans="1:61" ht="18" customHeight="1" x14ac:dyDescent="0.3">
      <c r="A261" s="34">
        <v>2017</v>
      </c>
      <c r="B261" s="52">
        <v>204</v>
      </c>
      <c r="C261" s="53" t="s">
        <v>24</v>
      </c>
      <c r="D261" s="52" t="s">
        <v>21</v>
      </c>
      <c r="E261" s="54">
        <f>IFERROR(MIN(PH_Bidders),0)</f>
        <v>0.38</v>
      </c>
      <c r="F261" s="54">
        <f>IFERROR(MAX(PH_Bidders),0)</f>
        <v>2.8</v>
      </c>
      <c r="G261" s="54">
        <f>IFERROR(AVERAGE(PH_Bidders),0)</f>
        <v>1.3757142857142857</v>
      </c>
      <c r="H261" s="55" t="str">
        <f>tbl_PH[[#This Row],[Item '#]]&amp;"     "&amp;tbl_PH[[#This Row],[Description]]&amp;"     ("&amp;tbl_PH[[#This Row],[Unit]]&amp;")"</f>
        <v>204     Subgrade Compaction     (SY)</v>
      </c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>
        <v>0.55000000000000004</v>
      </c>
      <c r="AM261" s="55">
        <v>0.38</v>
      </c>
      <c r="AN261" s="55">
        <v>0.9</v>
      </c>
      <c r="AO261" s="55">
        <v>2.8</v>
      </c>
      <c r="AP261" s="55">
        <v>2</v>
      </c>
      <c r="AQ261" s="55">
        <v>1.5</v>
      </c>
      <c r="AR261" s="55">
        <v>1.5</v>
      </c>
      <c r="AS261" s="55"/>
      <c r="AT261" s="55"/>
      <c r="AU261" s="55"/>
      <c r="AV261" s="55"/>
      <c r="AW261" s="55"/>
      <c r="AX261" s="55"/>
      <c r="AY261" s="55"/>
      <c r="AZ261" s="55"/>
      <c r="BA261" s="54"/>
      <c r="BB261" s="54"/>
      <c r="BC261" s="54"/>
      <c r="BD261" s="57"/>
      <c r="BE261" s="57"/>
      <c r="BF261" s="57"/>
      <c r="BG261" s="57"/>
      <c r="BH261" s="57"/>
      <c r="BI261" s="57"/>
    </row>
    <row r="262" spans="1:61" ht="18" customHeight="1" x14ac:dyDescent="0.3">
      <c r="A262" s="34">
        <v>2017</v>
      </c>
      <c r="B262" s="52">
        <v>204</v>
      </c>
      <c r="C262" s="53" t="s">
        <v>22</v>
      </c>
      <c r="D262" s="52" t="s">
        <v>23</v>
      </c>
      <c r="E262" s="54">
        <f>IFERROR(MIN(PH_Bidders),0)</f>
        <v>1.55</v>
      </c>
      <c r="F262" s="54">
        <f>IFERROR(MAX(PH_Bidders),0)</f>
        <v>200.5</v>
      </c>
      <c r="G262" s="54">
        <f>IFERROR(AVERAGE(PH_Bidders),0)</f>
        <v>100.83571428571429</v>
      </c>
      <c r="H262" s="55" t="str">
        <f>tbl_PH[[#This Row],[Item '#]]&amp;"     "&amp;tbl_PH[[#This Row],[Description]]&amp;"     ("&amp;tbl_PH[[#This Row],[Unit]]&amp;")"</f>
        <v>204     Proof Rolling     (HR)</v>
      </c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>
        <v>1.55</v>
      </c>
      <c r="AM262" s="55">
        <v>82.5</v>
      </c>
      <c r="AN262" s="55">
        <v>106.3</v>
      </c>
      <c r="AO262" s="55">
        <v>85</v>
      </c>
      <c r="AP262" s="55">
        <v>110</v>
      </c>
      <c r="AQ262" s="55">
        <v>200.5</v>
      </c>
      <c r="AR262" s="55">
        <v>120</v>
      </c>
      <c r="AS262" s="55"/>
      <c r="AT262" s="55"/>
      <c r="AU262" s="55"/>
      <c r="AV262" s="55"/>
      <c r="AW262" s="55"/>
      <c r="AX262" s="55"/>
      <c r="AY262" s="55"/>
      <c r="AZ262" s="55"/>
      <c r="BA262" s="54"/>
      <c r="BB262" s="54"/>
      <c r="BC262" s="54"/>
      <c r="BD262" s="57"/>
      <c r="BE262" s="57"/>
      <c r="BF262" s="57"/>
      <c r="BG262" s="57"/>
      <c r="BH262" s="57"/>
      <c r="BI262" s="57"/>
    </row>
    <row r="263" spans="1:61" ht="18" customHeight="1" x14ac:dyDescent="0.3">
      <c r="A263" s="34">
        <v>2017</v>
      </c>
      <c r="B263" s="52">
        <v>607</v>
      </c>
      <c r="C263" s="53" t="s">
        <v>5051</v>
      </c>
      <c r="D263" s="52" t="s">
        <v>12</v>
      </c>
      <c r="E263" s="54">
        <f>IFERROR(MIN(PH_Bidders),0)</f>
        <v>2.5</v>
      </c>
      <c r="F263" s="54">
        <f>IFERROR(MAX(PH_Bidders),0)</f>
        <v>12</v>
      </c>
      <c r="G263" s="54">
        <f>IFERROR(AVERAGE(PH_Bidders),0)</f>
        <v>6.0957142857142861</v>
      </c>
      <c r="H263" s="55" t="str">
        <f>tbl_PH[[#This Row],[Item '#]]&amp;"     "&amp;tbl_PH[[#This Row],[Description]]&amp;"     ("&amp;tbl_PH[[#This Row],[Unit]]&amp;")"</f>
        <v>607     Temporary Construction Fencing – As Approved by Owner     (LF)</v>
      </c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>
        <v>6</v>
      </c>
      <c r="AM263" s="55">
        <v>3.1</v>
      </c>
      <c r="AN263" s="55">
        <v>4.57</v>
      </c>
      <c r="AO263" s="55">
        <v>2.5</v>
      </c>
      <c r="AP263" s="55">
        <v>7</v>
      </c>
      <c r="AQ263" s="55">
        <v>7.5</v>
      </c>
      <c r="AR263" s="55">
        <v>12</v>
      </c>
      <c r="AS263" s="55"/>
      <c r="AT263" s="55"/>
      <c r="AU263" s="55"/>
      <c r="AV263" s="55"/>
      <c r="AW263" s="55"/>
      <c r="AX263" s="55"/>
      <c r="AY263" s="55"/>
      <c r="AZ263" s="55"/>
      <c r="BA263" s="54"/>
      <c r="BB263" s="54"/>
      <c r="BC263" s="54"/>
      <c r="BD263" s="57"/>
      <c r="BE263" s="57"/>
      <c r="BF263" s="57"/>
      <c r="BG263" s="57"/>
      <c r="BH263" s="57"/>
      <c r="BI263" s="57"/>
    </row>
    <row r="264" spans="1:61" ht="18" customHeight="1" x14ac:dyDescent="0.3">
      <c r="A264" s="34">
        <v>2017</v>
      </c>
      <c r="B264" s="52">
        <v>651</v>
      </c>
      <c r="C264" s="53" t="s">
        <v>6036</v>
      </c>
      <c r="D264" s="52" t="s">
        <v>9</v>
      </c>
      <c r="E264" s="54">
        <f>IFERROR(MIN(PH_Bidders),0)</f>
        <v>10600</v>
      </c>
      <c r="F264" s="54">
        <f>IFERROR(MAX(PH_Bidders),0)</f>
        <v>68000</v>
      </c>
      <c r="G264" s="54">
        <f>IFERROR(AVERAGE(PH_Bidders),0)</f>
        <v>32576.785714285714</v>
      </c>
      <c r="H264" s="55" t="str">
        <f>tbl_PH[[#This Row],[Item '#]]&amp;"     "&amp;tbl_PH[[#This Row],[Description]]&amp;"     ("&amp;tbl_PH[[#This Row],[Unit]]&amp;")"</f>
        <v>651     Topsoil Stripped &amp; Stockpiled – Whole Site     (LS)</v>
      </c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>
        <v>10600</v>
      </c>
      <c r="AM264" s="55">
        <v>19085</v>
      </c>
      <c r="AN264" s="55">
        <v>27800</v>
      </c>
      <c r="AO264" s="55">
        <v>25000</v>
      </c>
      <c r="AP264" s="55">
        <v>68000</v>
      </c>
      <c r="AQ264" s="55">
        <v>45552.5</v>
      </c>
      <c r="AR264" s="55">
        <v>32000</v>
      </c>
      <c r="AS264" s="55"/>
      <c r="AT264" s="55"/>
      <c r="AU264" s="55"/>
      <c r="AV264" s="55"/>
      <c r="AW264" s="55"/>
      <c r="AX264" s="55"/>
      <c r="AY264" s="55"/>
      <c r="AZ264" s="55"/>
      <c r="BA264" s="54"/>
      <c r="BB264" s="54"/>
      <c r="BC264" s="54"/>
      <c r="BD264" s="57"/>
      <c r="BE264" s="57"/>
      <c r="BF264" s="57"/>
      <c r="BG264" s="57"/>
      <c r="BH264" s="57"/>
      <c r="BI264" s="57"/>
    </row>
    <row r="265" spans="1:61" ht="18" customHeight="1" x14ac:dyDescent="0.3">
      <c r="A265" s="34">
        <v>2017</v>
      </c>
      <c r="B265" s="52">
        <v>652</v>
      </c>
      <c r="C265" s="53" t="s">
        <v>6037</v>
      </c>
      <c r="D265" s="52" t="s">
        <v>9</v>
      </c>
      <c r="E265" s="54">
        <f>IFERROR(MIN(PH_Bidders),0)</f>
        <v>25955.599999999999</v>
      </c>
      <c r="F265" s="54">
        <f>IFERROR(MAX(PH_Bidders),0)</f>
        <v>69000</v>
      </c>
      <c r="G265" s="54">
        <f>IFERROR(AVERAGE(PH_Bidders),0)</f>
        <v>40732.514285714286</v>
      </c>
      <c r="H265" s="55" t="str">
        <f>tbl_PH[[#This Row],[Item '#]]&amp;"     "&amp;tbl_PH[[#This Row],[Description]]&amp;"     ("&amp;tbl_PH[[#This Row],[Unit]]&amp;")"</f>
        <v>652     Placing Stockpiled Topsoil – Within ROW &amp; Within Campground     (LS)</v>
      </c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>
        <v>29400</v>
      </c>
      <c r="AM265" s="55">
        <v>25955.599999999999</v>
      </c>
      <c r="AN265" s="55">
        <v>26600</v>
      </c>
      <c r="AO265" s="55">
        <v>50000</v>
      </c>
      <c r="AP265" s="55">
        <v>69000</v>
      </c>
      <c r="AQ265" s="55">
        <v>40172</v>
      </c>
      <c r="AR265" s="55">
        <v>44000</v>
      </c>
      <c r="AS265" s="55"/>
      <c r="AT265" s="55"/>
      <c r="AU265" s="55"/>
      <c r="AV265" s="55"/>
      <c r="AW265" s="55"/>
      <c r="AX265" s="55"/>
      <c r="AY265" s="55"/>
      <c r="AZ265" s="55"/>
      <c r="BA265" s="54"/>
      <c r="BB265" s="54"/>
      <c r="BC265" s="54"/>
      <c r="BD265" s="57"/>
      <c r="BE265" s="57"/>
      <c r="BF265" s="57"/>
      <c r="BG265" s="57"/>
      <c r="BH265" s="57"/>
      <c r="BI265" s="57"/>
    </row>
    <row r="266" spans="1:61" ht="18" customHeight="1" x14ac:dyDescent="0.3">
      <c r="A266" s="34">
        <v>2017</v>
      </c>
      <c r="B266" s="52">
        <v>832</v>
      </c>
      <c r="C266" s="53" t="s">
        <v>5052</v>
      </c>
      <c r="D266" s="52" t="s">
        <v>9</v>
      </c>
      <c r="E266" s="54">
        <f>IFERROR(MIN(PH_Bidders),0)</f>
        <v>976.8</v>
      </c>
      <c r="F266" s="54">
        <f>IFERROR(MAX(PH_Bidders),0)</f>
        <v>59000</v>
      </c>
      <c r="G266" s="54">
        <f>IFERROR(AVERAGE(PH_Bidders),0)</f>
        <v>17438.185714285715</v>
      </c>
      <c r="H266" s="55" t="str">
        <f>tbl_PH[[#This Row],[Item '#]]&amp;"     "&amp;tbl_PH[[#This Row],[Description]]&amp;"     ("&amp;tbl_PH[[#This Row],[Unit]]&amp;")"</f>
        <v>832     Temporary Sediment and Erosion Control     (LS)</v>
      </c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>
        <v>13500</v>
      </c>
      <c r="AM266" s="55">
        <v>976.8</v>
      </c>
      <c r="AN266" s="55">
        <v>16000</v>
      </c>
      <c r="AO266" s="55">
        <v>10000</v>
      </c>
      <c r="AP266" s="55">
        <v>59000</v>
      </c>
      <c r="AQ266" s="55">
        <v>14090.5</v>
      </c>
      <c r="AR266" s="55">
        <v>8500</v>
      </c>
      <c r="AS266" s="55"/>
      <c r="AT266" s="55"/>
      <c r="AU266" s="55"/>
      <c r="AV266" s="55"/>
      <c r="AW266" s="55"/>
      <c r="AX266" s="55"/>
      <c r="AY266" s="55"/>
      <c r="AZ266" s="55"/>
      <c r="BA266" s="54"/>
      <c r="BB266" s="54"/>
      <c r="BC266" s="54"/>
      <c r="BD266" s="57"/>
      <c r="BE266" s="57"/>
      <c r="BF266" s="57"/>
      <c r="BG266" s="57"/>
      <c r="BH266" s="57"/>
      <c r="BI266" s="57"/>
    </row>
    <row r="267" spans="1:61" ht="18" customHeight="1" x14ac:dyDescent="0.3">
      <c r="A267" s="34">
        <v>2017</v>
      </c>
      <c r="B267" s="52" t="s">
        <v>5053</v>
      </c>
      <c r="C267" s="53" t="s">
        <v>5054</v>
      </c>
      <c r="D267" s="52" t="s">
        <v>59</v>
      </c>
      <c r="E267" s="54">
        <f>IFERROR(MIN(PH_Bidders),0)</f>
        <v>50</v>
      </c>
      <c r="F267" s="54">
        <f>IFERROR(MAX(PH_Bidders),0)</f>
        <v>537</v>
      </c>
      <c r="G267" s="54">
        <f>IFERROR(AVERAGE(PH_Bidders),0)</f>
        <v>349.7</v>
      </c>
      <c r="H267" s="55" t="str">
        <f>tbl_PH[[#This Row],[Item '#]]&amp;"     "&amp;tbl_PH[[#This Row],[Description]]&amp;"     ("&amp;tbl_PH[[#This Row],[Unit]]&amp;")"</f>
        <v>Special     Tree Protection     (EA)</v>
      </c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>
        <v>350</v>
      </c>
      <c r="AM267" s="55">
        <v>488.4</v>
      </c>
      <c r="AN267" s="55">
        <v>537</v>
      </c>
      <c r="AO267" s="55">
        <v>500</v>
      </c>
      <c r="AP267" s="55">
        <v>50</v>
      </c>
      <c r="AQ267" s="55">
        <v>372.5</v>
      </c>
      <c r="AR267" s="55">
        <v>150</v>
      </c>
      <c r="AS267" s="55"/>
      <c r="AT267" s="55"/>
      <c r="AU267" s="55"/>
      <c r="AV267" s="55"/>
      <c r="AW267" s="55"/>
      <c r="AX267" s="55"/>
      <c r="AY267" s="55"/>
      <c r="AZ267" s="55"/>
      <c r="BA267" s="54"/>
      <c r="BB267" s="54"/>
      <c r="BC267" s="54"/>
      <c r="BD267" s="57"/>
      <c r="BE267" s="57"/>
      <c r="BF267" s="57"/>
      <c r="BG267" s="57"/>
      <c r="BH267" s="57"/>
      <c r="BI267" s="57"/>
    </row>
    <row r="268" spans="1:61" ht="18" customHeight="1" x14ac:dyDescent="0.3">
      <c r="A268" s="34">
        <v>2017</v>
      </c>
      <c r="B268" s="52">
        <v>253</v>
      </c>
      <c r="C268" s="53" t="s">
        <v>6038</v>
      </c>
      <c r="D268" s="52" t="s">
        <v>21</v>
      </c>
      <c r="E268" s="54">
        <f>IFERROR(MIN(PH_Bidders),0)</f>
        <v>27</v>
      </c>
      <c r="F268" s="54">
        <f>IFERROR(MAX(PH_Bidders),0)</f>
        <v>90.82</v>
      </c>
      <c r="G268" s="54">
        <f>IFERROR(AVERAGE(PH_Bidders),0)</f>
        <v>71.760000000000005</v>
      </c>
      <c r="H268" s="55" t="str">
        <f>tbl_PH[[#This Row],[Item '#]]&amp;"     "&amp;tbl_PH[[#This Row],[Description]]&amp;"     ("&amp;tbl_PH[[#This Row],[Unit]]&amp;")"</f>
        <v>253     Full Depth Pavement &amp; Subgrade Repair      (SY)</v>
      </c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>
        <v>27</v>
      </c>
      <c r="AM268" s="55">
        <v>66</v>
      </c>
      <c r="AN268" s="55">
        <v>90.82</v>
      </c>
      <c r="AO268" s="55">
        <v>90</v>
      </c>
      <c r="AP268" s="55">
        <v>63</v>
      </c>
      <c r="AQ268" s="55">
        <v>90.5</v>
      </c>
      <c r="AR268" s="55">
        <v>75</v>
      </c>
      <c r="AS268" s="55"/>
      <c r="AT268" s="55"/>
      <c r="AU268" s="55"/>
      <c r="AV268" s="55"/>
      <c r="AW268" s="55"/>
      <c r="AX268" s="55"/>
      <c r="AY268" s="55"/>
      <c r="AZ268" s="55"/>
      <c r="BA268" s="54"/>
      <c r="BB268" s="54"/>
      <c r="BC268" s="54"/>
      <c r="BD268" s="57"/>
      <c r="BE268" s="57"/>
      <c r="BF268" s="57"/>
      <c r="BG268" s="57"/>
      <c r="BH268" s="57"/>
      <c r="BI268" s="57"/>
    </row>
    <row r="269" spans="1:61" ht="18" customHeight="1" x14ac:dyDescent="0.3">
      <c r="A269" s="34">
        <v>2017</v>
      </c>
      <c r="B269" s="52">
        <v>251</v>
      </c>
      <c r="C269" s="53" t="s">
        <v>6039</v>
      </c>
      <c r="D269" s="52" t="s">
        <v>21</v>
      </c>
      <c r="E269" s="54">
        <f>IFERROR(MIN(PH_Bidders),0)</f>
        <v>8.5</v>
      </c>
      <c r="F269" s="54">
        <f>IFERROR(MAX(PH_Bidders),0)</f>
        <v>44</v>
      </c>
      <c r="G269" s="54">
        <f>IFERROR(AVERAGE(PH_Bidders),0)</f>
        <v>24.291428571428572</v>
      </c>
      <c r="H269" s="55" t="str">
        <f>tbl_PH[[#This Row],[Item '#]]&amp;"     "&amp;tbl_PH[[#This Row],[Description]]&amp;"     ("&amp;tbl_PH[[#This Row],[Unit]]&amp;")"</f>
        <v>251     Partial Depth Pavement Repair (441) – Haul Routes     (SY)</v>
      </c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>
        <v>8.5</v>
      </c>
      <c r="AM269" s="55">
        <v>27.5</v>
      </c>
      <c r="AN269" s="55">
        <v>17.54</v>
      </c>
      <c r="AO269" s="55">
        <v>20</v>
      </c>
      <c r="AP269" s="55">
        <v>27</v>
      </c>
      <c r="AQ269" s="55">
        <v>25.5</v>
      </c>
      <c r="AR269" s="55">
        <v>44</v>
      </c>
      <c r="AS269" s="55"/>
      <c r="AT269" s="55"/>
      <c r="AU269" s="55"/>
      <c r="AV269" s="55"/>
      <c r="AW269" s="55"/>
      <c r="AX269" s="55"/>
      <c r="AY269" s="55"/>
      <c r="AZ269" s="55"/>
      <c r="BA269" s="54"/>
      <c r="BB269" s="54"/>
      <c r="BC269" s="54"/>
      <c r="BD269" s="57"/>
      <c r="BE269" s="57"/>
      <c r="BF269" s="57"/>
      <c r="BG269" s="57"/>
      <c r="BH269" s="57"/>
      <c r="BI269" s="57"/>
    </row>
    <row r="270" spans="1:61" ht="18" customHeight="1" x14ac:dyDescent="0.3">
      <c r="A270" s="34">
        <v>2017</v>
      </c>
      <c r="B270" s="52">
        <v>253</v>
      </c>
      <c r="C270" s="53" t="s">
        <v>6040</v>
      </c>
      <c r="D270" s="52" t="s">
        <v>21</v>
      </c>
      <c r="E270" s="54">
        <f>IFERROR(MIN(PH_Bidders),0)</f>
        <v>20.85</v>
      </c>
      <c r="F270" s="54">
        <f>IFERROR(MAX(PH_Bidders),0)</f>
        <v>90.5</v>
      </c>
      <c r="G270" s="54">
        <f>IFERROR(AVERAGE(PH_Bidders),0)</f>
        <v>61.699999999999996</v>
      </c>
      <c r="H270" s="55" t="str">
        <f>tbl_PH[[#This Row],[Item '#]]&amp;"     "&amp;tbl_PH[[#This Row],[Description]]&amp;"     ("&amp;tbl_PH[[#This Row],[Unit]]&amp;")"</f>
        <v>253     Full Depth Pavement Repair (Full Depth including Aggregate Base) – Haul Routes     (SY)</v>
      </c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>
        <v>20.85</v>
      </c>
      <c r="AM270" s="55">
        <v>66</v>
      </c>
      <c r="AN270" s="55">
        <v>50.55</v>
      </c>
      <c r="AO270" s="55">
        <v>65</v>
      </c>
      <c r="AP270" s="55">
        <v>74</v>
      </c>
      <c r="AQ270" s="55">
        <v>90.5</v>
      </c>
      <c r="AR270" s="55">
        <v>65</v>
      </c>
      <c r="AS270" s="55"/>
      <c r="AT270" s="55"/>
      <c r="AU270" s="55"/>
      <c r="AV270" s="55"/>
      <c r="AW270" s="55"/>
      <c r="AX270" s="55"/>
      <c r="AY270" s="55"/>
      <c r="AZ270" s="55"/>
      <c r="BA270" s="54"/>
      <c r="BB270" s="54"/>
      <c r="BC270" s="54"/>
      <c r="BD270" s="57"/>
      <c r="BE270" s="57"/>
      <c r="BF270" s="57"/>
      <c r="BG270" s="57"/>
      <c r="BH270" s="57"/>
      <c r="BI270" s="57"/>
    </row>
    <row r="271" spans="1:61" ht="18" customHeight="1" x14ac:dyDescent="0.3">
      <c r="A271" s="34">
        <v>2017</v>
      </c>
      <c r="B271" s="52">
        <v>253</v>
      </c>
      <c r="C271" s="53" t="s">
        <v>6041</v>
      </c>
      <c r="D271" s="52" t="s">
        <v>21</v>
      </c>
      <c r="E271" s="54">
        <f>IFERROR(MIN(PH_Bidders),0)</f>
        <v>56.5</v>
      </c>
      <c r="F271" s="54">
        <f>IFERROR(MAX(PH_Bidders),0)</f>
        <v>100.5</v>
      </c>
      <c r="G271" s="54">
        <f>IFERROR(AVERAGE(PH_Bidders),0)</f>
        <v>77.805714285714288</v>
      </c>
      <c r="H271" s="55" t="str">
        <f>tbl_PH[[#This Row],[Item '#]]&amp;"     "&amp;tbl_PH[[#This Row],[Description]]&amp;"     ("&amp;tbl_PH[[#This Row],[Unit]]&amp;")"</f>
        <v>253     Asphalt Pavement Repair – Proposed Utility Trenches     (SY)</v>
      </c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>
        <v>56.5</v>
      </c>
      <c r="AM271" s="55">
        <v>77</v>
      </c>
      <c r="AN271" s="55">
        <v>66.64</v>
      </c>
      <c r="AO271" s="55">
        <v>100</v>
      </c>
      <c r="AP271" s="55">
        <v>74</v>
      </c>
      <c r="AQ271" s="55">
        <v>100.5</v>
      </c>
      <c r="AR271" s="55">
        <v>70</v>
      </c>
      <c r="AS271" s="55"/>
      <c r="AT271" s="55"/>
      <c r="AU271" s="55"/>
      <c r="AV271" s="55"/>
      <c r="AW271" s="55"/>
      <c r="AX271" s="55"/>
      <c r="AY271" s="55"/>
      <c r="AZ271" s="55"/>
      <c r="BA271" s="54"/>
      <c r="BB271" s="54"/>
      <c r="BC271" s="54"/>
      <c r="BD271" s="57"/>
      <c r="BE271" s="57"/>
      <c r="BF271" s="57"/>
      <c r="BG271" s="57"/>
      <c r="BH271" s="57"/>
      <c r="BI271" s="57"/>
    </row>
    <row r="272" spans="1:61" ht="18" customHeight="1" x14ac:dyDescent="0.3">
      <c r="A272" s="34">
        <v>2017</v>
      </c>
      <c r="B272" s="52">
        <v>301</v>
      </c>
      <c r="C272" s="53" t="s">
        <v>6042</v>
      </c>
      <c r="D272" s="52" t="s">
        <v>14</v>
      </c>
      <c r="E272" s="54">
        <f>IFERROR(MIN(PH_Bidders),0)</f>
        <v>137.5</v>
      </c>
      <c r="F272" s="54">
        <f>IFERROR(MAX(PH_Bidders),0)</f>
        <v>185</v>
      </c>
      <c r="G272" s="54">
        <f>IFERROR(AVERAGE(PH_Bidders),0)</f>
        <v>152.34714285714287</v>
      </c>
      <c r="H272" s="55" t="str">
        <f>tbl_PH[[#This Row],[Item '#]]&amp;"     "&amp;tbl_PH[[#This Row],[Description]]&amp;"     ("&amp;tbl_PH[[#This Row],[Unit]]&amp;")"</f>
        <v>301     Asphalt Concrete Base – Limestone Aggregate -  Roadways &amp; Parking Lots - 4"     (CY)</v>
      </c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>
        <v>160</v>
      </c>
      <c r="AM272" s="55">
        <v>148.5</v>
      </c>
      <c r="AN272" s="55">
        <v>153.43</v>
      </c>
      <c r="AO272" s="55">
        <v>140</v>
      </c>
      <c r="AP272" s="55">
        <v>142</v>
      </c>
      <c r="AQ272" s="55">
        <v>137.5</v>
      </c>
      <c r="AR272" s="55">
        <v>185</v>
      </c>
      <c r="AS272" s="55"/>
      <c r="AT272" s="55"/>
      <c r="AU272" s="55"/>
      <c r="AV272" s="55"/>
      <c r="AW272" s="55"/>
      <c r="AX272" s="55"/>
      <c r="AY272" s="55"/>
      <c r="AZ272" s="55"/>
      <c r="BA272" s="54"/>
      <c r="BB272" s="54"/>
      <c r="BC272" s="54"/>
      <c r="BD272" s="57"/>
      <c r="BE272" s="57"/>
      <c r="BF272" s="57"/>
      <c r="BG272" s="57"/>
      <c r="BH272" s="57"/>
      <c r="BI272" s="57"/>
    </row>
    <row r="273" spans="1:61" ht="18" customHeight="1" x14ac:dyDescent="0.3">
      <c r="A273" s="34">
        <v>2017</v>
      </c>
      <c r="B273" s="52">
        <v>304</v>
      </c>
      <c r="C273" s="53" t="s">
        <v>5058</v>
      </c>
      <c r="D273" s="52" t="s">
        <v>14</v>
      </c>
      <c r="E273" s="54">
        <f>IFERROR(MIN(PH_Bidders),0)</f>
        <v>37.65</v>
      </c>
      <c r="F273" s="54">
        <f>IFERROR(MAX(PH_Bidders),0)</f>
        <v>90</v>
      </c>
      <c r="G273" s="54">
        <f>IFERROR(AVERAGE(PH_Bidders),0)</f>
        <v>59.818571428571431</v>
      </c>
      <c r="H273" s="55" t="str">
        <f>tbl_PH[[#This Row],[Item '#]]&amp;"     "&amp;tbl_PH[[#This Row],[Description]]&amp;"     ("&amp;tbl_PH[[#This Row],[Unit]]&amp;")"</f>
        <v>304     Aggregate Base - RV Aprons &amp; RV Pads - 4"     (CY)</v>
      </c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>
        <v>37.65</v>
      </c>
      <c r="AM273" s="55">
        <v>49.08</v>
      </c>
      <c r="AN273" s="55">
        <v>79.5</v>
      </c>
      <c r="AO273" s="55">
        <v>90</v>
      </c>
      <c r="AP273" s="55">
        <v>42</v>
      </c>
      <c r="AQ273" s="55">
        <v>73.5</v>
      </c>
      <c r="AR273" s="55">
        <v>47</v>
      </c>
      <c r="AS273" s="55"/>
      <c r="AT273" s="55"/>
      <c r="AU273" s="55"/>
      <c r="AV273" s="55"/>
      <c r="AW273" s="55"/>
      <c r="AX273" s="55"/>
      <c r="AY273" s="55"/>
      <c r="AZ273" s="55"/>
      <c r="BA273" s="54"/>
      <c r="BB273" s="54"/>
      <c r="BC273" s="54"/>
      <c r="BD273" s="57"/>
      <c r="BE273" s="57"/>
      <c r="BF273" s="57"/>
      <c r="BG273" s="57"/>
      <c r="BH273" s="57"/>
      <c r="BI273" s="57"/>
    </row>
    <row r="274" spans="1:61" ht="18" customHeight="1" x14ac:dyDescent="0.3">
      <c r="A274" s="34">
        <v>2017</v>
      </c>
      <c r="B274" s="52">
        <v>304</v>
      </c>
      <c r="C274" s="53" t="s">
        <v>6043</v>
      </c>
      <c r="D274" s="52" t="s">
        <v>14</v>
      </c>
      <c r="E274" s="54">
        <f>IFERROR(MIN(PH_Bidders),0)</f>
        <v>42</v>
      </c>
      <c r="F274" s="54">
        <f>IFERROR(MAX(PH_Bidders),0)</f>
        <v>65</v>
      </c>
      <c r="G274" s="54">
        <f>IFERROR(AVERAGE(PH_Bidders),0)</f>
        <v>48.232857142857142</v>
      </c>
      <c r="H274" s="55" t="str">
        <f>tbl_PH[[#This Row],[Item '#]]&amp;"     "&amp;tbl_PH[[#This Row],[Description]]&amp;"     ("&amp;tbl_PH[[#This Row],[Unit]]&amp;")"</f>
        <v>304     Aggregate Base – Roadways &amp; Parking Lots - 6"     (CY)</v>
      </c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>
        <v>42.1</v>
      </c>
      <c r="AM274" s="55">
        <v>45.15</v>
      </c>
      <c r="AN274" s="55">
        <v>49.38</v>
      </c>
      <c r="AO274" s="55">
        <v>65</v>
      </c>
      <c r="AP274" s="55">
        <v>42</v>
      </c>
      <c r="AQ274" s="55">
        <v>47</v>
      </c>
      <c r="AR274" s="55">
        <v>47</v>
      </c>
      <c r="AS274" s="55"/>
      <c r="AT274" s="55"/>
      <c r="AU274" s="55"/>
      <c r="AV274" s="55"/>
      <c r="AW274" s="55"/>
      <c r="AX274" s="55"/>
      <c r="AY274" s="55"/>
      <c r="AZ274" s="55"/>
      <c r="BA274" s="54"/>
      <c r="BB274" s="54"/>
      <c r="BC274" s="54"/>
      <c r="BD274" s="57"/>
      <c r="BE274" s="57"/>
      <c r="BF274" s="57"/>
      <c r="BG274" s="57"/>
      <c r="BH274" s="57"/>
      <c r="BI274" s="57"/>
    </row>
    <row r="275" spans="1:61" ht="18" customHeight="1" x14ac:dyDescent="0.3">
      <c r="A275" s="34">
        <v>2017</v>
      </c>
      <c r="B275" s="52">
        <v>304</v>
      </c>
      <c r="C275" s="53" t="s">
        <v>6044</v>
      </c>
      <c r="D275" s="52" t="s">
        <v>14</v>
      </c>
      <c r="E275" s="54">
        <f>IFERROR(MIN(PH_Bidders),0)</f>
        <v>42</v>
      </c>
      <c r="F275" s="54">
        <f>IFERROR(MAX(PH_Bidders),0)</f>
        <v>94.85</v>
      </c>
      <c r="G275" s="54">
        <f>IFERROR(AVERAGE(PH_Bidders),0)</f>
        <v>66.467142857142861</v>
      </c>
      <c r="H275" s="55" t="str">
        <f>tbl_PH[[#This Row],[Item '#]]&amp;"     "&amp;tbl_PH[[#This Row],[Description]]&amp;"     ("&amp;tbl_PH[[#This Row],[Unit]]&amp;")"</f>
        <v>304     Aggregate Base – Multi-Use Path - 6"     (CY)</v>
      </c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>
        <v>52.7</v>
      </c>
      <c r="AM275" s="55">
        <v>50.72</v>
      </c>
      <c r="AN275" s="55">
        <v>94.85</v>
      </c>
      <c r="AO275" s="55">
        <v>90</v>
      </c>
      <c r="AP275" s="55">
        <v>42</v>
      </c>
      <c r="AQ275" s="55">
        <v>80</v>
      </c>
      <c r="AR275" s="55">
        <v>55</v>
      </c>
      <c r="AS275" s="55"/>
      <c r="AT275" s="55"/>
      <c r="AU275" s="55"/>
      <c r="AV275" s="55"/>
      <c r="AW275" s="55"/>
      <c r="AX275" s="55"/>
      <c r="AY275" s="55"/>
      <c r="AZ275" s="55"/>
      <c r="BA275" s="54"/>
      <c r="BB275" s="54"/>
      <c r="BC275" s="54"/>
      <c r="BD275" s="57"/>
      <c r="BE275" s="57"/>
      <c r="BF275" s="57"/>
      <c r="BG275" s="57"/>
      <c r="BH275" s="57"/>
      <c r="BI275" s="57"/>
    </row>
    <row r="276" spans="1:61" ht="18" customHeight="1" x14ac:dyDescent="0.3">
      <c r="A276" s="34">
        <v>2017</v>
      </c>
      <c r="B276" s="52">
        <v>304</v>
      </c>
      <c r="C276" s="53" t="s">
        <v>6045</v>
      </c>
      <c r="D276" s="52" t="s">
        <v>14</v>
      </c>
      <c r="E276" s="54">
        <f>IFERROR(MIN(PH_Bidders),0)</f>
        <v>42</v>
      </c>
      <c r="F276" s="54">
        <f>IFERROR(MAX(PH_Bidders),0)</f>
        <v>90</v>
      </c>
      <c r="G276" s="54">
        <f>IFERROR(AVERAGE(PH_Bidders),0)</f>
        <v>61.904285714285713</v>
      </c>
      <c r="H276" s="55" t="str">
        <f>tbl_PH[[#This Row],[Item '#]]&amp;"     "&amp;tbl_PH[[#This Row],[Description]]&amp;"     ("&amp;tbl_PH[[#This Row],[Unit]]&amp;")"</f>
        <v>304     Aggregate Base – Concrete Walk – 3” (Prefabricated Restroom &amp; MP Area 9 Toilet/Showerhouse)     (CY)</v>
      </c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>
        <v>57.5</v>
      </c>
      <c r="AM276" s="55">
        <v>52.87</v>
      </c>
      <c r="AN276" s="55">
        <v>64.459999999999994</v>
      </c>
      <c r="AO276" s="55">
        <v>90</v>
      </c>
      <c r="AP276" s="55">
        <v>42</v>
      </c>
      <c r="AQ276" s="55">
        <v>76.5</v>
      </c>
      <c r="AR276" s="55">
        <v>50</v>
      </c>
      <c r="AS276" s="55"/>
      <c r="AT276" s="55"/>
      <c r="AU276" s="55"/>
      <c r="AV276" s="55"/>
      <c r="AW276" s="55"/>
      <c r="AX276" s="55"/>
      <c r="AY276" s="55"/>
      <c r="AZ276" s="55"/>
      <c r="BA276" s="54"/>
      <c r="BB276" s="54"/>
      <c r="BC276" s="54"/>
      <c r="BD276" s="57"/>
      <c r="BE276" s="57"/>
      <c r="BF276" s="57"/>
      <c r="BG276" s="57"/>
      <c r="BH276" s="57"/>
      <c r="BI276" s="57"/>
    </row>
    <row r="277" spans="1:61" ht="18" customHeight="1" x14ac:dyDescent="0.3">
      <c r="A277" s="34">
        <v>2017</v>
      </c>
      <c r="B277" s="52">
        <v>304</v>
      </c>
      <c r="C277" s="53" t="s">
        <v>6046</v>
      </c>
      <c r="D277" s="52" t="s">
        <v>14</v>
      </c>
      <c r="E277" s="54">
        <f>IFERROR(MIN(PH_Bidders),0)</f>
        <v>42</v>
      </c>
      <c r="F277" s="54">
        <f>IFERROR(MAX(PH_Bidders),0)</f>
        <v>90</v>
      </c>
      <c r="G277" s="54">
        <f>IFERROR(AVERAGE(PH_Bidders),0)</f>
        <v>70.181428571428569</v>
      </c>
      <c r="H277" s="55" t="str">
        <f>tbl_PH[[#This Row],[Item '#]]&amp;"     "&amp;tbl_PH[[#This Row],[Description]]&amp;"     ("&amp;tbl_PH[[#This Row],[Unit]]&amp;")"</f>
        <v>304     Aggregate Base - Trash Enclosure Foundation - 6"     (CY)</v>
      </c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>
        <v>90</v>
      </c>
      <c r="AM277" s="55">
        <v>69.209999999999994</v>
      </c>
      <c r="AN277" s="55">
        <v>78.06</v>
      </c>
      <c r="AO277" s="55">
        <v>90</v>
      </c>
      <c r="AP277" s="55">
        <v>42</v>
      </c>
      <c r="AQ277" s="55">
        <v>67</v>
      </c>
      <c r="AR277" s="55">
        <v>55</v>
      </c>
      <c r="AS277" s="55"/>
      <c r="AT277" s="55"/>
      <c r="AU277" s="55"/>
      <c r="AV277" s="55"/>
      <c r="AW277" s="55"/>
      <c r="AX277" s="55"/>
      <c r="AY277" s="55"/>
      <c r="AZ277" s="55"/>
      <c r="BA277" s="54"/>
      <c r="BB277" s="54"/>
      <c r="BC277" s="54"/>
      <c r="BD277" s="57"/>
      <c r="BE277" s="57"/>
      <c r="BF277" s="57"/>
      <c r="BG277" s="57"/>
      <c r="BH277" s="57"/>
      <c r="BI277" s="57"/>
    </row>
    <row r="278" spans="1:61" ht="18" customHeight="1" x14ac:dyDescent="0.3">
      <c r="A278" s="34">
        <v>2017</v>
      </c>
      <c r="B278" s="52">
        <v>304</v>
      </c>
      <c r="C278" s="53" t="s">
        <v>6047</v>
      </c>
      <c r="D278" s="52" t="s">
        <v>14</v>
      </c>
      <c r="E278" s="54">
        <f>IFERROR(MIN(PH_Bidders),0)</f>
        <v>42</v>
      </c>
      <c r="F278" s="54">
        <f>IFERROR(MAX(PH_Bidders),0)</f>
        <v>90</v>
      </c>
      <c r="G278" s="54">
        <f>IFERROR(AVERAGE(PH_Bidders),0)</f>
        <v>62.49</v>
      </c>
      <c r="H278" s="55" t="str">
        <f>tbl_PH[[#This Row],[Item '#]]&amp;"     "&amp;tbl_PH[[#This Row],[Description]]&amp;"     ("&amp;tbl_PH[[#This Row],[Unit]]&amp;")"</f>
        <v>304     Aggregate Base – Emergency Camper Access – 8"     (CY)</v>
      </c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>
        <v>53</v>
      </c>
      <c r="AM278" s="55">
        <v>56.49</v>
      </c>
      <c r="AN278" s="55">
        <v>67.44</v>
      </c>
      <c r="AO278" s="55">
        <v>90</v>
      </c>
      <c r="AP278" s="55">
        <v>42</v>
      </c>
      <c r="AQ278" s="55">
        <v>73.5</v>
      </c>
      <c r="AR278" s="55">
        <v>55</v>
      </c>
      <c r="AS278" s="55"/>
      <c r="AT278" s="55"/>
      <c r="AU278" s="55"/>
      <c r="AV278" s="55"/>
      <c r="AW278" s="55"/>
      <c r="AX278" s="55"/>
      <c r="AY278" s="55"/>
      <c r="AZ278" s="55"/>
      <c r="BA278" s="54"/>
      <c r="BB278" s="54"/>
      <c r="BC278" s="54"/>
      <c r="BD278" s="57"/>
      <c r="BE278" s="57"/>
      <c r="BF278" s="57"/>
      <c r="BG278" s="57"/>
      <c r="BH278" s="57"/>
      <c r="BI278" s="57"/>
    </row>
    <row r="279" spans="1:61" ht="18" customHeight="1" x14ac:dyDescent="0.3">
      <c r="A279" s="34">
        <v>2017</v>
      </c>
      <c r="B279" s="52">
        <v>441</v>
      </c>
      <c r="C279" s="53" t="s">
        <v>5063</v>
      </c>
      <c r="D279" s="52" t="s">
        <v>14</v>
      </c>
      <c r="E279" s="54">
        <f>IFERROR(MIN(PH_Bidders),0)</f>
        <v>164.39</v>
      </c>
      <c r="F279" s="54">
        <f>IFERROR(MAX(PH_Bidders),0)</f>
        <v>198</v>
      </c>
      <c r="G279" s="54">
        <f>IFERROR(AVERAGE(PH_Bidders),0)</f>
        <v>184.76999999999998</v>
      </c>
      <c r="H279" s="55" t="str">
        <f>tbl_PH[[#This Row],[Item '#]]&amp;"     "&amp;tbl_PH[[#This Row],[Description]]&amp;"     ("&amp;tbl_PH[[#This Row],[Unit]]&amp;")"</f>
        <v>441     Asphalt Concrete Intermediate Course, Type 2 (448) - Roadways &amp; Parking Lots - 1-3/4"     (CY)</v>
      </c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>
        <v>170.5</v>
      </c>
      <c r="AM279" s="55">
        <v>198</v>
      </c>
      <c r="AN279" s="55">
        <v>164.39</v>
      </c>
      <c r="AO279" s="55">
        <v>190</v>
      </c>
      <c r="AP279" s="55">
        <v>190</v>
      </c>
      <c r="AQ279" s="55">
        <v>183.5</v>
      </c>
      <c r="AR279" s="55">
        <v>197</v>
      </c>
      <c r="AS279" s="55"/>
      <c r="AT279" s="55"/>
      <c r="AU279" s="55"/>
      <c r="AV279" s="55"/>
      <c r="AW279" s="55"/>
      <c r="AX279" s="55"/>
      <c r="AY279" s="55"/>
      <c r="AZ279" s="55"/>
      <c r="BA279" s="54"/>
      <c r="BB279" s="54"/>
      <c r="BC279" s="54"/>
      <c r="BD279" s="57"/>
      <c r="BE279" s="57"/>
      <c r="BF279" s="57"/>
      <c r="BG279" s="57"/>
      <c r="BH279" s="57"/>
      <c r="BI279" s="57"/>
    </row>
    <row r="280" spans="1:61" ht="18" customHeight="1" x14ac:dyDescent="0.3">
      <c r="A280" s="34">
        <v>2017</v>
      </c>
      <c r="B280" s="52">
        <v>441</v>
      </c>
      <c r="C280" s="53" t="s">
        <v>5066</v>
      </c>
      <c r="D280" s="52" t="s">
        <v>14</v>
      </c>
      <c r="E280" s="54">
        <f>IFERROR(MIN(PH_Bidders),0)</f>
        <v>164.39</v>
      </c>
      <c r="F280" s="54">
        <f>IFERROR(MAX(PH_Bidders),0)</f>
        <v>247.5</v>
      </c>
      <c r="G280" s="54">
        <f>IFERROR(AVERAGE(PH_Bidders),0)</f>
        <v>217.30571428571426</v>
      </c>
      <c r="H280" s="55" t="str">
        <f>tbl_PH[[#This Row],[Item '#]]&amp;"     "&amp;tbl_PH[[#This Row],[Description]]&amp;"     ("&amp;tbl_PH[[#This Row],[Unit]]&amp;")"</f>
        <v>441     Asphalt Concrete Surface Course, Type I (448) - Roadways &amp; Parking Lots - 1-1/4"     (CY)</v>
      </c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>
        <v>191.75</v>
      </c>
      <c r="AM280" s="55">
        <v>247.5</v>
      </c>
      <c r="AN280" s="55">
        <v>164.39</v>
      </c>
      <c r="AO280" s="55">
        <v>235</v>
      </c>
      <c r="AP280" s="55">
        <v>238</v>
      </c>
      <c r="AQ280" s="55">
        <v>229.5</v>
      </c>
      <c r="AR280" s="55">
        <v>215</v>
      </c>
      <c r="AS280" s="55"/>
      <c r="AT280" s="55"/>
      <c r="AU280" s="55"/>
      <c r="AV280" s="55"/>
      <c r="AW280" s="55"/>
      <c r="AX280" s="55"/>
      <c r="AY280" s="55"/>
      <c r="AZ280" s="55"/>
      <c r="BA280" s="54"/>
      <c r="BB280" s="54"/>
      <c r="BC280" s="54"/>
      <c r="BD280" s="57"/>
      <c r="BE280" s="57"/>
      <c r="BF280" s="57"/>
      <c r="BG280" s="57"/>
      <c r="BH280" s="57"/>
      <c r="BI280" s="57"/>
    </row>
    <row r="281" spans="1:61" ht="18" customHeight="1" x14ac:dyDescent="0.3">
      <c r="A281" s="34">
        <v>2017</v>
      </c>
      <c r="B281" s="52">
        <v>441</v>
      </c>
      <c r="C281" s="53" t="s">
        <v>6048</v>
      </c>
      <c r="D281" s="52" t="s">
        <v>14</v>
      </c>
      <c r="E281" s="54">
        <f>IFERROR(MIN(PH_Bidders),0)</f>
        <v>164.39</v>
      </c>
      <c r="F281" s="54">
        <f>IFERROR(MAX(PH_Bidders),0)</f>
        <v>451</v>
      </c>
      <c r="G281" s="54">
        <f>IFERROR(AVERAGE(PH_Bidders),0)</f>
        <v>340.91285714285715</v>
      </c>
      <c r="H281" s="55" t="str">
        <f>tbl_PH[[#This Row],[Item '#]]&amp;"     "&amp;tbl_PH[[#This Row],[Description]]&amp;"     ("&amp;tbl_PH[[#This Row],[Unit]]&amp;")"</f>
        <v>441     Asphalt Concrete Surface Course, Type I (448) - Multi-Use Path - 2-1/2"     (CY)</v>
      </c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>
        <v>198</v>
      </c>
      <c r="AM281" s="55">
        <v>451</v>
      </c>
      <c r="AN281" s="55">
        <v>164.39</v>
      </c>
      <c r="AO281" s="55">
        <v>425</v>
      </c>
      <c r="AP281" s="55">
        <v>430</v>
      </c>
      <c r="AQ281" s="55">
        <v>418</v>
      </c>
      <c r="AR281" s="55">
        <v>300</v>
      </c>
      <c r="AS281" s="55"/>
      <c r="AT281" s="55"/>
      <c r="AU281" s="55"/>
      <c r="AV281" s="55"/>
      <c r="AW281" s="55"/>
      <c r="AX281" s="55"/>
      <c r="AY281" s="55"/>
      <c r="AZ281" s="55"/>
      <c r="BA281" s="54"/>
      <c r="BB281" s="54"/>
      <c r="BC281" s="54"/>
      <c r="BD281" s="57"/>
      <c r="BE281" s="57"/>
      <c r="BF281" s="57"/>
      <c r="BG281" s="57"/>
      <c r="BH281" s="57"/>
      <c r="BI281" s="57"/>
    </row>
    <row r="282" spans="1:61" ht="18" customHeight="1" x14ac:dyDescent="0.3">
      <c r="A282" s="34">
        <v>2017</v>
      </c>
      <c r="B282" s="52">
        <v>451</v>
      </c>
      <c r="C282" s="53" t="s">
        <v>6049</v>
      </c>
      <c r="D282" s="52" t="s">
        <v>21</v>
      </c>
      <c r="E282" s="54">
        <f>IFERROR(MIN(PH_Bidders),0)</f>
        <v>12</v>
      </c>
      <c r="F282" s="54">
        <f>IFERROR(MAX(PH_Bidders),0)</f>
        <v>180</v>
      </c>
      <c r="G282" s="54">
        <f>IFERROR(AVERAGE(PH_Bidders),0)</f>
        <v>82.937142857142845</v>
      </c>
      <c r="H282" s="55" t="str">
        <f>tbl_PH[[#This Row],[Item '#]]&amp;"     "&amp;tbl_PH[[#This Row],[Description]]&amp;"     ("&amp;tbl_PH[[#This Row],[Unit]]&amp;")"</f>
        <v>451     Reinforced Conc. Pavement – Trash Enclosure-Class QC1 –6”     (SY)</v>
      </c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>
        <v>50</v>
      </c>
      <c r="AM282" s="55">
        <v>101.2</v>
      </c>
      <c r="AN282" s="55">
        <v>119.36</v>
      </c>
      <c r="AO282" s="55">
        <v>12</v>
      </c>
      <c r="AP282" s="55">
        <v>25</v>
      </c>
      <c r="AQ282" s="55">
        <v>93</v>
      </c>
      <c r="AR282" s="55">
        <v>180</v>
      </c>
      <c r="AS282" s="55"/>
      <c r="AT282" s="55"/>
      <c r="AU282" s="55"/>
      <c r="AV282" s="55"/>
      <c r="AW282" s="55"/>
      <c r="AX282" s="55"/>
      <c r="AY282" s="55"/>
      <c r="AZ282" s="55"/>
      <c r="BA282" s="54"/>
      <c r="BB282" s="54"/>
      <c r="BC282" s="54"/>
      <c r="BD282" s="57"/>
      <c r="BE282" s="57"/>
      <c r="BF282" s="57"/>
      <c r="BG282" s="57"/>
      <c r="BH282" s="57"/>
      <c r="BI282" s="57"/>
    </row>
    <row r="283" spans="1:61" ht="18" customHeight="1" x14ac:dyDescent="0.3">
      <c r="A283" s="34">
        <v>2017</v>
      </c>
      <c r="B283" s="52">
        <v>451</v>
      </c>
      <c r="C283" s="53" t="s">
        <v>5068</v>
      </c>
      <c r="D283" s="52" t="s">
        <v>21</v>
      </c>
      <c r="E283" s="54">
        <f>IFERROR(MIN(PH_Bidders),0)</f>
        <v>13</v>
      </c>
      <c r="F283" s="54">
        <f>IFERROR(MAX(PH_Bidders),0)</f>
        <v>195</v>
      </c>
      <c r="G283" s="54">
        <f>IFERROR(AVERAGE(PH_Bidders),0)</f>
        <v>94.444285714285712</v>
      </c>
      <c r="H283" s="55" t="str">
        <f>tbl_PH[[#This Row],[Item '#]]&amp;"     "&amp;tbl_PH[[#This Row],[Description]]&amp;"     ("&amp;tbl_PH[[#This Row],[Unit]]&amp;")"</f>
        <v>451     Reinforced Conc. Pavement – Trash Enclosure-Class QC1 –8”     (SY)</v>
      </c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>
        <v>58.3</v>
      </c>
      <c r="AM283" s="55">
        <v>148.5</v>
      </c>
      <c r="AN283" s="55">
        <v>128.31</v>
      </c>
      <c r="AO283" s="55">
        <v>13</v>
      </c>
      <c r="AP283" s="55">
        <v>30</v>
      </c>
      <c r="AQ283" s="55">
        <v>88</v>
      </c>
      <c r="AR283" s="55">
        <v>195</v>
      </c>
      <c r="AS283" s="55"/>
      <c r="AT283" s="55"/>
      <c r="AU283" s="55"/>
      <c r="AV283" s="55"/>
      <c r="AW283" s="55"/>
      <c r="AX283" s="55"/>
      <c r="AY283" s="55"/>
      <c r="AZ283" s="55"/>
      <c r="BA283" s="54"/>
      <c r="BB283" s="54"/>
      <c r="BC283" s="54"/>
      <c r="BD283" s="57"/>
      <c r="BE283" s="57"/>
      <c r="BF283" s="57"/>
      <c r="BG283" s="57"/>
      <c r="BH283" s="57"/>
      <c r="BI283" s="57"/>
    </row>
    <row r="284" spans="1:61" ht="18" customHeight="1" x14ac:dyDescent="0.3">
      <c r="A284" s="34">
        <v>2017</v>
      </c>
      <c r="B284" s="52">
        <v>452</v>
      </c>
      <c r="C284" s="53" t="s">
        <v>6050</v>
      </c>
      <c r="D284" s="52" t="s">
        <v>21</v>
      </c>
      <c r="E284" s="54">
        <f>IFERROR(MIN(PH_Bidders),0)</f>
        <v>19</v>
      </c>
      <c r="F284" s="54">
        <f>IFERROR(MAX(PH_Bidders),0)</f>
        <v>80</v>
      </c>
      <c r="G284" s="54">
        <f>IFERROR(AVERAGE(PH_Bidders),0)</f>
        <v>44.030000000000008</v>
      </c>
      <c r="H284" s="55" t="str">
        <f>tbl_PH[[#This Row],[Item '#]]&amp;"     "&amp;tbl_PH[[#This Row],[Description]]&amp;"     ("&amp;tbl_PH[[#This Row],[Unit]]&amp;")"</f>
        <v>452     Non-Reinforced Concrete Pavement – Class QC1 - RV Pads &amp; Aprons - 5"     (SY)</v>
      </c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>
        <v>35</v>
      </c>
      <c r="AM284" s="55">
        <v>55</v>
      </c>
      <c r="AN284" s="55">
        <v>41.71</v>
      </c>
      <c r="AO284" s="55">
        <v>38</v>
      </c>
      <c r="AP284" s="55">
        <v>19</v>
      </c>
      <c r="AQ284" s="55">
        <v>39.5</v>
      </c>
      <c r="AR284" s="55">
        <v>80</v>
      </c>
      <c r="AS284" s="55"/>
      <c r="AT284" s="55"/>
      <c r="AU284" s="55"/>
      <c r="AV284" s="55"/>
      <c r="AW284" s="55"/>
      <c r="AX284" s="55"/>
      <c r="AY284" s="55"/>
      <c r="AZ284" s="55"/>
      <c r="BA284" s="54"/>
      <c r="BB284" s="54"/>
      <c r="BC284" s="54"/>
      <c r="BD284" s="57"/>
      <c r="BE284" s="57"/>
      <c r="BF284" s="57"/>
      <c r="BG284" s="57"/>
      <c r="BH284" s="57"/>
      <c r="BI284" s="57"/>
    </row>
    <row r="285" spans="1:61" ht="18" customHeight="1" x14ac:dyDescent="0.3">
      <c r="A285" s="34">
        <v>2017</v>
      </c>
      <c r="B285" s="52">
        <v>511</v>
      </c>
      <c r="C285" s="53" t="s">
        <v>6051</v>
      </c>
      <c r="D285" s="52" t="s">
        <v>9</v>
      </c>
      <c r="E285" s="54">
        <f>IFERROR(MIN(PH_Bidders),0)</f>
        <v>2400</v>
      </c>
      <c r="F285" s="54">
        <f>IFERROR(MAX(PH_Bidders),0)</f>
        <v>26000</v>
      </c>
      <c r="G285" s="54">
        <f>IFERROR(AVERAGE(PH_Bidders),0)</f>
        <v>13470.357142857143</v>
      </c>
      <c r="H285" s="55" t="str">
        <f>tbl_PH[[#This Row],[Item '#]]&amp;"     "&amp;tbl_PH[[#This Row],[Description]]&amp;"     ("&amp;tbl_PH[[#This Row],[Unit]]&amp;")"</f>
        <v>511     Prefabricated Restroom Facility &amp; MP Area 9  T/SH – Concrete Steps w/Associated Footer      (LS)</v>
      </c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>
        <v>5825</v>
      </c>
      <c r="AM285" s="55">
        <v>5934.5</v>
      </c>
      <c r="AN285" s="55">
        <v>17963</v>
      </c>
      <c r="AO285" s="55">
        <v>15000</v>
      </c>
      <c r="AP285" s="55">
        <v>2400</v>
      </c>
      <c r="AQ285" s="55">
        <v>21170</v>
      </c>
      <c r="AR285" s="55">
        <v>26000</v>
      </c>
      <c r="AS285" s="55"/>
      <c r="AT285" s="55"/>
      <c r="AU285" s="55"/>
      <c r="AV285" s="55"/>
      <c r="AW285" s="55"/>
      <c r="AX285" s="55"/>
      <c r="AY285" s="55"/>
      <c r="AZ285" s="55"/>
      <c r="BA285" s="54"/>
      <c r="BB285" s="54"/>
      <c r="BC285" s="54"/>
      <c r="BD285" s="57"/>
      <c r="BE285" s="57"/>
      <c r="BF285" s="57"/>
      <c r="BG285" s="57"/>
      <c r="BH285" s="57"/>
      <c r="BI285" s="57"/>
    </row>
    <row r="286" spans="1:61" ht="18" customHeight="1" x14ac:dyDescent="0.3">
      <c r="A286" s="34">
        <v>2017</v>
      </c>
      <c r="B286" s="52">
        <v>608</v>
      </c>
      <c r="C286" s="53" t="s">
        <v>6052</v>
      </c>
      <c r="D286" s="52" t="s">
        <v>48</v>
      </c>
      <c r="E286" s="54">
        <f>IFERROR(MIN(PH_Bidders),0)</f>
        <v>4</v>
      </c>
      <c r="F286" s="54">
        <f>IFERROR(MAX(PH_Bidders),0)</f>
        <v>8.4700000000000006</v>
      </c>
      <c r="G286" s="54">
        <f>IFERROR(AVERAGE(PH_Bidders),0)</f>
        <v>5.967142857142858</v>
      </c>
      <c r="H286" s="55" t="str">
        <f>tbl_PH[[#This Row],[Item '#]]&amp;"     "&amp;tbl_PH[[#This Row],[Description]]&amp;"     ("&amp;tbl_PH[[#This Row],[Unit]]&amp;")"</f>
        <v>608     Concrete Walk – 4” (Prefabricated Restroom &amp; MP Area 9 Toilet/Showerhouse)     (SF)</v>
      </c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>
        <v>4.1500000000000004</v>
      </c>
      <c r="AM286" s="55">
        <v>7.15</v>
      </c>
      <c r="AN286" s="55">
        <v>8.4700000000000006</v>
      </c>
      <c r="AO286" s="55">
        <v>5</v>
      </c>
      <c r="AP286" s="55">
        <v>4</v>
      </c>
      <c r="AQ286" s="55">
        <v>5</v>
      </c>
      <c r="AR286" s="55">
        <v>8</v>
      </c>
      <c r="AS286" s="55"/>
      <c r="AT286" s="55"/>
      <c r="AU286" s="55"/>
      <c r="AV286" s="55"/>
      <c r="AW286" s="55"/>
      <c r="AX286" s="55"/>
      <c r="AY286" s="55"/>
      <c r="AZ286" s="55"/>
      <c r="BA286" s="54"/>
      <c r="BB286" s="54"/>
      <c r="BC286" s="54"/>
      <c r="BD286" s="57"/>
      <c r="BE286" s="57"/>
      <c r="BF286" s="57"/>
      <c r="BG286" s="57"/>
      <c r="BH286" s="57"/>
      <c r="BI286" s="57"/>
    </row>
    <row r="287" spans="1:61" ht="18" customHeight="1" x14ac:dyDescent="0.3">
      <c r="A287" s="34">
        <v>2017</v>
      </c>
      <c r="B287" s="52">
        <v>608</v>
      </c>
      <c r="C287" s="53" t="s">
        <v>6053</v>
      </c>
      <c r="D287" s="52" t="s">
        <v>48</v>
      </c>
      <c r="E287" s="54">
        <f>IFERROR(MIN(PH_Bidders),0)</f>
        <v>3</v>
      </c>
      <c r="F287" s="54">
        <f>IFERROR(MAX(PH_Bidders),0)</f>
        <v>33.51</v>
      </c>
      <c r="G287" s="54">
        <f>IFERROR(AVERAGE(PH_Bidders),0)</f>
        <v>16.737142857142857</v>
      </c>
      <c r="H287" s="55" t="str">
        <f>tbl_PH[[#This Row],[Item '#]]&amp;"     "&amp;tbl_PH[[#This Row],[Description]]&amp;"     ("&amp;tbl_PH[[#This Row],[Unit]]&amp;")"</f>
        <v>608     Concrete Walk – 4” (Detectable Warning Pads)     (SF)</v>
      </c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>
        <v>4.1500000000000004</v>
      </c>
      <c r="AM287" s="55">
        <v>33</v>
      </c>
      <c r="AN287" s="55">
        <v>33.51</v>
      </c>
      <c r="AO287" s="55">
        <v>5</v>
      </c>
      <c r="AP287" s="55">
        <v>3</v>
      </c>
      <c r="AQ287" s="55">
        <v>23.5</v>
      </c>
      <c r="AR287" s="55">
        <v>15</v>
      </c>
      <c r="AS287" s="55"/>
      <c r="AT287" s="55"/>
      <c r="AU287" s="55"/>
      <c r="AV287" s="55"/>
      <c r="AW287" s="55"/>
      <c r="AX287" s="55"/>
      <c r="AY287" s="55"/>
      <c r="AZ287" s="55"/>
      <c r="BA287" s="54"/>
      <c r="BB287" s="54"/>
      <c r="BC287" s="54"/>
      <c r="BD287" s="57"/>
      <c r="BE287" s="57"/>
      <c r="BF287" s="57"/>
      <c r="BG287" s="57"/>
      <c r="BH287" s="57"/>
      <c r="BI287" s="57"/>
    </row>
    <row r="288" spans="1:61" ht="18" customHeight="1" x14ac:dyDescent="0.3">
      <c r="A288" s="34">
        <v>2017</v>
      </c>
      <c r="B288" s="52">
        <v>630</v>
      </c>
      <c r="C288" s="53" t="s">
        <v>5075</v>
      </c>
      <c r="D288" s="52" t="s">
        <v>59</v>
      </c>
      <c r="E288" s="54">
        <f>IFERROR(MIN(PH_Bidders),0)</f>
        <v>159</v>
      </c>
      <c r="F288" s="54">
        <f>IFERROR(MAX(PH_Bidders),0)</f>
        <v>365</v>
      </c>
      <c r="G288" s="54">
        <f>IFERROR(AVERAGE(PH_Bidders),0)</f>
        <v>248.09428571428572</v>
      </c>
      <c r="H288" s="55" t="str">
        <f>tbl_PH[[#This Row],[Item '#]]&amp;"     "&amp;tbl_PH[[#This Row],[Description]]&amp;"     ("&amp;tbl_PH[[#This Row],[Unit]]&amp;")"</f>
        <v>630     Traffic Control / Parking Signage     (EA)</v>
      </c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>
        <v>365</v>
      </c>
      <c r="AM288" s="55">
        <v>216.7</v>
      </c>
      <c r="AN288" s="55">
        <v>229.96</v>
      </c>
      <c r="AO288" s="55">
        <v>225</v>
      </c>
      <c r="AP288" s="55">
        <v>159</v>
      </c>
      <c r="AQ288" s="55">
        <v>301</v>
      </c>
      <c r="AR288" s="55">
        <v>240</v>
      </c>
      <c r="AS288" s="55"/>
      <c r="AT288" s="55"/>
      <c r="AU288" s="55"/>
      <c r="AV288" s="55"/>
      <c r="AW288" s="55"/>
      <c r="AX288" s="55"/>
      <c r="AY288" s="55"/>
      <c r="AZ288" s="55"/>
      <c r="BA288" s="54"/>
      <c r="BB288" s="54"/>
      <c r="BC288" s="54"/>
      <c r="BD288" s="57"/>
      <c r="BE288" s="57"/>
      <c r="BF288" s="57"/>
      <c r="BG288" s="57"/>
      <c r="BH288" s="57"/>
      <c r="BI288" s="57"/>
    </row>
    <row r="289" spans="1:61" ht="18" customHeight="1" x14ac:dyDescent="0.3">
      <c r="A289" s="34">
        <v>2017</v>
      </c>
      <c r="B289" s="52">
        <v>642</v>
      </c>
      <c r="C289" s="53" t="s">
        <v>5076</v>
      </c>
      <c r="D289" s="52" t="s">
        <v>26</v>
      </c>
      <c r="E289" s="54">
        <f>IFERROR(MIN(PH_Bidders),0)</f>
        <v>1.5</v>
      </c>
      <c r="F289" s="54">
        <f>IFERROR(MAX(PH_Bidders),0)</f>
        <v>6.9</v>
      </c>
      <c r="G289" s="54">
        <f>IFERROR(AVERAGE(PH_Bidders),0)</f>
        <v>4.2771428571428567</v>
      </c>
      <c r="H289" s="55" t="str">
        <f>tbl_PH[[#This Row],[Item '#]]&amp;"     "&amp;tbl_PH[[#This Row],[Description]]&amp;"     ("&amp;tbl_PH[[#This Row],[Unit]]&amp;")"</f>
        <v>642     Channelizing Line     (FT)</v>
      </c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>
        <v>6.5</v>
      </c>
      <c r="AM289" s="55">
        <v>1.54</v>
      </c>
      <c r="AN289" s="55">
        <v>6.9</v>
      </c>
      <c r="AO289" s="55">
        <v>1.5</v>
      </c>
      <c r="AP289" s="55">
        <v>3</v>
      </c>
      <c r="AQ289" s="55">
        <v>6.5</v>
      </c>
      <c r="AR289" s="55">
        <v>4</v>
      </c>
      <c r="AS289" s="55"/>
      <c r="AT289" s="55"/>
      <c r="AU289" s="55"/>
      <c r="AV289" s="55"/>
      <c r="AW289" s="55"/>
      <c r="AX289" s="55"/>
      <c r="AY289" s="55"/>
      <c r="AZ289" s="55"/>
      <c r="BA289" s="54"/>
      <c r="BB289" s="54"/>
      <c r="BC289" s="54"/>
      <c r="BD289" s="57"/>
      <c r="BE289" s="57"/>
      <c r="BF289" s="57"/>
      <c r="BG289" s="57"/>
      <c r="BH289" s="57"/>
      <c r="BI289" s="57"/>
    </row>
    <row r="290" spans="1:61" ht="18" customHeight="1" x14ac:dyDescent="0.3">
      <c r="A290" s="34">
        <v>2017</v>
      </c>
      <c r="B290" s="52">
        <v>642</v>
      </c>
      <c r="C290" s="53" t="s">
        <v>5077</v>
      </c>
      <c r="D290" s="52" t="s">
        <v>26</v>
      </c>
      <c r="E290" s="54">
        <f>IFERROR(MIN(PH_Bidders),0)</f>
        <v>5</v>
      </c>
      <c r="F290" s="54">
        <f>IFERROR(MAX(PH_Bidders),0)</f>
        <v>18.48</v>
      </c>
      <c r="G290" s="54">
        <f>IFERROR(AVERAGE(PH_Bidders),0)</f>
        <v>10.065714285714288</v>
      </c>
      <c r="H290" s="55" t="str">
        <f>tbl_PH[[#This Row],[Item '#]]&amp;"     "&amp;tbl_PH[[#This Row],[Description]]&amp;"     ("&amp;tbl_PH[[#This Row],[Unit]]&amp;")"</f>
        <v>642     Crosswalks     (FT)</v>
      </c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>
        <v>8</v>
      </c>
      <c r="AM290" s="55">
        <v>18.48</v>
      </c>
      <c r="AN290" s="55">
        <v>5.48</v>
      </c>
      <c r="AO290" s="55">
        <v>17</v>
      </c>
      <c r="AP290" s="55">
        <v>5</v>
      </c>
      <c r="AQ290" s="55">
        <v>7.5</v>
      </c>
      <c r="AR290" s="55">
        <v>9</v>
      </c>
      <c r="AS290" s="55"/>
      <c r="AT290" s="55"/>
      <c r="AU290" s="55"/>
      <c r="AV290" s="55"/>
      <c r="AW290" s="55"/>
      <c r="AX290" s="55"/>
      <c r="AY290" s="55"/>
      <c r="AZ290" s="55"/>
      <c r="BA290" s="54"/>
      <c r="BB290" s="54"/>
      <c r="BC290" s="54"/>
      <c r="BD290" s="57"/>
      <c r="BE290" s="57"/>
      <c r="BF290" s="57"/>
      <c r="BG290" s="57"/>
      <c r="BH290" s="57"/>
      <c r="BI290" s="57"/>
    </row>
    <row r="291" spans="1:61" ht="18" customHeight="1" x14ac:dyDescent="0.3">
      <c r="A291" s="34">
        <v>2017</v>
      </c>
      <c r="B291" s="52">
        <v>642</v>
      </c>
      <c r="C291" s="53" t="s">
        <v>4096</v>
      </c>
      <c r="D291" s="52" t="s">
        <v>59</v>
      </c>
      <c r="E291" s="54">
        <f>IFERROR(MIN(PH_Bidders),0)</f>
        <v>30.66</v>
      </c>
      <c r="F291" s="54">
        <f>IFERROR(MAX(PH_Bidders),0)</f>
        <v>350</v>
      </c>
      <c r="G291" s="54">
        <f>IFERROR(AVERAGE(PH_Bidders),0)</f>
        <v>218.02285714285713</v>
      </c>
      <c r="H291" s="55" t="str">
        <f>tbl_PH[[#This Row],[Item '#]]&amp;"     "&amp;tbl_PH[[#This Row],[Description]]&amp;"     ("&amp;tbl_PH[[#This Row],[Unit]]&amp;")"</f>
        <v>642     Handicap Symbol Marking     (EA)</v>
      </c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>
        <v>265</v>
      </c>
      <c r="AM291" s="55">
        <v>247.5</v>
      </c>
      <c r="AN291" s="55">
        <v>30.66</v>
      </c>
      <c r="AO291" s="55">
        <v>250</v>
      </c>
      <c r="AP291" s="55">
        <v>158</v>
      </c>
      <c r="AQ291" s="55">
        <v>225</v>
      </c>
      <c r="AR291" s="55">
        <v>350</v>
      </c>
      <c r="AS291" s="55"/>
      <c r="AT291" s="55"/>
      <c r="AU291" s="55"/>
      <c r="AV291" s="55"/>
      <c r="AW291" s="55"/>
      <c r="AX291" s="55"/>
      <c r="AY291" s="55"/>
      <c r="AZ291" s="55"/>
      <c r="BA291" s="54"/>
      <c r="BB291" s="54"/>
      <c r="BC291" s="54"/>
      <c r="BD291" s="57"/>
      <c r="BE291" s="57"/>
      <c r="BF291" s="57"/>
      <c r="BG291" s="57"/>
      <c r="BH291" s="57"/>
      <c r="BI291" s="57"/>
    </row>
    <row r="292" spans="1:61" ht="18" customHeight="1" x14ac:dyDescent="0.3">
      <c r="A292" s="34">
        <v>2017</v>
      </c>
      <c r="B292" s="52">
        <v>642</v>
      </c>
      <c r="C292" s="53" t="s">
        <v>4073</v>
      </c>
      <c r="D292" s="52" t="s">
        <v>26</v>
      </c>
      <c r="E292" s="54">
        <f>IFERROR(MIN(PH_Bidders),0)</f>
        <v>0.75</v>
      </c>
      <c r="F292" s="54">
        <f>IFERROR(MAX(PH_Bidders),0)</f>
        <v>7.15</v>
      </c>
      <c r="G292" s="54">
        <f>IFERROR(AVERAGE(PH_Bidders),0)</f>
        <v>3.4885714285714289</v>
      </c>
      <c r="H292" s="55" t="str">
        <f>tbl_PH[[#This Row],[Item '#]]&amp;"     "&amp;tbl_PH[[#This Row],[Description]]&amp;"     ("&amp;tbl_PH[[#This Row],[Unit]]&amp;")"</f>
        <v>642     Parking Lot Stall Marking     (FT)</v>
      </c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>
        <v>7.15</v>
      </c>
      <c r="AM292" s="55">
        <v>0.77</v>
      </c>
      <c r="AN292" s="55">
        <v>1.75</v>
      </c>
      <c r="AO292" s="55">
        <v>0.75</v>
      </c>
      <c r="AP292" s="55">
        <v>3</v>
      </c>
      <c r="AQ292" s="55">
        <v>6</v>
      </c>
      <c r="AR292" s="55">
        <v>5</v>
      </c>
      <c r="AS292" s="55"/>
      <c r="AT292" s="55"/>
      <c r="AU292" s="55"/>
      <c r="AV292" s="55"/>
      <c r="AW292" s="55"/>
      <c r="AX292" s="55"/>
      <c r="AY292" s="55"/>
      <c r="AZ292" s="55"/>
      <c r="BA292" s="54"/>
      <c r="BB292" s="54"/>
      <c r="BC292" s="54"/>
      <c r="BD292" s="57"/>
      <c r="BE292" s="57"/>
      <c r="BF292" s="57"/>
      <c r="BG292" s="57"/>
      <c r="BH292" s="57"/>
      <c r="BI292" s="57"/>
    </row>
    <row r="293" spans="1:61" ht="18" customHeight="1" x14ac:dyDescent="0.3">
      <c r="A293" s="34">
        <v>2017</v>
      </c>
      <c r="B293" s="52">
        <v>703</v>
      </c>
      <c r="C293" s="53" t="s">
        <v>6054</v>
      </c>
      <c r="D293" s="52" t="s">
        <v>14</v>
      </c>
      <c r="E293" s="54">
        <f>IFERROR(MIN(PH_Bidders),0)</f>
        <v>42</v>
      </c>
      <c r="F293" s="54">
        <f>IFERROR(MAX(PH_Bidders),0)</f>
        <v>186.96</v>
      </c>
      <c r="G293" s="54">
        <f>IFERROR(AVERAGE(PH_Bidders),0)</f>
        <v>102.78</v>
      </c>
      <c r="H293" s="55" t="str">
        <f>tbl_PH[[#This Row],[Item '#]]&amp;"     "&amp;tbl_PH[[#This Row],[Description]]&amp;"     ("&amp;tbl_PH[[#This Row],[Unit]]&amp;")"</f>
        <v>703     Prefabricated Restroom – Aggregate Base Foundation – 12” - Installed Complete      (CY)</v>
      </c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>
        <v>130</v>
      </c>
      <c r="AM293" s="55">
        <v>44</v>
      </c>
      <c r="AN293" s="55">
        <v>186.96</v>
      </c>
      <c r="AO293" s="55">
        <v>175</v>
      </c>
      <c r="AP293" s="55">
        <v>42</v>
      </c>
      <c r="AQ293" s="55">
        <v>81.5</v>
      </c>
      <c r="AR293" s="55">
        <v>60</v>
      </c>
      <c r="AS293" s="55"/>
      <c r="AT293" s="55"/>
      <c r="AU293" s="55"/>
      <c r="AV293" s="55"/>
      <c r="AW293" s="55"/>
      <c r="AX293" s="55"/>
      <c r="AY293" s="55"/>
      <c r="AZ293" s="55"/>
      <c r="BA293" s="54"/>
      <c r="BB293" s="54"/>
      <c r="BC293" s="54"/>
      <c r="BD293" s="57"/>
      <c r="BE293" s="57"/>
      <c r="BF293" s="57"/>
      <c r="BG293" s="57"/>
      <c r="BH293" s="57"/>
      <c r="BI293" s="57"/>
    </row>
    <row r="294" spans="1:61" ht="18" customHeight="1" x14ac:dyDescent="0.3">
      <c r="A294" s="34">
        <v>2017</v>
      </c>
      <c r="B294" s="52">
        <v>712</v>
      </c>
      <c r="C294" s="53" t="s">
        <v>49</v>
      </c>
      <c r="D294" s="52" t="s">
        <v>48</v>
      </c>
      <c r="E294" s="54">
        <f>IFERROR(MIN(PH_Bidders),0)</f>
        <v>5</v>
      </c>
      <c r="F294" s="54">
        <f>IFERROR(MAX(PH_Bidders),0)</f>
        <v>63</v>
      </c>
      <c r="G294" s="54">
        <f>IFERROR(AVERAGE(PH_Bidders),0)</f>
        <v>26.355714285714289</v>
      </c>
      <c r="H294" s="55" t="str">
        <f>tbl_PH[[#This Row],[Item '#]]&amp;"     "&amp;tbl_PH[[#This Row],[Description]]&amp;"     ("&amp;tbl_PH[[#This Row],[Unit]]&amp;")"</f>
        <v>712     Detectable Warnings     (SF)</v>
      </c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>
        <v>26.5</v>
      </c>
      <c r="AM294" s="55">
        <v>24.2</v>
      </c>
      <c r="AN294" s="55">
        <v>6.79</v>
      </c>
      <c r="AO294" s="55">
        <v>45</v>
      </c>
      <c r="AP294" s="55">
        <v>5</v>
      </c>
      <c r="AQ294" s="55">
        <v>14</v>
      </c>
      <c r="AR294" s="55">
        <v>63</v>
      </c>
      <c r="AS294" s="55"/>
      <c r="AT294" s="55"/>
      <c r="AU294" s="55"/>
      <c r="AV294" s="55"/>
      <c r="AW294" s="55"/>
      <c r="AX294" s="55"/>
      <c r="AY294" s="55"/>
      <c r="AZ294" s="55"/>
      <c r="BA294" s="54"/>
      <c r="BB294" s="54"/>
      <c r="BC294" s="54"/>
      <c r="BD294" s="57"/>
      <c r="BE294" s="57"/>
      <c r="BF294" s="57"/>
      <c r="BG294" s="57"/>
      <c r="BH294" s="57"/>
      <c r="BI294" s="57"/>
    </row>
    <row r="295" spans="1:61" ht="18" customHeight="1" x14ac:dyDescent="0.3">
      <c r="A295" s="34">
        <v>2017</v>
      </c>
      <c r="B295" s="52" t="s">
        <v>5053</v>
      </c>
      <c r="C295" s="53" t="s">
        <v>5080</v>
      </c>
      <c r="D295" s="52" t="s">
        <v>59</v>
      </c>
      <c r="E295" s="54">
        <f>IFERROR(MIN(PH_Bidders),0)</f>
        <v>27</v>
      </c>
      <c r="F295" s="54">
        <f>IFERROR(MAX(PH_Bidders),0)</f>
        <v>125</v>
      </c>
      <c r="G295" s="54">
        <f>IFERROR(AVERAGE(PH_Bidders),0)</f>
        <v>84.048571428571435</v>
      </c>
      <c r="H295" s="55" t="str">
        <f>tbl_PH[[#This Row],[Item '#]]&amp;"     "&amp;tbl_PH[[#This Row],[Description]]&amp;"     ("&amp;tbl_PH[[#This Row],[Unit]]&amp;")"</f>
        <v>Special     8' Long Concrete Wheel Stop     (EA)</v>
      </c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>
        <v>108</v>
      </c>
      <c r="AM295" s="55">
        <v>94.6</v>
      </c>
      <c r="AN295" s="55">
        <v>51.74</v>
      </c>
      <c r="AO295" s="55">
        <v>125</v>
      </c>
      <c r="AP295" s="55">
        <v>27</v>
      </c>
      <c r="AQ295" s="55">
        <v>87</v>
      </c>
      <c r="AR295" s="55">
        <v>95</v>
      </c>
      <c r="AS295" s="55"/>
      <c r="AT295" s="55"/>
      <c r="AU295" s="55"/>
      <c r="AV295" s="55"/>
      <c r="AW295" s="55"/>
      <c r="AX295" s="55"/>
      <c r="AY295" s="55"/>
      <c r="AZ295" s="55"/>
      <c r="BA295" s="54"/>
      <c r="BB295" s="54"/>
      <c r="BC295" s="54"/>
      <c r="BD295" s="57"/>
      <c r="BE295" s="57"/>
      <c r="BF295" s="57"/>
      <c r="BG295" s="57"/>
      <c r="BH295" s="57"/>
      <c r="BI295" s="57"/>
    </row>
    <row r="296" spans="1:61" ht="18" customHeight="1" x14ac:dyDescent="0.3">
      <c r="A296" s="34">
        <v>2017</v>
      </c>
      <c r="B296" s="52" t="s">
        <v>5053</v>
      </c>
      <c r="C296" s="53" t="s">
        <v>6055</v>
      </c>
      <c r="D296" s="52" t="s">
        <v>12</v>
      </c>
      <c r="E296" s="54">
        <f>IFERROR(MIN(PH_Bidders),0)</f>
        <v>8</v>
      </c>
      <c r="F296" s="54">
        <f>IFERROR(MAX(PH_Bidders),0)</f>
        <v>117</v>
      </c>
      <c r="G296" s="54">
        <f>IFERROR(AVERAGE(PH_Bidders),0)</f>
        <v>60.581428571428567</v>
      </c>
      <c r="H296" s="55" t="str">
        <f>tbl_PH[[#This Row],[Item '#]]&amp;"     "&amp;tbl_PH[[#This Row],[Description]]&amp;"     ("&amp;tbl_PH[[#This Row],[Unit]]&amp;")"</f>
        <v>Special     Hand Railing – Prefabricated Restroom/ MP Area 9 T/SH Facility – Steps &amp; Ramps     (LF)</v>
      </c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>
        <v>8</v>
      </c>
      <c r="AM296" s="55">
        <v>35.81</v>
      </c>
      <c r="AN296" s="55">
        <v>80.260000000000005</v>
      </c>
      <c r="AO296" s="55">
        <v>15</v>
      </c>
      <c r="AP296" s="55">
        <v>63</v>
      </c>
      <c r="AQ296" s="55">
        <v>117</v>
      </c>
      <c r="AR296" s="55">
        <v>105</v>
      </c>
      <c r="AS296" s="55"/>
      <c r="AT296" s="55"/>
      <c r="AU296" s="55"/>
      <c r="AV296" s="55"/>
      <c r="AW296" s="55"/>
      <c r="AX296" s="55"/>
      <c r="AY296" s="55"/>
      <c r="AZ296" s="55"/>
      <c r="BA296" s="54"/>
      <c r="BB296" s="54"/>
      <c r="BC296" s="54"/>
      <c r="BD296" s="57"/>
      <c r="BE296" s="57"/>
      <c r="BF296" s="57"/>
      <c r="BG296" s="57"/>
      <c r="BH296" s="57"/>
      <c r="BI296" s="57"/>
    </row>
    <row r="297" spans="1:61" ht="18" customHeight="1" x14ac:dyDescent="0.3">
      <c r="A297" s="34">
        <v>2017</v>
      </c>
      <c r="B297" s="52" t="s">
        <v>5053</v>
      </c>
      <c r="C297" s="53" t="s">
        <v>6056</v>
      </c>
      <c r="D297" s="52" t="s">
        <v>21</v>
      </c>
      <c r="E297" s="54">
        <f>IFERROR(MIN(PH_Bidders),0)</f>
        <v>1.45</v>
      </c>
      <c r="F297" s="54">
        <f>IFERROR(MAX(PH_Bidders),0)</f>
        <v>4</v>
      </c>
      <c r="G297" s="54">
        <f>IFERROR(AVERAGE(PH_Bidders),0)</f>
        <v>2.5442857142857145</v>
      </c>
      <c r="H297" s="55" t="str">
        <f>tbl_PH[[#This Row],[Item '#]]&amp;"     "&amp;tbl_PH[[#This Row],[Description]]&amp;"     ("&amp;tbl_PH[[#This Row],[Unit]]&amp;")"</f>
        <v>Special     Multi-Use Path Landscape Fabric – Hanes Geo Components Pro Silver/Steel – Installed Complete     (SY)</v>
      </c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>
        <v>1.45</v>
      </c>
      <c r="AM297" s="55">
        <v>2.38</v>
      </c>
      <c r="AN297" s="55">
        <v>3.48</v>
      </c>
      <c r="AO297" s="55">
        <v>2</v>
      </c>
      <c r="AP297" s="55">
        <v>4</v>
      </c>
      <c r="AQ297" s="55">
        <v>2.5</v>
      </c>
      <c r="AR297" s="55">
        <v>2</v>
      </c>
      <c r="AS297" s="55"/>
      <c r="AT297" s="55"/>
      <c r="AU297" s="55"/>
      <c r="AV297" s="55"/>
      <c r="AW297" s="55"/>
      <c r="AX297" s="55"/>
      <c r="AY297" s="55"/>
      <c r="AZ297" s="55"/>
      <c r="BA297" s="54"/>
      <c r="BB297" s="54"/>
      <c r="BC297" s="54"/>
      <c r="BD297" s="57"/>
      <c r="BE297" s="57"/>
      <c r="BF297" s="57"/>
      <c r="BG297" s="57"/>
      <c r="BH297" s="57"/>
      <c r="BI297" s="57"/>
    </row>
    <row r="298" spans="1:61" ht="18" customHeight="1" x14ac:dyDescent="0.3">
      <c r="A298" s="34">
        <v>2017</v>
      </c>
      <c r="B298" s="52" t="s">
        <v>5053</v>
      </c>
      <c r="C298" s="53" t="s">
        <v>6057</v>
      </c>
      <c r="D298" s="52" t="s">
        <v>12</v>
      </c>
      <c r="E298" s="54">
        <f>IFERROR(MIN(PH_Bidders),0)</f>
        <v>43</v>
      </c>
      <c r="F298" s="54">
        <f>IFERROR(MAX(PH_Bidders),0)</f>
        <v>90</v>
      </c>
      <c r="G298" s="54">
        <f>IFERROR(AVERAGE(PH_Bidders),0)</f>
        <v>63.98571428571428</v>
      </c>
      <c r="H298" s="55" t="str">
        <f>tbl_PH[[#This Row],[Item '#]]&amp;"     "&amp;tbl_PH[[#This Row],[Description]]&amp;"     ("&amp;tbl_PH[[#This Row],[Unit]]&amp;")"</f>
        <v>Special     Sanitary Sewer Conduit w/304 backfill - 8" SDR 35 PVC - Installed Complete     (LF)</v>
      </c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>
        <v>63</v>
      </c>
      <c r="AM298" s="55">
        <v>70.400000000000006</v>
      </c>
      <c r="AN298" s="55">
        <v>67</v>
      </c>
      <c r="AO298" s="55">
        <v>90</v>
      </c>
      <c r="AP298" s="55">
        <v>43</v>
      </c>
      <c r="AQ298" s="55">
        <v>62.5</v>
      </c>
      <c r="AR298" s="55">
        <v>52</v>
      </c>
      <c r="AS298" s="55"/>
      <c r="AT298" s="55"/>
      <c r="AU298" s="55"/>
      <c r="AV298" s="55"/>
      <c r="AW298" s="55"/>
      <c r="AX298" s="55"/>
      <c r="AY298" s="55"/>
      <c r="AZ298" s="55"/>
      <c r="BA298" s="54"/>
      <c r="BB298" s="54"/>
      <c r="BC298" s="54"/>
      <c r="BD298" s="57"/>
      <c r="BE298" s="57"/>
      <c r="BF298" s="57"/>
      <c r="BG298" s="57"/>
      <c r="BH298" s="57"/>
      <c r="BI298" s="57"/>
    </row>
    <row r="299" spans="1:61" ht="18" customHeight="1" x14ac:dyDescent="0.3">
      <c r="A299" s="34">
        <v>2017</v>
      </c>
      <c r="B299" s="52" t="s">
        <v>5053</v>
      </c>
      <c r="C299" s="53" t="s">
        <v>6058</v>
      </c>
      <c r="D299" s="52" t="s">
        <v>12</v>
      </c>
      <c r="E299" s="54">
        <f>IFERROR(MIN(PH_Bidders),0)</f>
        <v>15</v>
      </c>
      <c r="F299" s="54">
        <f>IFERROR(MAX(PH_Bidders),0)</f>
        <v>53</v>
      </c>
      <c r="G299" s="54">
        <f>IFERROR(AVERAGE(PH_Bidders),0)</f>
        <v>39.871428571428574</v>
      </c>
      <c r="H299" s="55" t="str">
        <f>tbl_PH[[#This Row],[Item '#]]&amp;"     "&amp;tbl_PH[[#This Row],[Description]]&amp;"     ("&amp;tbl_PH[[#This Row],[Unit]]&amp;")"</f>
        <v>Special     Sanitary Sewer Conduit w/native backfill - 8" SDR 35 PVC - Installed Complete     (LF)</v>
      </c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>
        <v>53</v>
      </c>
      <c r="AM299" s="55">
        <v>45.1</v>
      </c>
      <c r="AN299" s="55">
        <v>40</v>
      </c>
      <c r="AO299" s="55">
        <v>40</v>
      </c>
      <c r="AP299" s="55">
        <v>15</v>
      </c>
      <c r="AQ299" s="55">
        <v>41</v>
      </c>
      <c r="AR299" s="55">
        <v>45</v>
      </c>
      <c r="AS299" s="55"/>
      <c r="AT299" s="55"/>
      <c r="AU299" s="55"/>
      <c r="AV299" s="55"/>
      <c r="AW299" s="55"/>
      <c r="AX299" s="55"/>
      <c r="AY299" s="55"/>
      <c r="AZ299" s="55"/>
      <c r="BA299" s="54"/>
      <c r="BB299" s="54"/>
      <c r="BC299" s="54"/>
      <c r="BD299" s="57"/>
      <c r="BE299" s="57"/>
      <c r="BF299" s="57"/>
      <c r="BG299" s="57"/>
      <c r="BH299" s="57"/>
      <c r="BI299" s="57"/>
    </row>
    <row r="300" spans="1:61" ht="18" customHeight="1" x14ac:dyDescent="0.3">
      <c r="A300" s="34">
        <v>2017</v>
      </c>
      <c r="B300" s="52" t="s">
        <v>5053</v>
      </c>
      <c r="C300" s="53" t="s">
        <v>5087</v>
      </c>
      <c r="D300" s="52" t="s">
        <v>59</v>
      </c>
      <c r="E300" s="54">
        <f>IFERROR(MIN(PH_Bidders),0)</f>
        <v>2000</v>
      </c>
      <c r="F300" s="54">
        <f>IFERROR(MAX(PH_Bidders),0)</f>
        <v>5735</v>
      </c>
      <c r="G300" s="54">
        <f>IFERROR(AVERAGE(PH_Bidders),0)</f>
        <v>3522.8142857142857</v>
      </c>
      <c r="H300" s="55" t="str">
        <f>tbl_PH[[#This Row],[Item '#]]&amp;"     "&amp;tbl_PH[[#This Row],[Description]]&amp;"     ("&amp;tbl_PH[[#This Row],[Unit]]&amp;")"</f>
        <v>Special     Sanitary - 48" Manhole     (EA)</v>
      </c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>
        <v>5735</v>
      </c>
      <c r="AM300" s="55">
        <v>3362.7</v>
      </c>
      <c r="AN300" s="55">
        <v>2800</v>
      </c>
      <c r="AO300" s="55">
        <v>4000</v>
      </c>
      <c r="AP300" s="55">
        <v>2000</v>
      </c>
      <c r="AQ300" s="55">
        <v>3312</v>
      </c>
      <c r="AR300" s="55">
        <v>3450</v>
      </c>
      <c r="AS300" s="55"/>
      <c r="AT300" s="55"/>
      <c r="AU300" s="55"/>
      <c r="AV300" s="55"/>
      <c r="AW300" s="55"/>
      <c r="AX300" s="55"/>
      <c r="AY300" s="55"/>
      <c r="AZ300" s="55"/>
      <c r="BA300" s="54"/>
      <c r="BB300" s="54"/>
      <c r="BC300" s="54"/>
      <c r="BD300" s="57"/>
      <c r="BE300" s="57"/>
      <c r="BF300" s="57"/>
      <c r="BG300" s="57"/>
      <c r="BH300" s="57"/>
      <c r="BI300" s="57"/>
    </row>
    <row r="301" spans="1:61" ht="18" customHeight="1" x14ac:dyDescent="0.3">
      <c r="A301" s="34">
        <v>2017</v>
      </c>
      <c r="B301" s="52" t="s">
        <v>5053</v>
      </c>
      <c r="C301" s="53" t="s">
        <v>6059</v>
      </c>
      <c r="D301" s="52" t="s">
        <v>59</v>
      </c>
      <c r="E301" s="54">
        <f>IFERROR(MIN(PH_Bidders),0)</f>
        <v>53</v>
      </c>
      <c r="F301" s="54">
        <f>IFERROR(MAX(PH_Bidders),0)</f>
        <v>3700</v>
      </c>
      <c r="G301" s="54">
        <f>IFERROR(AVERAGE(PH_Bidders),0)</f>
        <v>1974.4714285714285</v>
      </c>
      <c r="H301" s="55" t="str">
        <f>tbl_PH[[#This Row],[Item '#]]&amp;"     "&amp;tbl_PH[[#This Row],[Description]]&amp;"     ("&amp;tbl_PH[[#This Row],[Unit]]&amp;")"</f>
        <v>Special     Connect 8” Sanitary to Ex. MH in Area 11     (EA)</v>
      </c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>
        <v>1305</v>
      </c>
      <c r="AM301" s="55">
        <v>1598.3</v>
      </c>
      <c r="AN301" s="55">
        <v>1200</v>
      </c>
      <c r="AO301" s="55">
        <v>3600</v>
      </c>
      <c r="AP301" s="55">
        <v>53</v>
      </c>
      <c r="AQ301" s="55">
        <v>2365</v>
      </c>
      <c r="AR301" s="55">
        <v>3700</v>
      </c>
      <c r="AS301" s="55"/>
      <c r="AT301" s="55"/>
      <c r="AU301" s="55"/>
      <c r="AV301" s="55"/>
      <c r="AW301" s="55"/>
      <c r="AX301" s="55"/>
      <c r="AY301" s="55"/>
      <c r="AZ301" s="55"/>
      <c r="BA301" s="54"/>
      <c r="BB301" s="54"/>
      <c r="BC301" s="54"/>
      <c r="BD301" s="57"/>
      <c r="BE301" s="57"/>
      <c r="BF301" s="57"/>
      <c r="BG301" s="57"/>
      <c r="BH301" s="57"/>
      <c r="BI301" s="57"/>
    </row>
    <row r="302" spans="1:61" ht="18" customHeight="1" x14ac:dyDescent="0.3">
      <c r="A302" s="34">
        <v>2017</v>
      </c>
      <c r="B302" s="52" t="s">
        <v>5053</v>
      </c>
      <c r="C302" s="53" t="s">
        <v>6060</v>
      </c>
      <c r="D302" s="52" t="s">
        <v>12</v>
      </c>
      <c r="E302" s="54">
        <f>IFERROR(MIN(PH_Bidders),0)</f>
        <v>33</v>
      </c>
      <c r="F302" s="54">
        <f>IFERROR(MAX(PH_Bidders),0)</f>
        <v>90</v>
      </c>
      <c r="G302" s="54">
        <f>IFERROR(AVERAGE(PH_Bidders),0)</f>
        <v>56.128571428571426</v>
      </c>
      <c r="H302" s="55" t="str">
        <f>tbl_PH[[#This Row],[Item '#]]&amp;"     "&amp;tbl_PH[[#This Row],[Description]]&amp;"     ("&amp;tbl_PH[[#This Row],[Unit]]&amp;")"</f>
        <v>Special     Sanitary Lateral w/304 backfill (4" PVC lateral, wye connection, connection cap, cleanout)     (LF)</v>
      </c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>
        <v>53.5</v>
      </c>
      <c r="AM302" s="55">
        <v>70.400000000000006</v>
      </c>
      <c r="AN302" s="55">
        <v>60</v>
      </c>
      <c r="AO302" s="55">
        <v>90</v>
      </c>
      <c r="AP302" s="55">
        <v>33</v>
      </c>
      <c r="AQ302" s="55">
        <v>38</v>
      </c>
      <c r="AR302" s="55">
        <v>48</v>
      </c>
      <c r="AS302" s="55"/>
      <c r="AT302" s="55"/>
      <c r="AU302" s="55"/>
      <c r="AV302" s="55"/>
      <c r="AW302" s="55"/>
      <c r="AX302" s="55"/>
      <c r="AY302" s="55"/>
      <c r="AZ302" s="55"/>
      <c r="BA302" s="54"/>
      <c r="BB302" s="54"/>
      <c r="BC302" s="54"/>
      <c r="BD302" s="57"/>
      <c r="BE302" s="57"/>
      <c r="BF302" s="57"/>
      <c r="BG302" s="57"/>
      <c r="BH302" s="57"/>
      <c r="BI302" s="57"/>
    </row>
    <row r="303" spans="1:61" ht="18" customHeight="1" x14ac:dyDescent="0.3">
      <c r="A303" s="34">
        <v>2017</v>
      </c>
      <c r="B303" s="52" t="s">
        <v>5053</v>
      </c>
      <c r="C303" s="53" t="s">
        <v>6061</v>
      </c>
      <c r="D303" s="52" t="s">
        <v>12</v>
      </c>
      <c r="E303" s="54">
        <f>IFERROR(MIN(PH_Bidders),0)</f>
        <v>15</v>
      </c>
      <c r="F303" s="54">
        <f>IFERROR(MAX(PH_Bidders),0)</f>
        <v>57.5</v>
      </c>
      <c r="G303" s="54">
        <f>IFERROR(AVERAGE(PH_Bidders),0)</f>
        <v>38.385714285714286</v>
      </c>
      <c r="H303" s="55" t="str">
        <f>tbl_PH[[#This Row],[Item '#]]&amp;"     "&amp;tbl_PH[[#This Row],[Description]]&amp;"     ("&amp;tbl_PH[[#This Row],[Unit]]&amp;")"</f>
        <v>Special     Sanitary Lateral w/native backfill (4" PVC lateral, wye connection, connection cap, cleanout)     (LF)</v>
      </c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>
        <v>21.5</v>
      </c>
      <c r="AM303" s="55">
        <v>40.700000000000003</v>
      </c>
      <c r="AN303" s="55">
        <v>42</v>
      </c>
      <c r="AO303" s="55">
        <v>50</v>
      </c>
      <c r="AP303" s="55">
        <v>15</v>
      </c>
      <c r="AQ303" s="55">
        <v>57.5</v>
      </c>
      <c r="AR303" s="55">
        <v>42</v>
      </c>
      <c r="AS303" s="55"/>
      <c r="AT303" s="55"/>
      <c r="AU303" s="55"/>
      <c r="AV303" s="55"/>
      <c r="AW303" s="55"/>
      <c r="AX303" s="55"/>
      <c r="AY303" s="55"/>
      <c r="AZ303" s="55"/>
      <c r="BA303" s="54"/>
      <c r="BB303" s="54"/>
      <c r="BC303" s="54"/>
      <c r="BD303" s="57"/>
      <c r="BE303" s="57"/>
      <c r="BF303" s="57"/>
      <c r="BG303" s="57"/>
      <c r="BH303" s="57"/>
      <c r="BI303" s="57"/>
    </row>
    <row r="304" spans="1:61" ht="18" customHeight="1" x14ac:dyDescent="0.3">
      <c r="A304" s="34">
        <v>2017</v>
      </c>
      <c r="B304" s="52" t="s">
        <v>5053</v>
      </c>
      <c r="C304" s="53" t="s">
        <v>6062</v>
      </c>
      <c r="D304" s="52" t="s">
        <v>12</v>
      </c>
      <c r="E304" s="54">
        <f>IFERROR(MIN(PH_Bidders),0)</f>
        <v>33</v>
      </c>
      <c r="F304" s="54">
        <f>IFERROR(MAX(PH_Bidders),0)</f>
        <v>95.7</v>
      </c>
      <c r="G304" s="54">
        <f>IFERROR(AVERAGE(PH_Bidders),0)</f>
        <v>56.957142857142856</v>
      </c>
      <c r="H304" s="55" t="str">
        <f>tbl_PH[[#This Row],[Item '#]]&amp;"     "&amp;tbl_PH[[#This Row],[Description]]&amp;"     ("&amp;tbl_PH[[#This Row],[Unit]]&amp;")"</f>
        <v>Special     Sanitary lateral to Prefabricated Restroom w/304 backfill (4” PVC lateral, wye connection, connection cap, 2 cleanouts)     (LF)</v>
      </c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>
        <v>67</v>
      </c>
      <c r="AM304" s="55">
        <v>95.7</v>
      </c>
      <c r="AN304" s="55">
        <v>60</v>
      </c>
      <c r="AO304" s="55">
        <v>35</v>
      </c>
      <c r="AP304" s="55">
        <v>33</v>
      </c>
      <c r="AQ304" s="55">
        <v>60</v>
      </c>
      <c r="AR304" s="55">
        <v>48</v>
      </c>
      <c r="AS304" s="55"/>
      <c r="AT304" s="55"/>
      <c r="AU304" s="55"/>
      <c r="AV304" s="55"/>
      <c r="AW304" s="55"/>
      <c r="AX304" s="55"/>
      <c r="AY304" s="55"/>
      <c r="AZ304" s="55"/>
      <c r="BA304" s="54"/>
      <c r="BB304" s="54"/>
      <c r="BC304" s="54"/>
      <c r="BD304" s="57"/>
      <c r="BE304" s="57"/>
      <c r="BF304" s="57"/>
      <c r="BG304" s="57"/>
      <c r="BH304" s="57"/>
      <c r="BI304" s="57"/>
    </row>
    <row r="305" spans="1:61" ht="18" customHeight="1" x14ac:dyDescent="0.3">
      <c r="A305" s="34">
        <v>2017</v>
      </c>
      <c r="B305" s="52" t="s">
        <v>5053</v>
      </c>
      <c r="C305" s="53" t="s">
        <v>6063</v>
      </c>
      <c r="D305" s="52" t="s">
        <v>12</v>
      </c>
      <c r="E305" s="54">
        <f>IFERROR(MIN(PH_Bidders),0)</f>
        <v>14</v>
      </c>
      <c r="F305" s="54">
        <f>IFERROR(MAX(PH_Bidders),0)</f>
        <v>42</v>
      </c>
      <c r="G305" s="54">
        <f>IFERROR(AVERAGE(PH_Bidders),0)</f>
        <v>34.278571428571425</v>
      </c>
      <c r="H305" s="55" t="str">
        <f>tbl_PH[[#This Row],[Item '#]]&amp;"     "&amp;tbl_PH[[#This Row],[Description]]&amp;"     ("&amp;tbl_PH[[#This Row],[Unit]]&amp;")"</f>
        <v>Special     Sanitary lateral to Prefabricated Restroom w/native backfill (4” PVC lateral, wye connection, connection cap, 2 cleanouts)     (LF)</v>
      </c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>
        <v>32.75</v>
      </c>
      <c r="AM305" s="55">
        <v>40.700000000000003</v>
      </c>
      <c r="AN305" s="55">
        <v>42</v>
      </c>
      <c r="AO305" s="55">
        <v>35</v>
      </c>
      <c r="AP305" s="55">
        <v>14</v>
      </c>
      <c r="AQ305" s="55">
        <v>33.5</v>
      </c>
      <c r="AR305" s="55">
        <v>42</v>
      </c>
      <c r="AS305" s="55"/>
      <c r="AT305" s="55"/>
      <c r="AU305" s="55"/>
      <c r="AV305" s="55"/>
      <c r="AW305" s="55"/>
      <c r="AX305" s="55"/>
      <c r="AY305" s="55"/>
      <c r="AZ305" s="55"/>
      <c r="BA305" s="54"/>
      <c r="BB305" s="54"/>
      <c r="BC305" s="54"/>
      <c r="BD305" s="57"/>
      <c r="BE305" s="57"/>
      <c r="BF305" s="57"/>
      <c r="BG305" s="57"/>
      <c r="BH305" s="57"/>
      <c r="BI305" s="57"/>
    </row>
    <row r="306" spans="1:61" ht="18" customHeight="1" x14ac:dyDescent="0.3">
      <c r="A306" s="34">
        <v>2017</v>
      </c>
      <c r="B306" s="52" t="s">
        <v>5053</v>
      </c>
      <c r="C306" s="53" t="s">
        <v>5090</v>
      </c>
      <c r="D306" s="52" t="s">
        <v>59</v>
      </c>
      <c r="E306" s="54">
        <f>IFERROR(MIN(PH_Bidders),0)</f>
        <v>44000</v>
      </c>
      <c r="F306" s="54">
        <f>IFERROR(MAX(PH_Bidders),0)</f>
        <v>181468.1</v>
      </c>
      <c r="G306" s="54">
        <f>IFERROR(AVERAGE(PH_Bidders),0)</f>
        <v>135862.69285714286</v>
      </c>
      <c r="H306" s="55" t="str">
        <f>tbl_PH[[#This Row],[Item '#]]&amp;"     "&amp;tbl_PH[[#This Row],[Description]]&amp;"     ("&amp;tbl_PH[[#This Row],[Unit]]&amp;")"</f>
        <v>Special     Grinder Pump Station – Installed Complete     (EA)</v>
      </c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>
        <v>151078.75</v>
      </c>
      <c r="AM306" s="55">
        <v>181468.1</v>
      </c>
      <c r="AN306" s="55">
        <v>148500</v>
      </c>
      <c r="AO306" s="55">
        <v>150000</v>
      </c>
      <c r="AP306" s="55">
        <v>44000</v>
      </c>
      <c r="AQ306" s="55">
        <v>147992</v>
      </c>
      <c r="AR306" s="55">
        <v>128000</v>
      </c>
      <c r="AS306" s="55"/>
      <c r="AT306" s="55"/>
      <c r="AU306" s="55"/>
      <c r="AV306" s="55"/>
      <c r="AW306" s="55"/>
      <c r="AX306" s="55"/>
      <c r="AY306" s="55"/>
      <c r="AZ306" s="55"/>
      <c r="BA306" s="54"/>
      <c r="BB306" s="54"/>
      <c r="BC306" s="54"/>
      <c r="BD306" s="57"/>
      <c r="BE306" s="57"/>
      <c r="BF306" s="57"/>
      <c r="BG306" s="57"/>
      <c r="BH306" s="57"/>
      <c r="BI306" s="57"/>
    </row>
    <row r="307" spans="1:61" ht="18" customHeight="1" x14ac:dyDescent="0.3">
      <c r="A307" s="34">
        <v>2017</v>
      </c>
      <c r="B307" s="52" t="s">
        <v>5053</v>
      </c>
      <c r="C307" s="53" t="s">
        <v>6064</v>
      </c>
      <c r="D307" s="52" t="s">
        <v>12</v>
      </c>
      <c r="E307" s="54">
        <f>IFERROR(MIN(PH_Bidders),0)</f>
        <v>12.5</v>
      </c>
      <c r="F307" s="54">
        <f>IFERROR(MAX(PH_Bidders),0)</f>
        <v>28</v>
      </c>
      <c r="G307" s="54">
        <f>IFERROR(AVERAGE(PH_Bidders),0)</f>
        <v>19.944285714285716</v>
      </c>
      <c r="H307" s="55" t="str">
        <f>tbl_PH[[#This Row],[Item '#]]&amp;"     "&amp;tbl_PH[[#This Row],[Description]]&amp;"     ("&amp;tbl_PH[[#This Row],[Unit]]&amp;")"</f>
        <v>Special     Force Main Conduit - 2” DIPS HDPE DR 9 – Installed Complete     (LF)</v>
      </c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>
        <v>17.25</v>
      </c>
      <c r="AM307" s="55">
        <v>17.86</v>
      </c>
      <c r="AN307" s="55">
        <v>26</v>
      </c>
      <c r="AO307" s="55">
        <v>20</v>
      </c>
      <c r="AP307" s="55">
        <v>18</v>
      </c>
      <c r="AQ307" s="55">
        <v>12.5</v>
      </c>
      <c r="AR307" s="55">
        <v>28</v>
      </c>
      <c r="AS307" s="55"/>
      <c r="AT307" s="55"/>
      <c r="AU307" s="55"/>
      <c r="AV307" s="55"/>
      <c r="AW307" s="55"/>
      <c r="AX307" s="55"/>
      <c r="AY307" s="55"/>
      <c r="AZ307" s="55"/>
      <c r="BA307" s="54"/>
      <c r="BB307" s="54"/>
      <c r="BC307" s="54"/>
      <c r="BD307" s="57"/>
      <c r="BE307" s="57"/>
      <c r="BF307" s="57"/>
      <c r="BG307" s="57"/>
      <c r="BH307" s="57"/>
      <c r="BI307" s="57"/>
    </row>
    <row r="308" spans="1:61" ht="18" customHeight="1" x14ac:dyDescent="0.3">
      <c r="A308" s="34">
        <v>2017</v>
      </c>
      <c r="B308" s="52" t="s">
        <v>5053</v>
      </c>
      <c r="C308" s="53" t="s">
        <v>6065</v>
      </c>
      <c r="D308" s="52" t="s">
        <v>12</v>
      </c>
      <c r="E308" s="54">
        <f>IFERROR(MIN(PH_Bidders),0)</f>
        <v>12.43</v>
      </c>
      <c r="F308" s="54">
        <f>IFERROR(MAX(PH_Bidders),0)</f>
        <v>87</v>
      </c>
      <c r="G308" s="54">
        <f>IFERROR(AVERAGE(PH_Bidders),0)</f>
        <v>40.522857142857141</v>
      </c>
      <c r="H308" s="55" t="str">
        <f>tbl_PH[[#This Row],[Item '#]]&amp;"     "&amp;tbl_PH[[#This Row],[Description]]&amp;"     ("&amp;tbl_PH[[#This Row],[Unit]]&amp;")"</f>
        <v>Special     Electrical Utility Underground Conduit (2-6”) - Installed by Contractor     (LF)</v>
      </c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>
        <v>27.1</v>
      </c>
      <c r="AM308" s="55">
        <v>31.13</v>
      </c>
      <c r="AN308" s="55">
        <v>12.43</v>
      </c>
      <c r="AO308" s="55">
        <v>42</v>
      </c>
      <c r="AP308" s="55">
        <v>87</v>
      </c>
      <c r="AQ308" s="55">
        <v>29</v>
      </c>
      <c r="AR308" s="55">
        <v>55</v>
      </c>
      <c r="AS308" s="55"/>
      <c r="AT308" s="55"/>
      <c r="AU308" s="55"/>
      <c r="AV308" s="55"/>
      <c r="AW308" s="55"/>
      <c r="AX308" s="55"/>
      <c r="AY308" s="55"/>
      <c r="AZ308" s="55"/>
      <c r="BA308" s="54"/>
      <c r="BB308" s="54"/>
      <c r="BC308" s="54"/>
      <c r="BD308" s="57"/>
      <c r="BE308" s="57"/>
      <c r="BF308" s="57"/>
      <c r="BG308" s="57"/>
      <c r="BH308" s="57"/>
      <c r="BI308" s="57"/>
    </row>
    <row r="309" spans="1:61" ht="18" customHeight="1" x14ac:dyDescent="0.3">
      <c r="A309" s="34">
        <v>2017</v>
      </c>
      <c r="B309" s="52" t="s">
        <v>5053</v>
      </c>
      <c r="C309" s="53" t="s">
        <v>5093</v>
      </c>
      <c r="D309" s="52" t="s">
        <v>59</v>
      </c>
      <c r="E309" s="54">
        <f>IFERROR(MIN(PH_Bidders),0)</f>
        <v>18000</v>
      </c>
      <c r="F309" s="54">
        <f>IFERROR(MAX(PH_Bidders),0)</f>
        <v>26188.799999999999</v>
      </c>
      <c r="G309" s="54">
        <f>IFERROR(AVERAGE(PH_Bidders),0)</f>
        <v>23334.399999999998</v>
      </c>
      <c r="H309" s="55" t="str">
        <f>tbl_PH[[#This Row],[Item '#]]&amp;"     "&amp;tbl_PH[[#This Row],[Description]]&amp;"     ("&amp;tbl_PH[[#This Row],[Unit]]&amp;")"</f>
        <v>Special     Main Distribution Panels     (EA)</v>
      </c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>
        <v>21300</v>
      </c>
      <c r="AM309" s="55">
        <v>26188.799999999999</v>
      </c>
      <c r="AN309" s="55">
        <v>24066</v>
      </c>
      <c r="AO309" s="55">
        <v>25000</v>
      </c>
      <c r="AP309" s="55">
        <v>18000</v>
      </c>
      <c r="AQ309" s="55">
        <v>24286</v>
      </c>
      <c r="AR309" s="55">
        <v>24500</v>
      </c>
      <c r="AS309" s="55"/>
      <c r="AT309" s="55"/>
      <c r="AU309" s="55"/>
      <c r="AV309" s="55"/>
      <c r="AW309" s="55"/>
      <c r="AX309" s="55"/>
      <c r="AY309" s="55"/>
      <c r="AZ309" s="55"/>
      <c r="BA309" s="54"/>
      <c r="BB309" s="54"/>
      <c r="BC309" s="54"/>
      <c r="BD309" s="57"/>
      <c r="BE309" s="57"/>
      <c r="BF309" s="57"/>
      <c r="BG309" s="57"/>
      <c r="BH309" s="57"/>
      <c r="BI309" s="57"/>
    </row>
    <row r="310" spans="1:61" ht="18" customHeight="1" x14ac:dyDescent="0.3">
      <c r="A310" s="34">
        <v>2017</v>
      </c>
      <c r="B310" s="52" t="s">
        <v>5053</v>
      </c>
      <c r="C310" s="53" t="s">
        <v>5094</v>
      </c>
      <c r="D310" s="52" t="s">
        <v>59</v>
      </c>
      <c r="E310" s="54">
        <f>IFERROR(MIN(PH_Bidders),0)</f>
        <v>1065</v>
      </c>
      <c r="F310" s="54">
        <f>IFERROR(MAX(PH_Bidders),0)</f>
        <v>1900</v>
      </c>
      <c r="G310" s="54">
        <f>IFERROR(AVERAGE(PH_Bidders),0)</f>
        <v>1560.2142857142858</v>
      </c>
      <c r="H310" s="55" t="str">
        <f>tbl_PH[[#This Row],[Item '#]]&amp;"     "&amp;tbl_PH[[#This Row],[Description]]&amp;"     ("&amp;tbl_PH[[#This Row],[Unit]]&amp;")"</f>
        <v>Special     Electrical Junction Box     (EA)</v>
      </c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>
        <v>1065</v>
      </c>
      <c r="AM310" s="55">
        <v>1853.5</v>
      </c>
      <c r="AN310" s="55">
        <v>1364</v>
      </c>
      <c r="AO310" s="55">
        <v>1600</v>
      </c>
      <c r="AP310" s="55">
        <v>1420</v>
      </c>
      <c r="AQ310" s="55">
        <v>1719</v>
      </c>
      <c r="AR310" s="55">
        <v>1900</v>
      </c>
      <c r="AS310" s="55"/>
      <c r="AT310" s="55"/>
      <c r="AU310" s="55"/>
      <c r="AV310" s="55"/>
      <c r="AW310" s="55"/>
      <c r="AX310" s="55"/>
      <c r="AY310" s="55"/>
      <c r="AZ310" s="55"/>
      <c r="BA310" s="54"/>
      <c r="BB310" s="54"/>
      <c r="BC310" s="54"/>
      <c r="BD310" s="57"/>
      <c r="BE310" s="57"/>
      <c r="BF310" s="57"/>
      <c r="BG310" s="57"/>
      <c r="BH310" s="57"/>
      <c r="BI310" s="57"/>
    </row>
    <row r="311" spans="1:61" ht="18" customHeight="1" x14ac:dyDescent="0.3">
      <c r="A311" s="34">
        <v>2017</v>
      </c>
      <c r="B311" s="52" t="s">
        <v>5053</v>
      </c>
      <c r="C311" s="53" t="s">
        <v>6066</v>
      </c>
      <c r="D311" s="52" t="s">
        <v>12</v>
      </c>
      <c r="E311" s="54">
        <f>IFERROR(MIN(PH_Bidders),0)</f>
        <v>22.5</v>
      </c>
      <c r="F311" s="54">
        <f>IFERROR(MAX(PH_Bidders),0)</f>
        <v>40</v>
      </c>
      <c r="G311" s="54">
        <f>IFERROR(AVERAGE(PH_Bidders),0)</f>
        <v>28.071428571428573</v>
      </c>
      <c r="H311" s="55" t="str">
        <f>tbl_PH[[#This Row],[Item '#]]&amp;"     "&amp;tbl_PH[[#This Row],[Description]]&amp;"     ("&amp;tbl_PH[[#This Row],[Unit]]&amp;")"</f>
        <v>Special     Electrical Distribution Cable – Installed Complete, Including Conduit     (LF)</v>
      </c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>
        <v>29.05</v>
      </c>
      <c r="AM311" s="55">
        <v>24.05</v>
      </c>
      <c r="AN311" s="55">
        <v>22.9</v>
      </c>
      <c r="AO311" s="55">
        <v>30</v>
      </c>
      <c r="AP311" s="55">
        <v>40</v>
      </c>
      <c r="AQ311" s="55">
        <v>22.5</v>
      </c>
      <c r="AR311" s="55">
        <v>28</v>
      </c>
      <c r="AS311" s="55"/>
      <c r="AT311" s="55"/>
      <c r="AU311" s="55"/>
      <c r="AV311" s="55"/>
      <c r="AW311" s="55"/>
      <c r="AX311" s="55"/>
      <c r="AY311" s="55"/>
      <c r="AZ311" s="55"/>
      <c r="BA311" s="54"/>
      <c r="BB311" s="54"/>
      <c r="BC311" s="54"/>
      <c r="BD311" s="57"/>
      <c r="BE311" s="57"/>
      <c r="BF311" s="57"/>
      <c r="BG311" s="57"/>
      <c r="BH311" s="57"/>
      <c r="BI311" s="57"/>
    </row>
    <row r="312" spans="1:61" ht="18" customHeight="1" x14ac:dyDescent="0.3">
      <c r="A312" s="34">
        <v>2017</v>
      </c>
      <c r="B312" s="52" t="s">
        <v>5053</v>
      </c>
      <c r="C312" s="53" t="s">
        <v>5096</v>
      </c>
      <c r="D312" s="52" t="s">
        <v>59</v>
      </c>
      <c r="E312" s="54">
        <f>IFERROR(MIN(PH_Bidders),0)</f>
        <v>368</v>
      </c>
      <c r="F312" s="54">
        <f>IFERROR(MAX(PH_Bidders),0)</f>
        <v>2300</v>
      </c>
      <c r="G312" s="54">
        <f>IFERROR(AVERAGE(PH_Bidders),0)</f>
        <v>1615.3571428571429</v>
      </c>
      <c r="H312" s="55" t="str">
        <f>tbl_PH[[#This Row],[Item '#]]&amp;"     "&amp;tbl_PH[[#This Row],[Description]]&amp;"     ("&amp;tbl_PH[[#This Row],[Unit]]&amp;")"</f>
        <v>Special     Distribution Panels Concrete Base      (EA)</v>
      </c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>
        <v>1065</v>
      </c>
      <c r="AM312" s="55">
        <v>1936</v>
      </c>
      <c r="AN312" s="55">
        <v>1643</v>
      </c>
      <c r="AO312" s="55">
        <v>2300</v>
      </c>
      <c r="AP312" s="55">
        <v>368</v>
      </c>
      <c r="AQ312" s="55">
        <v>1795.5</v>
      </c>
      <c r="AR312" s="55">
        <v>2200</v>
      </c>
      <c r="AS312" s="55"/>
      <c r="AT312" s="55"/>
      <c r="AU312" s="55"/>
      <c r="AV312" s="55"/>
      <c r="AW312" s="55"/>
      <c r="AX312" s="55"/>
      <c r="AY312" s="55"/>
      <c r="AZ312" s="55"/>
      <c r="BA312" s="54"/>
      <c r="BB312" s="54"/>
      <c r="BC312" s="54"/>
      <c r="BD312" s="57"/>
      <c r="BE312" s="57"/>
      <c r="BF312" s="57"/>
      <c r="BG312" s="57"/>
      <c r="BH312" s="57"/>
      <c r="BI312" s="57"/>
    </row>
    <row r="313" spans="1:61" ht="18" customHeight="1" x14ac:dyDescent="0.3">
      <c r="A313" s="34">
        <v>2017</v>
      </c>
      <c r="B313" s="52" t="s">
        <v>5053</v>
      </c>
      <c r="C313" s="53" t="s">
        <v>5097</v>
      </c>
      <c r="D313" s="52" t="s">
        <v>12</v>
      </c>
      <c r="E313" s="54">
        <f>IFERROR(MIN(PH_Bidders),0)</f>
        <v>3.82</v>
      </c>
      <c r="F313" s="54">
        <f>IFERROR(MAX(PH_Bidders),0)</f>
        <v>9</v>
      </c>
      <c r="G313" s="54">
        <f>IFERROR(AVERAGE(PH_Bidders),0)</f>
        <v>7.12</v>
      </c>
      <c r="H313" s="55" t="str">
        <f>tbl_PH[[#This Row],[Item '#]]&amp;"     "&amp;tbl_PH[[#This Row],[Description]]&amp;"     ("&amp;tbl_PH[[#This Row],[Unit]]&amp;")"</f>
        <v>Special     Communication Installation Trench      (LF)</v>
      </c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>
        <v>6.25</v>
      </c>
      <c r="AM313" s="55">
        <v>8.77</v>
      </c>
      <c r="AN313" s="55">
        <v>3.82</v>
      </c>
      <c r="AO313" s="55">
        <v>8</v>
      </c>
      <c r="AP313" s="55">
        <v>6</v>
      </c>
      <c r="AQ313" s="55">
        <v>8</v>
      </c>
      <c r="AR313" s="55">
        <v>9</v>
      </c>
      <c r="AS313" s="55"/>
      <c r="AT313" s="55"/>
      <c r="AU313" s="55"/>
      <c r="AV313" s="55"/>
      <c r="AW313" s="55"/>
      <c r="AX313" s="55"/>
      <c r="AY313" s="55"/>
      <c r="AZ313" s="55"/>
      <c r="BA313" s="54"/>
      <c r="BB313" s="54"/>
      <c r="BC313" s="54"/>
      <c r="BD313" s="57"/>
      <c r="BE313" s="57"/>
      <c r="BF313" s="57"/>
      <c r="BG313" s="57"/>
      <c r="BH313" s="57"/>
      <c r="BI313" s="57"/>
    </row>
    <row r="314" spans="1:61" ht="18" customHeight="1" x14ac:dyDescent="0.3">
      <c r="A314" s="34">
        <v>2017</v>
      </c>
      <c r="B314" s="52" t="s">
        <v>5053</v>
      </c>
      <c r="C314" s="53" t="s">
        <v>5098</v>
      </c>
      <c r="D314" s="52" t="s">
        <v>12</v>
      </c>
      <c r="E314" s="54">
        <f>IFERROR(MIN(PH_Bidders),0)</f>
        <v>1.8</v>
      </c>
      <c r="F314" s="54">
        <f>IFERROR(MAX(PH_Bidders),0)</f>
        <v>10</v>
      </c>
      <c r="G314" s="54">
        <f>IFERROR(AVERAGE(PH_Bidders),0)</f>
        <v>5.5571428571428569</v>
      </c>
      <c r="H314" s="55" t="str">
        <f>tbl_PH[[#This Row],[Item '#]]&amp;"     "&amp;tbl_PH[[#This Row],[Description]]&amp;"     ("&amp;tbl_PH[[#This Row],[Unit]]&amp;")"</f>
        <v>Special     Communication Conduit - 1-1/4"     (LF)</v>
      </c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>
        <v>1.8</v>
      </c>
      <c r="AM314" s="55">
        <v>5.72</v>
      </c>
      <c r="AN314" s="55">
        <v>4.38</v>
      </c>
      <c r="AO314" s="55">
        <v>4.5</v>
      </c>
      <c r="AP314" s="55">
        <v>10</v>
      </c>
      <c r="AQ314" s="55">
        <v>5.5</v>
      </c>
      <c r="AR314" s="55">
        <v>7</v>
      </c>
      <c r="AS314" s="55"/>
      <c r="AT314" s="55"/>
      <c r="AU314" s="55"/>
      <c r="AV314" s="55"/>
      <c r="AW314" s="55"/>
      <c r="AX314" s="55"/>
      <c r="AY314" s="55"/>
      <c r="AZ314" s="55"/>
      <c r="BA314" s="54"/>
      <c r="BB314" s="54"/>
      <c r="BC314" s="54"/>
      <c r="BD314" s="57"/>
      <c r="BE314" s="57"/>
      <c r="BF314" s="57"/>
      <c r="BG314" s="57"/>
      <c r="BH314" s="57"/>
      <c r="BI314" s="57"/>
    </row>
    <row r="315" spans="1:61" ht="18" customHeight="1" x14ac:dyDescent="0.3">
      <c r="A315" s="34">
        <v>2017</v>
      </c>
      <c r="B315" s="52" t="s">
        <v>5053</v>
      </c>
      <c r="C315" s="53" t="s">
        <v>5099</v>
      </c>
      <c r="D315" s="52" t="s">
        <v>59</v>
      </c>
      <c r="E315" s="54">
        <f>IFERROR(MIN(PH_Bidders),0)</f>
        <v>800</v>
      </c>
      <c r="F315" s="54">
        <f>IFERROR(MAX(PH_Bidders),0)</f>
        <v>1500</v>
      </c>
      <c r="G315" s="54">
        <f>IFERROR(AVERAGE(PH_Bidders),0)</f>
        <v>1058.9914285714287</v>
      </c>
      <c r="H315" s="55" t="str">
        <f>tbl_PH[[#This Row],[Item '#]]&amp;"     "&amp;tbl_PH[[#This Row],[Description]]&amp;"     ("&amp;tbl_PH[[#This Row],[Unit]]&amp;")"</f>
        <v>Special     Communication Junction Box - 1-1/4"     (EA)</v>
      </c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>
        <v>800</v>
      </c>
      <c r="AM315" s="55">
        <v>935.94</v>
      </c>
      <c r="AN315" s="55">
        <v>909</v>
      </c>
      <c r="AO315" s="55">
        <v>1100</v>
      </c>
      <c r="AP315" s="55">
        <v>1500</v>
      </c>
      <c r="AQ315" s="55">
        <v>868</v>
      </c>
      <c r="AR315" s="55">
        <v>1300</v>
      </c>
      <c r="AS315" s="55"/>
      <c r="AT315" s="55"/>
      <c r="AU315" s="55"/>
      <c r="AV315" s="55"/>
      <c r="AW315" s="55"/>
      <c r="AX315" s="55"/>
      <c r="AY315" s="55"/>
      <c r="AZ315" s="55"/>
      <c r="BA315" s="54"/>
      <c r="BB315" s="54"/>
      <c r="BC315" s="54"/>
      <c r="BD315" s="57"/>
      <c r="BE315" s="57"/>
      <c r="BF315" s="57"/>
      <c r="BG315" s="57"/>
      <c r="BH315" s="57"/>
      <c r="BI315" s="57"/>
    </row>
    <row r="316" spans="1:61" ht="18" customHeight="1" x14ac:dyDescent="0.3">
      <c r="A316" s="34">
        <v>2017</v>
      </c>
      <c r="B316" s="52" t="s">
        <v>5053</v>
      </c>
      <c r="C316" s="53" t="s">
        <v>6067</v>
      </c>
      <c r="D316" s="52" t="s">
        <v>59</v>
      </c>
      <c r="E316" s="54">
        <f>IFERROR(MIN(PH_Bidders),0)</f>
        <v>350</v>
      </c>
      <c r="F316" s="54">
        <f>IFERROR(MAX(PH_Bidders),0)</f>
        <v>1196</v>
      </c>
      <c r="G316" s="54">
        <f>IFERROR(AVERAGE(PH_Bidders),0)</f>
        <v>694.75714285714287</v>
      </c>
      <c r="H316" s="55" t="str">
        <f>tbl_PH[[#This Row],[Item '#]]&amp;"     "&amp;tbl_PH[[#This Row],[Description]]&amp;"     ("&amp;tbl_PH[[#This Row],[Unit]]&amp;")"</f>
        <v>Special     Eaton Powerhouse Power Pedestal – Installation Only     (EA)</v>
      </c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>
        <v>710</v>
      </c>
      <c r="AM316" s="55">
        <v>377.3</v>
      </c>
      <c r="AN316" s="55">
        <v>1196</v>
      </c>
      <c r="AO316" s="55">
        <v>1100</v>
      </c>
      <c r="AP316" s="55">
        <v>580</v>
      </c>
      <c r="AQ316" s="55">
        <v>350</v>
      </c>
      <c r="AR316" s="55">
        <v>550</v>
      </c>
      <c r="AS316" s="55"/>
      <c r="AT316" s="55"/>
      <c r="AU316" s="55"/>
      <c r="AV316" s="55"/>
      <c r="AW316" s="55"/>
      <c r="AX316" s="55"/>
      <c r="AY316" s="55"/>
      <c r="AZ316" s="55"/>
      <c r="BA316" s="54"/>
      <c r="BB316" s="54"/>
      <c r="BC316" s="54"/>
      <c r="BD316" s="57"/>
      <c r="BE316" s="57"/>
      <c r="BF316" s="57"/>
      <c r="BG316" s="57"/>
      <c r="BH316" s="57"/>
      <c r="BI316" s="57"/>
    </row>
    <row r="317" spans="1:61" ht="18" customHeight="1" x14ac:dyDescent="0.3">
      <c r="A317" s="34">
        <v>2017</v>
      </c>
      <c r="B317" s="52" t="s">
        <v>5053</v>
      </c>
      <c r="C317" s="53" t="s">
        <v>6068</v>
      </c>
      <c r="D317" s="52" t="s">
        <v>12</v>
      </c>
      <c r="E317" s="54">
        <f>IFERROR(MIN(PH_Bidders),0)</f>
        <v>17.5</v>
      </c>
      <c r="F317" s="54">
        <f>IFERROR(MAX(PH_Bidders),0)</f>
        <v>35</v>
      </c>
      <c r="G317" s="54">
        <f>IFERROR(AVERAGE(PH_Bidders),0)</f>
        <v>25.657142857142855</v>
      </c>
      <c r="H317" s="55" t="str">
        <f>tbl_PH[[#This Row],[Item '#]]&amp;"     "&amp;tbl_PH[[#This Row],[Description]]&amp;"     ("&amp;tbl_PH[[#This Row],[Unit]]&amp;")"</f>
        <v>Special     Water - 2" HDPE Water Main w/304 backfill - Installed Complete     (LF)</v>
      </c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>
        <v>27.4</v>
      </c>
      <c r="AM317" s="55">
        <v>29.7</v>
      </c>
      <c r="AN317" s="55">
        <v>30</v>
      </c>
      <c r="AO317" s="55">
        <v>35</v>
      </c>
      <c r="AP317" s="55">
        <v>20</v>
      </c>
      <c r="AQ317" s="55">
        <v>17.5</v>
      </c>
      <c r="AR317" s="55">
        <v>20</v>
      </c>
      <c r="AS317" s="55"/>
      <c r="AT317" s="55"/>
      <c r="AU317" s="55"/>
      <c r="AV317" s="55"/>
      <c r="AW317" s="55"/>
      <c r="AX317" s="55"/>
      <c r="AY317" s="55"/>
      <c r="AZ317" s="55"/>
      <c r="BA317" s="54"/>
      <c r="BB317" s="54"/>
      <c r="BC317" s="54"/>
      <c r="BD317" s="57"/>
      <c r="BE317" s="57"/>
      <c r="BF317" s="57"/>
      <c r="BG317" s="57"/>
      <c r="BH317" s="57"/>
      <c r="BI317" s="57"/>
    </row>
    <row r="318" spans="1:61" ht="18" customHeight="1" x14ac:dyDescent="0.3">
      <c r="A318" s="34">
        <v>2017</v>
      </c>
      <c r="B318" s="52" t="s">
        <v>5053</v>
      </c>
      <c r="C318" s="53" t="s">
        <v>6069</v>
      </c>
      <c r="D318" s="52" t="s">
        <v>12</v>
      </c>
      <c r="E318" s="54">
        <f>IFERROR(MIN(PH_Bidders),0)</f>
        <v>8</v>
      </c>
      <c r="F318" s="54">
        <f>IFERROR(MAX(PH_Bidders),0)</f>
        <v>26.4</v>
      </c>
      <c r="G318" s="54">
        <f>IFERROR(AVERAGE(PH_Bidders),0)</f>
        <v>17.414285714285715</v>
      </c>
      <c r="H318" s="55" t="str">
        <f>tbl_PH[[#This Row],[Item '#]]&amp;"     "&amp;tbl_PH[[#This Row],[Description]]&amp;"     ("&amp;tbl_PH[[#This Row],[Unit]]&amp;")"</f>
        <v>Special     Water - 2" HDPE Water Main w/native backfill - Installed Complete     (LF)</v>
      </c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>
        <v>14</v>
      </c>
      <c r="AM318" s="55">
        <v>26.4</v>
      </c>
      <c r="AN318" s="55">
        <v>23</v>
      </c>
      <c r="AO318" s="55">
        <v>21</v>
      </c>
      <c r="AP318" s="55">
        <v>8</v>
      </c>
      <c r="AQ318" s="55">
        <v>12.5</v>
      </c>
      <c r="AR318" s="55">
        <v>17</v>
      </c>
      <c r="AS318" s="55"/>
      <c r="AT318" s="55"/>
      <c r="AU318" s="55"/>
      <c r="AV318" s="55"/>
      <c r="AW318" s="55"/>
      <c r="AX318" s="55"/>
      <c r="AY318" s="55"/>
      <c r="AZ318" s="55"/>
      <c r="BA318" s="54"/>
      <c r="BB318" s="54"/>
      <c r="BC318" s="54"/>
      <c r="BD318" s="57"/>
      <c r="BE318" s="57"/>
      <c r="BF318" s="57"/>
      <c r="BG318" s="57"/>
      <c r="BH318" s="57"/>
      <c r="BI318" s="57"/>
    </row>
    <row r="319" spans="1:61" ht="18" customHeight="1" x14ac:dyDescent="0.3">
      <c r="A319" s="34">
        <v>2017</v>
      </c>
      <c r="B319" s="52" t="s">
        <v>5053</v>
      </c>
      <c r="C319" s="53" t="s">
        <v>6070</v>
      </c>
      <c r="D319" s="52" t="s">
        <v>12</v>
      </c>
      <c r="E319" s="54">
        <f>IFERROR(MIN(PH_Bidders),0)</f>
        <v>19</v>
      </c>
      <c r="F319" s="54">
        <f>IFERROR(MAX(PH_Bidders),0)</f>
        <v>44</v>
      </c>
      <c r="G319" s="54">
        <f>IFERROR(AVERAGE(PH_Bidders),0)</f>
        <v>30.471428571428572</v>
      </c>
      <c r="H319" s="55" t="str">
        <f>tbl_PH[[#This Row],[Item '#]]&amp;"     "&amp;tbl_PH[[#This Row],[Description]]&amp;"     ("&amp;tbl_PH[[#This Row],[Unit]]&amp;")"</f>
        <v>Special     Water - 4" HDPE Water Main w/304 backfill - Installed Complete     (LF)</v>
      </c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>
        <v>23.8</v>
      </c>
      <c r="AM319" s="55">
        <v>38.5</v>
      </c>
      <c r="AN319" s="55">
        <v>44</v>
      </c>
      <c r="AO319" s="55">
        <v>42</v>
      </c>
      <c r="AP319" s="55">
        <v>20</v>
      </c>
      <c r="AQ319" s="55">
        <v>19</v>
      </c>
      <c r="AR319" s="55">
        <v>26</v>
      </c>
      <c r="AS319" s="55"/>
      <c r="AT319" s="55"/>
      <c r="AU319" s="55"/>
      <c r="AV319" s="55"/>
      <c r="AW319" s="55"/>
      <c r="AX319" s="55"/>
      <c r="AY319" s="55"/>
      <c r="AZ319" s="55"/>
      <c r="BA319" s="54"/>
      <c r="BB319" s="54"/>
      <c r="BC319" s="54"/>
      <c r="BD319" s="57"/>
      <c r="BE319" s="57"/>
      <c r="BF319" s="57"/>
      <c r="BG319" s="57"/>
      <c r="BH319" s="57"/>
      <c r="BI319" s="57"/>
    </row>
    <row r="320" spans="1:61" ht="18" customHeight="1" x14ac:dyDescent="0.3">
      <c r="A320" s="34">
        <v>2017</v>
      </c>
      <c r="B320" s="52" t="s">
        <v>5053</v>
      </c>
      <c r="C320" s="53" t="s">
        <v>6071</v>
      </c>
      <c r="D320" s="52" t="s">
        <v>12</v>
      </c>
      <c r="E320" s="54">
        <f>IFERROR(MIN(PH_Bidders),0)</f>
        <v>10</v>
      </c>
      <c r="F320" s="54">
        <f>IFERROR(MAX(PH_Bidders),0)</f>
        <v>34.1</v>
      </c>
      <c r="G320" s="54">
        <f>IFERROR(AVERAGE(PH_Bidders),0)</f>
        <v>21.75714285714286</v>
      </c>
      <c r="H320" s="55" t="str">
        <f>tbl_PH[[#This Row],[Item '#]]&amp;"     "&amp;tbl_PH[[#This Row],[Description]]&amp;"     ("&amp;tbl_PH[[#This Row],[Unit]]&amp;")"</f>
        <v>Special     Water - 4" HDPE Water Main w/native backfill - Installed Complete     (LF)</v>
      </c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>
        <v>20.2</v>
      </c>
      <c r="AM320" s="55">
        <v>34.1</v>
      </c>
      <c r="AN320" s="55">
        <v>24</v>
      </c>
      <c r="AO320" s="55">
        <v>30</v>
      </c>
      <c r="AP320" s="55">
        <v>10</v>
      </c>
      <c r="AQ320" s="55">
        <v>12</v>
      </c>
      <c r="AR320" s="55">
        <v>22</v>
      </c>
      <c r="AS320" s="55"/>
      <c r="AT320" s="55"/>
      <c r="AU320" s="55"/>
      <c r="AV320" s="55"/>
      <c r="AW320" s="55"/>
      <c r="AX320" s="55"/>
      <c r="AY320" s="55"/>
      <c r="AZ320" s="55"/>
      <c r="BA320" s="54"/>
      <c r="BB320" s="54"/>
      <c r="BC320" s="54"/>
      <c r="BD320" s="57"/>
      <c r="BE320" s="57"/>
      <c r="BF320" s="57"/>
      <c r="BG320" s="57"/>
      <c r="BH320" s="57"/>
      <c r="BI320" s="57"/>
    </row>
    <row r="321" spans="1:61" ht="18" customHeight="1" x14ac:dyDescent="0.3">
      <c r="A321" s="34">
        <v>2017</v>
      </c>
      <c r="B321" s="52" t="s">
        <v>5053</v>
      </c>
      <c r="C321" s="53" t="s">
        <v>6072</v>
      </c>
      <c r="D321" s="52" t="s">
        <v>12</v>
      </c>
      <c r="E321" s="54">
        <f>IFERROR(MIN(PH_Bidders),0)</f>
        <v>18</v>
      </c>
      <c r="F321" s="54">
        <f>IFERROR(MAX(PH_Bidders),0)</f>
        <v>58</v>
      </c>
      <c r="G321" s="54">
        <f>IFERROR(AVERAGE(PH_Bidders),0)</f>
        <v>36.085714285714282</v>
      </c>
      <c r="H321" s="55" t="str">
        <f>tbl_PH[[#This Row],[Item '#]]&amp;"     "&amp;tbl_PH[[#This Row],[Description]]&amp;"     ("&amp;tbl_PH[[#This Row],[Unit]]&amp;")"</f>
        <v>Special     Water - 2" HDPE Service Branch to Welcome Center w/304 backfill - Installed Complete     (LF)</v>
      </c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>
        <v>29</v>
      </c>
      <c r="AM321" s="55">
        <v>50.6</v>
      </c>
      <c r="AN321" s="55">
        <v>42</v>
      </c>
      <c r="AO321" s="55">
        <v>58</v>
      </c>
      <c r="AP321" s="55">
        <v>20</v>
      </c>
      <c r="AQ321" s="55">
        <v>18</v>
      </c>
      <c r="AR321" s="55">
        <v>35</v>
      </c>
      <c r="AS321" s="55"/>
      <c r="AT321" s="55"/>
      <c r="AU321" s="55"/>
      <c r="AV321" s="55"/>
      <c r="AW321" s="55"/>
      <c r="AX321" s="55"/>
      <c r="AY321" s="55"/>
      <c r="AZ321" s="55"/>
      <c r="BA321" s="54"/>
      <c r="BB321" s="54"/>
      <c r="BC321" s="54"/>
      <c r="BD321" s="57"/>
      <c r="BE321" s="57"/>
      <c r="BF321" s="57"/>
      <c r="BG321" s="57"/>
      <c r="BH321" s="57"/>
      <c r="BI321" s="57"/>
    </row>
    <row r="322" spans="1:61" ht="18" customHeight="1" x14ac:dyDescent="0.3">
      <c r="A322" s="34">
        <v>2017</v>
      </c>
      <c r="B322" s="52" t="s">
        <v>5053</v>
      </c>
      <c r="C322" s="53" t="s">
        <v>6073</v>
      </c>
      <c r="D322" s="52" t="s">
        <v>12</v>
      </c>
      <c r="E322" s="54">
        <f>IFERROR(MIN(PH_Bidders),0)</f>
        <v>9</v>
      </c>
      <c r="F322" s="54">
        <f>IFERROR(MAX(PH_Bidders),0)</f>
        <v>26</v>
      </c>
      <c r="G322" s="54">
        <f>IFERROR(AVERAGE(PH_Bidders),0)</f>
        <v>18.485714285714288</v>
      </c>
      <c r="H322" s="55" t="str">
        <f>tbl_PH[[#This Row],[Item '#]]&amp;"     "&amp;tbl_PH[[#This Row],[Description]]&amp;"     ("&amp;tbl_PH[[#This Row],[Unit]]&amp;")"</f>
        <v>Special     Water - 2" HDPE Service Branch to Welcome Center w/native backfill - Installed Complete     (LF)</v>
      </c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>
        <v>18.899999999999999</v>
      </c>
      <c r="AM322" s="55">
        <v>22</v>
      </c>
      <c r="AN322" s="55">
        <v>18</v>
      </c>
      <c r="AO322" s="55">
        <v>26</v>
      </c>
      <c r="AP322" s="55">
        <v>9</v>
      </c>
      <c r="AQ322" s="55">
        <v>11.5</v>
      </c>
      <c r="AR322" s="55">
        <v>24</v>
      </c>
      <c r="AS322" s="55"/>
      <c r="AT322" s="55"/>
      <c r="AU322" s="55"/>
      <c r="AV322" s="55"/>
      <c r="AW322" s="55"/>
      <c r="AX322" s="55"/>
      <c r="AY322" s="55"/>
      <c r="AZ322" s="55"/>
      <c r="BA322" s="54"/>
      <c r="BB322" s="54"/>
      <c r="BC322" s="54"/>
      <c r="BD322" s="57"/>
      <c r="BE322" s="57"/>
      <c r="BF322" s="57"/>
      <c r="BG322" s="57"/>
      <c r="BH322" s="57"/>
      <c r="BI322" s="57"/>
    </row>
    <row r="323" spans="1:61" ht="18" customHeight="1" x14ac:dyDescent="0.3">
      <c r="A323" s="34">
        <v>2017</v>
      </c>
      <c r="B323" s="52" t="s">
        <v>5053</v>
      </c>
      <c r="C323" s="53" t="s">
        <v>6074</v>
      </c>
      <c r="D323" s="52" t="s">
        <v>12</v>
      </c>
      <c r="E323" s="54">
        <f>IFERROR(MIN(PH_Bidders),0)</f>
        <v>18</v>
      </c>
      <c r="F323" s="54">
        <f>IFERROR(MAX(PH_Bidders),0)</f>
        <v>50</v>
      </c>
      <c r="G323" s="54">
        <f>IFERROR(AVERAGE(PH_Bidders),0)</f>
        <v>32.571428571428569</v>
      </c>
      <c r="H323" s="55" t="str">
        <f>tbl_PH[[#This Row],[Item '#]]&amp;"     "&amp;tbl_PH[[#This Row],[Description]]&amp;"     ("&amp;tbl_PH[[#This Row],[Unit]]&amp;")"</f>
        <v>Special     Water - 1" HDPE Service Branch to Marina w/304 backfill - Installed Complete     (LF)</v>
      </c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>
        <v>26.5</v>
      </c>
      <c r="AM323" s="55">
        <v>33</v>
      </c>
      <c r="AN323" s="55">
        <v>40</v>
      </c>
      <c r="AO323" s="55">
        <v>50</v>
      </c>
      <c r="AP323" s="55">
        <v>18</v>
      </c>
      <c r="AQ323" s="55">
        <v>27.5</v>
      </c>
      <c r="AR323" s="55">
        <v>33</v>
      </c>
      <c r="AS323" s="55"/>
      <c r="AT323" s="55"/>
      <c r="AU323" s="55"/>
      <c r="AV323" s="55"/>
      <c r="AW323" s="55"/>
      <c r="AX323" s="55"/>
      <c r="AY323" s="55"/>
      <c r="AZ323" s="55"/>
      <c r="BA323" s="54"/>
      <c r="BB323" s="54"/>
      <c r="BC323" s="54"/>
      <c r="BD323" s="57"/>
      <c r="BE323" s="57"/>
      <c r="BF323" s="57"/>
      <c r="BG323" s="57"/>
      <c r="BH323" s="57"/>
      <c r="BI323" s="57"/>
    </row>
    <row r="324" spans="1:61" ht="18" customHeight="1" x14ac:dyDescent="0.3">
      <c r="A324" s="34">
        <v>2017</v>
      </c>
      <c r="B324" s="52" t="s">
        <v>5053</v>
      </c>
      <c r="C324" s="53" t="s">
        <v>6075</v>
      </c>
      <c r="D324" s="52" t="s">
        <v>12</v>
      </c>
      <c r="E324" s="54">
        <f>IFERROR(MIN(PH_Bidders),0)</f>
        <v>8</v>
      </c>
      <c r="F324" s="54">
        <f>IFERROR(MAX(PH_Bidders),0)</f>
        <v>47</v>
      </c>
      <c r="G324" s="54">
        <f>IFERROR(AVERAGE(PH_Bidders),0)</f>
        <v>19.900000000000002</v>
      </c>
      <c r="H324" s="55" t="str">
        <f>tbl_PH[[#This Row],[Item '#]]&amp;"     "&amp;tbl_PH[[#This Row],[Description]]&amp;"     ("&amp;tbl_PH[[#This Row],[Unit]]&amp;")"</f>
        <v>Special     Water - 1" HDPE Service Branch to Marina w/native backfill - Installed Complete     (LF)</v>
      </c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>
        <v>16.600000000000001</v>
      </c>
      <c r="AM324" s="55">
        <v>13.2</v>
      </c>
      <c r="AN324" s="55">
        <v>22</v>
      </c>
      <c r="AO324" s="55">
        <v>47</v>
      </c>
      <c r="AP324" s="55">
        <v>8</v>
      </c>
      <c r="AQ324" s="55">
        <v>10.5</v>
      </c>
      <c r="AR324" s="55">
        <v>22</v>
      </c>
      <c r="AS324" s="55"/>
      <c r="AT324" s="55"/>
      <c r="AU324" s="55"/>
      <c r="AV324" s="55"/>
      <c r="AW324" s="55"/>
      <c r="AX324" s="55"/>
      <c r="AY324" s="55"/>
      <c r="AZ324" s="55"/>
      <c r="BA324" s="54"/>
      <c r="BB324" s="54"/>
      <c r="BC324" s="54"/>
      <c r="BD324" s="57"/>
      <c r="BE324" s="57"/>
      <c r="BF324" s="57"/>
      <c r="BG324" s="57"/>
      <c r="BH324" s="57"/>
      <c r="BI324" s="57"/>
    </row>
    <row r="325" spans="1:61" ht="18" customHeight="1" x14ac:dyDescent="0.3">
      <c r="A325" s="34">
        <v>2017</v>
      </c>
      <c r="B325" s="52" t="s">
        <v>5053</v>
      </c>
      <c r="C325" s="53" t="s">
        <v>6076</v>
      </c>
      <c r="D325" s="52" t="s">
        <v>59</v>
      </c>
      <c r="E325" s="54">
        <f>IFERROR(MIN(PH_Bidders),0)</f>
        <v>156</v>
      </c>
      <c r="F325" s="54">
        <f>IFERROR(MAX(PH_Bidders),0)</f>
        <v>2700</v>
      </c>
      <c r="G325" s="54">
        <f>IFERROR(AVERAGE(PH_Bidders),0)</f>
        <v>1855.4142857142856</v>
      </c>
      <c r="H325" s="55" t="str">
        <f>tbl_PH[[#This Row],[Item '#]]&amp;"     "&amp;tbl_PH[[#This Row],[Description]]&amp;"     ("&amp;tbl_PH[[#This Row],[Unit]]&amp;")"</f>
        <v>Special     Water Lateral - 1" water line, valve assembly, water connection     (EA)</v>
      </c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>
        <v>1504</v>
      </c>
      <c r="AM325" s="55">
        <v>2688.4</v>
      </c>
      <c r="AN325" s="55">
        <v>2320</v>
      </c>
      <c r="AO325" s="55">
        <v>2700</v>
      </c>
      <c r="AP325" s="55">
        <v>156</v>
      </c>
      <c r="AQ325" s="55">
        <v>1969.5</v>
      </c>
      <c r="AR325" s="55">
        <v>1650</v>
      </c>
      <c r="AS325" s="55"/>
      <c r="AT325" s="55"/>
      <c r="AU325" s="55"/>
      <c r="AV325" s="55"/>
      <c r="AW325" s="55"/>
      <c r="AX325" s="55"/>
      <c r="AY325" s="55"/>
      <c r="AZ325" s="55"/>
      <c r="BA325" s="54"/>
      <c r="BB325" s="54"/>
      <c r="BC325" s="54"/>
      <c r="BD325" s="57"/>
      <c r="BE325" s="57"/>
      <c r="BF325" s="57"/>
      <c r="BG325" s="57"/>
      <c r="BH325" s="57"/>
      <c r="BI325" s="57"/>
    </row>
    <row r="326" spans="1:61" ht="18" customHeight="1" x14ac:dyDescent="0.3">
      <c r="A326" s="34">
        <v>2017</v>
      </c>
      <c r="B326" s="52" t="s">
        <v>5053</v>
      </c>
      <c r="C326" s="53" t="s">
        <v>6077</v>
      </c>
      <c r="D326" s="52" t="s">
        <v>59</v>
      </c>
      <c r="E326" s="54">
        <f>IFERROR(MIN(PH_Bidders),0)</f>
        <v>800</v>
      </c>
      <c r="F326" s="54">
        <f>IFERROR(MAX(PH_Bidders),0)</f>
        <v>3700</v>
      </c>
      <c r="G326" s="54">
        <f>IFERROR(AVERAGE(PH_Bidders),0)</f>
        <v>2137.4714285714285</v>
      </c>
      <c r="H326" s="55" t="str">
        <f>tbl_PH[[#This Row],[Item '#]]&amp;"     "&amp;tbl_PH[[#This Row],[Description]]&amp;"     ("&amp;tbl_PH[[#This Row],[Unit]]&amp;")"</f>
        <v>Special     Water Lateral to Prefabricated Restroom – 1”     (EA)</v>
      </c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>
        <v>2035.3</v>
      </c>
      <c r="AM326" s="55">
        <v>2458.5</v>
      </c>
      <c r="AN326" s="55">
        <v>2854</v>
      </c>
      <c r="AO326" s="55">
        <v>3700</v>
      </c>
      <c r="AP326" s="55">
        <v>800</v>
      </c>
      <c r="AQ326" s="55">
        <v>2014.5</v>
      </c>
      <c r="AR326" s="55">
        <v>1100</v>
      </c>
      <c r="AS326" s="55"/>
      <c r="AT326" s="55"/>
      <c r="AU326" s="55"/>
      <c r="AV326" s="55"/>
      <c r="AW326" s="55"/>
      <c r="AX326" s="55"/>
      <c r="AY326" s="55"/>
      <c r="AZ326" s="55"/>
      <c r="BA326" s="54"/>
      <c r="BB326" s="54"/>
      <c r="BC326" s="54"/>
      <c r="BD326" s="57"/>
      <c r="BE326" s="57"/>
      <c r="BF326" s="57"/>
      <c r="BG326" s="57"/>
      <c r="BH326" s="57"/>
      <c r="BI326" s="57"/>
    </row>
    <row r="327" spans="1:61" ht="18" customHeight="1" x14ac:dyDescent="0.3">
      <c r="A327" s="34">
        <v>2017</v>
      </c>
      <c r="B327" s="52" t="s">
        <v>5053</v>
      </c>
      <c r="C327" s="53" t="s">
        <v>6078</v>
      </c>
      <c r="D327" s="52" t="s">
        <v>59</v>
      </c>
      <c r="E327" s="54">
        <f>IFERROR(MIN(PH_Bidders),0)</f>
        <v>800</v>
      </c>
      <c r="F327" s="54">
        <f>IFERROR(MAX(PH_Bidders),0)</f>
        <v>4200</v>
      </c>
      <c r="G327" s="54">
        <f>IFERROR(AVERAGE(PH_Bidders),0)</f>
        <v>2492.7714285714287</v>
      </c>
      <c r="H327" s="55" t="str">
        <f>tbl_PH[[#This Row],[Item '#]]&amp;"     "&amp;tbl_PH[[#This Row],[Description]]&amp;"     ("&amp;tbl_PH[[#This Row],[Unit]]&amp;")"</f>
        <v>Special     Water Lateral to MP Area 9 Toilet/Showerhouse – 2”     (EA)</v>
      </c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>
        <v>1500</v>
      </c>
      <c r="AM327" s="55">
        <v>3100.9</v>
      </c>
      <c r="AN327" s="55">
        <v>4200</v>
      </c>
      <c r="AO327" s="55">
        <v>2800</v>
      </c>
      <c r="AP327" s="55">
        <v>800</v>
      </c>
      <c r="AQ327" s="55">
        <v>3148.5</v>
      </c>
      <c r="AR327" s="55">
        <v>1900</v>
      </c>
      <c r="AS327" s="55"/>
      <c r="AT327" s="55"/>
      <c r="AU327" s="55"/>
      <c r="AV327" s="55"/>
      <c r="AW327" s="55"/>
      <c r="AX327" s="55"/>
      <c r="AY327" s="55"/>
      <c r="AZ327" s="55"/>
      <c r="BA327" s="54"/>
      <c r="BB327" s="54"/>
      <c r="BC327" s="54"/>
      <c r="BD327" s="57"/>
      <c r="BE327" s="57"/>
      <c r="BF327" s="57"/>
      <c r="BG327" s="57"/>
      <c r="BH327" s="57"/>
      <c r="BI327" s="57"/>
    </row>
    <row r="328" spans="1:61" ht="18" customHeight="1" x14ac:dyDescent="0.3">
      <c r="A328" s="34">
        <v>2017</v>
      </c>
      <c r="B328" s="52" t="s">
        <v>5053</v>
      </c>
      <c r="C328" s="53" t="s">
        <v>5104</v>
      </c>
      <c r="D328" s="52" t="s">
        <v>59</v>
      </c>
      <c r="E328" s="54">
        <f>IFERROR(MIN(PH_Bidders),0)</f>
        <v>730</v>
      </c>
      <c r="F328" s="54">
        <f>IFERROR(MAX(PH_Bidders),0)</f>
        <v>1500</v>
      </c>
      <c r="G328" s="54">
        <f>IFERROR(AVERAGE(PH_Bidders),0)</f>
        <v>1040.9142857142856</v>
      </c>
      <c r="H328" s="55" t="str">
        <f>tbl_PH[[#This Row],[Item '#]]&amp;"     "&amp;tbl_PH[[#This Row],[Description]]&amp;"     ("&amp;tbl_PH[[#This Row],[Unit]]&amp;")"</f>
        <v>Special     4"  Water Valve Assembly and Box     (EA)</v>
      </c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>
        <v>730</v>
      </c>
      <c r="AM328" s="55">
        <v>752.4</v>
      </c>
      <c r="AN328" s="55">
        <v>1000</v>
      </c>
      <c r="AO328" s="55">
        <v>1400</v>
      </c>
      <c r="AP328" s="55">
        <v>1000</v>
      </c>
      <c r="AQ328" s="55">
        <v>904</v>
      </c>
      <c r="AR328" s="55">
        <v>1500</v>
      </c>
      <c r="AS328" s="55"/>
      <c r="AT328" s="55"/>
      <c r="AU328" s="55"/>
      <c r="AV328" s="55"/>
      <c r="AW328" s="55"/>
      <c r="AX328" s="55"/>
      <c r="AY328" s="55"/>
      <c r="AZ328" s="55"/>
      <c r="BA328" s="54"/>
      <c r="BB328" s="54"/>
      <c r="BC328" s="54"/>
      <c r="BD328" s="57"/>
      <c r="BE328" s="57"/>
      <c r="BF328" s="57"/>
      <c r="BG328" s="57"/>
      <c r="BH328" s="57"/>
      <c r="BI328" s="57"/>
    </row>
    <row r="329" spans="1:61" ht="18" customHeight="1" x14ac:dyDescent="0.3">
      <c r="A329" s="34">
        <v>2017</v>
      </c>
      <c r="B329" s="52" t="s">
        <v>5053</v>
      </c>
      <c r="C329" s="53" t="s">
        <v>5105</v>
      </c>
      <c r="D329" s="52" t="s">
        <v>59</v>
      </c>
      <c r="E329" s="54">
        <f>IFERROR(MIN(PH_Bidders),0)</f>
        <v>500</v>
      </c>
      <c r="F329" s="54">
        <f>IFERROR(MAX(PH_Bidders),0)</f>
        <v>923</v>
      </c>
      <c r="G329" s="54">
        <f>IFERROR(AVERAGE(PH_Bidders),0)</f>
        <v>703.82857142857142</v>
      </c>
      <c r="H329" s="55" t="str">
        <f>tbl_PH[[#This Row],[Item '#]]&amp;"     "&amp;tbl_PH[[#This Row],[Description]]&amp;"     ("&amp;tbl_PH[[#This Row],[Unit]]&amp;")"</f>
        <v>Special     2"  Water Valve Assembly and Box     (EA)</v>
      </c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>
        <v>923</v>
      </c>
      <c r="AM329" s="55">
        <v>547.79999999999995</v>
      </c>
      <c r="AN329" s="55">
        <v>750</v>
      </c>
      <c r="AO329" s="55">
        <v>815</v>
      </c>
      <c r="AP329" s="55">
        <v>500</v>
      </c>
      <c r="AQ329" s="55">
        <v>541</v>
      </c>
      <c r="AR329" s="55">
        <v>850</v>
      </c>
      <c r="AS329" s="55"/>
      <c r="AT329" s="55"/>
      <c r="AU329" s="55"/>
      <c r="AV329" s="55"/>
      <c r="AW329" s="55"/>
      <c r="AX329" s="55"/>
      <c r="AY329" s="55"/>
      <c r="AZ329" s="55"/>
      <c r="BA329" s="54"/>
      <c r="BB329" s="54"/>
      <c r="BC329" s="54"/>
      <c r="BD329" s="57"/>
      <c r="BE329" s="57"/>
      <c r="BF329" s="57"/>
      <c r="BG329" s="57"/>
      <c r="BH329" s="57"/>
      <c r="BI329" s="57"/>
    </row>
    <row r="330" spans="1:61" ht="18" customHeight="1" x14ac:dyDescent="0.3">
      <c r="A330" s="34">
        <v>2017</v>
      </c>
      <c r="B330" s="52" t="s">
        <v>5053</v>
      </c>
      <c r="C330" s="53" t="s">
        <v>6079</v>
      </c>
      <c r="D330" s="52" t="s">
        <v>59</v>
      </c>
      <c r="E330" s="54">
        <f>IFERROR(MIN(PH_Bidders),0)</f>
        <v>200</v>
      </c>
      <c r="F330" s="54">
        <f>IFERROR(MAX(PH_Bidders),0)</f>
        <v>550</v>
      </c>
      <c r="G330" s="54">
        <f>IFERROR(AVERAGE(PH_Bidders),0)</f>
        <v>371.57142857142856</v>
      </c>
      <c r="H330" s="55" t="str">
        <f>tbl_PH[[#This Row],[Item '#]]&amp;"     "&amp;tbl_PH[[#This Row],[Description]]&amp;"     ("&amp;tbl_PH[[#This Row],[Unit]]&amp;")"</f>
        <v>Special     1"  Water Valve Assembly and Box     (EA)</v>
      </c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>
        <v>450</v>
      </c>
      <c r="AM330" s="55">
        <v>253</v>
      </c>
      <c r="AN330" s="55">
        <v>450</v>
      </c>
      <c r="AO330" s="55">
        <v>550</v>
      </c>
      <c r="AP330" s="55">
        <v>200</v>
      </c>
      <c r="AQ330" s="55">
        <v>298</v>
      </c>
      <c r="AR330" s="55">
        <v>400</v>
      </c>
      <c r="AS330" s="55"/>
      <c r="AT330" s="55"/>
      <c r="AU330" s="55"/>
      <c r="AV330" s="55"/>
      <c r="AW330" s="55"/>
      <c r="AX330" s="55"/>
      <c r="AY330" s="55"/>
      <c r="AZ330" s="55"/>
      <c r="BA330" s="54"/>
      <c r="BB330" s="54"/>
      <c r="BC330" s="54"/>
      <c r="BD330" s="57"/>
      <c r="BE330" s="57"/>
      <c r="BF330" s="57"/>
      <c r="BG330" s="57"/>
      <c r="BH330" s="57"/>
      <c r="BI330" s="57"/>
    </row>
    <row r="331" spans="1:61" ht="18" customHeight="1" x14ac:dyDescent="0.3">
      <c r="A331" s="34">
        <v>2017</v>
      </c>
      <c r="B331" s="52" t="s">
        <v>5053</v>
      </c>
      <c r="C331" s="53" t="s">
        <v>6080</v>
      </c>
      <c r="D331" s="52" t="s">
        <v>59</v>
      </c>
      <c r="E331" s="54">
        <f>IFERROR(MIN(PH_Bidders),0)</f>
        <v>148.5</v>
      </c>
      <c r="F331" s="54">
        <f>IFERROR(MAX(PH_Bidders),0)</f>
        <v>640</v>
      </c>
      <c r="G331" s="54">
        <f>IFERROR(AVERAGE(PH_Bidders),0)</f>
        <v>298.48571428571432</v>
      </c>
      <c r="H331" s="55" t="str">
        <f>tbl_PH[[#This Row],[Item '#]]&amp;"     "&amp;tbl_PH[[#This Row],[Description]]&amp;"     ("&amp;tbl_PH[[#This Row],[Unit]]&amp;")"</f>
        <v>Special     4'' X 4'' Tee     (EA)</v>
      </c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>
        <v>178</v>
      </c>
      <c r="AM331" s="55">
        <v>152.9</v>
      </c>
      <c r="AN331" s="55">
        <v>450</v>
      </c>
      <c r="AO331" s="55">
        <v>640</v>
      </c>
      <c r="AP331" s="55">
        <v>320</v>
      </c>
      <c r="AQ331" s="55">
        <v>148.5</v>
      </c>
      <c r="AR331" s="55">
        <v>200</v>
      </c>
      <c r="AS331" s="55"/>
      <c r="AT331" s="55"/>
      <c r="AU331" s="55"/>
      <c r="AV331" s="55"/>
      <c r="AW331" s="55"/>
      <c r="AX331" s="55"/>
      <c r="AY331" s="55"/>
      <c r="AZ331" s="55"/>
      <c r="BA331" s="54"/>
      <c r="BB331" s="54"/>
      <c r="BC331" s="54"/>
      <c r="BD331" s="57"/>
      <c r="BE331" s="57"/>
      <c r="BF331" s="57"/>
      <c r="BG331" s="57"/>
      <c r="BH331" s="57"/>
      <c r="BI331" s="57"/>
    </row>
    <row r="332" spans="1:61" ht="18" customHeight="1" x14ac:dyDescent="0.3">
      <c r="A332" s="34">
        <v>2017</v>
      </c>
      <c r="B332" s="52" t="s">
        <v>5053</v>
      </c>
      <c r="C332" s="53" t="s">
        <v>6081</v>
      </c>
      <c r="D332" s="52" t="s">
        <v>59</v>
      </c>
      <c r="E332" s="54">
        <f>IFERROR(MIN(PH_Bidders),0)</f>
        <v>100.1</v>
      </c>
      <c r="F332" s="54">
        <f>IFERROR(MAX(PH_Bidders),0)</f>
        <v>650</v>
      </c>
      <c r="G332" s="54">
        <f>IFERROR(AVERAGE(PH_Bidders),0)</f>
        <v>280.15714285714284</v>
      </c>
      <c r="H332" s="55" t="str">
        <f>tbl_PH[[#This Row],[Item '#]]&amp;"     "&amp;tbl_PH[[#This Row],[Description]]&amp;"     ("&amp;tbl_PH[[#This Row],[Unit]]&amp;")"</f>
        <v>Special     4'' X 2'' Tee     (EA)</v>
      </c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>
        <v>170</v>
      </c>
      <c r="AM332" s="55">
        <v>100.1</v>
      </c>
      <c r="AN332" s="55">
        <v>300</v>
      </c>
      <c r="AO332" s="55">
        <v>650</v>
      </c>
      <c r="AP332" s="55">
        <v>310</v>
      </c>
      <c r="AQ332" s="55">
        <v>231</v>
      </c>
      <c r="AR332" s="55">
        <v>200</v>
      </c>
      <c r="AS332" s="55"/>
      <c r="AT332" s="55"/>
      <c r="AU332" s="55"/>
      <c r="AV332" s="55"/>
      <c r="AW332" s="55"/>
      <c r="AX332" s="55"/>
      <c r="AY332" s="55"/>
      <c r="AZ332" s="55"/>
      <c r="BA332" s="54"/>
      <c r="BB332" s="54"/>
      <c r="BC332" s="54"/>
      <c r="BD332" s="57"/>
      <c r="BE332" s="57"/>
      <c r="BF332" s="57"/>
      <c r="BG332" s="57"/>
      <c r="BH332" s="57"/>
      <c r="BI332" s="57"/>
    </row>
    <row r="333" spans="1:61" ht="18" customHeight="1" x14ac:dyDescent="0.3">
      <c r="A333" s="34">
        <v>2017</v>
      </c>
      <c r="B333" s="52" t="s">
        <v>5053</v>
      </c>
      <c r="C333" s="53" t="s">
        <v>6082</v>
      </c>
      <c r="D333" s="52" t="s">
        <v>59</v>
      </c>
      <c r="E333" s="54">
        <f>IFERROR(MIN(PH_Bidders),0)</f>
        <v>27.5</v>
      </c>
      <c r="F333" s="54">
        <f>IFERROR(MAX(PH_Bidders),0)</f>
        <v>350</v>
      </c>
      <c r="G333" s="54">
        <f>IFERROR(AVERAGE(PH_Bidders),0)</f>
        <v>161.64285714285714</v>
      </c>
      <c r="H333" s="55" t="str">
        <f>tbl_PH[[#This Row],[Item '#]]&amp;"     "&amp;tbl_PH[[#This Row],[Description]]&amp;"     ("&amp;tbl_PH[[#This Row],[Unit]]&amp;")"</f>
        <v>Special     2'' X 2'' Tee     (EA)</v>
      </c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>
        <v>135</v>
      </c>
      <c r="AM333" s="55">
        <v>27.5</v>
      </c>
      <c r="AN333" s="55">
        <v>140</v>
      </c>
      <c r="AO333" s="55">
        <v>350</v>
      </c>
      <c r="AP333" s="55">
        <v>230</v>
      </c>
      <c r="AQ333" s="55">
        <v>99</v>
      </c>
      <c r="AR333" s="55">
        <v>150</v>
      </c>
      <c r="AS333" s="55"/>
      <c r="AT333" s="55"/>
      <c r="AU333" s="55"/>
      <c r="AV333" s="55"/>
      <c r="AW333" s="55"/>
      <c r="AX333" s="55"/>
      <c r="AY333" s="55"/>
      <c r="AZ333" s="55"/>
      <c r="BA333" s="54"/>
      <c r="BB333" s="54"/>
      <c r="BC333" s="54"/>
      <c r="BD333" s="57"/>
      <c r="BE333" s="57"/>
      <c r="BF333" s="57"/>
      <c r="BG333" s="57"/>
      <c r="BH333" s="57"/>
      <c r="BI333" s="57"/>
    </row>
    <row r="334" spans="1:61" ht="18" customHeight="1" x14ac:dyDescent="0.3">
      <c r="A334" s="34">
        <v>2017</v>
      </c>
      <c r="B334" s="52" t="s">
        <v>5053</v>
      </c>
      <c r="C334" s="53" t="s">
        <v>6083</v>
      </c>
      <c r="D334" s="52" t="s">
        <v>59</v>
      </c>
      <c r="E334" s="54">
        <f>IFERROR(MIN(PH_Bidders),0)</f>
        <v>29.7</v>
      </c>
      <c r="F334" s="54">
        <f>IFERROR(MAX(PH_Bidders),0)</f>
        <v>350</v>
      </c>
      <c r="G334" s="54">
        <f>IFERROR(AVERAGE(PH_Bidders),0)</f>
        <v>189.74285714285716</v>
      </c>
      <c r="H334" s="55" t="str">
        <f>tbl_PH[[#This Row],[Item '#]]&amp;"     "&amp;tbl_PH[[#This Row],[Description]]&amp;"     ("&amp;tbl_PH[[#This Row],[Unit]]&amp;")"</f>
        <v>Special     2'' X 1'' Tee     (EA)</v>
      </c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>
        <v>202</v>
      </c>
      <c r="AM334" s="55">
        <v>29.7</v>
      </c>
      <c r="AN334" s="55">
        <v>210</v>
      </c>
      <c r="AO334" s="55">
        <v>350</v>
      </c>
      <c r="AP334" s="55">
        <v>210</v>
      </c>
      <c r="AQ334" s="55">
        <v>176.5</v>
      </c>
      <c r="AR334" s="55">
        <v>150</v>
      </c>
      <c r="AS334" s="55"/>
      <c r="AT334" s="55"/>
      <c r="AU334" s="55"/>
      <c r="AV334" s="55"/>
      <c r="AW334" s="55"/>
      <c r="AX334" s="55"/>
      <c r="AY334" s="55"/>
      <c r="AZ334" s="55"/>
      <c r="BA334" s="54"/>
      <c r="BB334" s="54"/>
      <c r="BC334" s="54"/>
      <c r="BD334" s="57"/>
      <c r="BE334" s="57"/>
      <c r="BF334" s="57"/>
      <c r="BG334" s="57"/>
      <c r="BH334" s="57"/>
      <c r="BI334" s="57"/>
    </row>
    <row r="335" spans="1:61" ht="18" customHeight="1" x14ac:dyDescent="0.3">
      <c r="A335" s="34">
        <v>2017</v>
      </c>
      <c r="B335" s="52" t="s">
        <v>5053</v>
      </c>
      <c r="C335" s="53" t="s">
        <v>6084</v>
      </c>
      <c r="D335" s="52" t="s">
        <v>59</v>
      </c>
      <c r="E335" s="54">
        <f>IFERROR(MIN(PH_Bidders),0)</f>
        <v>19.8</v>
      </c>
      <c r="F335" s="54">
        <f>IFERROR(MAX(PH_Bidders),0)</f>
        <v>300</v>
      </c>
      <c r="G335" s="54">
        <f>IFERROR(AVERAGE(PH_Bidders),0)</f>
        <v>163.82857142857142</v>
      </c>
      <c r="H335" s="55" t="str">
        <f>tbl_PH[[#This Row],[Item '#]]&amp;"     "&amp;tbl_PH[[#This Row],[Description]]&amp;"     ("&amp;tbl_PH[[#This Row],[Unit]]&amp;")"</f>
        <v>Special     1'' X 1'' Tee     (EA)</v>
      </c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>
        <v>202</v>
      </c>
      <c r="AM335" s="55">
        <v>19.8</v>
      </c>
      <c r="AN335" s="55">
        <v>195</v>
      </c>
      <c r="AO335" s="55">
        <v>300</v>
      </c>
      <c r="AP335" s="55">
        <v>160</v>
      </c>
      <c r="AQ335" s="55">
        <v>170</v>
      </c>
      <c r="AR335" s="55">
        <v>100</v>
      </c>
      <c r="AS335" s="55"/>
      <c r="AT335" s="55"/>
      <c r="AU335" s="55"/>
      <c r="AV335" s="55"/>
      <c r="AW335" s="55"/>
      <c r="AX335" s="55"/>
      <c r="AY335" s="55"/>
      <c r="AZ335" s="55"/>
      <c r="BA335" s="54"/>
      <c r="BB335" s="54"/>
      <c r="BC335" s="54"/>
      <c r="BD335" s="57"/>
      <c r="BE335" s="57"/>
      <c r="BF335" s="57"/>
      <c r="BG335" s="57"/>
      <c r="BH335" s="57"/>
      <c r="BI335" s="57"/>
    </row>
    <row r="336" spans="1:61" ht="18" customHeight="1" x14ac:dyDescent="0.3">
      <c r="A336" s="34">
        <v>2017</v>
      </c>
      <c r="B336" s="52" t="s">
        <v>5053</v>
      </c>
      <c r="C336" s="53" t="s">
        <v>5107</v>
      </c>
      <c r="D336" s="52" t="s">
        <v>59</v>
      </c>
      <c r="E336" s="54">
        <f>IFERROR(MIN(PH_Bidders),0)</f>
        <v>55</v>
      </c>
      <c r="F336" s="54">
        <f>IFERROR(MAX(PH_Bidders),0)</f>
        <v>500</v>
      </c>
      <c r="G336" s="54">
        <f>IFERROR(AVERAGE(PH_Bidders),0)</f>
        <v>244.85714285714286</v>
      </c>
      <c r="H336" s="55" t="str">
        <f>tbl_PH[[#This Row],[Item '#]]&amp;"     "&amp;tbl_PH[[#This Row],[Description]]&amp;"     ("&amp;tbl_PH[[#This Row],[Unit]]&amp;")"</f>
        <v>Special     4” X 2” Reducer     (EA)</v>
      </c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>
        <v>325</v>
      </c>
      <c r="AM336" s="55">
        <v>55</v>
      </c>
      <c r="AN336" s="55">
        <v>250</v>
      </c>
      <c r="AO336" s="55">
        <v>500</v>
      </c>
      <c r="AP336" s="55">
        <v>180</v>
      </c>
      <c r="AQ336" s="55">
        <v>204</v>
      </c>
      <c r="AR336" s="55">
        <v>200</v>
      </c>
      <c r="AS336" s="55"/>
      <c r="AT336" s="55"/>
      <c r="AU336" s="55"/>
      <c r="AV336" s="55"/>
      <c r="AW336" s="55"/>
      <c r="AX336" s="55"/>
      <c r="AY336" s="55"/>
      <c r="AZ336" s="55"/>
      <c r="BA336" s="54"/>
      <c r="BB336" s="54"/>
      <c r="BC336" s="54"/>
      <c r="BD336" s="57"/>
      <c r="BE336" s="57"/>
      <c r="BF336" s="57"/>
      <c r="BG336" s="57"/>
      <c r="BH336" s="57"/>
      <c r="BI336" s="57"/>
    </row>
    <row r="337" spans="1:61" ht="18" customHeight="1" x14ac:dyDescent="0.3">
      <c r="A337" s="34">
        <v>2017</v>
      </c>
      <c r="B337" s="52" t="s">
        <v>5053</v>
      </c>
      <c r="C337" s="53" t="s">
        <v>6085</v>
      </c>
      <c r="D337" s="52" t="s">
        <v>59</v>
      </c>
      <c r="E337" s="54">
        <f>IFERROR(MIN(PH_Bidders),0)</f>
        <v>41.8</v>
      </c>
      <c r="F337" s="54">
        <f>IFERROR(MAX(PH_Bidders),0)</f>
        <v>325</v>
      </c>
      <c r="G337" s="54">
        <f>IFERROR(AVERAGE(PH_Bidders),0)</f>
        <v>136.4</v>
      </c>
      <c r="H337" s="55" t="str">
        <f>tbl_PH[[#This Row],[Item '#]]&amp;"     "&amp;tbl_PH[[#This Row],[Description]]&amp;"     ("&amp;tbl_PH[[#This Row],[Unit]]&amp;")"</f>
        <v>Special     2” X 1” Reducer     (EA)</v>
      </c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>
        <v>135</v>
      </c>
      <c r="AM337" s="55">
        <v>41.8</v>
      </c>
      <c r="AN337" s="55">
        <v>100</v>
      </c>
      <c r="AO337" s="55">
        <v>325</v>
      </c>
      <c r="AP337" s="55">
        <v>130</v>
      </c>
      <c r="AQ337" s="55">
        <v>98</v>
      </c>
      <c r="AR337" s="55">
        <v>125</v>
      </c>
      <c r="AS337" s="55"/>
      <c r="AT337" s="55"/>
      <c r="AU337" s="55"/>
      <c r="AV337" s="55"/>
      <c r="AW337" s="55"/>
      <c r="AX337" s="55"/>
      <c r="AY337" s="55"/>
      <c r="AZ337" s="55"/>
      <c r="BA337" s="54"/>
      <c r="BB337" s="54"/>
      <c r="BC337" s="54"/>
      <c r="BD337" s="57"/>
      <c r="BE337" s="57"/>
      <c r="BF337" s="57"/>
      <c r="BG337" s="57"/>
      <c r="BH337" s="57"/>
      <c r="BI337" s="57"/>
    </row>
    <row r="338" spans="1:61" ht="18" customHeight="1" x14ac:dyDescent="0.3">
      <c r="A338" s="34">
        <v>2017</v>
      </c>
      <c r="B338" s="52" t="s">
        <v>5053</v>
      </c>
      <c r="C338" s="53" t="s">
        <v>5108</v>
      </c>
      <c r="D338" s="52" t="s">
        <v>59</v>
      </c>
      <c r="E338" s="54">
        <f>IFERROR(MIN(PH_Bidders),0)</f>
        <v>1680</v>
      </c>
      <c r="F338" s="54">
        <f>IFERROR(MAX(PH_Bidders),0)</f>
        <v>3998.5</v>
      </c>
      <c r="G338" s="54">
        <f>IFERROR(AVERAGE(PH_Bidders),0)</f>
        <v>3072.6428571428573</v>
      </c>
      <c r="H338" s="55" t="str">
        <f>tbl_PH[[#This Row],[Item '#]]&amp;"     "&amp;tbl_PH[[#This Row],[Description]]&amp;"     ("&amp;tbl_PH[[#This Row],[Unit]]&amp;")"</f>
        <v>Special     Furnish and Install Flush Hydrant      (EA)</v>
      </c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>
        <v>2750</v>
      </c>
      <c r="AM338" s="55">
        <v>3998.5</v>
      </c>
      <c r="AN338" s="55">
        <v>2850</v>
      </c>
      <c r="AO338" s="55">
        <v>3000</v>
      </c>
      <c r="AP338" s="55">
        <v>1680</v>
      </c>
      <c r="AQ338" s="55">
        <v>3430</v>
      </c>
      <c r="AR338" s="55">
        <v>3800</v>
      </c>
      <c r="AS338" s="55"/>
      <c r="AT338" s="55"/>
      <c r="AU338" s="55"/>
      <c r="AV338" s="55"/>
      <c r="AW338" s="55"/>
      <c r="AX338" s="55"/>
      <c r="AY338" s="55"/>
      <c r="AZ338" s="55"/>
      <c r="BA338" s="54"/>
      <c r="BB338" s="54"/>
      <c r="BC338" s="54"/>
      <c r="BD338" s="57"/>
      <c r="BE338" s="57"/>
      <c r="BF338" s="57"/>
      <c r="BG338" s="57"/>
      <c r="BH338" s="57"/>
      <c r="BI338" s="57"/>
    </row>
    <row r="339" spans="1:61" ht="18" customHeight="1" x14ac:dyDescent="0.3">
      <c r="A339" s="34">
        <v>2017</v>
      </c>
      <c r="B339" s="52" t="s">
        <v>5053</v>
      </c>
      <c r="C339" s="53" t="s">
        <v>6086</v>
      </c>
      <c r="D339" s="52" t="s">
        <v>59</v>
      </c>
      <c r="E339" s="54">
        <f>IFERROR(MIN(PH_Bidders),0)</f>
        <v>0</v>
      </c>
      <c r="F339" s="54">
        <f>IFERROR(MAX(PH_Bidders),0)</f>
        <v>0</v>
      </c>
      <c r="G339" s="54">
        <f>IFERROR(AVERAGE(PH_Bidders),0)</f>
        <v>0</v>
      </c>
      <c r="H339" s="55" t="str">
        <f>tbl_PH[[#This Row],[Item '#]]&amp;"     "&amp;tbl_PH[[#This Row],[Description]]&amp;"     ("&amp;tbl_PH[[#This Row],[Unit]]&amp;")"</f>
        <v>Special     Furnish and Install Air Release Valve      (EA)</v>
      </c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>
        <v>0</v>
      </c>
      <c r="AM339" s="55">
        <v>0</v>
      </c>
      <c r="AN339" s="55" t="s">
        <v>6113</v>
      </c>
      <c r="AO339" s="55">
        <v>0</v>
      </c>
      <c r="AP339" s="55">
        <v>0</v>
      </c>
      <c r="AQ339" s="55">
        <v>0</v>
      </c>
      <c r="AR339" s="55" t="s">
        <v>6113</v>
      </c>
      <c r="AS339" s="55"/>
      <c r="AT339" s="55"/>
      <c r="AU339" s="55"/>
      <c r="AV339" s="55"/>
      <c r="AW339" s="55"/>
      <c r="AX339" s="55"/>
      <c r="AY339" s="55"/>
      <c r="AZ339" s="55"/>
      <c r="BA339" s="54"/>
      <c r="BB339" s="54"/>
      <c r="BC339" s="54"/>
      <c r="BD339" s="57"/>
      <c r="BE339" s="57"/>
      <c r="BF339" s="57"/>
      <c r="BG339" s="57"/>
      <c r="BH339" s="57"/>
      <c r="BI339" s="57"/>
    </row>
    <row r="340" spans="1:61" ht="18" customHeight="1" x14ac:dyDescent="0.3">
      <c r="A340" s="34">
        <v>2017</v>
      </c>
      <c r="B340" s="52" t="s">
        <v>5053</v>
      </c>
      <c r="C340" s="53" t="s">
        <v>6087</v>
      </c>
      <c r="D340" s="52" t="s">
        <v>59</v>
      </c>
      <c r="E340" s="54">
        <f>IFERROR(MIN(PH_Bidders),0)</f>
        <v>410</v>
      </c>
      <c r="F340" s="54">
        <f>IFERROR(MAX(PH_Bidders),0)</f>
        <v>3300</v>
      </c>
      <c r="G340" s="54">
        <f>IFERROR(AVERAGE(PH_Bidders),0)</f>
        <v>1736.1428571428571</v>
      </c>
      <c r="H340" s="55" t="str">
        <f>tbl_PH[[#This Row],[Item '#]]&amp;"     "&amp;tbl_PH[[#This Row],[Description]]&amp;"     ("&amp;tbl_PH[[#This Row],[Unit]]&amp;")"</f>
        <v>Special     Replace Existing Yard Hydrant Valve at Marina     (EA)</v>
      </c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>
        <v>1285</v>
      </c>
      <c r="AM340" s="55">
        <v>3300</v>
      </c>
      <c r="AN340" s="55">
        <v>1200</v>
      </c>
      <c r="AO340" s="55">
        <v>3000</v>
      </c>
      <c r="AP340" s="55">
        <v>410</v>
      </c>
      <c r="AQ340" s="55">
        <v>1708</v>
      </c>
      <c r="AR340" s="55">
        <v>1250</v>
      </c>
      <c r="AS340" s="55"/>
      <c r="AT340" s="55"/>
      <c r="AU340" s="55"/>
      <c r="AV340" s="55"/>
      <c r="AW340" s="55"/>
      <c r="AX340" s="55"/>
      <c r="AY340" s="55"/>
      <c r="AZ340" s="55"/>
      <c r="BA340" s="54"/>
      <c r="BB340" s="54"/>
      <c r="BC340" s="54"/>
      <c r="BD340" s="57"/>
      <c r="BE340" s="57"/>
      <c r="BF340" s="57"/>
      <c r="BG340" s="57"/>
      <c r="BH340" s="57"/>
      <c r="BI340" s="57"/>
    </row>
    <row r="341" spans="1:61" ht="18" customHeight="1" x14ac:dyDescent="0.3">
      <c r="A341" s="34">
        <v>2017</v>
      </c>
      <c r="B341" s="52" t="s">
        <v>5053</v>
      </c>
      <c r="C341" s="53" t="s">
        <v>6088</v>
      </c>
      <c r="D341" s="52" t="s">
        <v>9</v>
      </c>
      <c r="E341" s="54">
        <f>IFERROR(MIN(PH_Bidders),0)</f>
        <v>600</v>
      </c>
      <c r="F341" s="54">
        <f>IFERROR(MAX(PH_Bidders),0)</f>
        <v>3800</v>
      </c>
      <c r="G341" s="54">
        <f>IFERROR(AVERAGE(PH_Bidders),0)</f>
        <v>2786.8285714285712</v>
      </c>
      <c r="H341" s="55" t="str">
        <f>tbl_PH[[#This Row],[Item '#]]&amp;"     "&amp;tbl_PH[[#This Row],[Description]]&amp;"     ("&amp;tbl_PH[[#This Row],[Unit]]&amp;")"</f>
        <v>Special     4”x4” Tapping Sleeve &amp; Valve at MP Area 9 Toilet/Showerhouse     (LS)</v>
      </c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>
        <v>1480</v>
      </c>
      <c r="AM341" s="55">
        <v>3605.8</v>
      </c>
      <c r="AN341" s="55">
        <v>3400</v>
      </c>
      <c r="AO341" s="55">
        <v>3500</v>
      </c>
      <c r="AP341" s="55">
        <v>600</v>
      </c>
      <c r="AQ341" s="55">
        <v>3122</v>
      </c>
      <c r="AR341" s="55">
        <v>3800</v>
      </c>
      <c r="AS341" s="55"/>
      <c r="AT341" s="55"/>
      <c r="AU341" s="55"/>
      <c r="AV341" s="55"/>
      <c r="AW341" s="55"/>
      <c r="AX341" s="55"/>
      <c r="AY341" s="55"/>
      <c r="AZ341" s="55"/>
      <c r="BA341" s="54"/>
      <c r="BB341" s="54"/>
      <c r="BC341" s="54"/>
      <c r="BD341" s="57"/>
      <c r="BE341" s="57"/>
      <c r="BF341" s="57"/>
      <c r="BG341" s="57"/>
      <c r="BH341" s="57"/>
      <c r="BI341" s="57"/>
    </row>
    <row r="342" spans="1:61" ht="18" customHeight="1" x14ac:dyDescent="0.3">
      <c r="A342" s="34">
        <v>2017</v>
      </c>
      <c r="B342" s="52" t="s">
        <v>5053</v>
      </c>
      <c r="C342" s="53" t="s">
        <v>6089</v>
      </c>
      <c r="D342" s="52" t="s">
        <v>59</v>
      </c>
      <c r="E342" s="54">
        <f>IFERROR(MIN(PH_Bidders),0)</f>
        <v>30</v>
      </c>
      <c r="F342" s="54">
        <f>IFERROR(MAX(PH_Bidders),0)</f>
        <v>962.5</v>
      </c>
      <c r="G342" s="54">
        <f>IFERROR(AVERAGE(PH_Bidders),0)</f>
        <v>498.71428571428572</v>
      </c>
      <c r="H342" s="55" t="str">
        <f>tbl_PH[[#This Row],[Item '#]]&amp;"     "&amp;tbl_PH[[#This Row],[Description]]&amp;"     ("&amp;tbl_PH[[#This Row],[Unit]]&amp;")"</f>
        <v>Special     Cut &amp; Cap Ex. 2” Water Service to Welcome Center     (EA)</v>
      </c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>
        <v>537</v>
      </c>
      <c r="AM342" s="55">
        <v>962.5</v>
      </c>
      <c r="AN342" s="55">
        <v>350</v>
      </c>
      <c r="AO342" s="55">
        <v>800</v>
      </c>
      <c r="AP342" s="55">
        <v>30</v>
      </c>
      <c r="AQ342" s="55">
        <v>461.5</v>
      </c>
      <c r="AR342" s="55">
        <v>350</v>
      </c>
      <c r="AS342" s="55"/>
      <c r="AT342" s="55"/>
      <c r="AU342" s="55"/>
      <c r="AV342" s="55"/>
      <c r="AW342" s="55"/>
      <c r="AX342" s="55"/>
      <c r="AY342" s="55"/>
      <c r="AZ342" s="55"/>
      <c r="BA342" s="54"/>
      <c r="BB342" s="54"/>
      <c r="BC342" s="54"/>
      <c r="BD342" s="57"/>
      <c r="BE342" s="57"/>
      <c r="BF342" s="57"/>
      <c r="BG342" s="57"/>
      <c r="BH342" s="57"/>
      <c r="BI342" s="57"/>
    </row>
    <row r="343" spans="1:61" ht="18" customHeight="1" x14ac:dyDescent="0.3">
      <c r="A343" s="34">
        <v>2017</v>
      </c>
      <c r="B343" s="52" t="s">
        <v>5053</v>
      </c>
      <c r="C343" s="53" t="s">
        <v>6090</v>
      </c>
      <c r="D343" s="52" t="s">
        <v>59</v>
      </c>
      <c r="E343" s="54">
        <f>IFERROR(MIN(PH_Bidders),0)</f>
        <v>30</v>
      </c>
      <c r="F343" s="54">
        <f>IFERROR(MAX(PH_Bidders),0)</f>
        <v>800</v>
      </c>
      <c r="G343" s="54">
        <f>IFERROR(AVERAGE(PH_Bidders),0)</f>
        <v>406.44285714285712</v>
      </c>
      <c r="H343" s="55" t="str">
        <f>tbl_PH[[#This Row],[Item '#]]&amp;"     "&amp;tbl_PH[[#This Row],[Description]]&amp;"     ("&amp;tbl_PH[[#This Row],[Unit]]&amp;")"</f>
        <v>Special     Cut &amp; Cap Ex. 1” Water Service to Marina     (EA)</v>
      </c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>
        <v>525</v>
      </c>
      <c r="AM343" s="55">
        <v>578.6</v>
      </c>
      <c r="AN343" s="55">
        <v>250</v>
      </c>
      <c r="AO343" s="55">
        <v>800</v>
      </c>
      <c r="AP343" s="55">
        <v>30</v>
      </c>
      <c r="AQ343" s="55">
        <v>461.5</v>
      </c>
      <c r="AR343" s="55">
        <v>200</v>
      </c>
      <c r="AS343" s="55"/>
      <c r="AT343" s="55"/>
      <c r="AU343" s="55"/>
      <c r="AV343" s="55"/>
      <c r="AW343" s="55"/>
      <c r="AX343" s="55"/>
      <c r="AY343" s="55"/>
      <c r="AZ343" s="55"/>
      <c r="BA343" s="54"/>
      <c r="BB343" s="54"/>
      <c r="BC343" s="54"/>
      <c r="BD343" s="57"/>
      <c r="BE343" s="57"/>
      <c r="BF343" s="57"/>
      <c r="BG343" s="57"/>
      <c r="BH343" s="57"/>
      <c r="BI343" s="57"/>
    </row>
    <row r="344" spans="1:61" ht="18" customHeight="1" x14ac:dyDescent="0.3">
      <c r="A344" s="34">
        <v>2017</v>
      </c>
      <c r="B344" s="52" t="s">
        <v>5053</v>
      </c>
      <c r="C344" s="53" t="s">
        <v>6091</v>
      </c>
      <c r="D344" s="52" t="s">
        <v>12</v>
      </c>
      <c r="E344" s="54">
        <f>IFERROR(MIN(PH_Bidders),0)</f>
        <v>18</v>
      </c>
      <c r="F344" s="54">
        <f>IFERROR(MAX(PH_Bidders),0)</f>
        <v>45</v>
      </c>
      <c r="G344" s="54">
        <f>IFERROR(AVERAGE(PH_Bidders),0)</f>
        <v>27.514285714285712</v>
      </c>
      <c r="H344" s="55" t="str">
        <f>tbl_PH[[#This Row],[Item '#]]&amp;"     "&amp;tbl_PH[[#This Row],[Description]]&amp;"     ("&amp;tbl_PH[[#This Row],[Unit]]&amp;")"</f>
        <v>Special     Storm Sewer Conduit - 6" Installed Complete     (LF)</v>
      </c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>
        <v>25.8</v>
      </c>
      <c r="AM344" s="55">
        <v>25.3</v>
      </c>
      <c r="AN344" s="55">
        <v>30</v>
      </c>
      <c r="AO344" s="55">
        <v>45</v>
      </c>
      <c r="AP344" s="55">
        <v>18</v>
      </c>
      <c r="AQ344" s="55">
        <v>20.5</v>
      </c>
      <c r="AR344" s="55">
        <v>28</v>
      </c>
      <c r="AS344" s="55"/>
      <c r="AT344" s="55"/>
      <c r="AU344" s="55"/>
      <c r="AV344" s="55"/>
      <c r="AW344" s="55"/>
      <c r="AX344" s="55"/>
      <c r="AY344" s="55"/>
      <c r="AZ344" s="55"/>
      <c r="BA344" s="54"/>
      <c r="BB344" s="54"/>
      <c r="BC344" s="54"/>
      <c r="BD344" s="57"/>
      <c r="BE344" s="57"/>
      <c r="BF344" s="57"/>
      <c r="BG344" s="57"/>
      <c r="BH344" s="57"/>
      <c r="BI344" s="57"/>
    </row>
    <row r="345" spans="1:61" ht="18" customHeight="1" x14ac:dyDescent="0.3">
      <c r="A345" s="34">
        <v>2017</v>
      </c>
      <c r="B345" s="52" t="s">
        <v>5053</v>
      </c>
      <c r="C345" s="53" t="s">
        <v>6092</v>
      </c>
      <c r="D345" s="52" t="s">
        <v>12</v>
      </c>
      <c r="E345" s="54">
        <f>IFERROR(MIN(PH_Bidders),0)</f>
        <v>22</v>
      </c>
      <c r="F345" s="54">
        <f>IFERROR(MAX(PH_Bidders),0)</f>
        <v>72.599999999999994</v>
      </c>
      <c r="G345" s="54">
        <f>IFERROR(AVERAGE(PH_Bidders),0)</f>
        <v>38.471428571428575</v>
      </c>
      <c r="H345" s="55" t="str">
        <f>tbl_PH[[#This Row],[Item '#]]&amp;"     "&amp;tbl_PH[[#This Row],[Description]]&amp;"     ("&amp;tbl_PH[[#This Row],[Unit]]&amp;")"</f>
        <v>Special     Storm Sewer Conduit - 8" Installed Complete     (LF)</v>
      </c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>
        <v>35.700000000000003</v>
      </c>
      <c r="AM345" s="55">
        <v>72.599999999999994</v>
      </c>
      <c r="AN345" s="55">
        <v>40</v>
      </c>
      <c r="AO345" s="55">
        <v>35</v>
      </c>
      <c r="AP345" s="55">
        <v>24</v>
      </c>
      <c r="AQ345" s="55">
        <v>22</v>
      </c>
      <c r="AR345" s="55">
        <v>40</v>
      </c>
      <c r="AS345" s="55"/>
      <c r="AT345" s="55"/>
      <c r="AU345" s="55"/>
      <c r="AV345" s="55"/>
      <c r="AW345" s="55"/>
      <c r="AX345" s="55"/>
      <c r="AY345" s="55"/>
      <c r="AZ345" s="55"/>
      <c r="BA345" s="54"/>
      <c r="BB345" s="54"/>
      <c r="BC345" s="54"/>
      <c r="BD345" s="57"/>
      <c r="BE345" s="57"/>
      <c r="BF345" s="57"/>
      <c r="BG345" s="57"/>
      <c r="BH345" s="57"/>
      <c r="BI345" s="57"/>
    </row>
    <row r="346" spans="1:61" ht="18" customHeight="1" x14ac:dyDescent="0.3">
      <c r="A346" s="34">
        <v>2017</v>
      </c>
      <c r="B346" s="52" t="s">
        <v>5053</v>
      </c>
      <c r="C346" s="53" t="s">
        <v>6093</v>
      </c>
      <c r="D346" s="52" t="s">
        <v>12</v>
      </c>
      <c r="E346" s="54">
        <f>IFERROR(MIN(PH_Bidders),0)</f>
        <v>28</v>
      </c>
      <c r="F346" s="54">
        <f>IFERROR(MAX(PH_Bidders),0)</f>
        <v>60</v>
      </c>
      <c r="G346" s="54">
        <f>IFERROR(AVERAGE(PH_Bidders),0)</f>
        <v>51.057142857142857</v>
      </c>
      <c r="H346" s="55" t="str">
        <f>tbl_PH[[#This Row],[Item '#]]&amp;"     "&amp;tbl_PH[[#This Row],[Description]]&amp;"     ("&amp;tbl_PH[[#This Row],[Unit]]&amp;")"</f>
        <v>Special     Storm Sewer Conduit - 12" RCP w/304 backfill - Installed Complete     (LF)</v>
      </c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>
        <v>55</v>
      </c>
      <c r="AM346" s="55">
        <v>53.9</v>
      </c>
      <c r="AN346" s="55">
        <v>60</v>
      </c>
      <c r="AO346" s="55">
        <v>50</v>
      </c>
      <c r="AP346" s="55">
        <v>28</v>
      </c>
      <c r="AQ346" s="55">
        <v>50.5</v>
      </c>
      <c r="AR346" s="55">
        <v>60</v>
      </c>
      <c r="AS346" s="55"/>
      <c r="AT346" s="55"/>
      <c r="AU346" s="55"/>
      <c r="AV346" s="55"/>
      <c r="AW346" s="55"/>
      <c r="AX346" s="55"/>
      <c r="AY346" s="55"/>
      <c r="AZ346" s="55"/>
      <c r="BA346" s="54"/>
      <c r="BB346" s="54"/>
      <c r="BC346" s="54"/>
      <c r="BD346" s="57"/>
      <c r="BE346" s="57"/>
      <c r="BF346" s="57"/>
      <c r="BG346" s="57"/>
      <c r="BH346" s="57"/>
      <c r="BI346" s="57"/>
    </row>
    <row r="347" spans="1:61" ht="18" customHeight="1" x14ac:dyDescent="0.3">
      <c r="A347" s="34">
        <v>2017</v>
      </c>
      <c r="B347" s="52" t="s">
        <v>5053</v>
      </c>
      <c r="C347" s="53" t="s">
        <v>6094</v>
      </c>
      <c r="D347" s="52" t="s">
        <v>12</v>
      </c>
      <c r="E347" s="54">
        <f>IFERROR(MIN(PH_Bidders),0)</f>
        <v>12</v>
      </c>
      <c r="F347" s="54">
        <f>IFERROR(MAX(PH_Bidders),0)</f>
        <v>53</v>
      </c>
      <c r="G347" s="54">
        <f>IFERROR(AVERAGE(PH_Bidders),0)</f>
        <v>41.207142857142856</v>
      </c>
      <c r="H347" s="55" t="str">
        <f>tbl_PH[[#This Row],[Item '#]]&amp;"     "&amp;tbl_PH[[#This Row],[Description]]&amp;"     ("&amp;tbl_PH[[#This Row],[Unit]]&amp;")"</f>
        <v>Special     Storm Sewer Conduit - 12" RCP w/native backfill - Installed Complete     (LF)</v>
      </c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>
        <v>50.75</v>
      </c>
      <c r="AM347" s="55">
        <v>46.2</v>
      </c>
      <c r="AN347" s="55">
        <v>40</v>
      </c>
      <c r="AO347" s="55">
        <v>45</v>
      </c>
      <c r="AP347" s="55">
        <v>12</v>
      </c>
      <c r="AQ347" s="55">
        <v>41.5</v>
      </c>
      <c r="AR347" s="55">
        <v>53</v>
      </c>
      <c r="AS347" s="55"/>
      <c r="AT347" s="55"/>
      <c r="AU347" s="55"/>
      <c r="AV347" s="55"/>
      <c r="AW347" s="55"/>
      <c r="AX347" s="55"/>
      <c r="AY347" s="55"/>
      <c r="AZ347" s="55"/>
      <c r="BA347" s="54"/>
      <c r="BB347" s="54"/>
      <c r="BC347" s="54"/>
      <c r="BD347" s="57"/>
      <c r="BE347" s="57"/>
      <c r="BF347" s="57"/>
      <c r="BG347" s="57"/>
      <c r="BH347" s="57"/>
      <c r="BI347" s="57"/>
    </row>
    <row r="348" spans="1:61" ht="18" customHeight="1" x14ac:dyDescent="0.3">
      <c r="A348" s="34">
        <v>2017</v>
      </c>
      <c r="B348" s="52" t="s">
        <v>5053</v>
      </c>
      <c r="C348" s="53" t="s">
        <v>5114</v>
      </c>
      <c r="D348" s="52" t="s">
        <v>59</v>
      </c>
      <c r="E348" s="54">
        <f>IFERROR(MIN(PH_Bidders),0)</f>
        <v>800</v>
      </c>
      <c r="F348" s="54">
        <f>IFERROR(MAX(PH_Bidders),0)</f>
        <v>2137.3000000000002</v>
      </c>
      <c r="G348" s="54">
        <f>IFERROR(AVERAGE(PH_Bidders),0)</f>
        <v>1321.4714285714285</v>
      </c>
      <c r="H348" s="55" t="str">
        <f>tbl_PH[[#This Row],[Item '#]]&amp;"     "&amp;tbl_PH[[#This Row],[Description]]&amp;"     ("&amp;tbl_PH[[#This Row],[Unit]]&amp;")"</f>
        <v>Special     Storm Catch Basin 2 x 2-B     (EA)</v>
      </c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>
        <v>1822</v>
      </c>
      <c r="AM348" s="55">
        <v>2137.3000000000002</v>
      </c>
      <c r="AN348" s="55">
        <v>800</v>
      </c>
      <c r="AO348" s="55">
        <v>1000</v>
      </c>
      <c r="AP348" s="55">
        <v>850</v>
      </c>
      <c r="AQ348" s="55">
        <v>1191</v>
      </c>
      <c r="AR348" s="55">
        <v>1450</v>
      </c>
      <c r="AS348" s="55"/>
      <c r="AT348" s="55"/>
      <c r="AU348" s="55"/>
      <c r="AV348" s="55"/>
      <c r="AW348" s="55"/>
      <c r="AX348" s="55"/>
      <c r="AY348" s="55"/>
      <c r="AZ348" s="55"/>
      <c r="BA348" s="54"/>
      <c r="BB348" s="54"/>
      <c r="BC348" s="54"/>
      <c r="BD348" s="57"/>
      <c r="BE348" s="57"/>
      <c r="BF348" s="57"/>
      <c r="BG348" s="57"/>
      <c r="BH348" s="57"/>
      <c r="BI348" s="57"/>
    </row>
    <row r="349" spans="1:61" ht="18" customHeight="1" x14ac:dyDescent="0.3">
      <c r="A349" s="34">
        <v>2017</v>
      </c>
      <c r="B349" s="52" t="s">
        <v>5053</v>
      </c>
      <c r="C349" s="53" t="s">
        <v>6095</v>
      </c>
      <c r="D349" s="52" t="s">
        <v>59</v>
      </c>
      <c r="E349" s="54">
        <f>IFERROR(MIN(PH_Bidders),0)</f>
        <v>360</v>
      </c>
      <c r="F349" s="54">
        <f>IFERROR(MAX(PH_Bidders),0)</f>
        <v>4800</v>
      </c>
      <c r="G349" s="54">
        <f>IFERROR(AVERAGE(PH_Bidders),0)</f>
        <v>3126.7999999999997</v>
      </c>
      <c r="H349" s="55" t="str">
        <f>tbl_PH[[#This Row],[Item '#]]&amp;"     "&amp;tbl_PH[[#This Row],[Description]]&amp;"     ("&amp;tbl_PH[[#This Row],[Unit]]&amp;")"</f>
        <v>Special     Precast Headwall &amp; Endwalls, Including Type C Rock Channel Protection     (EA)</v>
      </c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>
        <v>2306</v>
      </c>
      <c r="AM349" s="55">
        <v>1315.6</v>
      </c>
      <c r="AN349" s="55">
        <v>4200</v>
      </c>
      <c r="AO349" s="55">
        <v>4300</v>
      </c>
      <c r="AP349" s="55">
        <v>360</v>
      </c>
      <c r="AQ349" s="55">
        <v>4606</v>
      </c>
      <c r="AR349" s="55">
        <v>4800</v>
      </c>
      <c r="AS349" s="55"/>
      <c r="AT349" s="55"/>
      <c r="AU349" s="55"/>
      <c r="AV349" s="55"/>
      <c r="AW349" s="55"/>
      <c r="AX349" s="55"/>
      <c r="AY349" s="55"/>
      <c r="AZ349" s="55"/>
      <c r="BA349" s="54"/>
      <c r="BB349" s="54"/>
      <c r="BC349" s="54"/>
      <c r="BD349" s="57"/>
      <c r="BE349" s="57"/>
      <c r="BF349" s="57"/>
      <c r="BG349" s="57"/>
      <c r="BH349" s="57"/>
      <c r="BI349" s="57"/>
    </row>
    <row r="350" spans="1:61" ht="18" customHeight="1" x14ac:dyDescent="0.3">
      <c r="A350" s="34">
        <v>2017</v>
      </c>
      <c r="B350" s="52" t="s">
        <v>5053</v>
      </c>
      <c r="C350" s="53" t="s">
        <v>5118</v>
      </c>
      <c r="D350" s="52" t="s">
        <v>12</v>
      </c>
      <c r="E350" s="54">
        <f>IFERROR(MIN(PH_Bidders),0)</f>
        <v>18</v>
      </c>
      <c r="F350" s="54">
        <f>IFERROR(MAX(PH_Bidders),0)</f>
        <v>35</v>
      </c>
      <c r="G350" s="54">
        <f>IFERROR(AVERAGE(PH_Bidders),0)</f>
        <v>24.400000000000002</v>
      </c>
      <c r="H350" s="55" t="str">
        <f>tbl_PH[[#This Row],[Item '#]]&amp;"     "&amp;tbl_PH[[#This Row],[Description]]&amp;"     ("&amp;tbl_PH[[#This Row],[Unit]]&amp;")"</f>
        <v>Special     Connection of Existing Drainage Conduits     (LF)</v>
      </c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>
        <v>20</v>
      </c>
      <c r="AM350" s="55">
        <v>30.8</v>
      </c>
      <c r="AN350" s="55">
        <v>20</v>
      </c>
      <c r="AO350" s="55">
        <v>25</v>
      </c>
      <c r="AP350" s="55">
        <v>18</v>
      </c>
      <c r="AQ350" s="55">
        <v>22</v>
      </c>
      <c r="AR350" s="55">
        <v>35</v>
      </c>
      <c r="AS350" s="55"/>
      <c r="AT350" s="55"/>
      <c r="AU350" s="55"/>
      <c r="AV350" s="55"/>
      <c r="AW350" s="55"/>
      <c r="AX350" s="55"/>
      <c r="AY350" s="55"/>
      <c r="AZ350" s="55"/>
      <c r="BA350" s="54"/>
      <c r="BB350" s="54"/>
      <c r="BC350" s="54"/>
      <c r="BD350" s="57"/>
      <c r="BE350" s="57"/>
      <c r="BF350" s="57"/>
      <c r="BG350" s="57"/>
      <c r="BH350" s="57"/>
      <c r="BI350" s="57"/>
    </row>
    <row r="351" spans="1:61" ht="18" customHeight="1" x14ac:dyDescent="0.3">
      <c r="A351" s="34">
        <v>2017</v>
      </c>
      <c r="B351" s="52" t="s">
        <v>5053</v>
      </c>
      <c r="C351" s="53" t="s">
        <v>6096</v>
      </c>
      <c r="D351" s="52" t="s">
        <v>59</v>
      </c>
      <c r="E351" s="54">
        <f>IFERROR(MIN(PH_Bidders),0)</f>
        <v>30</v>
      </c>
      <c r="F351" s="54">
        <f>IFERROR(MAX(PH_Bidders),0)</f>
        <v>1150</v>
      </c>
      <c r="G351" s="54">
        <f>IFERROR(AVERAGE(PH_Bidders),0)</f>
        <v>518.74285714285713</v>
      </c>
      <c r="H351" s="55" t="str">
        <f>tbl_PH[[#This Row],[Item '#]]&amp;"     "&amp;tbl_PH[[#This Row],[Description]]&amp;"     ("&amp;tbl_PH[[#This Row],[Unit]]&amp;")"</f>
        <v>Special     6” Downspout to Splash     (EA)</v>
      </c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>
        <v>954</v>
      </c>
      <c r="AM351" s="55">
        <v>299.2</v>
      </c>
      <c r="AN351" s="55">
        <v>250</v>
      </c>
      <c r="AO351" s="55">
        <v>600</v>
      </c>
      <c r="AP351" s="55">
        <v>30</v>
      </c>
      <c r="AQ351" s="55">
        <v>348</v>
      </c>
      <c r="AR351" s="55">
        <v>1150</v>
      </c>
      <c r="AS351" s="55"/>
      <c r="AT351" s="55"/>
      <c r="AU351" s="55"/>
      <c r="AV351" s="55"/>
      <c r="AW351" s="55"/>
      <c r="AX351" s="55"/>
      <c r="AY351" s="55"/>
      <c r="AZ351" s="55"/>
      <c r="BA351" s="54"/>
      <c r="BB351" s="54"/>
      <c r="BC351" s="54"/>
      <c r="BD351" s="57"/>
      <c r="BE351" s="57"/>
      <c r="BF351" s="57"/>
      <c r="BG351" s="57"/>
      <c r="BH351" s="57"/>
      <c r="BI351" s="57"/>
    </row>
    <row r="352" spans="1:61" ht="18" customHeight="1" x14ac:dyDescent="0.3">
      <c r="A352" s="34">
        <v>2017</v>
      </c>
      <c r="B352" s="52">
        <v>659</v>
      </c>
      <c r="C352" s="53" t="s">
        <v>5120</v>
      </c>
      <c r="D352" s="52" t="s">
        <v>21</v>
      </c>
      <c r="E352" s="54">
        <f>IFERROR(MIN(PH_Bidders),0)</f>
        <v>1</v>
      </c>
      <c r="F352" s="54">
        <f>IFERROR(MAX(PH_Bidders),0)</f>
        <v>2</v>
      </c>
      <c r="G352" s="54">
        <f>IFERROR(AVERAGE(PH_Bidders),0)</f>
        <v>1.3185714285714287</v>
      </c>
      <c r="H352" s="55" t="str">
        <f>tbl_PH[[#This Row],[Item '#]]&amp;"     "&amp;tbl_PH[[#This Row],[Description]]&amp;"     ("&amp;tbl_PH[[#This Row],[Unit]]&amp;")"</f>
        <v>659     Seeding &amp; Mulching - Open Space &amp; RV Sites     (SY)</v>
      </c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>
        <v>1.3</v>
      </c>
      <c r="AM352" s="55">
        <v>1.1599999999999999</v>
      </c>
      <c r="AN352" s="55">
        <v>1.1200000000000001</v>
      </c>
      <c r="AO352" s="55">
        <v>1</v>
      </c>
      <c r="AP352" s="55">
        <v>2</v>
      </c>
      <c r="AQ352" s="55">
        <v>1</v>
      </c>
      <c r="AR352" s="55">
        <v>1.65</v>
      </c>
      <c r="AS352" s="55"/>
      <c r="AT352" s="55"/>
      <c r="AU352" s="55"/>
      <c r="AV352" s="55"/>
      <c r="AW352" s="55"/>
      <c r="AX352" s="55"/>
      <c r="AY352" s="55"/>
      <c r="AZ352" s="55"/>
      <c r="BA352" s="54"/>
      <c r="BB352" s="54"/>
      <c r="BC352" s="54"/>
      <c r="BD352" s="57"/>
      <c r="BE352" s="57"/>
      <c r="BF352" s="57"/>
      <c r="BG352" s="57"/>
      <c r="BH352" s="57"/>
      <c r="BI352" s="57"/>
    </row>
    <row r="353" spans="1:61" ht="18" customHeight="1" x14ac:dyDescent="0.3">
      <c r="A353" s="34">
        <v>2017</v>
      </c>
      <c r="B353" s="52">
        <v>659</v>
      </c>
      <c r="C353" s="53" t="s">
        <v>5121</v>
      </c>
      <c r="D353" s="52" t="s">
        <v>21</v>
      </c>
      <c r="E353" s="54">
        <f>IFERROR(MIN(PH_Bidders),0)</f>
        <v>1</v>
      </c>
      <c r="F353" s="54">
        <f>IFERROR(MAX(PH_Bidders),0)</f>
        <v>4.25</v>
      </c>
      <c r="G353" s="54">
        <f>IFERROR(AVERAGE(PH_Bidders),0)</f>
        <v>1.7614285714285713</v>
      </c>
      <c r="H353" s="55" t="str">
        <f>tbl_PH[[#This Row],[Item '#]]&amp;"     "&amp;tbl_PH[[#This Row],[Description]]&amp;"     ("&amp;tbl_PH[[#This Row],[Unit]]&amp;")"</f>
        <v>659     Seed Mix B: Naturalization Areas     (SY)</v>
      </c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>
        <v>1.8</v>
      </c>
      <c r="AM353" s="55">
        <v>1.1599999999999999</v>
      </c>
      <c r="AN353" s="55">
        <v>1.1200000000000001</v>
      </c>
      <c r="AO353" s="55">
        <v>1</v>
      </c>
      <c r="AP353" s="55">
        <v>2</v>
      </c>
      <c r="AQ353" s="55">
        <v>1</v>
      </c>
      <c r="AR353" s="55">
        <v>4.25</v>
      </c>
      <c r="AS353" s="55"/>
      <c r="AT353" s="55"/>
      <c r="AU353" s="55"/>
      <c r="AV353" s="55"/>
      <c r="AW353" s="55"/>
      <c r="AX353" s="55"/>
      <c r="AY353" s="55"/>
      <c r="AZ353" s="55"/>
      <c r="BA353" s="54"/>
      <c r="BB353" s="54"/>
      <c r="BC353" s="54"/>
      <c r="BD353" s="57"/>
      <c r="BE353" s="57"/>
      <c r="BF353" s="57"/>
      <c r="BG353" s="57"/>
      <c r="BH353" s="57"/>
      <c r="BI353" s="57"/>
    </row>
    <row r="354" spans="1:61" ht="18" customHeight="1" x14ac:dyDescent="0.3">
      <c r="A354" s="34">
        <v>2017</v>
      </c>
      <c r="B354" s="52">
        <v>661</v>
      </c>
      <c r="C354" s="53" t="s">
        <v>5123</v>
      </c>
      <c r="D354" s="52" t="s">
        <v>59</v>
      </c>
      <c r="E354" s="54">
        <f>IFERROR(MIN(PH_Bidders),0)</f>
        <v>42.5</v>
      </c>
      <c r="F354" s="54">
        <f>IFERROR(MAX(PH_Bidders),0)</f>
        <v>77.75</v>
      </c>
      <c r="G354" s="54">
        <f>IFERROR(AVERAGE(PH_Bidders),0)</f>
        <v>64.75</v>
      </c>
      <c r="H354" s="55" t="str">
        <f>tbl_PH[[#This Row],[Item '#]]&amp;"     "&amp;tbl_PH[[#This Row],[Description]]&amp;"     ("&amp;tbl_PH[[#This Row],[Unit]]&amp;")"</f>
        <v>661     Seedlings for Naturalization Areas - 20' X 20' Spacing w/tree wrap     (EA)</v>
      </c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>
        <v>42.5</v>
      </c>
      <c r="AM354" s="55">
        <v>71.5</v>
      </c>
      <c r="AN354" s="55">
        <v>77.75</v>
      </c>
      <c r="AO354" s="55">
        <v>65</v>
      </c>
      <c r="AP354" s="55">
        <v>55</v>
      </c>
      <c r="AQ354" s="55">
        <v>66.5</v>
      </c>
      <c r="AR354" s="55">
        <v>75</v>
      </c>
      <c r="AS354" s="55"/>
      <c r="AT354" s="55"/>
      <c r="AU354" s="55"/>
      <c r="AV354" s="55"/>
      <c r="AW354" s="55"/>
      <c r="AX354" s="55"/>
      <c r="AY354" s="55"/>
      <c r="AZ354" s="55"/>
      <c r="BA354" s="54"/>
      <c r="BB354" s="54"/>
      <c r="BC354" s="54"/>
      <c r="BD354" s="57"/>
      <c r="BE354" s="57"/>
      <c r="BF354" s="57"/>
      <c r="BG354" s="57"/>
      <c r="BH354" s="57"/>
      <c r="BI354" s="57"/>
    </row>
    <row r="355" spans="1:61" ht="18" customHeight="1" x14ac:dyDescent="0.3">
      <c r="A355" s="34">
        <v>2017</v>
      </c>
      <c r="B355" s="52">
        <v>661</v>
      </c>
      <c r="C355" s="53" t="s">
        <v>5124</v>
      </c>
      <c r="D355" s="52" t="s">
        <v>59</v>
      </c>
      <c r="E355" s="54">
        <f>IFERROR(MIN(PH_Bidders),0)</f>
        <v>335</v>
      </c>
      <c r="F355" s="54">
        <f>IFERROR(MAX(PH_Bidders),0)</f>
        <v>493</v>
      </c>
      <c r="G355" s="54">
        <f>IFERROR(AVERAGE(PH_Bidders),0)</f>
        <v>394.42857142857144</v>
      </c>
      <c r="H355" s="55" t="str">
        <f>tbl_PH[[#This Row],[Item '#]]&amp;"     "&amp;tbl_PH[[#This Row],[Description]]&amp;"     ("&amp;tbl_PH[[#This Row],[Unit]]&amp;")"</f>
        <v>661     Campground Deciduous Tree - 2" Caliper - Red Maple     (EA)</v>
      </c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>
        <v>335</v>
      </c>
      <c r="AM355" s="55">
        <v>396</v>
      </c>
      <c r="AN355" s="55">
        <v>493</v>
      </c>
      <c r="AO355" s="55">
        <v>375</v>
      </c>
      <c r="AP355" s="55">
        <v>345</v>
      </c>
      <c r="AQ355" s="55">
        <v>367</v>
      </c>
      <c r="AR355" s="55">
        <v>450</v>
      </c>
      <c r="AS355" s="55"/>
      <c r="AT355" s="55"/>
      <c r="AU355" s="55"/>
      <c r="AV355" s="55"/>
      <c r="AW355" s="55"/>
      <c r="AX355" s="55"/>
      <c r="AY355" s="55"/>
      <c r="AZ355" s="55"/>
      <c r="BA355" s="54"/>
      <c r="BB355" s="54"/>
      <c r="BC355" s="54"/>
      <c r="BD355" s="57"/>
      <c r="BE355" s="57"/>
      <c r="BF355" s="57"/>
      <c r="BG355" s="57"/>
      <c r="BH355" s="57"/>
      <c r="BI355" s="57"/>
    </row>
    <row r="356" spans="1:61" ht="18" customHeight="1" x14ac:dyDescent="0.3">
      <c r="A356" s="34">
        <v>2017</v>
      </c>
      <c r="B356" s="52">
        <v>661</v>
      </c>
      <c r="C356" s="53" t="s">
        <v>6097</v>
      </c>
      <c r="D356" s="52" t="s">
        <v>59</v>
      </c>
      <c r="E356" s="54">
        <f>IFERROR(MIN(PH_Bidders),0)</f>
        <v>345</v>
      </c>
      <c r="F356" s="54">
        <f>IFERROR(MAX(PH_Bidders),0)</f>
        <v>621</v>
      </c>
      <c r="G356" s="54">
        <f>IFERROR(AVERAGE(PH_Bidders),0)</f>
        <v>434.14285714285717</v>
      </c>
      <c r="H356" s="55" t="str">
        <f>tbl_PH[[#This Row],[Item '#]]&amp;"     "&amp;tbl_PH[[#This Row],[Description]]&amp;"     ("&amp;tbl_PH[[#This Row],[Unit]]&amp;")"</f>
        <v>661     Campground Deciduous Tree - 2" Caliper - Sugar Maple     (EA)</v>
      </c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>
        <v>360</v>
      </c>
      <c r="AM356" s="55">
        <v>396</v>
      </c>
      <c r="AN356" s="55">
        <v>621</v>
      </c>
      <c r="AO356" s="55">
        <v>375</v>
      </c>
      <c r="AP356" s="55">
        <v>345</v>
      </c>
      <c r="AQ356" s="55">
        <v>367</v>
      </c>
      <c r="AR356" s="55">
        <v>575</v>
      </c>
      <c r="AS356" s="55"/>
      <c r="AT356" s="55"/>
      <c r="AU356" s="55"/>
      <c r="AV356" s="55"/>
      <c r="AW356" s="55"/>
      <c r="AX356" s="55"/>
      <c r="AY356" s="55"/>
      <c r="AZ356" s="55"/>
      <c r="BA356" s="54"/>
      <c r="BB356" s="54"/>
      <c r="BC356" s="54"/>
      <c r="BD356" s="57"/>
      <c r="BE356" s="57"/>
      <c r="BF356" s="57"/>
      <c r="BG356" s="57"/>
      <c r="BH356" s="57"/>
      <c r="BI356" s="57"/>
    </row>
    <row r="357" spans="1:61" ht="18" customHeight="1" x14ac:dyDescent="0.3">
      <c r="A357" s="34">
        <v>2017</v>
      </c>
      <c r="B357" s="52">
        <v>661</v>
      </c>
      <c r="C357" s="53" t="s">
        <v>5128</v>
      </c>
      <c r="D357" s="52" t="s">
        <v>59</v>
      </c>
      <c r="E357" s="54">
        <f>IFERROR(MIN(PH_Bidders),0)</f>
        <v>345</v>
      </c>
      <c r="F357" s="54">
        <f>IFERROR(MAX(PH_Bidders),0)</f>
        <v>591</v>
      </c>
      <c r="G357" s="54">
        <f>IFERROR(AVERAGE(PH_Bidders),0)</f>
        <v>430.57142857142856</v>
      </c>
      <c r="H357" s="55" t="str">
        <f>tbl_PH[[#This Row],[Item '#]]&amp;"     "&amp;tbl_PH[[#This Row],[Description]]&amp;"     ("&amp;tbl_PH[[#This Row],[Unit]]&amp;")"</f>
        <v>661     Campground Deciduous Tree - 2" Caliper - Serviceberry     (EA)</v>
      </c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>
        <v>350</v>
      </c>
      <c r="AM357" s="55">
        <v>396</v>
      </c>
      <c r="AN357" s="55">
        <v>591</v>
      </c>
      <c r="AO357" s="55">
        <v>375</v>
      </c>
      <c r="AP357" s="55">
        <v>345</v>
      </c>
      <c r="AQ357" s="55">
        <v>367</v>
      </c>
      <c r="AR357" s="55">
        <v>590</v>
      </c>
      <c r="AS357" s="55"/>
      <c r="AT357" s="55"/>
      <c r="AU357" s="55"/>
      <c r="AV357" s="55"/>
      <c r="AW357" s="55"/>
      <c r="AX357" s="55"/>
      <c r="AY357" s="55"/>
      <c r="AZ357" s="55"/>
      <c r="BA357" s="54"/>
      <c r="BB357" s="54"/>
      <c r="BC357" s="54"/>
      <c r="BD357" s="57"/>
      <c r="BE357" s="57"/>
      <c r="BF357" s="57"/>
      <c r="BG357" s="57"/>
      <c r="BH357" s="57"/>
      <c r="BI357" s="57"/>
    </row>
    <row r="358" spans="1:61" ht="18" customHeight="1" x14ac:dyDescent="0.3">
      <c r="A358" s="34">
        <v>2017</v>
      </c>
      <c r="B358" s="52">
        <v>661</v>
      </c>
      <c r="C358" s="53" t="s">
        <v>5135</v>
      </c>
      <c r="D358" s="52" t="s">
        <v>59</v>
      </c>
      <c r="E358" s="54">
        <f>IFERROR(MIN(PH_Bidders),0)</f>
        <v>342</v>
      </c>
      <c r="F358" s="54">
        <f>IFERROR(MAX(PH_Bidders),0)</f>
        <v>610</v>
      </c>
      <c r="G358" s="54">
        <f>IFERROR(AVERAGE(PH_Bidders),0)</f>
        <v>432.28571428571428</v>
      </c>
      <c r="H358" s="55" t="str">
        <f>tbl_PH[[#This Row],[Item '#]]&amp;"     "&amp;tbl_PH[[#This Row],[Description]]&amp;"     ("&amp;tbl_PH[[#This Row],[Unit]]&amp;")"</f>
        <v>661     Campground Deciduous Tree - 2" Caliper - Red Oak     (EA)</v>
      </c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>
        <v>345</v>
      </c>
      <c r="AM358" s="55">
        <v>396</v>
      </c>
      <c r="AN358" s="55">
        <v>591</v>
      </c>
      <c r="AO358" s="55">
        <v>375</v>
      </c>
      <c r="AP358" s="55">
        <v>342</v>
      </c>
      <c r="AQ358" s="55">
        <v>367</v>
      </c>
      <c r="AR358" s="55">
        <v>610</v>
      </c>
      <c r="AS358" s="55"/>
      <c r="AT358" s="55"/>
      <c r="AU358" s="55"/>
      <c r="AV358" s="55"/>
      <c r="AW358" s="55"/>
      <c r="AX358" s="55"/>
      <c r="AY358" s="55"/>
      <c r="AZ358" s="55"/>
      <c r="BA358" s="54"/>
      <c r="BB358" s="54"/>
      <c r="BC358" s="54"/>
      <c r="BD358" s="57"/>
      <c r="BE358" s="57"/>
      <c r="BF358" s="57"/>
      <c r="BG358" s="57"/>
      <c r="BH358" s="57"/>
      <c r="BI358" s="57"/>
    </row>
    <row r="359" spans="1:61" ht="18" customHeight="1" x14ac:dyDescent="0.3">
      <c r="A359" s="34">
        <v>2017</v>
      </c>
      <c r="B359" s="52">
        <v>661</v>
      </c>
      <c r="C359" s="53" t="s">
        <v>5138</v>
      </c>
      <c r="D359" s="52" t="s">
        <v>59</v>
      </c>
      <c r="E359" s="54">
        <f>IFERROR(MIN(PH_Bidders),0)</f>
        <v>255</v>
      </c>
      <c r="F359" s="54">
        <f>IFERROR(MAX(PH_Bidders),0)</f>
        <v>450</v>
      </c>
      <c r="G359" s="54">
        <f>IFERROR(AVERAGE(PH_Bidders),0)</f>
        <v>306.14285714285717</v>
      </c>
      <c r="H359" s="55" t="str">
        <f>tbl_PH[[#This Row],[Item '#]]&amp;"     "&amp;tbl_PH[[#This Row],[Description]]&amp;"     ("&amp;tbl_PH[[#This Row],[Unit]]&amp;")"</f>
        <v>661     Campground Evergreen Tree - 6' Height - Norway Spruce     (EA)</v>
      </c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>
        <v>264</v>
      </c>
      <c r="AM359" s="55">
        <v>275</v>
      </c>
      <c r="AN359" s="55">
        <v>339</v>
      </c>
      <c r="AO359" s="55">
        <v>275</v>
      </c>
      <c r="AP359" s="55">
        <v>285</v>
      </c>
      <c r="AQ359" s="55">
        <v>255</v>
      </c>
      <c r="AR359" s="55">
        <v>450</v>
      </c>
      <c r="AS359" s="55"/>
      <c r="AT359" s="55"/>
      <c r="AU359" s="55"/>
      <c r="AV359" s="55"/>
      <c r="AW359" s="55"/>
      <c r="AX359" s="55"/>
      <c r="AY359" s="55"/>
      <c r="AZ359" s="55"/>
      <c r="BA359" s="54"/>
      <c r="BB359" s="54"/>
      <c r="BC359" s="54"/>
      <c r="BD359" s="57"/>
      <c r="BE359" s="57"/>
      <c r="BF359" s="57"/>
      <c r="BG359" s="57"/>
      <c r="BH359" s="57"/>
      <c r="BI359" s="57"/>
    </row>
    <row r="360" spans="1:61" ht="18" customHeight="1" x14ac:dyDescent="0.3">
      <c r="A360" s="34">
        <v>2017</v>
      </c>
      <c r="B360" s="52">
        <v>661</v>
      </c>
      <c r="C360" s="53" t="s">
        <v>5141</v>
      </c>
      <c r="D360" s="52" t="s">
        <v>59</v>
      </c>
      <c r="E360" s="54">
        <f>IFERROR(MIN(PH_Bidders),0)</f>
        <v>48.18</v>
      </c>
      <c r="F360" s="54">
        <f>IFERROR(MAX(PH_Bidders),0)</f>
        <v>78</v>
      </c>
      <c r="G360" s="54">
        <f>IFERROR(AVERAGE(PH_Bidders),0)</f>
        <v>54.65428571428572</v>
      </c>
      <c r="H360" s="55" t="str">
        <f>tbl_PH[[#This Row],[Item '#]]&amp;"     "&amp;tbl_PH[[#This Row],[Description]]&amp;"     ("&amp;tbl_PH[[#This Row],[Unit]]&amp;")"</f>
        <v>661     Campground Deciduous Shrubs - 3 Gallon Containers  - Compt Amer. Cranberrybush     (EA)</v>
      </c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>
        <v>49.6</v>
      </c>
      <c r="AM360" s="55">
        <v>52.8</v>
      </c>
      <c r="AN360" s="55">
        <v>48.18</v>
      </c>
      <c r="AO360" s="55">
        <v>50</v>
      </c>
      <c r="AP360" s="55">
        <v>55</v>
      </c>
      <c r="AQ360" s="55">
        <v>49</v>
      </c>
      <c r="AR360" s="55">
        <v>78</v>
      </c>
      <c r="AS360" s="55"/>
      <c r="AT360" s="55"/>
      <c r="AU360" s="55"/>
      <c r="AV360" s="55"/>
      <c r="AW360" s="55"/>
      <c r="AX360" s="55"/>
      <c r="AY360" s="55"/>
      <c r="AZ360" s="55"/>
      <c r="BA360" s="54"/>
      <c r="BB360" s="54"/>
      <c r="BC360" s="54"/>
      <c r="BD360" s="57"/>
      <c r="BE360" s="57"/>
      <c r="BF360" s="57"/>
      <c r="BG360" s="57"/>
      <c r="BH360" s="57"/>
      <c r="BI360" s="57"/>
    </row>
    <row r="361" spans="1:61" ht="18" customHeight="1" x14ac:dyDescent="0.3">
      <c r="A361" s="34">
        <v>2017</v>
      </c>
      <c r="B361" s="52">
        <v>661</v>
      </c>
      <c r="C361" s="53" t="s">
        <v>6098</v>
      </c>
      <c r="D361" s="52" t="s">
        <v>59</v>
      </c>
      <c r="E361" s="54">
        <f>IFERROR(MIN(PH_Bidders),0)</f>
        <v>26.28</v>
      </c>
      <c r="F361" s="54">
        <f>IFERROR(MAX(PH_Bidders),0)</f>
        <v>56</v>
      </c>
      <c r="G361" s="54">
        <f>IFERROR(AVERAGE(PH_Bidders),0)</f>
        <v>45.111428571428569</v>
      </c>
      <c r="H361" s="55" t="str">
        <f>tbl_PH[[#This Row],[Item '#]]&amp;"     "&amp;tbl_PH[[#This Row],[Description]]&amp;"     ("&amp;tbl_PH[[#This Row],[Unit]]&amp;")"</f>
        <v>661     Campground Ornamental Grass-3 Gallon Containers-Switch Grass     (EA)</v>
      </c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>
        <v>31.7</v>
      </c>
      <c r="AM361" s="55">
        <v>52.8</v>
      </c>
      <c r="AN361" s="55">
        <v>26.28</v>
      </c>
      <c r="AO361" s="55">
        <v>50</v>
      </c>
      <c r="AP361" s="55">
        <v>56</v>
      </c>
      <c r="AQ361" s="55">
        <v>49</v>
      </c>
      <c r="AR361" s="55">
        <v>50</v>
      </c>
      <c r="AS361" s="55"/>
      <c r="AT361" s="55"/>
      <c r="AU361" s="55"/>
      <c r="AV361" s="55"/>
      <c r="AW361" s="55"/>
      <c r="AX361" s="55"/>
      <c r="AY361" s="55"/>
      <c r="AZ361" s="55"/>
      <c r="BA361" s="54"/>
      <c r="BB361" s="54"/>
      <c r="BC361" s="54"/>
      <c r="BD361" s="57"/>
      <c r="BE361" s="57"/>
      <c r="BF361" s="57"/>
      <c r="BG361" s="57"/>
      <c r="BH361" s="57"/>
      <c r="BI361" s="57"/>
    </row>
    <row r="362" spans="1:61" ht="18" customHeight="1" x14ac:dyDescent="0.3">
      <c r="A362" s="34">
        <v>2017</v>
      </c>
      <c r="B362" s="52">
        <v>661</v>
      </c>
      <c r="C362" s="53" t="s">
        <v>5144</v>
      </c>
      <c r="D362" s="52" t="s">
        <v>59</v>
      </c>
      <c r="E362" s="54">
        <f>IFERROR(MIN(PH_Bidders),0)</f>
        <v>48</v>
      </c>
      <c r="F362" s="54">
        <f>IFERROR(MAX(PH_Bidders),0)</f>
        <v>90</v>
      </c>
      <c r="G362" s="54">
        <f>IFERROR(AVERAGE(PH_Bidders),0)</f>
        <v>68.082857142857137</v>
      </c>
      <c r="H362" s="55" t="str">
        <f>tbl_PH[[#This Row],[Item '#]]&amp;"     "&amp;tbl_PH[[#This Row],[Description]]&amp;"     ("&amp;tbl_PH[[#This Row],[Unit]]&amp;")"</f>
        <v>661     Campground Deciduous Shrubs - 5 Gallon Containers - Arrowwood Viburnum     (EA)</v>
      </c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>
        <v>48</v>
      </c>
      <c r="AM362" s="55">
        <v>74.8</v>
      </c>
      <c r="AN362" s="55">
        <v>49.28</v>
      </c>
      <c r="AO362" s="55">
        <v>70</v>
      </c>
      <c r="AP362" s="55">
        <v>90</v>
      </c>
      <c r="AQ362" s="55">
        <v>69.5</v>
      </c>
      <c r="AR362" s="55">
        <v>75</v>
      </c>
      <c r="AS362" s="55"/>
      <c r="AT362" s="55"/>
      <c r="AU362" s="55"/>
      <c r="AV362" s="55"/>
      <c r="AW362" s="55"/>
      <c r="AX362" s="55"/>
      <c r="AY362" s="55"/>
      <c r="AZ362" s="55"/>
      <c r="BA362" s="54"/>
      <c r="BB362" s="54"/>
      <c r="BC362" s="54"/>
      <c r="BD362" s="57"/>
      <c r="BE362" s="57"/>
      <c r="BF362" s="57"/>
      <c r="BG362" s="57"/>
      <c r="BH362" s="57"/>
      <c r="BI362" s="57"/>
    </row>
    <row r="363" spans="1:61" ht="18" customHeight="1" x14ac:dyDescent="0.3">
      <c r="A363" s="34">
        <v>2017</v>
      </c>
      <c r="B363" s="52">
        <v>661</v>
      </c>
      <c r="C363" s="53" t="s">
        <v>6099</v>
      </c>
      <c r="D363" s="52" t="s">
        <v>59</v>
      </c>
      <c r="E363" s="54">
        <f>IFERROR(MIN(PH_Bidders),0)</f>
        <v>40</v>
      </c>
      <c r="F363" s="54">
        <f>IFERROR(MAX(PH_Bidders),0)</f>
        <v>75</v>
      </c>
      <c r="G363" s="54">
        <f>IFERROR(AVERAGE(PH_Bidders),0)</f>
        <v>60.94</v>
      </c>
      <c r="H363" s="55" t="str">
        <f>tbl_PH[[#This Row],[Item '#]]&amp;"     "&amp;tbl_PH[[#This Row],[Description]]&amp;"     ("&amp;tbl_PH[[#This Row],[Unit]]&amp;")"</f>
        <v>661     RV Campsite Landscaping - Arrowwood Viburnum Shrub     (EA)</v>
      </c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>
        <v>48</v>
      </c>
      <c r="AM363" s="55">
        <v>74.8</v>
      </c>
      <c r="AN363" s="55">
        <v>49.28</v>
      </c>
      <c r="AO363" s="55">
        <v>70</v>
      </c>
      <c r="AP363" s="55">
        <v>40</v>
      </c>
      <c r="AQ363" s="55">
        <v>69.5</v>
      </c>
      <c r="AR363" s="55">
        <v>75</v>
      </c>
      <c r="AS363" s="55"/>
      <c r="AT363" s="55"/>
      <c r="AU363" s="55"/>
      <c r="AV363" s="55"/>
      <c r="AW363" s="55"/>
      <c r="AX363" s="55"/>
      <c r="AY363" s="55"/>
      <c r="AZ363" s="55"/>
      <c r="BA363" s="54"/>
      <c r="BB363" s="54"/>
      <c r="BC363" s="54"/>
      <c r="BD363" s="57"/>
      <c r="BE363" s="57"/>
      <c r="BF363" s="57"/>
      <c r="BG363" s="57"/>
      <c r="BH363" s="57"/>
      <c r="BI363" s="57"/>
    </row>
    <row r="364" spans="1:61" ht="18" customHeight="1" x14ac:dyDescent="0.3">
      <c r="A364" s="34">
        <v>2017</v>
      </c>
      <c r="B364" s="52">
        <v>661</v>
      </c>
      <c r="C364" s="53" t="s">
        <v>6100</v>
      </c>
      <c r="D364" s="52" t="s">
        <v>59</v>
      </c>
      <c r="E364" s="54">
        <f>IFERROR(MIN(PH_Bidders),0)</f>
        <v>40</v>
      </c>
      <c r="F364" s="54">
        <f>IFERROR(MAX(PH_Bidders),0)</f>
        <v>60</v>
      </c>
      <c r="G364" s="54">
        <f>IFERROR(AVERAGE(PH_Bidders),0)</f>
        <v>50.769999999999996</v>
      </c>
      <c r="H364" s="55" t="str">
        <f>tbl_PH[[#This Row],[Item '#]]&amp;"     "&amp;tbl_PH[[#This Row],[Description]]&amp;"     ("&amp;tbl_PH[[#This Row],[Unit]]&amp;")"</f>
        <v>661     RV Campsite Landscaping - Gro-low Sumac     (EA)</v>
      </c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>
        <v>43.4</v>
      </c>
      <c r="AM364" s="55">
        <v>55</v>
      </c>
      <c r="AN364" s="55">
        <v>45.99</v>
      </c>
      <c r="AO364" s="55">
        <v>60</v>
      </c>
      <c r="AP364" s="55">
        <v>40</v>
      </c>
      <c r="AQ364" s="55">
        <v>51</v>
      </c>
      <c r="AR364" s="55">
        <v>60</v>
      </c>
      <c r="AS364" s="55"/>
      <c r="AT364" s="55"/>
      <c r="AU364" s="55"/>
      <c r="AV364" s="55"/>
      <c r="AW364" s="55"/>
      <c r="AX364" s="55"/>
      <c r="AY364" s="55"/>
      <c r="AZ364" s="55"/>
      <c r="BA364" s="54"/>
      <c r="BB364" s="54"/>
      <c r="BC364" s="54"/>
      <c r="BD364" s="57"/>
      <c r="BE364" s="57"/>
      <c r="BF364" s="57"/>
      <c r="BG364" s="57"/>
      <c r="BH364" s="57"/>
      <c r="BI364" s="57"/>
    </row>
    <row r="365" spans="1:61" ht="18" customHeight="1" x14ac:dyDescent="0.3">
      <c r="A365" s="34">
        <v>2017</v>
      </c>
      <c r="B365" s="52">
        <v>661</v>
      </c>
      <c r="C365" s="53" t="s">
        <v>5149</v>
      </c>
      <c r="D365" s="52" t="s">
        <v>59</v>
      </c>
      <c r="E365" s="54">
        <f>IFERROR(MIN(PH_Bidders),0)</f>
        <v>40</v>
      </c>
      <c r="F365" s="54">
        <f>IFERROR(MAX(PH_Bidders),0)</f>
        <v>77</v>
      </c>
      <c r="G365" s="54">
        <f>IFERROR(AVERAGE(PH_Bidders),0)</f>
        <v>58.24</v>
      </c>
      <c r="H365" s="55" t="str">
        <f>tbl_PH[[#This Row],[Item '#]]&amp;"     "&amp;tbl_PH[[#This Row],[Description]]&amp;"     ("&amp;tbl_PH[[#This Row],[Unit]]&amp;")"</f>
        <v>661     RV Campsite Landscaping - Redosier Dogwood Shrub     (EA)</v>
      </c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>
        <v>44</v>
      </c>
      <c r="AM365" s="55">
        <v>77</v>
      </c>
      <c r="AN365" s="55">
        <v>48.18</v>
      </c>
      <c r="AO365" s="55">
        <v>75</v>
      </c>
      <c r="AP365" s="55">
        <v>40</v>
      </c>
      <c r="AQ365" s="55">
        <v>71.5</v>
      </c>
      <c r="AR365" s="55">
        <v>52</v>
      </c>
      <c r="AS365" s="55"/>
      <c r="AT365" s="55"/>
      <c r="AU365" s="55"/>
      <c r="AV365" s="55"/>
      <c r="AW365" s="55"/>
      <c r="AX365" s="55"/>
      <c r="AY365" s="55"/>
      <c r="AZ365" s="55"/>
      <c r="BA365" s="54"/>
      <c r="BB365" s="54"/>
      <c r="BC365" s="54"/>
      <c r="BD365" s="57"/>
      <c r="BE365" s="57"/>
      <c r="BF365" s="57"/>
      <c r="BG365" s="57"/>
      <c r="BH365" s="57"/>
      <c r="BI365" s="57"/>
    </row>
    <row r="366" spans="1:61" ht="18" customHeight="1" x14ac:dyDescent="0.3">
      <c r="A366" s="34">
        <v>2017</v>
      </c>
      <c r="B366" s="52">
        <v>661</v>
      </c>
      <c r="C366" s="53" t="s">
        <v>5150</v>
      </c>
      <c r="D366" s="52" t="s">
        <v>59</v>
      </c>
      <c r="E366" s="54">
        <f>IFERROR(MIN(PH_Bidders),0)</f>
        <v>38</v>
      </c>
      <c r="F366" s="54">
        <f>IFERROR(MAX(PH_Bidders),0)</f>
        <v>77</v>
      </c>
      <c r="G366" s="54">
        <f>IFERROR(AVERAGE(PH_Bidders),0)</f>
        <v>59.550000000000004</v>
      </c>
      <c r="H366" s="55" t="str">
        <f>tbl_PH[[#This Row],[Item '#]]&amp;"     "&amp;tbl_PH[[#This Row],[Description]]&amp;"     ("&amp;tbl_PH[[#This Row],[Unit]]&amp;")"</f>
        <v>661     RV Campsite Landscaping - Spicebush     (EA)</v>
      </c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>
        <v>43.4</v>
      </c>
      <c r="AM366" s="55">
        <v>77</v>
      </c>
      <c r="AN366" s="55">
        <v>56.95</v>
      </c>
      <c r="AO366" s="55">
        <v>75</v>
      </c>
      <c r="AP366" s="55">
        <v>38</v>
      </c>
      <c r="AQ366" s="55">
        <v>71.5</v>
      </c>
      <c r="AR366" s="55">
        <v>55</v>
      </c>
      <c r="AS366" s="55"/>
      <c r="AT366" s="55"/>
      <c r="AU366" s="55"/>
      <c r="AV366" s="55"/>
      <c r="AW366" s="55"/>
      <c r="AX366" s="55"/>
      <c r="AY366" s="55"/>
      <c r="AZ366" s="55"/>
      <c r="BA366" s="54"/>
      <c r="BB366" s="54"/>
      <c r="BC366" s="54"/>
      <c r="BD366" s="57"/>
      <c r="BE366" s="57"/>
      <c r="BF366" s="57"/>
      <c r="BG366" s="57"/>
      <c r="BH366" s="57"/>
      <c r="BI366" s="57"/>
    </row>
    <row r="367" spans="1:61" ht="18" customHeight="1" x14ac:dyDescent="0.3">
      <c r="A367" s="34">
        <v>2017</v>
      </c>
      <c r="B367" s="52">
        <v>661</v>
      </c>
      <c r="C367" s="53" t="s">
        <v>5153</v>
      </c>
      <c r="D367" s="52" t="s">
        <v>59</v>
      </c>
      <c r="E367" s="54">
        <f>IFERROR(MIN(PH_Bidders),0)</f>
        <v>16.5</v>
      </c>
      <c r="F367" s="54">
        <f>IFERROR(MAX(PH_Bidders),0)</f>
        <v>45</v>
      </c>
      <c r="G367" s="54">
        <f>IFERROR(AVERAGE(PH_Bidders),0)</f>
        <v>23.84</v>
      </c>
      <c r="H367" s="55" t="str">
        <f>tbl_PH[[#This Row],[Item '#]]&amp;"     "&amp;tbl_PH[[#This Row],[Description]]&amp;"     ("&amp;tbl_PH[[#This Row],[Unit]]&amp;")"</f>
        <v>661     RV Campsite Landscaping - Red Rays Switch Grass     (EA)</v>
      </c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>
        <v>26.5</v>
      </c>
      <c r="AM367" s="55">
        <v>17.600000000000001</v>
      </c>
      <c r="AN367" s="55">
        <v>26.28</v>
      </c>
      <c r="AO367" s="55">
        <v>17</v>
      </c>
      <c r="AP367" s="55">
        <v>18</v>
      </c>
      <c r="AQ367" s="55">
        <v>16.5</v>
      </c>
      <c r="AR367" s="55">
        <v>45</v>
      </c>
      <c r="AS367" s="55"/>
      <c r="AT367" s="55"/>
      <c r="AU367" s="55"/>
      <c r="AV367" s="55"/>
      <c r="AW367" s="55"/>
      <c r="AX367" s="55"/>
      <c r="AY367" s="55"/>
      <c r="AZ367" s="55"/>
      <c r="BA367" s="54"/>
      <c r="BB367" s="54"/>
      <c r="BC367" s="54"/>
      <c r="BD367" s="57"/>
      <c r="BE367" s="57"/>
      <c r="BF367" s="57"/>
      <c r="BG367" s="57"/>
      <c r="BH367" s="57"/>
      <c r="BI367" s="57"/>
    </row>
    <row r="368" spans="1:61" ht="18" customHeight="1" x14ac:dyDescent="0.3">
      <c r="A368" s="34">
        <v>2017</v>
      </c>
      <c r="B368" s="52">
        <v>661</v>
      </c>
      <c r="C368" s="53" t="s">
        <v>5152</v>
      </c>
      <c r="D368" s="52" t="s">
        <v>59</v>
      </c>
      <c r="E368" s="54">
        <f>IFERROR(MIN(PH_Bidders),0)</f>
        <v>16.5</v>
      </c>
      <c r="F368" s="54">
        <f>IFERROR(MAX(PH_Bidders),0)</f>
        <v>43</v>
      </c>
      <c r="G368" s="54">
        <f>IFERROR(AVERAGE(PH_Bidders),0)</f>
        <v>23.168571428571429</v>
      </c>
      <c r="H368" s="55" t="str">
        <f>tbl_PH[[#This Row],[Item '#]]&amp;"     "&amp;tbl_PH[[#This Row],[Description]]&amp;"     ("&amp;tbl_PH[[#This Row],[Unit]]&amp;")"</f>
        <v>661     RV Campsite Landscaping - Karl Forester Reed Grass     (EA)</v>
      </c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>
        <v>22.8</v>
      </c>
      <c r="AM368" s="55">
        <v>17.600000000000001</v>
      </c>
      <c r="AN368" s="55">
        <v>26.28</v>
      </c>
      <c r="AO368" s="55">
        <v>17</v>
      </c>
      <c r="AP368" s="55">
        <v>19</v>
      </c>
      <c r="AQ368" s="55">
        <v>16.5</v>
      </c>
      <c r="AR368" s="55">
        <v>43</v>
      </c>
      <c r="AS368" s="55"/>
      <c r="AT368" s="55"/>
      <c r="AU368" s="55"/>
      <c r="AV368" s="55"/>
      <c r="AW368" s="55"/>
      <c r="AX368" s="55"/>
      <c r="AY368" s="55"/>
      <c r="AZ368" s="55"/>
      <c r="BA368" s="54"/>
      <c r="BB368" s="54"/>
      <c r="BC368" s="54"/>
      <c r="BD368" s="57"/>
      <c r="BE368" s="57"/>
      <c r="BF368" s="57"/>
      <c r="BG368" s="57"/>
      <c r="BH368" s="57"/>
      <c r="BI368" s="57"/>
    </row>
    <row r="369" spans="1:61" ht="18" customHeight="1" x14ac:dyDescent="0.3">
      <c r="A369" s="34">
        <v>2017</v>
      </c>
      <c r="B369" s="52">
        <v>661</v>
      </c>
      <c r="C369" s="53" t="s">
        <v>6101</v>
      </c>
      <c r="D369" s="52" t="s">
        <v>59</v>
      </c>
      <c r="E369" s="54">
        <f>IFERROR(MIN(PH_Bidders),0)</f>
        <v>16.5</v>
      </c>
      <c r="F369" s="54">
        <f>IFERROR(MAX(PH_Bidders),0)</f>
        <v>55</v>
      </c>
      <c r="G369" s="54">
        <f>IFERROR(AVERAGE(PH_Bidders),0)</f>
        <v>25.59</v>
      </c>
      <c r="H369" s="55" t="str">
        <f>tbl_PH[[#This Row],[Item '#]]&amp;"     "&amp;tbl_PH[[#This Row],[Description]]&amp;"     ("&amp;tbl_PH[[#This Row],[Unit]]&amp;")"</f>
        <v>661     RV Campsite Landscaping - Shenandoah Switch Grass     (EA)</v>
      </c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>
        <v>26.75</v>
      </c>
      <c r="AM369" s="55">
        <v>17.600000000000001</v>
      </c>
      <c r="AN369" s="55">
        <v>26.28</v>
      </c>
      <c r="AO369" s="55">
        <v>17</v>
      </c>
      <c r="AP369" s="55">
        <v>20</v>
      </c>
      <c r="AQ369" s="55">
        <v>16.5</v>
      </c>
      <c r="AR369" s="55">
        <v>55</v>
      </c>
      <c r="AS369" s="55"/>
      <c r="AT369" s="55"/>
      <c r="AU369" s="55"/>
      <c r="AV369" s="55"/>
      <c r="AW369" s="55"/>
      <c r="AX369" s="55"/>
      <c r="AY369" s="55"/>
      <c r="AZ369" s="55"/>
      <c r="BA369" s="54"/>
      <c r="BB369" s="54"/>
      <c r="BC369" s="54"/>
      <c r="BD369" s="57"/>
      <c r="BE369" s="57"/>
      <c r="BF369" s="57"/>
      <c r="BG369" s="57"/>
      <c r="BH369" s="57"/>
      <c r="BI369" s="57"/>
    </row>
    <row r="370" spans="1:61" ht="18" customHeight="1" x14ac:dyDescent="0.3">
      <c r="A370" s="34">
        <v>2017</v>
      </c>
      <c r="B370" s="52" t="s">
        <v>5053</v>
      </c>
      <c r="C370" s="53" t="s">
        <v>5154</v>
      </c>
      <c r="D370" s="52" t="s">
        <v>14</v>
      </c>
      <c r="E370" s="54">
        <f>IFERROR(MIN(PH_Bidders),0)</f>
        <v>65</v>
      </c>
      <c r="F370" s="54">
        <f>IFERROR(MAX(PH_Bidders),0)</f>
        <v>132</v>
      </c>
      <c r="G370" s="54">
        <f>IFERROR(AVERAGE(PH_Bidders),0)</f>
        <v>102.36857142857141</v>
      </c>
      <c r="H370" s="55" t="str">
        <f>tbl_PH[[#This Row],[Item '#]]&amp;"     "&amp;tbl_PH[[#This Row],[Description]]&amp;"     ("&amp;tbl_PH[[#This Row],[Unit]]&amp;")"</f>
        <v>Special     Gravel Mulch - 1" Diameter     (CY)</v>
      </c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>
        <v>100</v>
      </c>
      <c r="AM370" s="55">
        <v>132</v>
      </c>
      <c r="AN370" s="55">
        <v>67.08</v>
      </c>
      <c r="AO370" s="55">
        <v>130</v>
      </c>
      <c r="AP370" s="55">
        <v>65</v>
      </c>
      <c r="AQ370" s="55">
        <v>122.5</v>
      </c>
      <c r="AR370" s="55">
        <v>100</v>
      </c>
      <c r="AS370" s="55"/>
      <c r="AT370" s="55"/>
      <c r="AU370" s="55"/>
      <c r="AV370" s="55"/>
      <c r="AW370" s="55"/>
      <c r="AX370" s="55"/>
      <c r="AY370" s="55"/>
      <c r="AZ370" s="55"/>
      <c r="BA370" s="54"/>
      <c r="BB370" s="54"/>
      <c r="BC370" s="54"/>
      <c r="BD370" s="57"/>
      <c r="BE370" s="57"/>
      <c r="BF370" s="57"/>
      <c r="BG370" s="57"/>
      <c r="BH370" s="57"/>
      <c r="BI370" s="57"/>
    </row>
    <row r="371" spans="1:61" ht="18" customHeight="1" x14ac:dyDescent="0.3">
      <c r="A371" s="34">
        <v>2017</v>
      </c>
      <c r="B371" s="52" t="s">
        <v>5053</v>
      </c>
      <c r="C371" s="53" t="s">
        <v>6102</v>
      </c>
      <c r="D371" s="52" t="s">
        <v>48</v>
      </c>
      <c r="E371" s="54">
        <f>IFERROR(MIN(PH_Bidders),0)</f>
        <v>40</v>
      </c>
      <c r="F371" s="54">
        <f>IFERROR(MAX(PH_Bidders),0)</f>
        <v>71.13</v>
      </c>
      <c r="G371" s="54">
        <f>IFERROR(AVERAGE(PH_Bidders),0)</f>
        <v>56.804285714285712</v>
      </c>
      <c r="H371" s="55" t="str">
        <f>tbl_PH[[#This Row],[Item '#]]&amp;"     "&amp;tbl_PH[[#This Row],[Description]]&amp;"     ("&amp;tbl_PH[[#This Row],[Unit]]&amp;")"</f>
        <v>Special     Retaining Wall – Prefabricated Restroom Area 10S     (SF)</v>
      </c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>
        <v>60</v>
      </c>
      <c r="AM371" s="55">
        <v>55</v>
      </c>
      <c r="AN371" s="55">
        <v>71.13</v>
      </c>
      <c r="AO371" s="55">
        <v>40</v>
      </c>
      <c r="AP371" s="55">
        <v>42</v>
      </c>
      <c r="AQ371" s="55">
        <v>59.5</v>
      </c>
      <c r="AR371" s="55">
        <v>70</v>
      </c>
      <c r="AS371" s="55"/>
      <c r="AT371" s="55"/>
      <c r="AU371" s="55"/>
      <c r="AV371" s="55"/>
      <c r="AW371" s="55"/>
      <c r="AX371" s="55"/>
      <c r="AY371" s="55"/>
      <c r="AZ371" s="55"/>
      <c r="BA371" s="54"/>
      <c r="BB371" s="54"/>
      <c r="BC371" s="54"/>
      <c r="BD371" s="57"/>
      <c r="BE371" s="57"/>
      <c r="BF371" s="57"/>
      <c r="BG371" s="57"/>
      <c r="BH371" s="57"/>
      <c r="BI371" s="57"/>
    </row>
    <row r="372" spans="1:61" ht="18" customHeight="1" x14ac:dyDescent="0.3">
      <c r="A372" s="34">
        <v>2017</v>
      </c>
      <c r="B372" s="52" t="s">
        <v>5053</v>
      </c>
      <c r="C372" s="53" t="s">
        <v>6103</v>
      </c>
      <c r="D372" s="52" t="s">
        <v>48</v>
      </c>
      <c r="E372" s="54">
        <f>IFERROR(MIN(PH_Bidders),0)</f>
        <v>40</v>
      </c>
      <c r="F372" s="54">
        <f>IFERROR(MAX(PH_Bidders),0)</f>
        <v>88.08</v>
      </c>
      <c r="G372" s="54">
        <f>IFERROR(AVERAGE(PH_Bidders),0)</f>
        <v>59.725714285714282</v>
      </c>
      <c r="H372" s="55" t="str">
        <f>tbl_PH[[#This Row],[Item '#]]&amp;"     "&amp;tbl_PH[[#This Row],[Description]]&amp;"     ("&amp;tbl_PH[[#This Row],[Unit]]&amp;")"</f>
        <v>Special     Retaining Wall –MP Area 9 Toilet/Showerhouse     (SF)</v>
      </c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>
        <v>58.5</v>
      </c>
      <c r="AM372" s="55">
        <v>55</v>
      </c>
      <c r="AN372" s="55">
        <v>88.08</v>
      </c>
      <c r="AO372" s="55">
        <v>40</v>
      </c>
      <c r="AP372" s="55">
        <v>42</v>
      </c>
      <c r="AQ372" s="55">
        <v>64.5</v>
      </c>
      <c r="AR372" s="55">
        <v>70</v>
      </c>
      <c r="AS372" s="55"/>
      <c r="AT372" s="55"/>
      <c r="AU372" s="55"/>
      <c r="AV372" s="55"/>
      <c r="AW372" s="55"/>
      <c r="AX372" s="55"/>
      <c r="AY372" s="55"/>
      <c r="AZ372" s="55"/>
      <c r="BA372" s="54"/>
      <c r="BB372" s="54"/>
      <c r="BC372" s="54"/>
      <c r="BD372" s="57"/>
      <c r="BE372" s="57"/>
      <c r="BF372" s="57"/>
      <c r="BG372" s="57"/>
      <c r="BH372" s="57"/>
      <c r="BI372" s="57"/>
    </row>
    <row r="373" spans="1:61" ht="18" customHeight="1" x14ac:dyDescent="0.3">
      <c r="A373" s="34">
        <v>2017</v>
      </c>
      <c r="B373" s="52" t="s">
        <v>5053</v>
      </c>
      <c r="C373" s="53" t="s">
        <v>6104</v>
      </c>
      <c r="D373" s="52" t="s">
        <v>59</v>
      </c>
      <c r="E373" s="54">
        <f>IFERROR(MIN(PH_Bidders),0)</f>
        <v>370</v>
      </c>
      <c r="F373" s="54">
        <f>IFERROR(MAX(PH_Bidders),0)</f>
        <v>4947.5</v>
      </c>
      <c r="G373" s="54">
        <f>IFERROR(AVERAGE(PH_Bidders),0)</f>
        <v>2079.6257142857144</v>
      </c>
      <c r="H373" s="55" t="str">
        <f>tbl_PH[[#This Row],[Item '#]]&amp;"     "&amp;tbl_PH[[#This Row],[Description]]&amp;"     ("&amp;tbl_PH[[#This Row],[Unit]]&amp;")"</f>
        <v>Special     Chainlink Fence Gate- 6’ high, 14’ wide opening, swing style     (EA)</v>
      </c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>
        <v>640</v>
      </c>
      <c r="AM373" s="55">
        <v>2255</v>
      </c>
      <c r="AN373" s="55">
        <v>2244.88</v>
      </c>
      <c r="AO373" s="55">
        <v>2100</v>
      </c>
      <c r="AP373" s="55">
        <v>370</v>
      </c>
      <c r="AQ373" s="55">
        <v>4947.5</v>
      </c>
      <c r="AR373" s="55">
        <v>2000</v>
      </c>
      <c r="AS373" s="55"/>
      <c r="AT373" s="55"/>
      <c r="AU373" s="55"/>
      <c r="AV373" s="55"/>
      <c r="AW373" s="55"/>
      <c r="AX373" s="55"/>
      <c r="AY373" s="55"/>
      <c r="AZ373" s="55"/>
      <c r="BA373" s="54"/>
      <c r="BB373" s="54"/>
      <c r="BC373" s="54"/>
      <c r="BD373" s="57"/>
      <c r="BE373" s="57"/>
      <c r="BF373" s="57"/>
      <c r="BG373" s="57"/>
      <c r="BH373" s="57"/>
      <c r="BI373" s="57"/>
    </row>
    <row r="374" spans="1:61" ht="18" customHeight="1" x14ac:dyDescent="0.3">
      <c r="A374" s="34">
        <v>2017</v>
      </c>
      <c r="B374" s="52" t="s">
        <v>5053</v>
      </c>
      <c r="C374" s="53" t="s">
        <v>6105</v>
      </c>
      <c r="D374" s="52" t="s">
        <v>12</v>
      </c>
      <c r="E374" s="54">
        <f>IFERROR(MIN(PH_Bidders),0)</f>
        <v>19.190000000000001</v>
      </c>
      <c r="F374" s="54">
        <f>IFERROR(MAX(PH_Bidders),0)</f>
        <v>34.5</v>
      </c>
      <c r="G374" s="54">
        <f>IFERROR(AVERAGE(PH_Bidders),0)</f>
        <v>25.142857142857142</v>
      </c>
      <c r="H374" s="55" t="str">
        <f>tbl_PH[[#This Row],[Item '#]]&amp;"     "&amp;tbl_PH[[#This Row],[Description]]&amp;"     ("&amp;tbl_PH[[#This Row],[Unit]]&amp;")"</f>
        <v>Special     Chainlink Fence- 6’ high     (LF)</v>
      </c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>
        <v>34.5</v>
      </c>
      <c r="AM374" s="55">
        <v>19.309999999999999</v>
      </c>
      <c r="AN374" s="55">
        <v>19.190000000000001</v>
      </c>
      <c r="AO374" s="55">
        <v>20</v>
      </c>
      <c r="AP374" s="55">
        <v>22</v>
      </c>
      <c r="AQ374" s="55">
        <v>31</v>
      </c>
      <c r="AR374" s="55">
        <v>30</v>
      </c>
      <c r="AS374" s="55"/>
      <c r="AT374" s="55"/>
      <c r="AU374" s="55"/>
      <c r="AV374" s="55"/>
      <c r="AW374" s="55"/>
      <c r="AX374" s="55"/>
      <c r="AY374" s="55"/>
      <c r="AZ374" s="55"/>
      <c r="BA374" s="54"/>
      <c r="BB374" s="54"/>
      <c r="BC374" s="54"/>
      <c r="BD374" s="57"/>
      <c r="BE374" s="57"/>
      <c r="BF374" s="57"/>
      <c r="BG374" s="57"/>
      <c r="BH374" s="57"/>
      <c r="BI374" s="57"/>
    </row>
    <row r="375" spans="1:61" ht="18" customHeight="1" x14ac:dyDescent="0.3">
      <c r="A375" s="34">
        <v>2017</v>
      </c>
      <c r="B375" s="52" t="s">
        <v>5053</v>
      </c>
      <c r="C375" s="53" t="s">
        <v>6106</v>
      </c>
      <c r="D375" s="52" t="s">
        <v>12</v>
      </c>
      <c r="E375" s="54">
        <f>IFERROR(MIN(PH_Bidders),0)</f>
        <v>5.5</v>
      </c>
      <c r="F375" s="54">
        <f>IFERROR(MAX(PH_Bidders),0)</f>
        <v>16</v>
      </c>
      <c r="G375" s="54">
        <f>IFERROR(AVERAGE(PH_Bidders),0)</f>
        <v>9.0628571428571423</v>
      </c>
      <c r="H375" s="55" t="str">
        <f>tbl_PH[[#This Row],[Item '#]]&amp;"     "&amp;tbl_PH[[#This Row],[Description]]&amp;"     ("&amp;tbl_PH[[#This Row],[Unit]]&amp;")"</f>
        <v>Special     Aluminum Bed Edging     (LF)</v>
      </c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>
        <v>9</v>
      </c>
      <c r="AM375" s="55">
        <v>6.16</v>
      </c>
      <c r="AN375" s="55">
        <v>8.7799999999999994</v>
      </c>
      <c r="AO375" s="55">
        <v>6</v>
      </c>
      <c r="AP375" s="55">
        <v>16</v>
      </c>
      <c r="AQ375" s="55">
        <v>5.5</v>
      </c>
      <c r="AR375" s="55">
        <v>12</v>
      </c>
      <c r="AS375" s="55"/>
      <c r="AT375" s="55"/>
      <c r="AU375" s="55"/>
      <c r="AV375" s="55"/>
      <c r="AW375" s="55"/>
      <c r="AX375" s="55"/>
      <c r="AY375" s="55"/>
      <c r="AZ375" s="55"/>
      <c r="BA375" s="54"/>
      <c r="BB375" s="54"/>
      <c r="BC375" s="54"/>
      <c r="BD375" s="57"/>
      <c r="BE375" s="57"/>
      <c r="BF375" s="57"/>
      <c r="BG375" s="57"/>
      <c r="BH375" s="57"/>
      <c r="BI375" s="57"/>
    </row>
    <row r="376" spans="1:61" ht="18" customHeight="1" x14ac:dyDescent="0.3">
      <c r="A376" s="34">
        <v>2017</v>
      </c>
      <c r="B376" s="52" t="s">
        <v>5053</v>
      </c>
      <c r="C376" s="53" t="s">
        <v>6107</v>
      </c>
      <c r="D376" s="52" t="s">
        <v>59</v>
      </c>
      <c r="E376" s="54">
        <f>IFERROR(MIN(PH_Bidders),0)</f>
        <v>2400</v>
      </c>
      <c r="F376" s="54">
        <f>IFERROR(MAX(PH_Bidders),0)</f>
        <v>18000</v>
      </c>
      <c r="G376" s="54">
        <f>IFERROR(AVERAGE(PH_Bidders),0)</f>
        <v>9477.2957142857158</v>
      </c>
      <c r="H376" s="55" t="str">
        <f>tbl_PH[[#This Row],[Item '#]]&amp;"     "&amp;tbl_PH[[#This Row],[Description]]&amp;"     ("&amp;tbl_PH[[#This Row],[Unit]]&amp;")"</f>
        <v>Special     Coordination of Prefabricated Restroom Facility – Utility Rough-in &amp; Coordination of Connections     (EA)</v>
      </c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>
        <v>9425</v>
      </c>
      <c r="AM376" s="55">
        <v>2684</v>
      </c>
      <c r="AN376" s="55">
        <v>9521.57</v>
      </c>
      <c r="AO376" s="55">
        <v>15000</v>
      </c>
      <c r="AP376" s="55">
        <v>2400</v>
      </c>
      <c r="AQ376" s="55">
        <v>9310.5</v>
      </c>
      <c r="AR376" s="55">
        <v>18000</v>
      </c>
      <c r="AS376" s="55"/>
      <c r="AT376" s="55"/>
      <c r="AU376" s="55"/>
      <c r="AV376" s="55"/>
      <c r="AW376" s="55"/>
      <c r="AX376" s="55"/>
      <c r="AY376" s="55"/>
      <c r="AZ376" s="55"/>
      <c r="BA376" s="54"/>
      <c r="BB376" s="54"/>
      <c r="BC376" s="54"/>
      <c r="BD376" s="57"/>
      <c r="BE376" s="57"/>
      <c r="BF376" s="57"/>
      <c r="BG376" s="57"/>
      <c r="BH376" s="57"/>
      <c r="BI376" s="57"/>
    </row>
    <row r="377" spans="1:61" ht="18" customHeight="1" x14ac:dyDescent="0.3">
      <c r="A377" s="34">
        <v>2017</v>
      </c>
      <c r="B377" s="52">
        <v>203</v>
      </c>
      <c r="C377" s="53" t="s">
        <v>6108</v>
      </c>
      <c r="D377" s="52" t="s">
        <v>9</v>
      </c>
      <c r="E377" s="54">
        <f>IFERROR(MIN(PH_Bidders),0)</f>
        <v>1782.93</v>
      </c>
      <c r="F377" s="54">
        <f>IFERROR(MAX(PH_Bidders),0)</f>
        <v>10724</v>
      </c>
      <c r="G377" s="54">
        <f>IFERROR(AVERAGE(PH_Bidders),0)</f>
        <v>4581.0471428571427</v>
      </c>
      <c r="H377" s="55" t="str">
        <f>tbl_PH[[#This Row],[Item '#]]&amp;"     "&amp;tbl_PH[[#This Row],[Description]]&amp;"     ("&amp;tbl_PH[[#This Row],[Unit]]&amp;")"</f>
        <v>203     Temporary Grading/Pad and Access for Prefabricated Restroom Facility Installation     (LS)</v>
      </c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>
        <v>2471</v>
      </c>
      <c r="AM377" s="55">
        <v>4789.3999999999996</v>
      </c>
      <c r="AN377" s="55">
        <v>1782.93</v>
      </c>
      <c r="AO377" s="55">
        <v>5000</v>
      </c>
      <c r="AP377" s="55">
        <v>1800</v>
      </c>
      <c r="AQ377" s="55">
        <v>10724</v>
      </c>
      <c r="AR377" s="55">
        <v>5500</v>
      </c>
      <c r="AS377" s="55"/>
      <c r="AT377" s="55"/>
      <c r="AU377" s="55"/>
      <c r="AV377" s="55"/>
      <c r="AW377" s="55"/>
      <c r="AX377" s="55"/>
      <c r="AY377" s="55"/>
      <c r="AZ377" s="55"/>
      <c r="BA377" s="54"/>
      <c r="BB377" s="54"/>
      <c r="BC377" s="54"/>
      <c r="BD377" s="57"/>
      <c r="BE377" s="57"/>
      <c r="BF377" s="57"/>
      <c r="BG377" s="57"/>
      <c r="BH377" s="57"/>
      <c r="BI377" s="57"/>
    </row>
    <row r="378" spans="1:61" ht="18" customHeight="1" x14ac:dyDescent="0.3">
      <c r="A378" s="34">
        <v>2017</v>
      </c>
      <c r="B378" s="52" t="s">
        <v>5053</v>
      </c>
      <c r="C378" s="53" t="s">
        <v>6109</v>
      </c>
      <c r="D378" s="52" t="s">
        <v>12</v>
      </c>
      <c r="E378" s="54">
        <f>IFERROR(MIN(PH_Bidders),0)</f>
        <v>18</v>
      </c>
      <c r="F378" s="54">
        <f>IFERROR(MAX(PH_Bidders),0)</f>
        <v>100</v>
      </c>
      <c r="G378" s="54">
        <f>IFERROR(AVERAGE(PH_Bidders),0)</f>
        <v>65.81</v>
      </c>
      <c r="H378" s="55" t="str">
        <f>tbl_PH[[#This Row],[Item '#]]&amp;"     "&amp;tbl_PH[[#This Row],[Description]]&amp;"     ("&amp;tbl_PH[[#This Row],[Unit]]&amp;")"</f>
        <v>Special     Prefabricated Restroom – Concrete Frost Wall – Installed Complete     (LF)</v>
      </c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>
        <v>51</v>
      </c>
      <c r="AM378" s="55">
        <v>99</v>
      </c>
      <c r="AN378" s="55">
        <v>78.17</v>
      </c>
      <c r="AO378" s="55">
        <v>100</v>
      </c>
      <c r="AP378" s="55">
        <v>18</v>
      </c>
      <c r="AQ378" s="55">
        <v>52.5</v>
      </c>
      <c r="AR378" s="55">
        <v>62</v>
      </c>
      <c r="AS378" s="55"/>
      <c r="AT378" s="55"/>
      <c r="AU378" s="55"/>
      <c r="AV378" s="55"/>
      <c r="AW378" s="55"/>
      <c r="AX378" s="55"/>
      <c r="AY378" s="55"/>
      <c r="AZ378" s="55"/>
      <c r="BA378" s="54"/>
      <c r="BB378" s="54"/>
      <c r="BC378" s="54"/>
      <c r="BD378" s="57"/>
      <c r="BE378" s="57"/>
      <c r="BF378" s="57"/>
      <c r="BG378" s="57"/>
      <c r="BH378" s="57"/>
      <c r="BI378" s="57"/>
    </row>
    <row r="379" spans="1:61" ht="18" customHeight="1" x14ac:dyDescent="0.3">
      <c r="A379" s="34">
        <v>2017</v>
      </c>
      <c r="B379" s="52" t="s">
        <v>5053</v>
      </c>
      <c r="C379" s="53" t="s">
        <v>6110</v>
      </c>
      <c r="D379" s="52" t="s">
        <v>9</v>
      </c>
      <c r="E379" s="54">
        <f>IFERROR(MIN(PH_Bidders),0)</f>
        <v>400000</v>
      </c>
      <c r="F379" s="54">
        <f>IFERROR(MAX(PH_Bidders),0)</f>
        <v>775000</v>
      </c>
      <c r="G379" s="54">
        <f>IFERROR(AVERAGE(PH_Bidders),0)</f>
        <v>596142.11428571423</v>
      </c>
      <c r="H379" s="55" t="str">
        <f>tbl_PH[[#This Row],[Item '#]]&amp;"     "&amp;tbl_PH[[#This Row],[Description]]&amp;"     ("&amp;tbl_PH[[#This Row],[Unit]]&amp;")"</f>
        <v>Special     MP Area 9 Toilet/Showerhouse Expansion and Renovation      (LS)</v>
      </c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>
        <v>727580</v>
      </c>
      <c r="AM379" s="55">
        <v>506030.8</v>
      </c>
      <c r="AN379" s="55">
        <v>577884</v>
      </c>
      <c r="AO379" s="55">
        <v>400000</v>
      </c>
      <c r="AP379" s="55">
        <v>500000</v>
      </c>
      <c r="AQ379" s="55">
        <v>775000</v>
      </c>
      <c r="AR379" s="55">
        <v>686500</v>
      </c>
      <c r="AS379" s="55"/>
      <c r="AT379" s="55"/>
      <c r="AU379" s="55"/>
      <c r="AV379" s="55"/>
      <c r="AW379" s="55"/>
      <c r="AX379" s="55"/>
      <c r="AY379" s="55"/>
      <c r="AZ379" s="55"/>
      <c r="BA379" s="54"/>
      <c r="BB379" s="54"/>
      <c r="BC379" s="54"/>
      <c r="BD379" s="57"/>
      <c r="BE379" s="57"/>
      <c r="BF379" s="57"/>
      <c r="BG379" s="57"/>
      <c r="BH379" s="57"/>
      <c r="BI379" s="57"/>
    </row>
    <row r="380" spans="1:61" ht="18" customHeight="1" x14ac:dyDescent="0.3">
      <c r="A380" s="34">
        <v>2017</v>
      </c>
      <c r="B380" s="52" t="s">
        <v>5053</v>
      </c>
      <c r="C380" s="53" t="s">
        <v>5163</v>
      </c>
      <c r="D380" s="52" t="s">
        <v>59</v>
      </c>
      <c r="E380" s="54">
        <f>IFERROR(MIN(PH_Bidders),0)</f>
        <v>4000</v>
      </c>
      <c r="F380" s="54">
        <f>IFERROR(MAX(PH_Bidders),0)</f>
        <v>22441.5</v>
      </c>
      <c r="G380" s="54">
        <f>IFERROR(AVERAGE(PH_Bidders),0)</f>
        <v>12632.745714285715</v>
      </c>
      <c r="H380" s="55" t="str">
        <f>tbl_PH[[#This Row],[Item '#]]&amp;"     "&amp;tbl_PH[[#This Row],[Description]]&amp;"     ("&amp;tbl_PH[[#This Row],[Unit]]&amp;")"</f>
        <v>Special     Dumpster Enclosure - Wood Slat Enclosure - Installed Complete     (EA)</v>
      </c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>
        <v>10120</v>
      </c>
      <c r="AM380" s="55">
        <v>11668.8</v>
      </c>
      <c r="AN380" s="55">
        <v>16198.92</v>
      </c>
      <c r="AO380" s="55">
        <v>12000</v>
      </c>
      <c r="AP380" s="55">
        <v>4000</v>
      </c>
      <c r="AQ380" s="55">
        <v>22441.5</v>
      </c>
      <c r="AR380" s="55">
        <v>12000</v>
      </c>
      <c r="AS380" s="55"/>
      <c r="AT380" s="55"/>
      <c r="AU380" s="55"/>
      <c r="AV380" s="55"/>
      <c r="AW380" s="55"/>
      <c r="AX380" s="55"/>
      <c r="AY380" s="55"/>
      <c r="AZ380" s="55"/>
      <c r="BA380" s="54"/>
      <c r="BB380" s="54"/>
      <c r="BC380" s="54"/>
      <c r="BD380" s="57"/>
      <c r="BE380" s="57"/>
      <c r="BF380" s="57"/>
      <c r="BG380" s="57"/>
      <c r="BH380" s="57"/>
      <c r="BI380" s="57"/>
    </row>
    <row r="381" spans="1:61" ht="18" customHeight="1" x14ac:dyDescent="0.3">
      <c r="A381" s="34">
        <v>2017</v>
      </c>
      <c r="B381" s="52" t="s">
        <v>5053</v>
      </c>
      <c r="C381" s="53" t="s">
        <v>5167</v>
      </c>
      <c r="D381" s="52" t="s">
        <v>59</v>
      </c>
      <c r="E381" s="54">
        <f>IFERROR(MIN(PH_Bidders),0)</f>
        <v>100</v>
      </c>
      <c r="F381" s="54">
        <f>IFERROR(MAX(PH_Bidders),0)</f>
        <v>626.74</v>
      </c>
      <c r="G381" s="54">
        <f>IFERROR(AVERAGE(PH_Bidders),0)</f>
        <v>252.12000000000003</v>
      </c>
      <c r="H381" s="55" t="str">
        <f>tbl_PH[[#This Row],[Item '#]]&amp;"     "&amp;tbl_PH[[#This Row],[Description]]&amp;"     ("&amp;tbl_PH[[#This Row],[Unit]]&amp;")"</f>
        <v>Special     Wayfinding Signage – Posts &amp; Signage Furnished by Owner, Installed by Contractor     (EA)</v>
      </c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>
        <v>394</v>
      </c>
      <c r="AM381" s="55">
        <v>105.6</v>
      </c>
      <c r="AN381" s="55">
        <v>626.74</v>
      </c>
      <c r="AO381" s="55">
        <v>250</v>
      </c>
      <c r="AP381" s="55">
        <v>110</v>
      </c>
      <c r="AQ381" s="55">
        <v>178.5</v>
      </c>
      <c r="AR381" s="55">
        <v>100</v>
      </c>
      <c r="AS381" s="55"/>
      <c r="AT381" s="55"/>
      <c r="AU381" s="55"/>
      <c r="AV381" s="55"/>
      <c r="AW381" s="55"/>
      <c r="AX381" s="55"/>
      <c r="AY381" s="55"/>
      <c r="AZ381" s="55"/>
      <c r="BA381" s="54"/>
      <c r="BB381" s="54"/>
      <c r="BC381" s="54"/>
      <c r="BD381" s="57"/>
      <c r="BE381" s="57"/>
      <c r="BF381" s="57"/>
      <c r="BG381" s="57"/>
      <c r="BH381" s="57"/>
      <c r="BI381" s="57"/>
    </row>
    <row r="382" spans="1:61" ht="18" customHeight="1" x14ac:dyDescent="0.3">
      <c r="A382" s="34">
        <v>2017</v>
      </c>
      <c r="B382" s="52" t="s">
        <v>5053</v>
      </c>
      <c r="C382" s="53" t="s">
        <v>5169</v>
      </c>
      <c r="D382" s="52" t="s">
        <v>9</v>
      </c>
      <c r="E382" s="54">
        <f>IFERROR(MIN(PH_Bidders),0)</f>
        <v>75000</v>
      </c>
      <c r="F382" s="54">
        <f>IFERROR(MAX(PH_Bidders),0)</f>
        <v>75000</v>
      </c>
      <c r="G382" s="54">
        <f>IFERROR(AVERAGE(PH_Bidders),0)</f>
        <v>75000</v>
      </c>
      <c r="H382" s="55" t="str">
        <f>tbl_PH[[#This Row],[Item '#]]&amp;"     "&amp;tbl_PH[[#This Row],[Description]]&amp;"     ("&amp;tbl_PH[[#This Row],[Unit]]&amp;")"</f>
        <v>Special     Electrical Utility Service Extension Allowance *     (LS)</v>
      </c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>
        <v>75000</v>
      </c>
      <c r="AM382" s="55">
        <v>75000</v>
      </c>
      <c r="AN382" s="55">
        <v>75000</v>
      </c>
      <c r="AO382" s="55">
        <v>75000</v>
      </c>
      <c r="AP382" s="55">
        <v>75000</v>
      </c>
      <c r="AQ382" s="55">
        <v>75000</v>
      </c>
      <c r="AR382" s="55">
        <v>75000</v>
      </c>
      <c r="AS382" s="55"/>
      <c r="AT382" s="55"/>
      <c r="AU382" s="55"/>
      <c r="AV382" s="55"/>
      <c r="AW382" s="55"/>
      <c r="AX382" s="55"/>
      <c r="AY382" s="55"/>
      <c r="AZ382" s="55"/>
      <c r="BA382" s="54"/>
      <c r="BB382" s="54"/>
      <c r="BC382" s="54"/>
      <c r="BD382" s="57"/>
      <c r="BE382" s="57"/>
      <c r="BF382" s="57"/>
      <c r="BG382" s="57"/>
      <c r="BH382" s="57"/>
      <c r="BI382" s="57"/>
    </row>
    <row r="383" spans="1:61" ht="18" customHeight="1" x14ac:dyDescent="0.3">
      <c r="A383" s="34">
        <v>2017</v>
      </c>
      <c r="B383" s="52" t="s">
        <v>5053</v>
      </c>
      <c r="C383" s="53" t="s">
        <v>5170</v>
      </c>
      <c r="D383" s="52" t="s">
        <v>9</v>
      </c>
      <c r="E383" s="54">
        <f>IFERROR(MIN(PH_Bidders),0)</f>
        <v>50000</v>
      </c>
      <c r="F383" s="54">
        <f>IFERROR(MAX(PH_Bidders),0)</f>
        <v>50000</v>
      </c>
      <c r="G383" s="54">
        <f>IFERROR(AVERAGE(PH_Bidders),0)</f>
        <v>50000</v>
      </c>
      <c r="H383" s="55" t="str">
        <f>tbl_PH[[#This Row],[Item '#]]&amp;"     "&amp;tbl_PH[[#This Row],[Description]]&amp;"     ("&amp;tbl_PH[[#This Row],[Unit]]&amp;")"</f>
        <v>Special     Owner’s Contingency Allowance *     (LS)</v>
      </c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>
        <v>50000</v>
      </c>
      <c r="AM383" s="55">
        <v>50000</v>
      </c>
      <c r="AN383" s="55">
        <v>50000</v>
      </c>
      <c r="AO383" s="55">
        <v>50000</v>
      </c>
      <c r="AP383" s="55">
        <v>50000</v>
      </c>
      <c r="AQ383" s="55">
        <v>50000</v>
      </c>
      <c r="AR383" s="55">
        <v>50000</v>
      </c>
      <c r="AS383" s="55"/>
      <c r="AT383" s="55"/>
      <c r="AU383" s="55"/>
      <c r="AV383" s="55"/>
      <c r="AW383" s="55"/>
      <c r="AX383" s="55"/>
      <c r="AY383" s="55"/>
      <c r="AZ383" s="55"/>
      <c r="BA383" s="54"/>
      <c r="BB383" s="54"/>
      <c r="BC383" s="54"/>
      <c r="BD383" s="57"/>
      <c r="BE383" s="57"/>
      <c r="BF383" s="57"/>
      <c r="BG383" s="57"/>
      <c r="BH383" s="57"/>
      <c r="BI383" s="57"/>
    </row>
    <row r="384" spans="1:61" ht="18" customHeight="1" x14ac:dyDescent="0.3">
      <c r="A384" s="34">
        <v>2017</v>
      </c>
      <c r="B384" s="52">
        <v>709</v>
      </c>
      <c r="C384" s="53" t="s">
        <v>6111</v>
      </c>
      <c r="D384" s="52" t="s">
        <v>21</v>
      </c>
      <c r="E384" s="54">
        <f>IFERROR(MIN(PH_Bidders),0)</f>
        <v>2</v>
      </c>
      <c r="F384" s="54">
        <f>IFERROR(MAX(PH_Bidders),0)</f>
        <v>11</v>
      </c>
      <c r="G384" s="54">
        <f>IFERROR(AVERAGE(PH_Bidders),0)</f>
        <v>5.4799999999999995</v>
      </c>
      <c r="H384" s="55" t="str">
        <f>tbl_PH[[#This Row],[Item '#]]&amp;"     "&amp;tbl_PH[[#This Row],[Description]]&amp;"     ("&amp;tbl_PH[[#This Row],[Unit]]&amp;")"</f>
        <v>709     6x6 W2.9/W2.9 (6 gauge) welded wire mesh for RV Pads &amp; Aprons     (SY)</v>
      </c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>
        <v>2</v>
      </c>
      <c r="AM384" s="55">
        <v>5.5</v>
      </c>
      <c r="AN384" s="55">
        <v>3.86</v>
      </c>
      <c r="AO384" s="55">
        <v>3</v>
      </c>
      <c r="AP384" s="55">
        <v>7</v>
      </c>
      <c r="AQ384" s="55">
        <v>11</v>
      </c>
      <c r="AR384" s="55">
        <v>6</v>
      </c>
      <c r="AS384" s="55"/>
      <c r="AT384" s="55"/>
      <c r="AU384" s="55"/>
      <c r="AV384" s="55"/>
      <c r="AW384" s="55"/>
      <c r="AX384" s="55"/>
      <c r="AY384" s="55"/>
      <c r="AZ384" s="55"/>
      <c r="BA384" s="54"/>
      <c r="BB384" s="54"/>
      <c r="BC384" s="54"/>
      <c r="BD384" s="57"/>
      <c r="BE384" s="57"/>
      <c r="BF384" s="57"/>
      <c r="BG384" s="57"/>
      <c r="BH384" s="57"/>
      <c r="BI384" s="57"/>
    </row>
    <row r="385" spans="1:61" ht="18" customHeight="1" x14ac:dyDescent="0.3">
      <c r="A385" s="34">
        <v>2017</v>
      </c>
      <c r="B385" s="52" t="s">
        <v>5053</v>
      </c>
      <c r="C385" s="53" t="s">
        <v>6112</v>
      </c>
      <c r="D385" s="52" t="s">
        <v>9</v>
      </c>
      <c r="E385" s="54">
        <f>IFERROR(MIN(PH_Bidders),0)</f>
        <v>57000</v>
      </c>
      <c r="F385" s="54">
        <f>IFERROR(MAX(PH_Bidders),0)</f>
        <v>219864.7</v>
      </c>
      <c r="G385" s="54">
        <f>IFERROR(AVERAGE(PH_Bidders),0)</f>
        <v>102803.31428571428</v>
      </c>
      <c r="H385" s="55" t="str">
        <f>tbl_PH[[#This Row],[Item '#]]&amp;"     "&amp;tbl_PH[[#This Row],[Description]]&amp;"     ("&amp;tbl_PH[[#This Row],[Unit]]&amp;")"</f>
        <v>Special     Culvert Replacement – 16’W x 30”H x 40’L Concrete Box Culvert, Installed Complete     (LS)</v>
      </c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>
        <v>57850</v>
      </c>
      <c r="AM385" s="55">
        <v>219864.7</v>
      </c>
      <c r="AN385" s="55">
        <v>98509</v>
      </c>
      <c r="AO385" s="55">
        <v>88600</v>
      </c>
      <c r="AP385" s="55">
        <v>57000</v>
      </c>
      <c r="AQ385" s="55">
        <v>103799.5</v>
      </c>
      <c r="AR385" s="55">
        <v>94000</v>
      </c>
      <c r="AS385" s="55"/>
      <c r="AT385" s="55"/>
      <c r="AU385" s="55"/>
      <c r="AV385" s="55"/>
      <c r="AW385" s="55"/>
      <c r="AX385" s="55"/>
      <c r="AY385" s="55"/>
      <c r="AZ385" s="55"/>
      <c r="BA385" s="54"/>
      <c r="BB385" s="54"/>
      <c r="BC385" s="54"/>
      <c r="BD385" s="57"/>
      <c r="BE385" s="57"/>
      <c r="BF385" s="57"/>
      <c r="BG385" s="57"/>
      <c r="BH385" s="57"/>
      <c r="BI385" s="57"/>
    </row>
    <row r="386" spans="1:61" ht="18" customHeight="1" x14ac:dyDescent="0.3">
      <c r="A386" s="1">
        <v>2018</v>
      </c>
      <c r="B386" s="1">
        <v>103</v>
      </c>
      <c r="C386" s="2" t="s">
        <v>5041</v>
      </c>
      <c r="D386" s="1" t="s">
        <v>9</v>
      </c>
      <c r="E386" s="3">
        <f>IFERROR(MIN(PH_Bidders),0)</f>
        <v>12405</v>
      </c>
      <c r="F386" s="3">
        <f>IFERROR(MAX(PH_Bidders),0)</f>
        <v>45000</v>
      </c>
      <c r="G386" s="3">
        <f>IFERROR(AVERAGE(PH_Bidders),0)</f>
        <v>24801.25</v>
      </c>
      <c r="H386" s="40" t="str">
        <f>tbl_PH[[#This Row],[Item '#]]&amp;"     "&amp;tbl_PH[[#This Row],[Description]]&amp;"     ("&amp;tbl_PH[[#This Row],[Unit]]&amp;")"</f>
        <v>103     Contract Bond &amp; Insurance     (LS)</v>
      </c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>
        <v>24750</v>
      </c>
      <c r="AI386" s="40">
        <v>17050</v>
      </c>
      <c r="AJ386" s="40">
        <v>12405</v>
      </c>
      <c r="AK386" s="40">
        <v>45000</v>
      </c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3"/>
      <c r="BD386" s="9"/>
      <c r="BE386" s="9"/>
      <c r="BF386" s="9"/>
      <c r="BG386" s="9"/>
      <c r="BH386" s="9"/>
      <c r="BI386" s="9"/>
    </row>
    <row r="387" spans="1:61" ht="18" customHeight="1" x14ac:dyDescent="0.3">
      <c r="A387" s="1">
        <v>2018</v>
      </c>
      <c r="B387" s="1">
        <v>614</v>
      </c>
      <c r="C387" s="2" t="s">
        <v>5042</v>
      </c>
      <c r="D387" s="1" t="s">
        <v>9</v>
      </c>
      <c r="E387" s="3">
        <f>IFERROR(MIN(PH_Bidders),0)</f>
        <v>1584</v>
      </c>
      <c r="F387" s="3">
        <f>IFERROR(MAX(PH_Bidders),0)</f>
        <v>12500</v>
      </c>
      <c r="G387" s="3">
        <f>IFERROR(AVERAGE(PH_Bidders),0)</f>
        <v>4679.5</v>
      </c>
      <c r="H387" s="40" t="str">
        <f>tbl_PH[[#This Row],[Item '#]]&amp;"     "&amp;tbl_PH[[#This Row],[Description]]&amp;"     ("&amp;tbl_PH[[#This Row],[Unit]]&amp;")"</f>
        <v>614     Maintenance of Traffic     (LS)</v>
      </c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>
        <v>1584</v>
      </c>
      <c r="AI387" s="40">
        <v>2904</v>
      </c>
      <c r="AJ387" s="40">
        <v>1730</v>
      </c>
      <c r="AK387" s="40">
        <v>12500</v>
      </c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3"/>
      <c r="BD387" s="9"/>
      <c r="BE387" s="9"/>
      <c r="BF387" s="9"/>
      <c r="BG387" s="9"/>
      <c r="BH387" s="9"/>
      <c r="BI387" s="9"/>
    </row>
    <row r="388" spans="1:61" ht="18" customHeight="1" x14ac:dyDescent="0.3">
      <c r="A388" s="1">
        <v>2018</v>
      </c>
      <c r="B388" s="1">
        <v>623</v>
      </c>
      <c r="C388" s="2" t="s">
        <v>99</v>
      </c>
      <c r="D388" s="1" t="s">
        <v>9</v>
      </c>
      <c r="E388" s="3">
        <f>IFERROR(MIN(PH_Bidders),0)</f>
        <v>13025</v>
      </c>
      <c r="F388" s="3">
        <f>IFERROR(MAX(PH_Bidders),0)</f>
        <v>25094.3</v>
      </c>
      <c r="G388" s="3">
        <f>IFERROR(AVERAGE(PH_Bidders),0)</f>
        <v>18354.825000000001</v>
      </c>
      <c r="H388" s="40" t="str">
        <f>tbl_PH[[#This Row],[Item '#]]&amp;"     "&amp;tbl_PH[[#This Row],[Description]]&amp;"     ("&amp;tbl_PH[[#This Row],[Unit]]&amp;")"</f>
        <v>623     Construction Layout Stakes and Surveying     (LS)</v>
      </c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>
        <v>13025</v>
      </c>
      <c r="AI388" s="40">
        <v>25094.3</v>
      </c>
      <c r="AJ388" s="40">
        <v>17000</v>
      </c>
      <c r="AK388" s="40">
        <v>18300</v>
      </c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3"/>
      <c r="BD388" s="9"/>
      <c r="BE388" s="9"/>
      <c r="BF388" s="9"/>
      <c r="BG388" s="9"/>
      <c r="BH388" s="9"/>
      <c r="BI388" s="9"/>
    </row>
    <row r="389" spans="1:61" ht="18" customHeight="1" x14ac:dyDescent="0.3">
      <c r="A389" s="1">
        <v>2018</v>
      </c>
      <c r="B389" s="1">
        <v>624</v>
      </c>
      <c r="C389" s="2" t="s">
        <v>53</v>
      </c>
      <c r="D389" s="1" t="s">
        <v>9</v>
      </c>
      <c r="E389" s="3">
        <f>IFERROR(MIN(PH_Bidders),0)</f>
        <v>5140</v>
      </c>
      <c r="F389" s="3">
        <f>IFERROR(MAX(PH_Bidders),0)</f>
        <v>26510</v>
      </c>
      <c r="G389" s="3">
        <f>IFERROR(AVERAGE(PH_Bidders),0)</f>
        <v>18037.5</v>
      </c>
      <c r="H389" s="40" t="str">
        <f>tbl_PH[[#This Row],[Item '#]]&amp;"     "&amp;tbl_PH[[#This Row],[Description]]&amp;"     ("&amp;tbl_PH[[#This Row],[Unit]]&amp;")"</f>
        <v>624     Mobilization     (LS)</v>
      </c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>
        <v>5140</v>
      </c>
      <c r="AI389" s="40">
        <v>26510</v>
      </c>
      <c r="AJ389" s="40">
        <v>15500</v>
      </c>
      <c r="AK389" s="40">
        <v>25000</v>
      </c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3"/>
      <c r="BD389" s="9"/>
      <c r="BE389" s="9"/>
      <c r="BF389" s="9"/>
      <c r="BG389" s="9"/>
      <c r="BH389" s="9"/>
      <c r="BI389" s="9"/>
    </row>
    <row r="390" spans="1:61" ht="18" customHeight="1" x14ac:dyDescent="0.3">
      <c r="A390" s="1">
        <v>2018</v>
      </c>
      <c r="B390" s="1">
        <v>201</v>
      </c>
      <c r="C390" s="2" t="s">
        <v>7786</v>
      </c>
      <c r="D390" s="1" t="s">
        <v>9</v>
      </c>
      <c r="E390" s="3">
        <f>IFERROR(MIN(PH_Bidders),0)</f>
        <v>10925</v>
      </c>
      <c r="F390" s="3">
        <f>IFERROR(MAX(PH_Bidders),0)</f>
        <v>35000</v>
      </c>
      <c r="G390" s="3">
        <f>IFERROR(AVERAGE(PH_Bidders),0)</f>
        <v>21737.5</v>
      </c>
      <c r="H390" s="40" t="str">
        <f>tbl_PH[[#This Row],[Item '#]]&amp;"     "&amp;tbl_PH[[#This Row],[Description]]&amp;"     ("&amp;tbl_PH[[#This Row],[Unit]]&amp;")"</f>
        <v>201     Clearing and Grubbing - Including Tree &amp; Stump Removal     (LS)</v>
      </c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>
        <v>18025</v>
      </c>
      <c r="AI390" s="40">
        <v>10925</v>
      </c>
      <c r="AJ390" s="40">
        <v>23000</v>
      </c>
      <c r="AK390" s="40">
        <v>35000</v>
      </c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3"/>
      <c r="BD390" s="9"/>
      <c r="BE390" s="9"/>
      <c r="BF390" s="9"/>
      <c r="BG390" s="9"/>
      <c r="BH390" s="9"/>
      <c r="BI390" s="9"/>
    </row>
    <row r="391" spans="1:61" ht="18" customHeight="1" x14ac:dyDescent="0.3">
      <c r="A391" s="1">
        <v>2018</v>
      </c>
      <c r="B391" s="1">
        <v>202</v>
      </c>
      <c r="C391" s="2" t="s">
        <v>7787</v>
      </c>
      <c r="D391" s="1" t="s">
        <v>59</v>
      </c>
      <c r="E391" s="3">
        <f>IFERROR(MIN(PH_Bidders),0)</f>
        <v>4750</v>
      </c>
      <c r="F391" s="3">
        <f>IFERROR(MAX(PH_Bidders),0)</f>
        <v>21000</v>
      </c>
      <c r="G391" s="3">
        <f>IFERROR(AVERAGE(PH_Bidders),0)</f>
        <v>9862.5</v>
      </c>
      <c r="H391" s="40" t="str">
        <f>tbl_PH[[#This Row],[Item '#]]&amp;"     "&amp;tbl_PH[[#This Row],[Description]]&amp;"     ("&amp;tbl_PH[[#This Row],[Unit]]&amp;")"</f>
        <v>202     Removal &amp; Salvage - Dump Station Sewage Holding Tank (10'x20'x7' Concrete Tank)     (EA)</v>
      </c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>
        <v>4750</v>
      </c>
      <c r="AI391" s="40">
        <v>6900</v>
      </c>
      <c r="AJ391" s="40">
        <v>6800</v>
      </c>
      <c r="AK391" s="40">
        <v>21000</v>
      </c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3"/>
      <c r="BD391" s="9"/>
      <c r="BE391" s="9"/>
      <c r="BF391" s="9"/>
      <c r="BG391" s="9"/>
      <c r="BH391" s="9"/>
      <c r="BI391" s="9"/>
    </row>
    <row r="392" spans="1:61" ht="18" customHeight="1" x14ac:dyDescent="0.3">
      <c r="A392" s="1">
        <v>2018</v>
      </c>
      <c r="B392" s="1">
        <v>203</v>
      </c>
      <c r="C392" s="2" t="s">
        <v>15</v>
      </c>
      <c r="D392" s="1" t="s">
        <v>9</v>
      </c>
      <c r="E392" s="3">
        <f>IFERROR(MIN(PH_Bidders),0)</f>
        <v>13800</v>
      </c>
      <c r="F392" s="3">
        <f>IFERROR(MAX(PH_Bidders),0)</f>
        <v>122000</v>
      </c>
      <c r="G392" s="3">
        <f>IFERROR(AVERAGE(PH_Bidders),0)</f>
        <v>62262.5</v>
      </c>
      <c r="H392" s="40" t="str">
        <f>tbl_PH[[#This Row],[Item '#]]&amp;"     "&amp;tbl_PH[[#This Row],[Description]]&amp;"     ("&amp;tbl_PH[[#This Row],[Unit]]&amp;")"</f>
        <v>203     Excavation     (LS)</v>
      </c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>
        <v>19250</v>
      </c>
      <c r="AI392" s="40">
        <v>13800</v>
      </c>
      <c r="AJ392" s="40">
        <v>122000</v>
      </c>
      <c r="AK392" s="40">
        <v>94000</v>
      </c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3"/>
      <c r="BD392" s="9"/>
      <c r="BE392" s="9"/>
      <c r="BF392" s="9"/>
      <c r="BG392" s="9"/>
      <c r="BH392" s="9"/>
      <c r="BI392" s="9"/>
    </row>
    <row r="393" spans="1:61" ht="18" customHeight="1" x14ac:dyDescent="0.3">
      <c r="A393" s="1">
        <v>2018</v>
      </c>
      <c r="B393" s="1">
        <v>203</v>
      </c>
      <c r="C393" s="2" t="s">
        <v>13</v>
      </c>
      <c r="D393" s="1" t="s">
        <v>9</v>
      </c>
      <c r="E393" s="3">
        <f>IFERROR(MIN(PH_Bidders),0)</f>
        <v>8750</v>
      </c>
      <c r="F393" s="3">
        <f>IFERROR(MAX(PH_Bidders),0)</f>
        <v>82000</v>
      </c>
      <c r="G393" s="3">
        <f>IFERROR(AVERAGE(PH_Bidders),0)</f>
        <v>29175</v>
      </c>
      <c r="H393" s="40" t="str">
        <f>tbl_PH[[#This Row],[Item '#]]&amp;"     "&amp;tbl_PH[[#This Row],[Description]]&amp;"     ("&amp;tbl_PH[[#This Row],[Unit]]&amp;")"</f>
        <v>203     Embankment     (LS)</v>
      </c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>
        <v>8750</v>
      </c>
      <c r="AI393" s="40">
        <v>14950</v>
      </c>
      <c r="AJ393" s="40">
        <v>11000</v>
      </c>
      <c r="AK393" s="40">
        <v>82000</v>
      </c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3"/>
      <c r="BD393" s="9"/>
      <c r="BE393" s="9"/>
      <c r="BF393" s="9"/>
      <c r="BG393" s="9"/>
      <c r="BH393" s="9"/>
      <c r="BI393" s="9"/>
    </row>
    <row r="394" spans="1:61" ht="18" customHeight="1" x14ac:dyDescent="0.3">
      <c r="A394" s="1">
        <v>2018</v>
      </c>
      <c r="B394" s="1">
        <v>204</v>
      </c>
      <c r="C394" s="2" t="s">
        <v>24</v>
      </c>
      <c r="D394" s="1" t="s">
        <v>21</v>
      </c>
      <c r="E394" s="3">
        <f>IFERROR(MIN(PH_Bidders),0)</f>
        <v>1</v>
      </c>
      <c r="F394" s="3">
        <f>IFERROR(MAX(PH_Bidders),0)</f>
        <v>2.0099999999999998</v>
      </c>
      <c r="G394" s="3">
        <f>IFERROR(AVERAGE(PH_Bidders),0)</f>
        <v>1.5024999999999999</v>
      </c>
      <c r="H394" s="40" t="str">
        <f>tbl_PH[[#This Row],[Item '#]]&amp;"     "&amp;tbl_PH[[#This Row],[Description]]&amp;"     ("&amp;tbl_PH[[#This Row],[Unit]]&amp;")"</f>
        <v>204     Subgrade Compaction     (SY)</v>
      </c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>
        <v>1</v>
      </c>
      <c r="AI394" s="40">
        <v>2.0099999999999998</v>
      </c>
      <c r="AJ394" s="40">
        <v>1</v>
      </c>
      <c r="AK394" s="40">
        <v>2</v>
      </c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3"/>
      <c r="BD394" s="9"/>
      <c r="BE394" s="9"/>
      <c r="BF394" s="9"/>
      <c r="BG394" s="9"/>
      <c r="BH394" s="9"/>
      <c r="BI394" s="9"/>
    </row>
    <row r="395" spans="1:61" ht="18" customHeight="1" x14ac:dyDescent="0.3">
      <c r="A395" s="1">
        <v>2018</v>
      </c>
      <c r="B395" s="1">
        <v>204</v>
      </c>
      <c r="C395" s="2" t="s">
        <v>22</v>
      </c>
      <c r="D395" s="1" t="s">
        <v>23</v>
      </c>
      <c r="E395" s="3">
        <f>IFERROR(MIN(PH_Bidders),0)</f>
        <v>120.75</v>
      </c>
      <c r="F395" s="3">
        <f>IFERROR(MAX(PH_Bidders),0)</f>
        <v>175</v>
      </c>
      <c r="G395" s="3">
        <f>IFERROR(AVERAGE(PH_Bidders),0)</f>
        <v>142.9375</v>
      </c>
      <c r="H395" s="40" t="str">
        <f>tbl_PH[[#This Row],[Item '#]]&amp;"     "&amp;tbl_PH[[#This Row],[Description]]&amp;"     ("&amp;tbl_PH[[#This Row],[Unit]]&amp;")"</f>
        <v>204     Proof Rolling     (HR)</v>
      </c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>
        <v>150</v>
      </c>
      <c r="AI395" s="40">
        <v>120.75</v>
      </c>
      <c r="AJ395" s="40">
        <v>126</v>
      </c>
      <c r="AK395" s="40">
        <v>175</v>
      </c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3"/>
      <c r="BD395" s="9"/>
      <c r="BE395" s="9"/>
      <c r="BF395" s="9"/>
      <c r="BG395" s="9"/>
      <c r="BH395" s="9"/>
      <c r="BI395" s="9"/>
    </row>
    <row r="396" spans="1:61" ht="18" customHeight="1" x14ac:dyDescent="0.3">
      <c r="A396" s="1">
        <v>2018</v>
      </c>
      <c r="B396" s="1">
        <v>607</v>
      </c>
      <c r="C396" s="2" t="s">
        <v>7788</v>
      </c>
      <c r="D396" s="1" t="s">
        <v>12</v>
      </c>
      <c r="E396" s="3">
        <f>IFERROR(MIN(PH_Bidders),0)</f>
        <v>2</v>
      </c>
      <c r="F396" s="3">
        <f>IFERROR(MAX(PH_Bidders),0)</f>
        <v>5</v>
      </c>
      <c r="G396" s="3">
        <f>IFERROR(AVERAGE(PH_Bidders),0)</f>
        <v>3.9</v>
      </c>
      <c r="H396" s="40" t="str">
        <f>tbl_PH[[#This Row],[Item '#]]&amp;"     "&amp;tbl_PH[[#This Row],[Description]]&amp;"     ("&amp;tbl_PH[[#This Row],[Unit]]&amp;")"</f>
        <v>607     Temporary Construction Fencing - As Approved by Owner     (LF)</v>
      </c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>
        <v>4</v>
      </c>
      <c r="AI396" s="40">
        <v>4.5999999999999996</v>
      </c>
      <c r="AJ396" s="40">
        <v>2</v>
      </c>
      <c r="AK396" s="40">
        <v>5</v>
      </c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3"/>
      <c r="BD396" s="9"/>
      <c r="BE396" s="9"/>
      <c r="BF396" s="9"/>
      <c r="BG396" s="9"/>
      <c r="BH396" s="9"/>
      <c r="BI396" s="9"/>
    </row>
    <row r="397" spans="1:61" ht="18" customHeight="1" x14ac:dyDescent="0.3">
      <c r="A397" s="1">
        <v>2018</v>
      </c>
      <c r="B397" s="1">
        <v>651</v>
      </c>
      <c r="C397" s="2" t="s">
        <v>7789</v>
      </c>
      <c r="D397" s="1" t="s">
        <v>9</v>
      </c>
      <c r="E397" s="3">
        <f>IFERROR(MIN(PH_Bidders),0)</f>
        <v>11500</v>
      </c>
      <c r="F397" s="3">
        <f>IFERROR(MAX(PH_Bidders),0)</f>
        <v>15000</v>
      </c>
      <c r="G397" s="3">
        <f>IFERROR(AVERAGE(PH_Bidders),0)</f>
        <v>13071.875</v>
      </c>
      <c r="H397" s="40" t="str">
        <f>tbl_PH[[#This Row],[Item '#]]&amp;"     "&amp;tbl_PH[[#This Row],[Description]]&amp;"     ("&amp;tbl_PH[[#This Row],[Unit]]&amp;")"</f>
        <v>651     Topsoil Stripped &amp; Stockpiled - Whole Site     (LS)</v>
      </c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>
        <v>12850</v>
      </c>
      <c r="AI397" s="40">
        <v>12937.5</v>
      </c>
      <c r="AJ397" s="40">
        <v>11500</v>
      </c>
      <c r="AK397" s="40">
        <v>15000</v>
      </c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3"/>
      <c r="BD397" s="9"/>
      <c r="BE397" s="9"/>
      <c r="BF397" s="9"/>
      <c r="BG397" s="9"/>
      <c r="BH397" s="9"/>
      <c r="BI397" s="9"/>
    </row>
    <row r="398" spans="1:61" ht="18" customHeight="1" x14ac:dyDescent="0.3">
      <c r="A398" s="1">
        <v>2018</v>
      </c>
      <c r="B398" s="1">
        <v>652</v>
      </c>
      <c r="C398" s="2" t="s">
        <v>7790</v>
      </c>
      <c r="D398" s="1" t="s">
        <v>9</v>
      </c>
      <c r="E398" s="3">
        <f>IFERROR(MIN(PH_Bidders),0)</f>
        <v>8500</v>
      </c>
      <c r="F398" s="3">
        <f>IFERROR(MAX(PH_Bidders),0)</f>
        <v>23000</v>
      </c>
      <c r="G398" s="3">
        <f>IFERROR(AVERAGE(PH_Bidders),0)</f>
        <v>15040.625</v>
      </c>
      <c r="H398" s="40" t="str">
        <f>tbl_PH[[#This Row],[Item '#]]&amp;"     "&amp;tbl_PH[[#This Row],[Description]]&amp;"     ("&amp;tbl_PH[[#This Row],[Unit]]&amp;")"</f>
        <v>652     Placing Stockpiled Topsoil - Outside Roadway &amp; Cabin Locations     (LS)</v>
      </c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>
        <v>12850</v>
      </c>
      <c r="AI398" s="40">
        <v>15812.5</v>
      </c>
      <c r="AJ398" s="40">
        <v>23000</v>
      </c>
      <c r="AK398" s="40">
        <v>8500</v>
      </c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3"/>
      <c r="BD398" s="9"/>
      <c r="BE398" s="9"/>
      <c r="BF398" s="9"/>
      <c r="BG398" s="9"/>
      <c r="BH398" s="9"/>
      <c r="BI398" s="9"/>
    </row>
    <row r="399" spans="1:61" ht="18" customHeight="1" x14ac:dyDescent="0.3">
      <c r="A399" s="1">
        <v>2018</v>
      </c>
      <c r="B399" s="1">
        <v>832</v>
      </c>
      <c r="C399" s="2" t="s">
        <v>5052</v>
      </c>
      <c r="D399" s="1" t="s">
        <v>9</v>
      </c>
      <c r="E399" s="3">
        <f>IFERROR(MIN(PH_Bidders),0)</f>
        <v>4000</v>
      </c>
      <c r="F399" s="3">
        <f>IFERROR(MAX(PH_Bidders),0)</f>
        <v>8567.5</v>
      </c>
      <c r="G399" s="3">
        <f>IFERROR(AVERAGE(PH_Bidders),0)</f>
        <v>5516.875</v>
      </c>
      <c r="H399" s="40" t="str">
        <f>tbl_PH[[#This Row],[Item '#]]&amp;"     "&amp;tbl_PH[[#This Row],[Description]]&amp;"     ("&amp;tbl_PH[[#This Row],[Unit]]&amp;")"</f>
        <v>832     Temporary Sediment and Erosion Control     (LS)</v>
      </c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>
        <v>4000</v>
      </c>
      <c r="AI399" s="40">
        <v>8567.5</v>
      </c>
      <c r="AJ399" s="40">
        <v>4000</v>
      </c>
      <c r="AK399" s="40">
        <v>5500</v>
      </c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3"/>
      <c r="BD399" s="9"/>
      <c r="BE399" s="9"/>
      <c r="BF399" s="9"/>
      <c r="BG399" s="9"/>
      <c r="BH399" s="9"/>
      <c r="BI399" s="9"/>
    </row>
    <row r="400" spans="1:61" ht="18" customHeight="1" x14ac:dyDescent="0.3">
      <c r="A400" s="1">
        <v>2018</v>
      </c>
      <c r="B400" s="1">
        <v>832</v>
      </c>
      <c r="C400" s="2" t="s">
        <v>4745</v>
      </c>
      <c r="D400" s="1" t="s">
        <v>21</v>
      </c>
      <c r="E400" s="3">
        <f>IFERROR(MIN(PH_Bidders),0)</f>
        <v>0.2</v>
      </c>
      <c r="F400" s="3">
        <f>IFERROR(MAX(PH_Bidders),0)</f>
        <v>2.5</v>
      </c>
      <c r="G400" s="3">
        <f>IFERROR(AVERAGE(PH_Bidders),0)</f>
        <v>1.5125</v>
      </c>
      <c r="H400" s="40" t="str">
        <f>tbl_PH[[#This Row],[Item '#]]&amp;"     "&amp;tbl_PH[[#This Row],[Description]]&amp;"     ("&amp;tbl_PH[[#This Row],[Unit]]&amp;")"</f>
        <v>832     Temporary Seeding     (SY)</v>
      </c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>
        <v>1.05</v>
      </c>
      <c r="AI400" s="40">
        <v>2.2999999999999998</v>
      </c>
      <c r="AJ400" s="40">
        <v>0.2</v>
      </c>
      <c r="AK400" s="40">
        <v>2.5</v>
      </c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3"/>
      <c r="BD400" s="9"/>
      <c r="BE400" s="9"/>
      <c r="BF400" s="9"/>
      <c r="BG400" s="9"/>
      <c r="BH400" s="9"/>
      <c r="BI400" s="9"/>
    </row>
    <row r="401" spans="1:61" ht="18" customHeight="1" x14ac:dyDescent="0.3">
      <c r="A401" s="1">
        <v>2018</v>
      </c>
      <c r="B401" s="1" t="s">
        <v>5053</v>
      </c>
      <c r="C401" s="2" t="s">
        <v>5054</v>
      </c>
      <c r="D401" s="1" t="s">
        <v>59</v>
      </c>
      <c r="E401" s="3">
        <f>IFERROR(MIN(PH_Bidders),0)</f>
        <v>140</v>
      </c>
      <c r="F401" s="3">
        <f>IFERROR(MAX(PH_Bidders),0)</f>
        <v>575</v>
      </c>
      <c r="G401" s="3">
        <f>IFERROR(AVERAGE(PH_Bidders),0)</f>
        <v>416.25</v>
      </c>
      <c r="H401" s="40" t="str">
        <f>tbl_PH[[#This Row],[Item '#]]&amp;"     "&amp;tbl_PH[[#This Row],[Description]]&amp;"     ("&amp;tbl_PH[[#This Row],[Unit]]&amp;")"</f>
        <v>Special     Tree Protection     (EA)</v>
      </c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>
        <v>450</v>
      </c>
      <c r="AI401" s="40">
        <v>575</v>
      </c>
      <c r="AJ401" s="40">
        <v>140</v>
      </c>
      <c r="AK401" s="40">
        <v>500</v>
      </c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3"/>
      <c r="BD401" s="9"/>
      <c r="BE401" s="9"/>
      <c r="BF401" s="9"/>
      <c r="BG401" s="9"/>
      <c r="BH401" s="9"/>
      <c r="BI401" s="9"/>
    </row>
    <row r="402" spans="1:61" ht="18" customHeight="1" x14ac:dyDescent="0.3">
      <c r="A402" s="1">
        <v>2018</v>
      </c>
      <c r="B402" s="1">
        <v>251</v>
      </c>
      <c r="C402" s="2" t="s">
        <v>5055</v>
      </c>
      <c r="D402" s="1" t="s">
        <v>21</v>
      </c>
      <c r="E402" s="3">
        <f>IFERROR(MIN(PH_Bidders),0)</f>
        <v>36.299999999999997</v>
      </c>
      <c r="F402" s="3">
        <f>IFERROR(MAX(PH_Bidders),0)</f>
        <v>64.5</v>
      </c>
      <c r="G402" s="3">
        <f>IFERROR(AVERAGE(PH_Bidders),0)</f>
        <v>51.45</v>
      </c>
      <c r="H402" s="40" t="str">
        <f>tbl_PH[[#This Row],[Item '#]]&amp;"     "&amp;tbl_PH[[#This Row],[Description]]&amp;"     ("&amp;tbl_PH[[#This Row],[Unit]]&amp;")"</f>
        <v>251     Full Depth Pavement &amp; Subgrade Repair     (SY)</v>
      </c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>
        <v>60</v>
      </c>
      <c r="AI402" s="40">
        <v>36.299999999999997</v>
      </c>
      <c r="AJ402" s="40">
        <v>45</v>
      </c>
      <c r="AK402" s="40">
        <v>64.5</v>
      </c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3"/>
      <c r="BD402" s="9"/>
      <c r="BE402" s="9"/>
      <c r="BF402" s="9"/>
      <c r="BG402" s="9"/>
      <c r="BH402" s="9"/>
      <c r="BI402" s="9"/>
    </row>
    <row r="403" spans="1:61" ht="18" customHeight="1" x14ac:dyDescent="0.3">
      <c r="A403" s="1">
        <v>2018</v>
      </c>
      <c r="B403" s="1">
        <v>251</v>
      </c>
      <c r="C403" s="2" t="s">
        <v>7791</v>
      </c>
      <c r="D403" s="1" t="s">
        <v>21</v>
      </c>
      <c r="E403" s="3">
        <f>IFERROR(MIN(PH_Bidders),0)</f>
        <v>18.5</v>
      </c>
      <c r="F403" s="3">
        <f>IFERROR(MAX(PH_Bidders),0)</f>
        <v>58</v>
      </c>
      <c r="G403" s="3">
        <f>IFERROR(AVERAGE(PH_Bidders),0)</f>
        <v>38.65</v>
      </c>
      <c r="H403" s="40" t="str">
        <f>tbl_PH[[#This Row],[Item '#]]&amp;"     "&amp;tbl_PH[[#This Row],[Description]]&amp;"     ("&amp;tbl_PH[[#This Row],[Unit]]&amp;")"</f>
        <v>251     Partial Depth Pavement Repair (441) - Haul Routes     (SY)</v>
      </c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>
        <v>18.5</v>
      </c>
      <c r="AI403" s="40">
        <v>23.1</v>
      </c>
      <c r="AJ403" s="40">
        <v>55</v>
      </c>
      <c r="AK403" s="40">
        <v>58</v>
      </c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3"/>
      <c r="BD403" s="9"/>
      <c r="BE403" s="9"/>
      <c r="BF403" s="9"/>
      <c r="BG403" s="9"/>
      <c r="BH403" s="9"/>
      <c r="BI403" s="9"/>
    </row>
    <row r="404" spans="1:61" ht="18" customHeight="1" x14ac:dyDescent="0.3">
      <c r="A404" s="1">
        <v>2018</v>
      </c>
      <c r="B404" s="1">
        <v>253</v>
      </c>
      <c r="C404" s="2" t="s">
        <v>7792</v>
      </c>
      <c r="D404" s="1" t="s">
        <v>21</v>
      </c>
      <c r="E404" s="3">
        <f>IFERROR(MIN(PH_Bidders),0)</f>
        <v>50</v>
      </c>
      <c r="F404" s="3">
        <f>IFERROR(MAX(PH_Bidders),0)</f>
        <v>102</v>
      </c>
      <c r="G404" s="3">
        <f>IFERROR(AVERAGE(PH_Bidders),0)</f>
        <v>66.325000000000003</v>
      </c>
      <c r="H404" s="40" t="str">
        <f>tbl_PH[[#This Row],[Item '#]]&amp;"     "&amp;tbl_PH[[#This Row],[Description]]&amp;"     ("&amp;tbl_PH[[#This Row],[Unit]]&amp;")"</f>
        <v>253     Full Depth Pavement Repair (Full Depth including Aggregate Base) - Haul Routes     (SY)</v>
      </c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>
        <v>55</v>
      </c>
      <c r="AI404" s="40">
        <v>58.3</v>
      </c>
      <c r="AJ404" s="40">
        <v>102</v>
      </c>
      <c r="AK404" s="40">
        <v>50</v>
      </c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3"/>
      <c r="BD404" s="9"/>
      <c r="BE404" s="9"/>
      <c r="BF404" s="9"/>
      <c r="BG404" s="9"/>
      <c r="BH404" s="9"/>
      <c r="BI404" s="9"/>
    </row>
    <row r="405" spans="1:61" ht="18" customHeight="1" x14ac:dyDescent="0.3">
      <c r="A405" s="1">
        <v>2018</v>
      </c>
      <c r="B405" s="1">
        <v>253</v>
      </c>
      <c r="C405" s="2" t="s">
        <v>7793</v>
      </c>
      <c r="D405" s="1" t="s">
        <v>21</v>
      </c>
      <c r="E405" s="3">
        <f>IFERROR(MIN(PH_Bidders),0)</f>
        <v>40</v>
      </c>
      <c r="F405" s="3">
        <f>IFERROR(MAX(PH_Bidders),0)</f>
        <v>135</v>
      </c>
      <c r="G405" s="3">
        <f>IFERROR(AVERAGE(PH_Bidders),0)</f>
        <v>77.2</v>
      </c>
      <c r="H405" s="40" t="str">
        <f>tbl_PH[[#This Row],[Item '#]]&amp;"     "&amp;tbl_PH[[#This Row],[Description]]&amp;"     ("&amp;tbl_PH[[#This Row],[Unit]]&amp;")"</f>
        <v>253     Asphalt Pavement Repair - Proposed Utility Trenches     (SY)</v>
      </c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>
        <v>70</v>
      </c>
      <c r="AI405" s="40">
        <v>63.8</v>
      </c>
      <c r="AJ405" s="40">
        <v>135</v>
      </c>
      <c r="AK405" s="40">
        <v>40</v>
      </c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3"/>
      <c r="BD405" s="9"/>
      <c r="BE405" s="9"/>
      <c r="BF405" s="9"/>
      <c r="BG405" s="9"/>
      <c r="BH405" s="9"/>
      <c r="BI405" s="9"/>
    </row>
    <row r="406" spans="1:61" ht="18" customHeight="1" x14ac:dyDescent="0.3">
      <c r="A406" s="1">
        <v>2018</v>
      </c>
      <c r="B406" s="1">
        <v>301</v>
      </c>
      <c r="C406" s="2" t="s">
        <v>7794</v>
      </c>
      <c r="D406" s="1" t="s">
        <v>14</v>
      </c>
      <c r="E406" s="3">
        <f>IFERROR(MIN(PH_Bidders),0)</f>
        <v>140</v>
      </c>
      <c r="F406" s="3">
        <f>IFERROR(MAX(PH_Bidders),0)</f>
        <v>165</v>
      </c>
      <c r="G406" s="3">
        <f>IFERROR(AVERAGE(PH_Bidders),0)</f>
        <v>154.75</v>
      </c>
      <c r="H406" s="40" t="str">
        <f>tbl_PH[[#This Row],[Item '#]]&amp;"     "&amp;tbl_PH[[#This Row],[Description]]&amp;"     ("&amp;tbl_PH[[#This Row],[Unit]]&amp;")"</f>
        <v>301     Asphalt Concrete Base -Limestone Aggregate - Roadways &amp; Parking Lots - 4"     (CY)</v>
      </c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>
        <v>165</v>
      </c>
      <c r="AI406" s="40">
        <v>154</v>
      </c>
      <c r="AJ406" s="40">
        <v>140</v>
      </c>
      <c r="AK406" s="40">
        <v>160</v>
      </c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3"/>
      <c r="BD406" s="9"/>
      <c r="BE406" s="9"/>
      <c r="BF406" s="9"/>
      <c r="BG406" s="9"/>
      <c r="BH406" s="9"/>
      <c r="BI406" s="9"/>
    </row>
    <row r="407" spans="1:61" ht="18" customHeight="1" x14ac:dyDescent="0.3">
      <c r="A407" s="1">
        <v>2018</v>
      </c>
      <c r="B407" s="1">
        <v>304</v>
      </c>
      <c r="C407" s="2" t="s">
        <v>7795</v>
      </c>
      <c r="D407" s="1" t="s">
        <v>14</v>
      </c>
      <c r="E407" s="3">
        <f>IFERROR(MIN(PH_Bidders),0)</f>
        <v>40</v>
      </c>
      <c r="F407" s="3">
        <f>IFERROR(MAX(PH_Bidders),0)</f>
        <v>53.9</v>
      </c>
      <c r="G407" s="3">
        <f>IFERROR(AVERAGE(PH_Bidders),0)</f>
        <v>44.6</v>
      </c>
      <c r="H407" s="40" t="str">
        <f>tbl_PH[[#This Row],[Item '#]]&amp;"     "&amp;tbl_PH[[#This Row],[Description]]&amp;"     ("&amp;tbl_PH[[#This Row],[Unit]]&amp;")"</f>
        <v>304     Aggregate Base – Roadways, Parking Lots &amp; Trash Enclosure Pavement- 6"     (CY)</v>
      </c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>
        <v>44.5</v>
      </c>
      <c r="AI407" s="40">
        <v>53.9</v>
      </c>
      <c r="AJ407" s="40">
        <v>40</v>
      </c>
      <c r="AK407" s="40">
        <v>40</v>
      </c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3"/>
      <c r="BD407" s="9"/>
      <c r="BE407" s="9"/>
      <c r="BF407" s="9"/>
      <c r="BG407" s="9"/>
      <c r="BH407" s="9"/>
      <c r="BI407" s="9"/>
    </row>
    <row r="408" spans="1:61" ht="18" customHeight="1" x14ac:dyDescent="0.3">
      <c r="A408" s="1">
        <v>2018</v>
      </c>
      <c r="B408" s="1">
        <v>304</v>
      </c>
      <c r="C408" s="2" t="s">
        <v>7796</v>
      </c>
      <c r="D408" s="1" t="s">
        <v>14</v>
      </c>
      <c r="E408" s="3">
        <f>IFERROR(MIN(PH_Bidders),0)</f>
        <v>40</v>
      </c>
      <c r="F408" s="3">
        <f>IFERROR(MAX(PH_Bidders),0)</f>
        <v>60.5</v>
      </c>
      <c r="G408" s="3">
        <f>IFERROR(AVERAGE(PH_Bidders),0)</f>
        <v>54.375</v>
      </c>
      <c r="H408" s="40" t="str">
        <f>tbl_PH[[#This Row],[Item '#]]&amp;"     "&amp;tbl_PH[[#This Row],[Description]]&amp;"     ("&amp;tbl_PH[[#This Row],[Unit]]&amp;")"</f>
        <v>304     Aggregate Base - Multi-Use Path/Asphalt Sidewalk - 6"     (CY)</v>
      </c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>
        <v>57</v>
      </c>
      <c r="AI408" s="40">
        <v>60.5</v>
      </c>
      <c r="AJ408" s="40">
        <v>60</v>
      </c>
      <c r="AK408" s="40">
        <v>40</v>
      </c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3"/>
      <c r="BD408" s="9"/>
      <c r="BE408" s="9"/>
      <c r="BF408" s="9"/>
      <c r="BG408" s="9"/>
      <c r="BH408" s="9"/>
      <c r="BI408" s="9"/>
    </row>
    <row r="409" spans="1:61" ht="18" customHeight="1" x14ac:dyDescent="0.3">
      <c r="A409" s="1">
        <v>2018</v>
      </c>
      <c r="B409" s="1">
        <v>304</v>
      </c>
      <c r="C409" s="2" t="s">
        <v>6046</v>
      </c>
      <c r="D409" s="1" t="s">
        <v>14</v>
      </c>
      <c r="E409" s="3">
        <f>IFERROR(MIN(PH_Bidders),0)</f>
        <v>40</v>
      </c>
      <c r="F409" s="3">
        <f>IFERROR(MAX(PH_Bidders),0)</f>
        <v>99</v>
      </c>
      <c r="G409" s="3">
        <f>IFERROR(AVERAGE(PH_Bidders),0)</f>
        <v>67.762500000000003</v>
      </c>
      <c r="H409" s="40" t="str">
        <f>tbl_PH[[#This Row],[Item '#]]&amp;"     "&amp;tbl_PH[[#This Row],[Description]]&amp;"     ("&amp;tbl_PH[[#This Row],[Unit]]&amp;")"</f>
        <v>304     Aggregate Base - Trash Enclosure Foundation - 6"     (CY)</v>
      </c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>
        <v>99</v>
      </c>
      <c r="AI409" s="40">
        <v>72.05</v>
      </c>
      <c r="AJ409" s="40">
        <v>60</v>
      </c>
      <c r="AK409" s="40">
        <v>40</v>
      </c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3"/>
      <c r="BD409" s="9"/>
      <c r="BE409" s="9"/>
      <c r="BF409" s="9"/>
      <c r="BG409" s="9"/>
      <c r="BH409" s="9"/>
      <c r="BI409" s="9"/>
    </row>
    <row r="410" spans="1:61" ht="18" customHeight="1" x14ac:dyDescent="0.3">
      <c r="A410" s="1">
        <v>2018</v>
      </c>
      <c r="B410" s="1">
        <v>304</v>
      </c>
      <c r="C410" s="2" t="s">
        <v>7797</v>
      </c>
      <c r="D410" s="1" t="s">
        <v>14</v>
      </c>
      <c r="E410" s="3">
        <f>IFERROR(MIN(PH_Bidders),0)</f>
        <v>40</v>
      </c>
      <c r="F410" s="3">
        <f>IFERROR(MAX(PH_Bidders),0)</f>
        <v>121</v>
      </c>
      <c r="G410" s="3">
        <f>IFERROR(AVERAGE(PH_Bidders),0)</f>
        <v>67.8125</v>
      </c>
      <c r="H410" s="40" t="str">
        <f>tbl_PH[[#This Row],[Item '#]]&amp;"     "&amp;tbl_PH[[#This Row],[Description]]&amp;"     ("&amp;tbl_PH[[#This Row],[Unit]]&amp;")"</f>
        <v>304     Aggregate Base - Grinder Pump Station Access Drive - 8"     (CY)</v>
      </c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>
        <v>65.25</v>
      </c>
      <c r="AI410" s="40">
        <v>121</v>
      </c>
      <c r="AJ410" s="40">
        <v>40</v>
      </c>
      <c r="AK410" s="40">
        <v>45</v>
      </c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3"/>
      <c r="BD410" s="9"/>
      <c r="BE410" s="9"/>
      <c r="BF410" s="9"/>
      <c r="BG410" s="9"/>
      <c r="BH410" s="9"/>
      <c r="BI410" s="9"/>
    </row>
    <row r="411" spans="1:61" ht="18" customHeight="1" x14ac:dyDescent="0.3">
      <c r="A411" s="1">
        <v>2018</v>
      </c>
      <c r="B411" s="1" t="s">
        <v>5053</v>
      </c>
      <c r="C411" s="2" t="s">
        <v>7798</v>
      </c>
      <c r="D411" s="1" t="s">
        <v>14</v>
      </c>
      <c r="E411" s="3">
        <f>IFERROR(MIN(PH_Bidders),0)</f>
        <v>48</v>
      </c>
      <c r="F411" s="3">
        <f>IFERROR(MAX(PH_Bidders),0)</f>
        <v>104.5</v>
      </c>
      <c r="G411" s="3">
        <f>IFERROR(AVERAGE(PH_Bidders),0)</f>
        <v>73.375</v>
      </c>
      <c r="H411" s="40" t="str">
        <f>tbl_PH[[#This Row],[Item '#]]&amp;"     "&amp;tbl_PH[[#This Row],[Description]]&amp;"     ("&amp;tbl_PH[[#This Row],[Unit]]&amp;")"</f>
        <v>Special     No. 4 Limestone Aggregate - Grinder Pump station Access Drive - 6"     (CY)</v>
      </c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>
        <v>76</v>
      </c>
      <c r="AI411" s="40">
        <v>104.5</v>
      </c>
      <c r="AJ411" s="40">
        <v>48</v>
      </c>
      <c r="AK411" s="40">
        <v>65</v>
      </c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3"/>
      <c r="BD411" s="9"/>
      <c r="BE411" s="9"/>
      <c r="BF411" s="9"/>
      <c r="BG411" s="9"/>
      <c r="BH411" s="9"/>
      <c r="BI411" s="9"/>
    </row>
    <row r="412" spans="1:61" ht="18" customHeight="1" x14ac:dyDescent="0.3">
      <c r="A412" s="1">
        <v>2018</v>
      </c>
      <c r="B412" s="1">
        <v>411</v>
      </c>
      <c r="C412" s="2" t="s">
        <v>7799</v>
      </c>
      <c r="D412" s="1" t="s">
        <v>14</v>
      </c>
      <c r="E412" s="3">
        <f>IFERROR(MIN(PH_Bidders),0)</f>
        <v>45</v>
      </c>
      <c r="F412" s="3">
        <f>IFERROR(MAX(PH_Bidders),0)</f>
        <v>151.5</v>
      </c>
      <c r="G412" s="3">
        <f>IFERROR(AVERAGE(PH_Bidders),0)</f>
        <v>97.375</v>
      </c>
      <c r="H412" s="40" t="str">
        <f>tbl_PH[[#This Row],[Item '#]]&amp;"     "&amp;tbl_PH[[#This Row],[Description]]&amp;"     ("&amp;tbl_PH[[#This Row],[Unit]]&amp;")"</f>
        <v>411     Stabilized Crushed Aggregate – Roadway Shoulder - 3"     (CY)</v>
      </c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>
        <v>151.5</v>
      </c>
      <c r="AI412" s="40">
        <v>66</v>
      </c>
      <c r="AJ412" s="40">
        <v>127</v>
      </c>
      <c r="AK412" s="40">
        <v>45</v>
      </c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3"/>
      <c r="BD412" s="9"/>
      <c r="BE412" s="9"/>
      <c r="BF412" s="9"/>
      <c r="BG412" s="9"/>
      <c r="BH412" s="9"/>
      <c r="BI412" s="9"/>
    </row>
    <row r="413" spans="1:61" ht="18" customHeight="1" x14ac:dyDescent="0.3">
      <c r="A413" s="1">
        <v>2018</v>
      </c>
      <c r="B413" s="1">
        <v>441</v>
      </c>
      <c r="C413" s="2" t="s">
        <v>5063</v>
      </c>
      <c r="D413" s="1" t="s">
        <v>14</v>
      </c>
      <c r="E413" s="3">
        <f>IFERROR(MIN(PH_Bidders),0)</f>
        <v>155</v>
      </c>
      <c r="F413" s="3">
        <f>IFERROR(MAX(PH_Bidders),0)</f>
        <v>180.5</v>
      </c>
      <c r="G413" s="3">
        <f>IFERROR(AVERAGE(PH_Bidders),0)</f>
        <v>166.375</v>
      </c>
      <c r="H413" s="40" t="str">
        <f>tbl_PH[[#This Row],[Item '#]]&amp;"     "&amp;tbl_PH[[#This Row],[Description]]&amp;"     ("&amp;tbl_PH[[#This Row],[Unit]]&amp;")"</f>
        <v>441     Asphalt Concrete Intermediate Course, Type 2 (448) - Roadways &amp; Parking Lots - 1-3/4"     (CY)</v>
      </c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>
        <v>180.5</v>
      </c>
      <c r="AI413" s="40">
        <v>165</v>
      </c>
      <c r="AJ413" s="40">
        <v>155</v>
      </c>
      <c r="AK413" s="40">
        <v>165</v>
      </c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3"/>
      <c r="BD413" s="9"/>
      <c r="BE413" s="9"/>
      <c r="BF413" s="9"/>
      <c r="BG413" s="9"/>
      <c r="BH413" s="9"/>
      <c r="BI413" s="9"/>
    </row>
    <row r="414" spans="1:61" ht="18" customHeight="1" x14ac:dyDescent="0.3">
      <c r="A414" s="1">
        <v>2018</v>
      </c>
      <c r="B414" s="1">
        <v>441</v>
      </c>
      <c r="C414" s="2" t="s">
        <v>7800</v>
      </c>
      <c r="D414" s="1" t="s">
        <v>14</v>
      </c>
      <c r="E414" s="3">
        <f>IFERROR(MIN(PH_Bidders),0)</f>
        <v>215</v>
      </c>
      <c r="F414" s="3">
        <f>IFERROR(MAX(PH_Bidders),0)</f>
        <v>330</v>
      </c>
      <c r="G414" s="3">
        <f>IFERROR(AVERAGE(PH_Bidders),0)</f>
        <v>247.5</v>
      </c>
      <c r="H414" s="40" t="str">
        <f>tbl_PH[[#This Row],[Item '#]]&amp;"     "&amp;tbl_PH[[#This Row],[Description]]&amp;"     ("&amp;tbl_PH[[#This Row],[Unit]]&amp;")"</f>
        <v>441     Asphalt Concrete Surface Course, Type I (448) - Multi-use Path/Asphalt Sidewalk - 2-1/2"     (CY)</v>
      </c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>
        <v>220</v>
      </c>
      <c r="AI414" s="40">
        <v>330</v>
      </c>
      <c r="AJ414" s="40">
        <v>225</v>
      </c>
      <c r="AK414" s="40">
        <v>215</v>
      </c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3"/>
      <c r="BD414" s="9"/>
      <c r="BE414" s="9"/>
      <c r="BF414" s="9"/>
      <c r="BG414" s="9"/>
      <c r="BH414" s="9"/>
      <c r="BI414" s="9"/>
    </row>
    <row r="415" spans="1:61" ht="18" customHeight="1" x14ac:dyDescent="0.3">
      <c r="A415" s="1">
        <v>2018</v>
      </c>
      <c r="B415" s="1">
        <v>451</v>
      </c>
      <c r="C415" s="2" t="s">
        <v>7801</v>
      </c>
      <c r="D415" s="1" t="s">
        <v>21</v>
      </c>
      <c r="E415" s="3">
        <f>IFERROR(MIN(PH_Bidders),0)</f>
        <v>54.5</v>
      </c>
      <c r="F415" s="3">
        <f>IFERROR(MAX(PH_Bidders),0)</f>
        <v>207</v>
      </c>
      <c r="G415" s="3">
        <f>IFERROR(AVERAGE(PH_Bidders),0)</f>
        <v>104.9</v>
      </c>
      <c r="H415" s="40" t="str">
        <f>tbl_PH[[#This Row],[Item '#]]&amp;"     "&amp;tbl_PH[[#This Row],[Description]]&amp;"     ("&amp;tbl_PH[[#This Row],[Unit]]&amp;")"</f>
        <v>451     Reinforced Concrete Pavement – Trash Enclosure-Class QC1 –8”     (SY)</v>
      </c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>
        <v>54.5</v>
      </c>
      <c r="AI415" s="40">
        <v>78.099999999999994</v>
      </c>
      <c r="AJ415" s="40">
        <v>207</v>
      </c>
      <c r="AK415" s="40">
        <v>80</v>
      </c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3"/>
      <c r="BD415" s="9"/>
      <c r="BE415" s="9"/>
      <c r="BF415" s="9"/>
      <c r="BG415" s="9"/>
      <c r="BH415" s="9"/>
      <c r="BI415" s="9"/>
    </row>
    <row r="416" spans="1:61" ht="18" customHeight="1" x14ac:dyDescent="0.3">
      <c r="A416" s="1">
        <v>2018</v>
      </c>
      <c r="B416" s="1">
        <v>630</v>
      </c>
      <c r="C416" s="2" t="s">
        <v>5075</v>
      </c>
      <c r="D416" s="1" t="s">
        <v>59</v>
      </c>
      <c r="E416" s="3">
        <f>IFERROR(MIN(PH_Bidders),0)</f>
        <v>231</v>
      </c>
      <c r="F416" s="3">
        <f>IFERROR(MAX(PH_Bidders),0)</f>
        <v>525</v>
      </c>
      <c r="G416" s="3">
        <f>IFERROR(AVERAGE(PH_Bidders),0)</f>
        <v>343.05</v>
      </c>
      <c r="H416" s="40" t="str">
        <f>tbl_PH[[#This Row],[Item '#]]&amp;"     "&amp;tbl_PH[[#This Row],[Description]]&amp;"     ("&amp;tbl_PH[[#This Row],[Unit]]&amp;")"</f>
        <v>630     Traffic Control / Parking Signage     (EA)</v>
      </c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>
        <v>231</v>
      </c>
      <c r="AI416" s="40">
        <v>266.2</v>
      </c>
      <c r="AJ416" s="40">
        <v>525</v>
      </c>
      <c r="AK416" s="40">
        <v>350</v>
      </c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3"/>
      <c r="BD416" s="9"/>
      <c r="BE416" s="9"/>
      <c r="BF416" s="9"/>
      <c r="BG416" s="9"/>
      <c r="BH416" s="9"/>
      <c r="BI416" s="9"/>
    </row>
    <row r="417" spans="1:61" ht="18" customHeight="1" x14ac:dyDescent="0.3">
      <c r="A417" s="1">
        <v>2018</v>
      </c>
      <c r="B417" s="1">
        <v>642</v>
      </c>
      <c r="C417" s="2" t="s">
        <v>7802</v>
      </c>
      <c r="D417" s="1" t="s">
        <v>26</v>
      </c>
      <c r="E417" s="3">
        <f>IFERROR(MIN(PH_Bidders),0)</f>
        <v>1</v>
      </c>
      <c r="F417" s="3">
        <f>IFERROR(MAX(PH_Bidders),0)</f>
        <v>6.6</v>
      </c>
      <c r="G417" s="3">
        <f>IFERROR(AVERAGE(PH_Bidders),0)</f>
        <v>3.7749999999999999</v>
      </c>
      <c r="H417" s="40" t="str">
        <f>tbl_PH[[#This Row],[Item '#]]&amp;"     "&amp;tbl_PH[[#This Row],[Description]]&amp;"     ("&amp;tbl_PH[[#This Row],[Unit]]&amp;")"</f>
        <v>642     Channelization Line     (FT)</v>
      </c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>
        <v>6</v>
      </c>
      <c r="AI417" s="40">
        <v>6.6</v>
      </c>
      <c r="AJ417" s="40">
        <v>1</v>
      </c>
      <c r="AK417" s="40">
        <v>1.5</v>
      </c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3"/>
      <c r="BD417" s="9"/>
      <c r="BE417" s="9"/>
      <c r="BF417" s="9"/>
      <c r="BG417" s="9"/>
      <c r="BH417" s="9"/>
      <c r="BI417" s="9"/>
    </row>
    <row r="418" spans="1:61" ht="18" customHeight="1" x14ac:dyDescent="0.3">
      <c r="A418" s="1">
        <v>2018</v>
      </c>
      <c r="B418" s="1">
        <v>642</v>
      </c>
      <c r="C418" s="2" t="s">
        <v>4096</v>
      </c>
      <c r="D418" s="1" t="s">
        <v>59</v>
      </c>
      <c r="E418" s="3">
        <f>IFERROR(MIN(PH_Bidders),0)</f>
        <v>34</v>
      </c>
      <c r="F418" s="3">
        <f>IFERROR(MAX(PH_Bidders),0)</f>
        <v>330</v>
      </c>
      <c r="G418" s="3">
        <f>IFERROR(AVERAGE(PH_Bidders),0)</f>
        <v>174.75</v>
      </c>
      <c r="H418" s="40" t="str">
        <f>tbl_PH[[#This Row],[Item '#]]&amp;"     "&amp;tbl_PH[[#This Row],[Description]]&amp;"     ("&amp;tbl_PH[[#This Row],[Unit]]&amp;")"</f>
        <v>642     Handicap Symbol Marking     (EA)</v>
      </c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>
        <v>205</v>
      </c>
      <c r="AI418" s="40">
        <v>330</v>
      </c>
      <c r="AJ418" s="40">
        <v>34</v>
      </c>
      <c r="AK418" s="40">
        <v>130</v>
      </c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3"/>
      <c r="BD418" s="9"/>
      <c r="BE418" s="9"/>
      <c r="BF418" s="9"/>
      <c r="BG418" s="9"/>
      <c r="BH418" s="9"/>
      <c r="BI418" s="9"/>
    </row>
    <row r="419" spans="1:61" ht="18" customHeight="1" x14ac:dyDescent="0.3">
      <c r="A419" s="1">
        <v>2018</v>
      </c>
      <c r="B419" s="1">
        <v>642</v>
      </c>
      <c r="C419" s="2" t="s">
        <v>7803</v>
      </c>
      <c r="D419" s="1" t="s">
        <v>26</v>
      </c>
      <c r="E419" s="3">
        <f>IFERROR(MIN(PH_Bidders),0)</f>
        <v>1</v>
      </c>
      <c r="F419" s="3">
        <f>IFERROR(MAX(PH_Bidders),0)</f>
        <v>7.7</v>
      </c>
      <c r="G419" s="3">
        <f>IFERROR(AVERAGE(PH_Bidders),0)</f>
        <v>2.9</v>
      </c>
      <c r="H419" s="40" t="str">
        <f>tbl_PH[[#This Row],[Item '#]]&amp;"     "&amp;tbl_PH[[#This Row],[Description]]&amp;"     ("&amp;tbl_PH[[#This Row],[Unit]]&amp;")"</f>
        <v>642     Parking Lot Stall Marking (Including Parking Stop-Line Marking)     (FT)</v>
      </c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>
        <v>1.4</v>
      </c>
      <c r="AI419" s="40">
        <v>7.7</v>
      </c>
      <c r="AJ419" s="40">
        <v>1</v>
      </c>
      <c r="AK419" s="40">
        <v>1.5</v>
      </c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3"/>
      <c r="BD419" s="9"/>
      <c r="BE419" s="9"/>
      <c r="BF419" s="9"/>
      <c r="BG419" s="9"/>
      <c r="BH419" s="9"/>
      <c r="BI419" s="9"/>
    </row>
    <row r="420" spans="1:61" ht="18" customHeight="1" x14ac:dyDescent="0.3">
      <c r="A420" s="1">
        <v>2018</v>
      </c>
      <c r="B420" s="1" t="s">
        <v>5053</v>
      </c>
      <c r="C420" s="2" t="s">
        <v>7804</v>
      </c>
      <c r="D420" s="1" t="s">
        <v>12</v>
      </c>
      <c r="E420" s="3">
        <f>IFERROR(MIN(PH_Bidders),0)</f>
        <v>40.25</v>
      </c>
      <c r="F420" s="3">
        <f>IFERROR(MAX(PH_Bidders),0)</f>
        <v>77</v>
      </c>
      <c r="G420" s="3">
        <f>IFERROR(AVERAGE(PH_Bidders),0)</f>
        <v>61.9375</v>
      </c>
      <c r="H420" s="40" t="str">
        <f>tbl_PH[[#This Row],[Item '#]]&amp;"     "&amp;tbl_PH[[#This Row],[Description]]&amp;"     ("&amp;tbl_PH[[#This Row],[Unit]]&amp;")"</f>
        <v>Special     6" SDR 35 PVC - Connection to Ex. Dump Station (including bends)     (LF)</v>
      </c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>
        <v>63.5</v>
      </c>
      <c r="AI420" s="40">
        <v>40.25</v>
      </c>
      <c r="AJ420" s="40">
        <v>67</v>
      </c>
      <c r="AK420" s="40">
        <v>77</v>
      </c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3"/>
      <c r="BD420" s="9"/>
      <c r="BE420" s="9"/>
      <c r="BF420" s="9"/>
      <c r="BG420" s="9"/>
      <c r="BH420" s="9"/>
      <c r="BI420" s="9"/>
    </row>
    <row r="421" spans="1:61" ht="18" customHeight="1" x14ac:dyDescent="0.3">
      <c r="A421" s="1">
        <v>2018</v>
      </c>
      <c r="B421" s="1" t="s">
        <v>5053</v>
      </c>
      <c r="C421" s="2" t="s">
        <v>6057</v>
      </c>
      <c r="D421" s="1" t="s">
        <v>12</v>
      </c>
      <c r="E421" s="3">
        <f>IFERROR(MIN(PH_Bidders),0)</f>
        <v>81.25</v>
      </c>
      <c r="F421" s="3">
        <f>IFERROR(MAX(PH_Bidders),0)</f>
        <v>108</v>
      </c>
      <c r="G421" s="3">
        <f>IFERROR(AVERAGE(PH_Bidders),0)</f>
        <v>98.15</v>
      </c>
      <c r="H421" s="40" t="str">
        <f>tbl_PH[[#This Row],[Item '#]]&amp;"     "&amp;tbl_PH[[#This Row],[Description]]&amp;"     ("&amp;tbl_PH[[#This Row],[Unit]]&amp;")"</f>
        <v>Special     Sanitary Sewer Conduit w/304 backfill - 8" SDR 35 PVC - Installed Complete     (LF)</v>
      </c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>
        <v>81.25</v>
      </c>
      <c r="AI421" s="40">
        <v>102.35</v>
      </c>
      <c r="AJ421" s="40">
        <v>108</v>
      </c>
      <c r="AK421" s="40">
        <v>101</v>
      </c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3"/>
      <c r="BD421" s="9"/>
      <c r="BE421" s="9"/>
      <c r="BF421" s="9"/>
      <c r="BG421" s="9"/>
      <c r="BH421" s="9"/>
      <c r="BI421" s="9"/>
    </row>
    <row r="422" spans="1:61" ht="18" customHeight="1" x14ac:dyDescent="0.3">
      <c r="A422" s="1">
        <v>2018</v>
      </c>
      <c r="B422" s="1" t="s">
        <v>5053</v>
      </c>
      <c r="C422" s="2" t="s">
        <v>6058</v>
      </c>
      <c r="D422" s="1" t="s">
        <v>12</v>
      </c>
      <c r="E422" s="3">
        <f>IFERROR(MIN(PH_Bidders),0)</f>
        <v>27.6</v>
      </c>
      <c r="F422" s="3">
        <f>IFERROR(MAX(PH_Bidders),0)</f>
        <v>70</v>
      </c>
      <c r="G422" s="3">
        <f>IFERROR(AVERAGE(PH_Bidders),0)</f>
        <v>52.9</v>
      </c>
      <c r="H422" s="40" t="str">
        <f>tbl_PH[[#This Row],[Item '#]]&amp;"     "&amp;tbl_PH[[#This Row],[Description]]&amp;"     ("&amp;tbl_PH[[#This Row],[Unit]]&amp;")"</f>
        <v>Special     Sanitary Sewer Conduit w/native backfill - 8" SDR 35 PVC - Installed Complete     (LF)</v>
      </c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>
        <v>61</v>
      </c>
      <c r="AI422" s="40">
        <v>27.6</v>
      </c>
      <c r="AJ422" s="40">
        <v>70</v>
      </c>
      <c r="AK422" s="40">
        <v>53</v>
      </c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3"/>
      <c r="BD422" s="9"/>
      <c r="BE422" s="9"/>
      <c r="BF422" s="9"/>
      <c r="BG422" s="9"/>
      <c r="BH422" s="9"/>
      <c r="BI422" s="9"/>
    </row>
    <row r="423" spans="1:61" ht="18" customHeight="1" x14ac:dyDescent="0.3">
      <c r="A423" s="1">
        <v>2018</v>
      </c>
      <c r="B423" s="1" t="s">
        <v>5053</v>
      </c>
      <c r="C423" s="2" t="s">
        <v>5087</v>
      </c>
      <c r="D423" s="1" t="s">
        <v>59</v>
      </c>
      <c r="E423" s="3">
        <f>IFERROR(MIN(PH_Bidders),0)</f>
        <v>3050</v>
      </c>
      <c r="F423" s="3">
        <f>IFERROR(MAX(PH_Bidders),0)</f>
        <v>4500</v>
      </c>
      <c r="G423" s="3">
        <f>IFERROR(AVERAGE(PH_Bidders),0)</f>
        <v>3854.7249999999999</v>
      </c>
      <c r="H423" s="40" t="str">
        <f>tbl_PH[[#This Row],[Item '#]]&amp;"     "&amp;tbl_PH[[#This Row],[Description]]&amp;"     ("&amp;tbl_PH[[#This Row],[Unit]]&amp;")"</f>
        <v>Special     Sanitary - 48" Manhole     (EA)</v>
      </c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>
        <v>3860</v>
      </c>
      <c r="AI423" s="40">
        <v>4008.9</v>
      </c>
      <c r="AJ423" s="40">
        <v>4500</v>
      </c>
      <c r="AK423" s="40">
        <v>3050</v>
      </c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3"/>
      <c r="BD423" s="9"/>
      <c r="BE423" s="9"/>
      <c r="BF423" s="9"/>
      <c r="BG423" s="9"/>
      <c r="BH423" s="9"/>
      <c r="BI423" s="9"/>
    </row>
    <row r="424" spans="1:61" ht="18" customHeight="1" x14ac:dyDescent="0.3">
      <c r="A424" s="1">
        <v>2018</v>
      </c>
      <c r="B424" s="1" t="s">
        <v>5053</v>
      </c>
      <c r="C424" s="2" t="s">
        <v>6060</v>
      </c>
      <c r="D424" s="1" t="s">
        <v>59</v>
      </c>
      <c r="E424" s="3">
        <f>IFERROR(MIN(PH_Bidders),0)</f>
        <v>42</v>
      </c>
      <c r="F424" s="3">
        <f>IFERROR(MAX(PH_Bidders),0)</f>
        <v>86.25</v>
      </c>
      <c r="G424" s="3">
        <f>IFERROR(AVERAGE(PH_Bidders),0)</f>
        <v>60.1875</v>
      </c>
      <c r="H424" s="40" t="str">
        <f>tbl_PH[[#This Row],[Item '#]]&amp;"     "&amp;tbl_PH[[#This Row],[Description]]&amp;"     ("&amp;tbl_PH[[#This Row],[Unit]]&amp;")"</f>
        <v>Special     Sanitary Lateral w/304 backfill (4" PVC lateral, wye connection, connection cap, cleanout)     (EA)</v>
      </c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>
        <v>58.5</v>
      </c>
      <c r="AI424" s="40">
        <v>86.25</v>
      </c>
      <c r="AJ424" s="40">
        <v>42</v>
      </c>
      <c r="AK424" s="40">
        <v>54</v>
      </c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3"/>
      <c r="BD424" s="9"/>
      <c r="BE424" s="9"/>
      <c r="BF424" s="9"/>
      <c r="BG424" s="9"/>
      <c r="BH424" s="9"/>
      <c r="BI424" s="9"/>
    </row>
    <row r="425" spans="1:61" ht="18" customHeight="1" x14ac:dyDescent="0.3">
      <c r="A425" s="1">
        <v>2018</v>
      </c>
      <c r="B425" s="1" t="s">
        <v>5053</v>
      </c>
      <c r="C425" s="2" t="s">
        <v>6061</v>
      </c>
      <c r="D425" s="1" t="s">
        <v>59</v>
      </c>
      <c r="E425" s="3">
        <f>IFERROR(MIN(PH_Bidders),0)</f>
        <v>25</v>
      </c>
      <c r="F425" s="3">
        <f>IFERROR(MAX(PH_Bidders),0)</f>
        <v>52.9</v>
      </c>
      <c r="G425" s="3">
        <f>IFERROR(AVERAGE(PH_Bidders),0)</f>
        <v>37.975000000000001</v>
      </c>
      <c r="H425" s="40" t="str">
        <f>tbl_PH[[#This Row],[Item '#]]&amp;"     "&amp;tbl_PH[[#This Row],[Description]]&amp;"     ("&amp;tbl_PH[[#This Row],[Unit]]&amp;")"</f>
        <v>Special     Sanitary Lateral w/native backfill (4" PVC lateral, wye connection, connection cap, cleanout)     (EA)</v>
      </c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>
        <v>35.5</v>
      </c>
      <c r="AI425" s="40">
        <v>52.9</v>
      </c>
      <c r="AJ425" s="40">
        <v>25</v>
      </c>
      <c r="AK425" s="40">
        <v>38.5</v>
      </c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3"/>
      <c r="BD425" s="9"/>
      <c r="BE425" s="9"/>
      <c r="BF425" s="9"/>
      <c r="BG425" s="9"/>
      <c r="BH425" s="9"/>
      <c r="BI425" s="9"/>
    </row>
    <row r="426" spans="1:61" ht="18" customHeight="1" x14ac:dyDescent="0.3">
      <c r="A426" s="1">
        <v>2018</v>
      </c>
      <c r="B426" s="1" t="s">
        <v>5053</v>
      </c>
      <c r="C426" s="2" t="s">
        <v>7805</v>
      </c>
      <c r="D426" s="1" t="s">
        <v>59</v>
      </c>
      <c r="E426" s="3">
        <f>IFERROR(MIN(PH_Bidders),0)</f>
        <v>1500</v>
      </c>
      <c r="F426" s="3">
        <f>IFERROR(MAX(PH_Bidders),0)</f>
        <v>2850</v>
      </c>
      <c r="G426" s="3">
        <f>IFERROR(AVERAGE(PH_Bidders),0)</f>
        <v>2148.625</v>
      </c>
      <c r="H426" s="40" t="str">
        <f>tbl_PH[[#This Row],[Item '#]]&amp;"     "&amp;tbl_PH[[#This Row],[Description]]&amp;"     ("&amp;tbl_PH[[#This Row],[Unit]]&amp;")"</f>
        <v>Special     Connect 8" Sanitary to Existing Manhole     (EA)</v>
      </c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>
        <v>2025</v>
      </c>
      <c r="AI426" s="40">
        <v>2219.5</v>
      </c>
      <c r="AJ426" s="40">
        <v>2850</v>
      </c>
      <c r="AK426" s="40">
        <v>1500</v>
      </c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3"/>
      <c r="BD426" s="9"/>
      <c r="BE426" s="9"/>
      <c r="BF426" s="9"/>
      <c r="BG426" s="9"/>
      <c r="BH426" s="9"/>
      <c r="BI426" s="9"/>
    </row>
    <row r="427" spans="1:61" ht="18" customHeight="1" x14ac:dyDescent="0.3">
      <c r="A427" s="1">
        <v>2018</v>
      </c>
      <c r="B427" s="1" t="s">
        <v>5053</v>
      </c>
      <c r="C427" s="2" t="s">
        <v>7806</v>
      </c>
      <c r="D427" s="1" t="s">
        <v>59</v>
      </c>
      <c r="E427" s="3">
        <f>IFERROR(MIN(PH_Bidders),0)</f>
        <v>800</v>
      </c>
      <c r="F427" s="3">
        <f>IFERROR(MAX(PH_Bidders),0)</f>
        <v>4250</v>
      </c>
      <c r="G427" s="3">
        <f>IFERROR(AVERAGE(PH_Bidders),0)</f>
        <v>2242.5</v>
      </c>
      <c r="H427" s="40" t="str">
        <f>tbl_PH[[#This Row],[Item '#]]&amp;"     "&amp;tbl_PH[[#This Row],[Description]]&amp;"     ("&amp;tbl_PH[[#This Row],[Unit]]&amp;")"</f>
        <v>Special     Connect 6" Sanitary to Ex. Dump Station 6" PVC     (EA)</v>
      </c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>
        <v>2770</v>
      </c>
      <c r="AI427" s="40">
        <v>1150</v>
      </c>
      <c r="AJ427" s="40">
        <v>800</v>
      </c>
      <c r="AK427" s="40">
        <v>4250</v>
      </c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3"/>
      <c r="BD427" s="9"/>
      <c r="BE427" s="9"/>
      <c r="BF427" s="9"/>
      <c r="BG427" s="9"/>
      <c r="BH427" s="9"/>
      <c r="BI427" s="9"/>
    </row>
    <row r="428" spans="1:61" ht="18" customHeight="1" x14ac:dyDescent="0.3">
      <c r="A428" s="1">
        <v>2018</v>
      </c>
      <c r="B428" s="1" t="s">
        <v>5053</v>
      </c>
      <c r="C428" s="2" t="s">
        <v>5090</v>
      </c>
      <c r="D428" s="1" t="s">
        <v>59</v>
      </c>
      <c r="E428" s="3">
        <f>IFERROR(MIN(PH_Bidders),0)</f>
        <v>82418</v>
      </c>
      <c r="F428" s="3">
        <f>IFERROR(MAX(PH_Bidders),0)</f>
        <v>138000</v>
      </c>
      <c r="G428" s="3">
        <f>IFERROR(AVERAGE(PH_Bidders),0)</f>
        <v>109507.9375</v>
      </c>
      <c r="H428" s="40" t="str">
        <f>tbl_PH[[#This Row],[Item '#]]&amp;"     "&amp;tbl_PH[[#This Row],[Description]]&amp;"     ("&amp;tbl_PH[[#This Row],[Unit]]&amp;")"</f>
        <v>Special     Grinder Pump Station – Installed Complete     (EA)</v>
      </c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>
        <v>128776.25</v>
      </c>
      <c r="AI428" s="40">
        <v>88837.5</v>
      </c>
      <c r="AJ428" s="40">
        <v>138000</v>
      </c>
      <c r="AK428" s="40">
        <v>82418</v>
      </c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3"/>
      <c r="BD428" s="9"/>
      <c r="BE428" s="9"/>
      <c r="BF428" s="9"/>
      <c r="BG428" s="9"/>
      <c r="BH428" s="9"/>
      <c r="BI428" s="9"/>
    </row>
    <row r="429" spans="1:61" ht="18" customHeight="1" x14ac:dyDescent="0.3">
      <c r="A429" s="1">
        <v>2018</v>
      </c>
      <c r="B429" s="1" t="s">
        <v>5053</v>
      </c>
      <c r="C429" s="2" t="s">
        <v>7807</v>
      </c>
      <c r="D429" s="1" t="s">
        <v>12</v>
      </c>
      <c r="E429" s="3">
        <f>IFERROR(MIN(PH_Bidders),0)</f>
        <v>12</v>
      </c>
      <c r="F429" s="3">
        <f>IFERROR(MAX(PH_Bidders),0)</f>
        <v>25.12</v>
      </c>
      <c r="G429" s="3">
        <f>IFERROR(AVERAGE(PH_Bidders),0)</f>
        <v>19.28</v>
      </c>
      <c r="H429" s="40" t="str">
        <f>tbl_PH[[#This Row],[Item '#]]&amp;"     "&amp;tbl_PH[[#This Row],[Description]]&amp;"     ("&amp;tbl_PH[[#This Row],[Unit]]&amp;")"</f>
        <v>Special     Force Main Conduit - 2” IPS HDPE DR 11 w/native backfill – Installed Complete     (LF)</v>
      </c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>
        <v>12</v>
      </c>
      <c r="AI429" s="40">
        <v>23</v>
      </c>
      <c r="AJ429" s="40">
        <v>17</v>
      </c>
      <c r="AK429" s="40">
        <v>25.12</v>
      </c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3"/>
      <c r="BD429" s="9"/>
      <c r="BE429" s="9"/>
      <c r="BF429" s="9"/>
      <c r="BG429" s="9"/>
      <c r="BH429" s="9"/>
      <c r="BI429" s="9"/>
    </row>
    <row r="430" spans="1:61" ht="18" customHeight="1" x14ac:dyDescent="0.3">
      <c r="A430" s="1">
        <v>2018</v>
      </c>
      <c r="B430" s="1" t="s">
        <v>5053</v>
      </c>
      <c r="C430" s="2" t="s">
        <v>7808</v>
      </c>
      <c r="D430" s="1" t="s">
        <v>12</v>
      </c>
      <c r="E430" s="3">
        <f>IFERROR(MIN(PH_Bidders),0)</f>
        <v>40.700000000000003</v>
      </c>
      <c r="F430" s="3">
        <f>IFERROR(MAX(PH_Bidders),0)</f>
        <v>65.5</v>
      </c>
      <c r="G430" s="3">
        <f>IFERROR(AVERAGE(PH_Bidders),0)</f>
        <v>56.55</v>
      </c>
      <c r="H430" s="40" t="str">
        <f>tbl_PH[[#This Row],[Item '#]]&amp;"     "&amp;tbl_PH[[#This Row],[Description]]&amp;"     ("&amp;tbl_PH[[#This Row],[Unit]]&amp;")"</f>
        <v>Special     Primary Electrical Underground Conduit &amp; Trench Installation (Includes 2 Conduits per Drawings)     (LF)</v>
      </c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>
        <v>57</v>
      </c>
      <c r="AI430" s="40">
        <v>40.700000000000003</v>
      </c>
      <c r="AJ430" s="40">
        <v>63</v>
      </c>
      <c r="AK430" s="40">
        <v>65.5</v>
      </c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3"/>
      <c r="BD430" s="9"/>
      <c r="BE430" s="9"/>
      <c r="BF430" s="9"/>
      <c r="BG430" s="9"/>
      <c r="BH430" s="9"/>
      <c r="BI430" s="9"/>
    </row>
    <row r="431" spans="1:61" ht="18" customHeight="1" x14ac:dyDescent="0.3">
      <c r="A431" s="1">
        <v>2018</v>
      </c>
      <c r="B431" s="1" t="s">
        <v>5053</v>
      </c>
      <c r="C431" s="2" t="s">
        <v>7809</v>
      </c>
      <c r="D431" s="1" t="s">
        <v>12</v>
      </c>
      <c r="E431" s="3">
        <f>IFERROR(MIN(PH_Bidders),0)</f>
        <v>11</v>
      </c>
      <c r="F431" s="3">
        <f>IFERROR(MAX(PH_Bidders),0)</f>
        <v>37.409999999999997</v>
      </c>
      <c r="G431" s="3">
        <f>IFERROR(AVERAGE(PH_Bidders),0)</f>
        <v>27.977499999999999</v>
      </c>
      <c r="H431" s="40" t="str">
        <f>tbl_PH[[#This Row],[Item '#]]&amp;"     "&amp;tbl_PH[[#This Row],[Description]]&amp;"     ("&amp;tbl_PH[[#This Row],[Unit]]&amp;")"</f>
        <v>Special     Secondary Electrical Underground Conduit &amp; Trench Installation (Includes 2 Conduits per Drawings)     (LF)</v>
      </c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>
        <v>34</v>
      </c>
      <c r="AI431" s="40">
        <v>11</v>
      </c>
      <c r="AJ431" s="40">
        <v>29.5</v>
      </c>
      <c r="AK431" s="40">
        <v>37.409999999999997</v>
      </c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3"/>
      <c r="BD431" s="9"/>
      <c r="BE431" s="9"/>
      <c r="BF431" s="9"/>
      <c r="BG431" s="9"/>
      <c r="BH431" s="9"/>
      <c r="BI431" s="9"/>
    </row>
    <row r="432" spans="1:61" ht="18" customHeight="1" x14ac:dyDescent="0.3">
      <c r="A432" s="1">
        <v>2018</v>
      </c>
      <c r="B432" s="1" t="s">
        <v>5053</v>
      </c>
      <c r="C432" s="2" t="s">
        <v>7810</v>
      </c>
      <c r="D432" s="1" t="s">
        <v>12</v>
      </c>
      <c r="E432" s="3">
        <f>IFERROR(MIN(PH_Bidders),0)</f>
        <v>4.4000000000000004</v>
      </c>
      <c r="F432" s="3">
        <f>IFERROR(MAX(PH_Bidders),0)</f>
        <v>31.42</v>
      </c>
      <c r="G432" s="3">
        <f>IFERROR(AVERAGE(PH_Bidders),0)</f>
        <v>16.204999999999998</v>
      </c>
      <c r="H432" s="40" t="str">
        <f>tbl_PH[[#This Row],[Item '#]]&amp;"     "&amp;tbl_PH[[#This Row],[Description]]&amp;"     ("&amp;tbl_PH[[#This Row],[Unit]]&amp;")"</f>
        <v>Special     Secondary Electrical Underground Conduit &amp; Trench Installation (Includes 1 Conduit per Drawings)     (LF)</v>
      </c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>
        <v>14</v>
      </c>
      <c r="AI432" s="40">
        <v>4.4000000000000004</v>
      </c>
      <c r="AJ432" s="40">
        <v>15</v>
      </c>
      <c r="AK432" s="40">
        <v>31.42</v>
      </c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3"/>
      <c r="BD432" s="9"/>
      <c r="BE432" s="9"/>
      <c r="BF432" s="9"/>
      <c r="BG432" s="9"/>
      <c r="BH432" s="9"/>
      <c r="BI432" s="9"/>
    </row>
    <row r="433" spans="1:61" ht="18" customHeight="1" x14ac:dyDescent="0.3">
      <c r="A433" s="1">
        <v>2018</v>
      </c>
      <c r="B433" s="1" t="s">
        <v>5053</v>
      </c>
      <c r="C433" s="2" t="s">
        <v>7811</v>
      </c>
      <c r="D433" s="1" t="s">
        <v>12</v>
      </c>
      <c r="E433" s="3">
        <f>IFERROR(MIN(PH_Bidders),0)</f>
        <v>23.1</v>
      </c>
      <c r="F433" s="3">
        <f>IFERROR(MAX(PH_Bidders),0)</f>
        <v>44.27</v>
      </c>
      <c r="G433" s="3">
        <f>IFERROR(AVERAGE(PH_Bidders),0)</f>
        <v>34.342500000000001</v>
      </c>
      <c r="H433" s="40" t="str">
        <f>tbl_PH[[#This Row],[Item '#]]&amp;"     "&amp;tbl_PH[[#This Row],[Description]]&amp;"     ("&amp;tbl_PH[[#This Row],[Unit]]&amp;")"</f>
        <v>Special     Data/Communication Underground Conduit &amp; Trench Installation (Includes 3 Conduits per Drawings)     (LF)</v>
      </c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>
        <v>41</v>
      </c>
      <c r="AI433" s="40">
        <v>23.1</v>
      </c>
      <c r="AJ433" s="40">
        <v>29</v>
      </c>
      <c r="AK433" s="40">
        <v>44.27</v>
      </c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3"/>
      <c r="BD433" s="9"/>
      <c r="BE433" s="9"/>
      <c r="BF433" s="9"/>
      <c r="BG433" s="9"/>
      <c r="BH433" s="9"/>
      <c r="BI433" s="9"/>
    </row>
    <row r="434" spans="1:61" ht="18" customHeight="1" x14ac:dyDescent="0.3">
      <c r="A434" s="1">
        <v>2018</v>
      </c>
      <c r="B434" s="1" t="s">
        <v>5053</v>
      </c>
      <c r="C434" s="2" t="s">
        <v>7812</v>
      </c>
      <c r="D434" s="1" t="s">
        <v>12</v>
      </c>
      <c r="E434" s="3">
        <f>IFERROR(MIN(PH_Bidders),0)</f>
        <v>9.9</v>
      </c>
      <c r="F434" s="3">
        <f>IFERROR(MAX(PH_Bidders),0)</f>
        <v>37</v>
      </c>
      <c r="G434" s="3">
        <f>IFERROR(AVERAGE(PH_Bidders),0)</f>
        <v>23.9575</v>
      </c>
      <c r="H434" s="40" t="str">
        <f>tbl_PH[[#This Row],[Item '#]]&amp;"     "&amp;tbl_PH[[#This Row],[Description]]&amp;"     ("&amp;tbl_PH[[#This Row],[Unit]]&amp;")"</f>
        <v>Special     Data/Communication Underground Conduit &amp; Trench Installation (Includes 1 Conduits per Drawings)     (LF)</v>
      </c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>
        <v>37</v>
      </c>
      <c r="AI434" s="40">
        <v>9.9</v>
      </c>
      <c r="AJ434" s="40">
        <v>16</v>
      </c>
      <c r="AK434" s="40">
        <v>32.93</v>
      </c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3"/>
      <c r="BD434" s="9"/>
      <c r="BE434" s="9"/>
      <c r="BF434" s="9"/>
      <c r="BG434" s="9"/>
      <c r="BH434" s="9"/>
      <c r="BI434" s="9"/>
    </row>
    <row r="435" spans="1:61" ht="18" customHeight="1" x14ac:dyDescent="0.3">
      <c r="A435" s="1">
        <v>2018</v>
      </c>
      <c r="B435" s="1" t="s">
        <v>5053</v>
      </c>
      <c r="C435" s="2" t="s">
        <v>7813</v>
      </c>
      <c r="D435" s="1" t="s">
        <v>12</v>
      </c>
      <c r="E435" s="3">
        <f>IFERROR(MIN(PH_Bidders),0)</f>
        <v>49</v>
      </c>
      <c r="F435" s="3">
        <f>IFERROR(MAX(PH_Bidders),0)</f>
        <v>106.75</v>
      </c>
      <c r="G435" s="3">
        <f>IFERROR(AVERAGE(PH_Bidders),0)</f>
        <v>76.762500000000003</v>
      </c>
      <c r="H435" s="40" t="str">
        <f>tbl_PH[[#This Row],[Item '#]]&amp;"     "&amp;tbl_PH[[#This Row],[Description]]&amp;"     ("&amp;tbl_PH[[#This Row],[Unit]]&amp;")"</f>
        <v>Special     Combined Primary/Secondary/Communication Underground Conduit &amp; Trench Installation (Includes 6 Conduits per Drawings     (LF)</v>
      </c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>
        <v>49</v>
      </c>
      <c r="AI435" s="40">
        <v>69.3</v>
      </c>
      <c r="AJ435" s="40">
        <v>82</v>
      </c>
      <c r="AK435" s="40">
        <v>106.75</v>
      </c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3"/>
      <c r="BD435" s="9"/>
      <c r="BE435" s="9"/>
      <c r="BF435" s="9"/>
      <c r="BG435" s="9"/>
      <c r="BH435" s="9"/>
      <c r="BI435" s="9"/>
    </row>
    <row r="436" spans="1:61" ht="18" customHeight="1" x14ac:dyDescent="0.3">
      <c r="A436" s="1">
        <v>2018</v>
      </c>
      <c r="B436" s="1" t="s">
        <v>5053</v>
      </c>
      <c r="C436" s="2" t="s">
        <v>7814</v>
      </c>
      <c r="D436" s="1" t="s">
        <v>12</v>
      </c>
      <c r="E436" s="3">
        <f>IFERROR(MIN(PH_Bidders),0)</f>
        <v>31.2</v>
      </c>
      <c r="F436" s="3">
        <f>IFERROR(MAX(PH_Bidders),0)</f>
        <v>82</v>
      </c>
      <c r="G436" s="3">
        <f>IFERROR(AVERAGE(PH_Bidders),0)</f>
        <v>54.449999999999996</v>
      </c>
      <c r="H436" s="40" t="str">
        <f>tbl_PH[[#This Row],[Item '#]]&amp;"     "&amp;tbl_PH[[#This Row],[Description]]&amp;"     ("&amp;tbl_PH[[#This Row],[Unit]]&amp;")"</f>
        <v>Special     Combined Primary/Communication Underground Conduit &amp; Trench Installation (Includes 5 Conduits per Drawings     (LF)</v>
      </c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>
        <v>54</v>
      </c>
      <c r="AI436" s="40">
        <v>50.6</v>
      </c>
      <c r="AJ436" s="40">
        <v>82</v>
      </c>
      <c r="AK436" s="40">
        <v>31.2</v>
      </c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3"/>
      <c r="BD436" s="9"/>
      <c r="BE436" s="9"/>
      <c r="BF436" s="9"/>
      <c r="BG436" s="9"/>
      <c r="BH436" s="9"/>
      <c r="BI436" s="9"/>
    </row>
    <row r="437" spans="1:61" ht="18" customHeight="1" x14ac:dyDescent="0.3">
      <c r="A437" s="1">
        <v>2018</v>
      </c>
      <c r="B437" s="1" t="s">
        <v>5053</v>
      </c>
      <c r="C437" s="2" t="s">
        <v>7815</v>
      </c>
      <c r="D437" s="1" t="s">
        <v>12</v>
      </c>
      <c r="E437" s="3">
        <f>IFERROR(MIN(PH_Bidders),0)</f>
        <v>27.5</v>
      </c>
      <c r="F437" s="3">
        <f>IFERROR(MAX(PH_Bidders),0)</f>
        <v>48.2</v>
      </c>
      <c r="G437" s="3">
        <f>IFERROR(AVERAGE(PH_Bidders),0)</f>
        <v>38.299999999999997</v>
      </c>
      <c r="H437" s="40" t="str">
        <f>tbl_PH[[#This Row],[Item '#]]&amp;"     "&amp;tbl_PH[[#This Row],[Description]]&amp;"     ("&amp;tbl_PH[[#This Row],[Unit]]&amp;")"</f>
        <v>Special     Combined Secondary/Communication Underground Conduit &amp; Trench Installation (Includes 4 Conduits per Drawings     (LF)</v>
      </c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>
        <v>41</v>
      </c>
      <c r="AI437" s="40">
        <v>27.5</v>
      </c>
      <c r="AJ437" s="40">
        <v>36.5</v>
      </c>
      <c r="AK437" s="40">
        <v>48.2</v>
      </c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3"/>
      <c r="BD437" s="9"/>
      <c r="BE437" s="9"/>
      <c r="BF437" s="9"/>
      <c r="BG437" s="9"/>
      <c r="BH437" s="9"/>
      <c r="BI437" s="9"/>
    </row>
    <row r="438" spans="1:61" ht="18" customHeight="1" x14ac:dyDescent="0.3">
      <c r="A438" s="1">
        <v>2018</v>
      </c>
      <c r="B438" s="1" t="s">
        <v>5053</v>
      </c>
      <c r="C438" s="2" t="s">
        <v>7816</v>
      </c>
      <c r="D438" s="1" t="s">
        <v>12</v>
      </c>
      <c r="E438" s="3">
        <f>IFERROR(MIN(PH_Bidders),0)</f>
        <v>31.5</v>
      </c>
      <c r="F438" s="3">
        <f>IFERROR(MAX(PH_Bidders),0)</f>
        <v>90</v>
      </c>
      <c r="G438" s="3">
        <f>IFERROR(AVERAGE(PH_Bidders),0)</f>
        <v>52.012500000000003</v>
      </c>
      <c r="H438" s="40" t="str">
        <f>tbl_PH[[#This Row],[Item '#]]&amp;"     "&amp;tbl_PH[[#This Row],[Description]]&amp;"     ("&amp;tbl_PH[[#This Row],[Unit]]&amp;")"</f>
        <v>Special     Combined Secondary/Communication Underground Conduit &amp; Trench Installation (Includes 3 Conduits per Drawings     (LF)</v>
      </c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>
        <v>90</v>
      </c>
      <c r="AI438" s="40">
        <v>34.1</v>
      </c>
      <c r="AJ438" s="40">
        <v>31.5</v>
      </c>
      <c r="AK438" s="40">
        <v>52.45</v>
      </c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3"/>
      <c r="BD438" s="9"/>
      <c r="BE438" s="9"/>
      <c r="BF438" s="9"/>
      <c r="BG438" s="9"/>
      <c r="BH438" s="9"/>
      <c r="BI438" s="9"/>
    </row>
    <row r="439" spans="1:61" ht="18" customHeight="1" x14ac:dyDescent="0.3">
      <c r="A439" s="1">
        <v>2018</v>
      </c>
      <c r="B439" s="1" t="s">
        <v>5053</v>
      </c>
      <c r="C439" s="2" t="s">
        <v>7817</v>
      </c>
      <c r="D439" s="1" t="s">
        <v>12</v>
      </c>
      <c r="E439" s="3">
        <f>IFERROR(MIN(PH_Bidders),0)</f>
        <v>4.5</v>
      </c>
      <c r="F439" s="3">
        <f>IFERROR(MAX(PH_Bidders),0)</f>
        <v>34.94</v>
      </c>
      <c r="G439" s="3">
        <f>IFERROR(AVERAGE(PH_Bidders),0)</f>
        <v>12.535</v>
      </c>
      <c r="H439" s="40" t="str">
        <f>tbl_PH[[#This Row],[Item '#]]&amp;"     "&amp;tbl_PH[[#This Row],[Description]]&amp;"     ("&amp;tbl_PH[[#This Row],[Unit]]&amp;")"</f>
        <v>Special     Electrical Distribution Cable (Secondary)     (LF)</v>
      </c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>
        <v>4.5</v>
      </c>
      <c r="AI439" s="40">
        <v>5.5</v>
      </c>
      <c r="AJ439" s="40">
        <v>5.2</v>
      </c>
      <c r="AK439" s="40">
        <v>34.94</v>
      </c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3"/>
      <c r="BD439" s="9"/>
      <c r="BE439" s="9"/>
      <c r="BF439" s="9"/>
      <c r="BG439" s="9"/>
      <c r="BH439" s="9"/>
      <c r="BI439" s="9"/>
    </row>
    <row r="440" spans="1:61" ht="18" customHeight="1" x14ac:dyDescent="0.3">
      <c r="A440" s="1">
        <v>2018</v>
      </c>
      <c r="B440" s="1" t="s">
        <v>5053</v>
      </c>
      <c r="C440" s="2" t="s">
        <v>7818</v>
      </c>
      <c r="D440" s="1" t="s">
        <v>59</v>
      </c>
      <c r="E440" s="3">
        <f>IFERROR(MIN(PH_Bidders),0)</f>
        <v>5750</v>
      </c>
      <c r="F440" s="3">
        <f>IFERROR(MAX(PH_Bidders),0)</f>
        <v>10802</v>
      </c>
      <c r="G440" s="3">
        <f>IFERROR(AVERAGE(PH_Bidders),0)</f>
        <v>8833</v>
      </c>
      <c r="H440" s="40" t="str">
        <f>tbl_PH[[#This Row],[Item '#]]&amp;"     "&amp;tbl_PH[[#This Row],[Description]]&amp;"     ("&amp;tbl_PH[[#This Row],[Unit]]&amp;")"</f>
        <v>Special     Pole Light Service Meter &amp; Main Disconnect Post     (EA)</v>
      </c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>
        <v>10500</v>
      </c>
      <c r="AI440" s="40">
        <v>10802</v>
      </c>
      <c r="AJ440" s="40">
        <v>5750</v>
      </c>
      <c r="AK440" s="40">
        <v>8280</v>
      </c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3"/>
      <c r="BD440" s="9"/>
      <c r="BE440" s="9"/>
      <c r="BF440" s="9"/>
      <c r="BG440" s="9"/>
      <c r="BH440" s="9"/>
      <c r="BI440" s="9"/>
    </row>
    <row r="441" spans="1:61" ht="18" customHeight="1" x14ac:dyDescent="0.3">
      <c r="A441" s="1">
        <v>2018</v>
      </c>
      <c r="B441" s="1" t="s">
        <v>5053</v>
      </c>
      <c r="C441" s="2" t="s">
        <v>7819</v>
      </c>
      <c r="D441" s="1" t="s">
        <v>59</v>
      </c>
      <c r="E441" s="3">
        <f>IFERROR(MIN(PH_Bidders),0)</f>
        <v>350</v>
      </c>
      <c r="F441" s="3">
        <f>IFERROR(MAX(PH_Bidders),0)</f>
        <v>4600</v>
      </c>
      <c r="G441" s="3">
        <f>IFERROR(AVERAGE(PH_Bidders),0)</f>
        <v>1613</v>
      </c>
      <c r="H441" s="40" t="str">
        <f>tbl_PH[[#This Row],[Item '#]]&amp;"     "&amp;tbl_PH[[#This Row],[Description]]&amp;"     ("&amp;tbl_PH[[#This Row],[Unit]]&amp;")"</f>
        <v>Special     Install/Coordinate Transformer Concrete Base     (EA)</v>
      </c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>
        <v>350</v>
      </c>
      <c r="AI441" s="40">
        <v>352</v>
      </c>
      <c r="AJ441" s="40">
        <v>4600</v>
      </c>
      <c r="AK441" s="40">
        <v>1150</v>
      </c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3"/>
      <c r="BD441" s="9"/>
      <c r="BE441" s="9"/>
      <c r="BF441" s="9"/>
      <c r="BG441" s="9"/>
      <c r="BH441" s="9"/>
      <c r="BI441" s="9"/>
    </row>
    <row r="442" spans="1:61" ht="18" customHeight="1" x14ac:dyDescent="0.3">
      <c r="A442" s="1">
        <v>2018</v>
      </c>
      <c r="B442" s="1" t="s">
        <v>5053</v>
      </c>
      <c r="C442" s="2" t="s">
        <v>7820</v>
      </c>
      <c r="D442" s="1" t="s">
        <v>59</v>
      </c>
      <c r="E442" s="3">
        <f>IFERROR(MIN(PH_Bidders),0)</f>
        <v>620</v>
      </c>
      <c r="F442" s="3">
        <f>IFERROR(MAX(PH_Bidders),0)</f>
        <v>1400</v>
      </c>
      <c r="G442" s="3">
        <f>IFERROR(AVERAGE(PH_Bidders),0)</f>
        <v>1025.5250000000001</v>
      </c>
      <c r="H442" s="40" t="str">
        <f>tbl_PH[[#This Row],[Item '#]]&amp;"     "&amp;tbl_PH[[#This Row],[Description]]&amp;"     ("&amp;tbl_PH[[#This Row],[Unit]]&amp;")"</f>
        <v>Special     Electrical Junction Box - (Size per Drawings)     (EA)</v>
      </c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>
        <v>1400</v>
      </c>
      <c r="AI442" s="40">
        <v>1222.0999999999999</v>
      </c>
      <c r="AJ442" s="40">
        <v>620</v>
      </c>
      <c r="AK442" s="40">
        <v>860</v>
      </c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3"/>
      <c r="BD442" s="9"/>
      <c r="BE442" s="9"/>
      <c r="BF442" s="9"/>
      <c r="BG442" s="9"/>
      <c r="BH442" s="9"/>
      <c r="BI442" s="9"/>
    </row>
    <row r="443" spans="1:61" ht="18" customHeight="1" x14ac:dyDescent="0.3">
      <c r="A443" s="1">
        <v>2018</v>
      </c>
      <c r="B443" s="1" t="s">
        <v>5053</v>
      </c>
      <c r="C443" s="2" t="s">
        <v>7821</v>
      </c>
      <c r="D443" s="1" t="s">
        <v>59</v>
      </c>
      <c r="E443" s="3">
        <f>IFERROR(MIN(PH_Bidders),0)</f>
        <v>620</v>
      </c>
      <c r="F443" s="3">
        <f>IFERROR(MAX(PH_Bidders),0)</f>
        <v>1150</v>
      </c>
      <c r="G443" s="3">
        <f>IFERROR(AVERAGE(PH_Bidders),0)</f>
        <v>956.77499999999998</v>
      </c>
      <c r="H443" s="40" t="str">
        <f>tbl_PH[[#This Row],[Item '#]]&amp;"     "&amp;tbl_PH[[#This Row],[Description]]&amp;"     ("&amp;tbl_PH[[#This Row],[Unit]]&amp;")"</f>
        <v>Special     Communication Junction Box - (Size per Drawings)     (EA)</v>
      </c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>
        <v>1150</v>
      </c>
      <c r="AI443" s="40">
        <v>947.1</v>
      </c>
      <c r="AJ443" s="40">
        <v>620</v>
      </c>
      <c r="AK443" s="40">
        <v>1110</v>
      </c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3"/>
      <c r="BD443" s="9"/>
      <c r="BE443" s="9"/>
      <c r="BF443" s="9"/>
      <c r="BG443" s="9"/>
      <c r="BH443" s="9"/>
      <c r="BI443" s="9"/>
    </row>
    <row r="444" spans="1:61" ht="18" customHeight="1" x14ac:dyDescent="0.3">
      <c r="A444" s="1">
        <v>2018</v>
      </c>
      <c r="B444" s="1" t="s">
        <v>5053</v>
      </c>
      <c r="C444" s="2" t="s">
        <v>7822</v>
      </c>
      <c r="D444" s="1" t="s">
        <v>59</v>
      </c>
      <c r="E444" s="3">
        <f>IFERROR(MIN(PH_Bidders),0)</f>
        <v>14700</v>
      </c>
      <c r="F444" s="3">
        <f>IFERROR(MAX(PH_Bidders),0)</f>
        <v>16500</v>
      </c>
      <c r="G444" s="3">
        <f>IFERROR(AVERAGE(PH_Bidders),0)</f>
        <v>15514.674999999999</v>
      </c>
      <c r="H444" s="40" t="str">
        <f>tbl_PH[[#This Row],[Item '#]]&amp;"     "&amp;tbl_PH[[#This Row],[Description]]&amp;"     ("&amp;tbl_PH[[#This Row],[Unit]]&amp;")"</f>
        <v>Special     Light Pole, including pedestal and fixture     (EA)</v>
      </c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>
        <v>15000</v>
      </c>
      <c r="AI444" s="40">
        <v>15858.7</v>
      </c>
      <c r="AJ444" s="40">
        <v>14700</v>
      </c>
      <c r="AK444" s="40">
        <v>16500</v>
      </c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3"/>
      <c r="BD444" s="9"/>
      <c r="BE444" s="9"/>
      <c r="BF444" s="9"/>
      <c r="BG444" s="9"/>
      <c r="BH444" s="9"/>
      <c r="BI444" s="9"/>
    </row>
    <row r="445" spans="1:61" ht="18" customHeight="1" x14ac:dyDescent="0.3">
      <c r="A445" s="1">
        <v>2018</v>
      </c>
      <c r="B445" s="1" t="s">
        <v>5053</v>
      </c>
      <c r="C445" s="2" t="s">
        <v>7823</v>
      </c>
      <c r="D445" s="1" t="s">
        <v>59</v>
      </c>
      <c r="E445" s="3">
        <f>IFERROR(MIN(PH_Bidders),0)</f>
        <v>4000</v>
      </c>
      <c r="F445" s="3">
        <f>IFERROR(MAX(PH_Bidders),0)</f>
        <v>35000</v>
      </c>
      <c r="G445" s="3">
        <f>IFERROR(AVERAGE(PH_Bidders),0)</f>
        <v>26771.7</v>
      </c>
      <c r="H445" s="40" t="str">
        <f>tbl_PH[[#This Row],[Item '#]]&amp;"     "&amp;tbl_PH[[#This Row],[Description]]&amp;"     ("&amp;tbl_PH[[#This Row],[Unit]]&amp;")"</f>
        <v>Special     Grinder Pump Station Meter &amp; Main Disconnect Post     (EA)</v>
      </c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>
        <v>35000</v>
      </c>
      <c r="AI445" s="40">
        <v>34933.800000000003</v>
      </c>
      <c r="AJ445" s="40">
        <v>4000</v>
      </c>
      <c r="AK445" s="40">
        <v>33153</v>
      </c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3"/>
      <c r="BD445" s="9"/>
      <c r="BE445" s="9"/>
      <c r="BF445" s="9"/>
      <c r="BG445" s="9"/>
      <c r="BH445" s="9"/>
      <c r="BI445" s="9"/>
    </row>
    <row r="446" spans="1:61" ht="18" customHeight="1" x14ac:dyDescent="0.3">
      <c r="A446" s="1">
        <v>2018</v>
      </c>
      <c r="B446" s="1" t="s">
        <v>5053</v>
      </c>
      <c r="C446" s="2" t="s">
        <v>6070</v>
      </c>
      <c r="D446" s="1" t="s">
        <v>12</v>
      </c>
      <c r="E446" s="3">
        <f>IFERROR(MIN(PH_Bidders),0)</f>
        <v>35</v>
      </c>
      <c r="F446" s="3">
        <f>IFERROR(MAX(PH_Bidders),0)</f>
        <v>47.15</v>
      </c>
      <c r="G446" s="3">
        <f>IFERROR(AVERAGE(PH_Bidders),0)</f>
        <v>43.2575</v>
      </c>
      <c r="H446" s="40" t="str">
        <f>tbl_PH[[#This Row],[Item '#]]&amp;"     "&amp;tbl_PH[[#This Row],[Description]]&amp;"     ("&amp;tbl_PH[[#This Row],[Unit]]&amp;")"</f>
        <v>Special     Water - 4" HDPE Water Main w/304 backfill - Installed Complete     (LF)</v>
      </c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>
        <v>45.5</v>
      </c>
      <c r="AI446" s="40">
        <v>47.15</v>
      </c>
      <c r="AJ446" s="40">
        <v>35</v>
      </c>
      <c r="AK446" s="40">
        <v>45.38</v>
      </c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3"/>
      <c r="BD446" s="9"/>
      <c r="BE446" s="9"/>
      <c r="BF446" s="9"/>
      <c r="BG446" s="9"/>
      <c r="BH446" s="9"/>
      <c r="BI446" s="9"/>
    </row>
    <row r="447" spans="1:61" ht="18" customHeight="1" x14ac:dyDescent="0.3">
      <c r="A447" s="1">
        <v>2018</v>
      </c>
      <c r="B447" s="1" t="s">
        <v>5053</v>
      </c>
      <c r="C447" s="2" t="s">
        <v>6071</v>
      </c>
      <c r="D447" s="1" t="s">
        <v>12</v>
      </c>
      <c r="E447" s="3">
        <f>IFERROR(MIN(PH_Bidders),0)</f>
        <v>23.5</v>
      </c>
      <c r="F447" s="3">
        <f>IFERROR(MAX(PH_Bidders),0)</f>
        <v>35.979999999999997</v>
      </c>
      <c r="G447" s="3">
        <f>IFERROR(AVERAGE(PH_Bidders),0)</f>
        <v>28.269999999999996</v>
      </c>
      <c r="H447" s="40" t="str">
        <f>tbl_PH[[#This Row],[Item '#]]&amp;"     "&amp;tbl_PH[[#This Row],[Description]]&amp;"     ("&amp;tbl_PH[[#This Row],[Unit]]&amp;")"</f>
        <v>Special     Water - 4" HDPE Water Main w/native backfill - Installed Complete     (LF)</v>
      </c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>
        <v>23.5</v>
      </c>
      <c r="AI447" s="40">
        <v>27.6</v>
      </c>
      <c r="AJ447" s="40">
        <v>26</v>
      </c>
      <c r="AK447" s="40">
        <v>35.979999999999997</v>
      </c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3"/>
      <c r="BD447" s="9"/>
      <c r="BE447" s="9"/>
      <c r="BF447" s="9"/>
      <c r="BG447" s="9"/>
      <c r="BH447" s="9"/>
      <c r="BI447" s="9"/>
    </row>
    <row r="448" spans="1:61" ht="18" customHeight="1" x14ac:dyDescent="0.3">
      <c r="A448" s="1">
        <v>2018</v>
      </c>
      <c r="B448" s="1" t="s">
        <v>5053</v>
      </c>
      <c r="C448" s="2" t="s">
        <v>6068</v>
      </c>
      <c r="D448" s="1" t="s">
        <v>12</v>
      </c>
      <c r="E448" s="3">
        <f>IFERROR(MIN(PH_Bidders),0)</f>
        <v>26</v>
      </c>
      <c r="F448" s="3">
        <f>IFERROR(MAX(PH_Bidders),0)</f>
        <v>48</v>
      </c>
      <c r="G448" s="3">
        <f>IFERROR(AVERAGE(PH_Bidders),0)</f>
        <v>38.524999999999999</v>
      </c>
      <c r="H448" s="40" t="str">
        <f>tbl_PH[[#This Row],[Item '#]]&amp;"     "&amp;tbl_PH[[#This Row],[Description]]&amp;"     ("&amp;tbl_PH[[#This Row],[Unit]]&amp;")"</f>
        <v>Special     Water - 2" HDPE Water Main w/304 backfill - Installed Complete     (LF)</v>
      </c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>
        <v>48</v>
      </c>
      <c r="AI448" s="40">
        <v>36.799999999999997</v>
      </c>
      <c r="AJ448" s="40">
        <v>26</v>
      </c>
      <c r="AK448" s="40">
        <v>43.3</v>
      </c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3"/>
      <c r="BD448" s="9"/>
      <c r="BE448" s="9"/>
      <c r="BF448" s="9"/>
      <c r="BG448" s="9"/>
      <c r="BH448" s="9"/>
      <c r="BI448" s="9"/>
    </row>
    <row r="449" spans="1:61" ht="18" customHeight="1" x14ac:dyDescent="0.3">
      <c r="A449" s="1">
        <v>2018</v>
      </c>
      <c r="B449" s="1" t="s">
        <v>5053</v>
      </c>
      <c r="C449" s="2" t="s">
        <v>6069</v>
      </c>
      <c r="D449" s="1" t="s">
        <v>12</v>
      </c>
      <c r="E449" s="3">
        <f>IFERROR(MIN(PH_Bidders),0)</f>
        <v>18.399999999999999</v>
      </c>
      <c r="F449" s="3">
        <f>IFERROR(MAX(PH_Bidders),0)</f>
        <v>34.130000000000003</v>
      </c>
      <c r="G449" s="3">
        <f>IFERROR(AVERAGE(PH_Bidders),0)</f>
        <v>24.445</v>
      </c>
      <c r="H449" s="40" t="str">
        <f>tbl_PH[[#This Row],[Item '#]]&amp;"     "&amp;tbl_PH[[#This Row],[Description]]&amp;"     ("&amp;tbl_PH[[#This Row],[Unit]]&amp;")"</f>
        <v>Special     Water - 2" HDPE Water Main w/native backfill - Installed Complete     (LF)</v>
      </c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>
        <v>25.25</v>
      </c>
      <c r="AI449" s="40">
        <v>18.399999999999999</v>
      </c>
      <c r="AJ449" s="40">
        <v>20</v>
      </c>
      <c r="AK449" s="40">
        <v>34.130000000000003</v>
      </c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3"/>
      <c r="BD449" s="9"/>
      <c r="BE449" s="9"/>
      <c r="BF449" s="9"/>
      <c r="BG449" s="9"/>
      <c r="BH449" s="9"/>
      <c r="BI449" s="9"/>
    </row>
    <row r="450" spans="1:61" ht="18" customHeight="1" x14ac:dyDescent="0.3">
      <c r="A450" s="1">
        <v>2018</v>
      </c>
      <c r="B450" s="1" t="s">
        <v>5053</v>
      </c>
      <c r="C450" s="2" t="s">
        <v>7824</v>
      </c>
      <c r="D450" s="1" t="s">
        <v>12</v>
      </c>
      <c r="E450" s="3">
        <f>IFERROR(MIN(PH_Bidders),0)</f>
        <v>14.95</v>
      </c>
      <c r="F450" s="3">
        <f>IFERROR(MAX(PH_Bidders),0)</f>
        <v>43</v>
      </c>
      <c r="G450" s="3">
        <f>IFERROR(AVERAGE(PH_Bidders),0)</f>
        <v>25.737500000000001</v>
      </c>
      <c r="H450" s="40" t="str">
        <f>tbl_PH[[#This Row],[Item '#]]&amp;"     "&amp;tbl_PH[[#This Row],[Description]]&amp;"     ("&amp;tbl_PH[[#This Row],[Unit]]&amp;")"</f>
        <v>Special     Water - 1" HDPE Water Connection to Grinder  Pump Hydrant - Installed Complete     (LF)</v>
      </c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>
        <v>25</v>
      </c>
      <c r="AI450" s="40">
        <v>14.95</v>
      </c>
      <c r="AJ450" s="40">
        <v>20</v>
      </c>
      <c r="AK450" s="40">
        <v>43</v>
      </c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3"/>
      <c r="BD450" s="9"/>
      <c r="BE450" s="9"/>
      <c r="BF450" s="9"/>
      <c r="BG450" s="9"/>
      <c r="BH450" s="9"/>
      <c r="BI450" s="9"/>
    </row>
    <row r="451" spans="1:61" ht="18" customHeight="1" x14ac:dyDescent="0.3">
      <c r="A451" s="1">
        <v>2018</v>
      </c>
      <c r="B451" s="1" t="s">
        <v>5053</v>
      </c>
      <c r="C451" s="2" t="s">
        <v>7825</v>
      </c>
      <c r="D451" s="1" t="s">
        <v>59</v>
      </c>
      <c r="E451" s="3">
        <f>IFERROR(MIN(PH_Bidders),0)</f>
        <v>580</v>
      </c>
      <c r="F451" s="3">
        <f>IFERROR(MAX(PH_Bidders),0)</f>
        <v>1500</v>
      </c>
      <c r="G451" s="3">
        <f>IFERROR(AVERAGE(PH_Bidders),0)</f>
        <v>930.13750000000005</v>
      </c>
      <c r="H451" s="40" t="str">
        <f>tbl_PH[[#This Row],[Item '#]]&amp;"     "&amp;tbl_PH[[#This Row],[Description]]&amp;"     ("&amp;tbl_PH[[#This Row],[Unit]]&amp;")"</f>
        <v>Special     Water Lateral (1" water line, valve assemblies, water connection)     (EA)</v>
      </c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>
        <v>580</v>
      </c>
      <c r="AI451" s="40">
        <v>870.55</v>
      </c>
      <c r="AJ451" s="40">
        <v>1500</v>
      </c>
      <c r="AK451" s="40">
        <v>770</v>
      </c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3"/>
      <c r="BD451" s="9"/>
      <c r="BE451" s="9"/>
      <c r="BF451" s="9"/>
      <c r="BG451" s="9"/>
      <c r="BH451" s="9"/>
      <c r="BI451" s="9"/>
    </row>
    <row r="452" spans="1:61" ht="18" customHeight="1" x14ac:dyDescent="0.3">
      <c r="A452" s="1">
        <v>2018</v>
      </c>
      <c r="B452" s="1" t="s">
        <v>5053</v>
      </c>
      <c r="C452" s="2" t="s">
        <v>7826</v>
      </c>
      <c r="D452" s="1" t="s">
        <v>59</v>
      </c>
      <c r="E452" s="3">
        <f>IFERROR(MIN(PH_Bidders),0)</f>
        <v>2030</v>
      </c>
      <c r="F452" s="3">
        <f>IFERROR(MAX(PH_Bidders),0)</f>
        <v>5830.5</v>
      </c>
      <c r="G452" s="3">
        <f>IFERROR(AVERAGE(PH_Bidders),0)</f>
        <v>3352.625</v>
      </c>
      <c r="H452" s="40" t="str">
        <f>tbl_PH[[#This Row],[Item '#]]&amp;"     "&amp;tbl_PH[[#This Row],[Description]]&amp;"     ("&amp;tbl_PH[[#This Row],[Unit]]&amp;")"</f>
        <v>Special     Water Lateral (2" water line, valve assemblies, water connection for Shelter House)     (EA)</v>
      </c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>
        <v>3250</v>
      </c>
      <c r="AI452" s="40">
        <v>5830.5</v>
      </c>
      <c r="AJ452" s="40">
        <v>2300</v>
      </c>
      <c r="AK452" s="40">
        <v>2030</v>
      </c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3"/>
      <c r="BD452" s="9"/>
      <c r="BE452" s="9"/>
      <c r="BF452" s="9"/>
      <c r="BG452" s="9"/>
      <c r="BH452" s="9"/>
      <c r="BI452" s="9"/>
    </row>
    <row r="453" spans="1:61" ht="18" customHeight="1" x14ac:dyDescent="0.3">
      <c r="A453" s="1">
        <v>2018</v>
      </c>
      <c r="B453" s="1" t="s">
        <v>5053</v>
      </c>
      <c r="C453" s="2" t="s">
        <v>5105</v>
      </c>
      <c r="D453" s="1" t="s">
        <v>59</v>
      </c>
      <c r="E453" s="3">
        <f>IFERROR(MIN(PH_Bidders),0)</f>
        <v>625</v>
      </c>
      <c r="F453" s="3">
        <f>IFERROR(MAX(PH_Bidders),0)</f>
        <v>900</v>
      </c>
      <c r="G453" s="3">
        <f>IFERROR(AVERAGE(PH_Bidders),0)</f>
        <v>771.5625</v>
      </c>
      <c r="H453" s="40" t="str">
        <f>tbl_PH[[#This Row],[Item '#]]&amp;"     "&amp;tbl_PH[[#This Row],[Description]]&amp;"     ("&amp;tbl_PH[[#This Row],[Unit]]&amp;")"</f>
        <v>Special     2"  Water Valve Assembly and Box     (EA)</v>
      </c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>
        <v>625</v>
      </c>
      <c r="AI453" s="40">
        <v>661.25</v>
      </c>
      <c r="AJ453" s="40">
        <v>900</v>
      </c>
      <c r="AK453" s="40">
        <v>900</v>
      </c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3"/>
      <c r="BD453" s="9"/>
      <c r="BE453" s="9"/>
      <c r="BF453" s="9"/>
      <c r="BG453" s="9"/>
      <c r="BH453" s="9"/>
      <c r="BI453" s="9"/>
    </row>
    <row r="454" spans="1:61" ht="18" customHeight="1" x14ac:dyDescent="0.3">
      <c r="A454" s="1">
        <v>2018</v>
      </c>
      <c r="B454" s="1" t="s">
        <v>5053</v>
      </c>
      <c r="C454" s="2" t="s">
        <v>5104</v>
      </c>
      <c r="D454" s="1" t="s">
        <v>59</v>
      </c>
      <c r="E454" s="3">
        <f>IFERROR(MIN(PH_Bidders),0)</f>
        <v>948.75</v>
      </c>
      <c r="F454" s="3">
        <f>IFERROR(MAX(PH_Bidders),0)</f>
        <v>1850</v>
      </c>
      <c r="G454" s="3">
        <f>IFERROR(AVERAGE(PH_Bidders),0)</f>
        <v>1242.1875</v>
      </c>
      <c r="H454" s="40" t="str">
        <f>tbl_PH[[#This Row],[Item '#]]&amp;"     "&amp;tbl_PH[[#This Row],[Description]]&amp;"     ("&amp;tbl_PH[[#This Row],[Unit]]&amp;")"</f>
        <v>Special     4"  Water Valve Assembly and Box     (EA)</v>
      </c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>
        <v>1850</v>
      </c>
      <c r="AI454" s="40">
        <v>948.75</v>
      </c>
      <c r="AJ454" s="40">
        <v>1150</v>
      </c>
      <c r="AK454" s="40">
        <v>1020</v>
      </c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3"/>
      <c r="BD454" s="9"/>
      <c r="BE454" s="9"/>
      <c r="BF454" s="9"/>
      <c r="BG454" s="9"/>
      <c r="BH454" s="9"/>
      <c r="BI454" s="9"/>
    </row>
    <row r="455" spans="1:61" ht="18" customHeight="1" x14ac:dyDescent="0.3">
      <c r="A455" s="1">
        <v>2018</v>
      </c>
      <c r="B455" s="1" t="s">
        <v>5053</v>
      </c>
      <c r="C455" s="2" t="s">
        <v>7827</v>
      </c>
      <c r="D455" s="1" t="s">
        <v>59</v>
      </c>
      <c r="E455" s="3">
        <f>IFERROR(MIN(PH_Bidders),0)</f>
        <v>205</v>
      </c>
      <c r="F455" s="3">
        <f>IFERROR(MAX(PH_Bidders),0)</f>
        <v>540</v>
      </c>
      <c r="G455" s="3">
        <f>IFERROR(AVERAGE(PH_Bidders),0)</f>
        <v>356.625</v>
      </c>
      <c r="H455" s="40" t="str">
        <f>tbl_PH[[#This Row],[Item '#]]&amp;"     "&amp;tbl_PH[[#This Row],[Description]]&amp;"     ("&amp;tbl_PH[[#This Row],[Unit]]&amp;")"</f>
        <v>Special     4'' X 4" Tee with 2" reducer     (EA)</v>
      </c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>
        <v>205</v>
      </c>
      <c r="AI455" s="40">
        <v>241.5</v>
      </c>
      <c r="AJ455" s="40">
        <v>540</v>
      </c>
      <c r="AK455" s="40">
        <v>440</v>
      </c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3"/>
      <c r="BD455" s="9"/>
      <c r="BE455" s="9"/>
      <c r="BF455" s="9"/>
      <c r="BG455" s="9"/>
      <c r="BH455" s="9"/>
      <c r="BI455" s="9"/>
    </row>
    <row r="456" spans="1:61" ht="18" customHeight="1" x14ac:dyDescent="0.3">
      <c r="A456" s="1">
        <v>2018</v>
      </c>
      <c r="B456" s="1" t="s">
        <v>5053</v>
      </c>
      <c r="C456" s="2" t="s">
        <v>7828</v>
      </c>
      <c r="D456" s="1" t="s">
        <v>59</v>
      </c>
      <c r="E456" s="3">
        <f>IFERROR(MIN(PH_Bidders),0)</f>
        <v>92</v>
      </c>
      <c r="F456" s="3">
        <f>IFERROR(MAX(PH_Bidders),0)</f>
        <v>540</v>
      </c>
      <c r="G456" s="3">
        <f>IFERROR(AVERAGE(PH_Bidders),0)</f>
        <v>234.25</v>
      </c>
      <c r="H456" s="40" t="str">
        <f>tbl_PH[[#This Row],[Item '#]]&amp;"     "&amp;tbl_PH[[#This Row],[Description]]&amp;"     ("&amp;tbl_PH[[#This Row],[Unit]]&amp;")"</f>
        <v>Special     4'' X 4" Tee     (EA)</v>
      </c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>
        <v>125</v>
      </c>
      <c r="AI456" s="40">
        <v>92</v>
      </c>
      <c r="AJ456" s="40">
        <v>540</v>
      </c>
      <c r="AK456" s="40">
        <v>180</v>
      </c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3"/>
      <c r="BD456" s="9"/>
      <c r="BE456" s="9"/>
      <c r="BF456" s="9"/>
      <c r="BG456" s="9"/>
      <c r="BH456" s="9"/>
      <c r="BI456" s="9"/>
    </row>
    <row r="457" spans="1:61" ht="18" customHeight="1" x14ac:dyDescent="0.3">
      <c r="A457" s="1">
        <v>2018</v>
      </c>
      <c r="B457" s="1" t="s">
        <v>5053</v>
      </c>
      <c r="C457" s="2" t="s">
        <v>7829</v>
      </c>
      <c r="D457" s="1" t="s">
        <v>59</v>
      </c>
      <c r="E457" s="3">
        <f>IFERROR(MIN(PH_Bidders),0)</f>
        <v>365</v>
      </c>
      <c r="F457" s="3">
        <f>IFERROR(MAX(PH_Bidders),0)</f>
        <v>540</v>
      </c>
      <c r="G457" s="3">
        <f>IFERROR(AVERAGE(PH_Bidders),0)</f>
        <v>429.375</v>
      </c>
      <c r="H457" s="40" t="str">
        <f>tbl_PH[[#This Row],[Item '#]]&amp;"     "&amp;tbl_PH[[#This Row],[Description]]&amp;"     ("&amp;tbl_PH[[#This Row],[Unit]]&amp;")"</f>
        <v>Special     4'' X 2" Tee      (EA)</v>
      </c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>
        <v>365</v>
      </c>
      <c r="AI457" s="40">
        <v>402.5</v>
      </c>
      <c r="AJ457" s="40">
        <v>540</v>
      </c>
      <c r="AK457" s="40">
        <v>410</v>
      </c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3"/>
      <c r="BD457" s="9"/>
      <c r="BE457" s="9"/>
      <c r="BF457" s="9"/>
      <c r="BG457" s="9"/>
      <c r="BH457" s="9"/>
      <c r="BI457" s="9"/>
    </row>
    <row r="458" spans="1:61" ht="18" customHeight="1" x14ac:dyDescent="0.3">
      <c r="A458" s="1">
        <v>2018</v>
      </c>
      <c r="B458" s="1" t="s">
        <v>5053</v>
      </c>
      <c r="C458" s="2" t="s">
        <v>7830</v>
      </c>
      <c r="D458" s="1" t="s">
        <v>59</v>
      </c>
      <c r="E458" s="3">
        <f>IFERROR(MIN(PH_Bidders),0)</f>
        <v>180</v>
      </c>
      <c r="F458" s="3">
        <f>IFERROR(MAX(PH_Bidders),0)</f>
        <v>320</v>
      </c>
      <c r="G458" s="3">
        <f>IFERROR(AVERAGE(PH_Bidders),0)</f>
        <v>233.1875</v>
      </c>
      <c r="H458" s="40" t="str">
        <f>tbl_PH[[#This Row],[Item '#]]&amp;"     "&amp;tbl_PH[[#This Row],[Description]]&amp;"     ("&amp;tbl_PH[[#This Row],[Unit]]&amp;")"</f>
        <v>Special     2'' X 2" Tee with 1" reducer     (EA)</v>
      </c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>
        <v>180</v>
      </c>
      <c r="AI458" s="40">
        <v>212.75</v>
      </c>
      <c r="AJ458" s="40">
        <v>320</v>
      </c>
      <c r="AK458" s="40">
        <v>220</v>
      </c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3"/>
      <c r="BD458" s="9"/>
      <c r="BE458" s="9"/>
      <c r="BF458" s="9"/>
      <c r="BG458" s="9"/>
      <c r="BH458" s="9"/>
      <c r="BI458" s="9"/>
    </row>
    <row r="459" spans="1:61" ht="18" customHeight="1" x14ac:dyDescent="0.3">
      <c r="A459" s="1">
        <v>2018</v>
      </c>
      <c r="B459" s="1" t="s">
        <v>5053</v>
      </c>
      <c r="C459" s="2" t="s">
        <v>5108</v>
      </c>
      <c r="D459" s="1" t="s">
        <v>59</v>
      </c>
      <c r="E459" s="3">
        <f>IFERROR(MIN(PH_Bidders),0)</f>
        <v>3050</v>
      </c>
      <c r="F459" s="3">
        <f>IFERROR(MAX(PH_Bidders),0)</f>
        <v>5543</v>
      </c>
      <c r="G459" s="3">
        <f>IFERROR(AVERAGE(PH_Bidders),0)</f>
        <v>4065</v>
      </c>
      <c r="H459" s="40" t="str">
        <f>tbl_PH[[#This Row],[Item '#]]&amp;"     "&amp;tbl_PH[[#This Row],[Description]]&amp;"     ("&amp;tbl_PH[[#This Row],[Unit]]&amp;")"</f>
        <v>Special     Furnish and Install Flush Hydrant      (EA)</v>
      </c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>
        <v>3050</v>
      </c>
      <c r="AI459" s="40">
        <v>5543</v>
      </c>
      <c r="AJ459" s="40">
        <v>3800</v>
      </c>
      <c r="AK459" s="40">
        <v>3867</v>
      </c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3"/>
      <c r="BD459" s="9"/>
      <c r="BE459" s="9"/>
      <c r="BF459" s="9"/>
      <c r="BG459" s="9"/>
      <c r="BH459" s="9"/>
      <c r="BI459" s="9"/>
    </row>
    <row r="460" spans="1:61" ht="18" customHeight="1" x14ac:dyDescent="0.3">
      <c r="A460" s="1">
        <v>2018</v>
      </c>
      <c r="B460" s="1" t="s">
        <v>5053</v>
      </c>
      <c r="C460" s="2" t="s">
        <v>7831</v>
      </c>
      <c r="D460" s="1" t="s">
        <v>59</v>
      </c>
      <c r="E460" s="3">
        <f>IFERROR(MIN(PH_Bidders),0)</f>
        <v>670</v>
      </c>
      <c r="F460" s="3">
        <f>IFERROR(MAX(PH_Bidders),0)</f>
        <v>1450</v>
      </c>
      <c r="G460" s="3">
        <f>IFERROR(AVERAGE(PH_Bidders),0)</f>
        <v>942.1875</v>
      </c>
      <c r="H460" s="40" t="str">
        <f>tbl_PH[[#This Row],[Item '#]]&amp;"     "&amp;tbl_PH[[#This Row],[Description]]&amp;"     ("&amp;tbl_PH[[#This Row],[Unit]]&amp;")"</f>
        <v>Special     Furnish and Install Frost Free Hydrant at Grinder Pump Station - Installed Complete     (EA)</v>
      </c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>
        <v>700</v>
      </c>
      <c r="AI460" s="40">
        <v>948.75</v>
      </c>
      <c r="AJ460" s="40">
        <v>1450</v>
      </c>
      <c r="AK460" s="40">
        <v>670</v>
      </c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3"/>
      <c r="BD460" s="9"/>
      <c r="BE460" s="9"/>
      <c r="BF460" s="9"/>
      <c r="BG460" s="9"/>
      <c r="BH460" s="9"/>
      <c r="BI460" s="9"/>
    </row>
    <row r="461" spans="1:61" ht="18" customHeight="1" x14ac:dyDescent="0.3">
      <c r="A461" s="1">
        <v>2018</v>
      </c>
      <c r="B461" s="1" t="s">
        <v>5053</v>
      </c>
      <c r="C461" s="2" t="s">
        <v>7832</v>
      </c>
      <c r="D461" s="1" t="s">
        <v>59</v>
      </c>
      <c r="E461" s="3">
        <f>IFERROR(MIN(PH_Bidders),0)</f>
        <v>1800</v>
      </c>
      <c r="F461" s="3">
        <f>IFERROR(MAX(PH_Bidders),0)</f>
        <v>11270</v>
      </c>
      <c r="G461" s="3">
        <f>IFERROR(AVERAGE(PH_Bidders),0)</f>
        <v>4977.5</v>
      </c>
      <c r="H461" s="40" t="str">
        <f>tbl_PH[[#This Row],[Item '#]]&amp;"     "&amp;tbl_PH[[#This Row],[Description]]&amp;"     ("&amp;tbl_PH[[#This Row],[Unit]]&amp;")"</f>
        <v>Special     4" x 4" Tapping Sleeve &amp; Valve at Existing 4" Water Line, with Valve     (EA)</v>
      </c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>
        <v>1800</v>
      </c>
      <c r="AI461" s="40">
        <v>11270</v>
      </c>
      <c r="AJ461" s="40">
        <v>4100</v>
      </c>
      <c r="AK461" s="40">
        <v>2740</v>
      </c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3"/>
      <c r="BD461" s="9"/>
      <c r="BE461" s="9"/>
      <c r="BF461" s="9"/>
      <c r="BG461" s="9"/>
      <c r="BH461" s="9"/>
      <c r="BI461" s="9"/>
    </row>
    <row r="462" spans="1:61" ht="18" customHeight="1" x14ac:dyDescent="0.3">
      <c r="A462" s="1">
        <v>2018</v>
      </c>
      <c r="B462" s="1" t="s">
        <v>5053</v>
      </c>
      <c r="C462" s="2" t="s">
        <v>7833</v>
      </c>
      <c r="D462" s="1" t="s">
        <v>12</v>
      </c>
      <c r="E462" s="3">
        <f>IFERROR(MIN(PH_Bidders),0)</f>
        <v>34</v>
      </c>
      <c r="F462" s="3">
        <f>IFERROR(MAX(PH_Bidders),0)</f>
        <v>82.8</v>
      </c>
      <c r="G462" s="3">
        <f>IFERROR(AVERAGE(PH_Bidders),0)</f>
        <v>57.0625</v>
      </c>
      <c r="H462" s="40" t="str">
        <f>tbl_PH[[#This Row],[Item '#]]&amp;"     "&amp;tbl_PH[[#This Row],[Description]]&amp;"     ("&amp;tbl_PH[[#This Row],[Unit]]&amp;")"</f>
        <v>Special     Storm Sewer Conduit - 12" HDPE w/304 backfill - Installed Complete     (LF)</v>
      </c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>
        <v>71</v>
      </c>
      <c r="AI462" s="40">
        <v>82.8</v>
      </c>
      <c r="AJ462" s="40">
        <v>34</v>
      </c>
      <c r="AK462" s="40">
        <v>40.450000000000003</v>
      </c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3"/>
      <c r="BD462" s="9"/>
      <c r="BE462" s="9"/>
      <c r="BF462" s="9"/>
      <c r="BG462" s="9"/>
      <c r="BH462" s="9"/>
      <c r="BI462" s="9"/>
    </row>
    <row r="463" spans="1:61" ht="18" customHeight="1" x14ac:dyDescent="0.3">
      <c r="A463" s="1">
        <v>2018</v>
      </c>
      <c r="B463" s="1" t="s">
        <v>5053</v>
      </c>
      <c r="C463" s="2" t="s">
        <v>7834</v>
      </c>
      <c r="D463" s="1" t="s">
        <v>12</v>
      </c>
      <c r="E463" s="3">
        <f>IFERROR(MIN(PH_Bidders),0)</f>
        <v>30</v>
      </c>
      <c r="F463" s="3">
        <f>IFERROR(MAX(PH_Bidders),0)</f>
        <v>74.75</v>
      </c>
      <c r="G463" s="3">
        <f>IFERROR(AVERAGE(PH_Bidders),0)</f>
        <v>44.3</v>
      </c>
      <c r="H463" s="40" t="str">
        <f>tbl_PH[[#This Row],[Item '#]]&amp;"     "&amp;tbl_PH[[#This Row],[Description]]&amp;"     ("&amp;tbl_PH[[#This Row],[Unit]]&amp;")"</f>
        <v>Special     Storm Sewer Conduit - 12" HDPE w/native backfill - Installed Complete     (LF)</v>
      </c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>
        <v>41</v>
      </c>
      <c r="AI463" s="40">
        <v>74.75</v>
      </c>
      <c r="AJ463" s="40">
        <v>30</v>
      </c>
      <c r="AK463" s="40">
        <v>31.45</v>
      </c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3"/>
      <c r="BD463" s="9"/>
      <c r="BE463" s="9"/>
      <c r="BF463" s="9"/>
      <c r="BG463" s="9"/>
      <c r="BH463" s="9"/>
      <c r="BI463" s="9"/>
    </row>
    <row r="464" spans="1:61" ht="18" customHeight="1" x14ac:dyDescent="0.3">
      <c r="A464" s="1">
        <v>2018</v>
      </c>
      <c r="B464" s="1" t="s">
        <v>5053</v>
      </c>
      <c r="C464" s="2" t="s">
        <v>7835</v>
      </c>
      <c r="D464" s="1" t="s">
        <v>12</v>
      </c>
      <c r="E464" s="3">
        <f>IFERROR(MIN(PH_Bidders),0)</f>
        <v>34</v>
      </c>
      <c r="F464" s="3">
        <f>IFERROR(MAX(PH_Bidders),0)</f>
        <v>102.35</v>
      </c>
      <c r="G464" s="3">
        <f>IFERROR(AVERAGE(PH_Bidders),0)</f>
        <v>59.162499999999994</v>
      </c>
      <c r="H464" s="40" t="str">
        <f>tbl_PH[[#This Row],[Item '#]]&amp;"     "&amp;tbl_PH[[#This Row],[Description]]&amp;"     ("&amp;tbl_PH[[#This Row],[Unit]]&amp;")"</f>
        <v>Special     Storm Sewer Conduit - 18" HDPE w/304 backfill - Installed Complete     (LF)</v>
      </c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>
        <v>55.5</v>
      </c>
      <c r="AI464" s="40">
        <v>102.35</v>
      </c>
      <c r="AJ464" s="40">
        <v>34</v>
      </c>
      <c r="AK464" s="40">
        <v>44.8</v>
      </c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3"/>
      <c r="BD464" s="9"/>
      <c r="BE464" s="9"/>
      <c r="BF464" s="9"/>
      <c r="BG464" s="9"/>
      <c r="BH464" s="9"/>
      <c r="BI464" s="9"/>
    </row>
    <row r="465" spans="1:61" ht="18" customHeight="1" x14ac:dyDescent="0.3">
      <c r="A465" s="1">
        <v>2018</v>
      </c>
      <c r="B465" s="1" t="s">
        <v>5053</v>
      </c>
      <c r="C465" s="2" t="s">
        <v>7836</v>
      </c>
      <c r="D465" s="1" t="s">
        <v>12</v>
      </c>
      <c r="E465" s="3">
        <f>IFERROR(MIN(PH_Bidders),0)</f>
        <v>17.25</v>
      </c>
      <c r="F465" s="3">
        <f>IFERROR(MAX(PH_Bidders),0)</f>
        <v>45</v>
      </c>
      <c r="G465" s="3">
        <f>IFERROR(AVERAGE(PH_Bidders),0)</f>
        <v>30.0625</v>
      </c>
      <c r="H465" s="40" t="str">
        <f>tbl_PH[[#This Row],[Item '#]]&amp;"     "&amp;tbl_PH[[#This Row],[Description]]&amp;"     ("&amp;tbl_PH[[#This Row],[Unit]]&amp;")"</f>
        <v>Special     Connection of Existing Drainage Conduit     (LF)</v>
      </c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>
        <v>39</v>
      </c>
      <c r="AI465" s="40">
        <v>17.25</v>
      </c>
      <c r="AJ465" s="40">
        <v>19</v>
      </c>
      <c r="AK465" s="40">
        <v>45</v>
      </c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3"/>
      <c r="BD465" s="9"/>
      <c r="BE465" s="9"/>
      <c r="BF465" s="9"/>
      <c r="BG465" s="9"/>
      <c r="BH465" s="9"/>
      <c r="BI465" s="9"/>
    </row>
    <row r="466" spans="1:61" ht="18" customHeight="1" x14ac:dyDescent="0.3">
      <c r="A466" s="1">
        <v>2018</v>
      </c>
      <c r="B466" s="1" t="s">
        <v>5053</v>
      </c>
      <c r="C466" s="2" t="s">
        <v>7837</v>
      </c>
      <c r="D466" s="1" t="s">
        <v>12</v>
      </c>
      <c r="E466" s="3">
        <f>IFERROR(MIN(PH_Bidders),0)</f>
        <v>50</v>
      </c>
      <c r="F466" s="3">
        <f>IFERROR(MAX(PH_Bidders),0)</f>
        <v>86.25</v>
      </c>
      <c r="G466" s="3">
        <f>IFERROR(AVERAGE(PH_Bidders),0)</f>
        <v>66.3125</v>
      </c>
      <c r="H466" s="40" t="str">
        <f>tbl_PH[[#This Row],[Item '#]]&amp;"     "&amp;tbl_PH[[#This Row],[Description]]&amp;"     ("&amp;tbl_PH[[#This Row],[Unit]]&amp;")"</f>
        <v>Special     Storm Sewer Conduit - 24" HDPE w/304 backfill - Installed Complete     (LF)</v>
      </c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>
        <v>67</v>
      </c>
      <c r="AI466" s="40">
        <v>86.25</v>
      </c>
      <c r="AJ466" s="40">
        <v>50</v>
      </c>
      <c r="AK466" s="40">
        <v>62</v>
      </c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3"/>
      <c r="BD466" s="9"/>
      <c r="BE466" s="9"/>
      <c r="BF466" s="9"/>
      <c r="BG466" s="9"/>
      <c r="BH466" s="9"/>
      <c r="BI466" s="9"/>
    </row>
    <row r="467" spans="1:61" ht="18" customHeight="1" x14ac:dyDescent="0.3">
      <c r="A467" s="1">
        <v>2018</v>
      </c>
      <c r="B467" s="1" t="s">
        <v>5053</v>
      </c>
      <c r="C467" s="2" t="s">
        <v>7838</v>
      </c>
      <c r="D467" s="1" t="s">
        <v>59</v>
      </c>
      <c r="E467" s="3">
        <f>IFERROR(MIN(PH_Bidders),0)</f>
        <v>950</v>
      </c>
      <c r="F467" s="3">
        <f>IFERROR(MAX(PH_Bidders),0)</f>
        <v>2587.5</v>
      </c>
      <c r="G467" s="3">
        <f>IFERROR(AVERAGE(PH_Bidders),0)</f>
        <v>1719.375</v>
      </c>
      <c r="H467" s="40" t="str">
        <f>tbl_PH[[#This Row],[Item '#]]&amp;"     "&amp;tbl_PH[[#This Row],[Description]]&amp;"     ("&amp;tbl_PH[[#This Row],[Unit]]&amp;")"</f>
        <v>Special     Storm Catch Basin 2-2-B     (EA)</v>
      </c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>
        <v>1920</v>
      </c>
      <c r="AI467" s="40">
        <v>2587.5</v>
      </c>
      <c r="AJ467" s="40">
        <v>950</v>
      </c>
      <c r="AK467" s="40">
        <v>1420</v>
      </c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3"/>
      <c r="BD467" s="9"/>
      <c r="BE467" s="9"/>
      <c r="BF467" s="9"/>
      <c r="BG467" s="9"/>
      <c r="BH467" s="9"/>
      <c r="BI467" s="9"/>
    </row>
    <row r="468" spans="1:61" ht="18" customHeight="1" x14ac:dyDescent="0.3">
      <c r="A468" s="1">
        <v>2018</v>
      </c>
      <c r="B468" s="1" t="s">
        <v>5053</v>
      </c>
      <c r="C468" s="2" t="s">
        <v>7839</v>
      </c>
      <c r="D468" s="1" t="s">
        <v>59</v>
      </c>
      <c r="E468" s="3">
        <f>IFERROR(MIN(PH_Bidders),0)</f>
        <v>1150</v>
      </c>
      <c r="F468" s="3">
        <f>IFERROR(MAX(PH_Bidders),0)</f>
        <v>2731.25</v>
      </c>
      <c r="G468" s="3">
        <f>IFERROR(AVERAGE(PH_Bidders),0)</f>
        <v>1725.3125</v>
      </c>
      <c r="H468" s="40" t="str">
        <f>tbl_PH[[#This Row],[Item '#]]&amp;"     "&amp;tbl_PH[[#This Row],[Description]]&amp;"     ("&amp;tbl_PH[[#This Row],[Unit]]&amp;")"</f>
        <v>Special     Storm Catch Basin 2-3     (EA)</v>
      </c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>
        <v>1350</v>
      </c>
      <c r="AI468" s="40">
        <v>2731.25</v>
      </c>
      <c r="AJ468" s="40">
        <v>1150</v>
      </c>
      <c r="AK468" s="40">
        <v>1670</v>
      </c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3"/>
      <c r="BD468" s="9"/>
      <c r="BE468" s="9"/>
      <c r="BF468" s="9"/>
      <c r="BG468" s="9"/>
      <c r="BH468" s="9"/>
      <c r="BI468" s="9"/>
    </row>
    <row r="469" spans="1:61" ht="18" customHeight="1" x14ac:dyDescent="0.3">
      <c r="A469" s="1">
        <v>2018</v>
      </c>
      <c r="B469" s="1" t="s">
        <v>5053</v>
      </c>
      <c r="C469" s="2" t="s">
        <v>7840</v>
      </c>
      <c r="D469" s="1" t="s">
        <v>59</v>
      </c>
      <c r="E469" s="3">
        <f>IFERROR(MIN(PH_Bidders),0)</f>
        <v>1250</v>
      </c>
      <c r="F469" s="3">
        <f>IFERROR(MAX(PH_Bidders),0)</f>
        <v>2932.5</v>
      </c>
      <c r="G469" s="3">
        <f>IFERROR(AVERAGE(PH_Bidders),0)</f>
        <v>1955.625</v>
      </c>
      <c r="H469" s="40" t="str">
        <f>tbl_PH[[#This Row],[Item '#]]&amp;"     "&amp;tbl_PH[[#This Row],[Description]]&amp;"     ("&amp;tbl_PH[[#This Row],[Unit]]&amp;")"</f>
        <v>Special     Storm Catch Basin 2-4     (EA)</v>
      </c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>
        <v>1640</v>
      </c>
      <c r="AI469" s="40">
        <v>2932.5</v>
      </c>
      <c r="AJ469" s="40">
        <v>1250</v>
      </c>
      <c r="AK469" s="40">
        <v>2000</v>
      </c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3"/>
      <c r="BD469" s="9"/>
      <c r="BE469" s="9"/>
      <c r="BF469" s="9"/>
      <c r="BG469" s="9"/>
      <c r="BH469" s="9"/>
      <c r="BI469" s="9"/>
    </row>
    <row r="470" spans="1:61" ht="18" customHeight="1" x14ac:dyDescent="0.3">
      <c r="A470" s="1">
        <v>2018</v>
      </c>
      <c r="B470" s="1" t="s">
        <v>5053</v>
      </c>
      <c r="C470" s="2" t="s">
        <v>7841</v>
      </c>
      <c r="D470" s="1" t="s">
        <v>59</v>
      </c>
      <c r="E470" s="3">
        <f>IFERROR(MIN(PH_Bidders),0)</f>
        <v>700</v>
      </c>
      <c r="F470" s="3">
        <f>IFERROR(MAX(PH_Bidders),0)</f>
        <v>2127.5</v>
      </c>
      <c r="G470" s="3">
        <f>IFERROR(AVERAGE(PH_Bidders),0)</f>
        <v>1263.125</v>
      </c>
      <c r="H470" s="40" t="str">
        <f>tbl_PH[[#This Row],[Item '#]]&amp;"     "&amp;tbl_PH[[#This Row],[Description]]&amp;"     ("&amp;tbl_PH[[#This Row],[Unit]]&amp;")"</f>
        <v>Special     Precast Headwall &amp; Endwalls, Including Type B Rock Channel Protection     (EA)</v>
      </c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>
        <v>1125</v>
      </c>
      <c r="AI470" s="40">
        <v>2127.5</v>
      </c>
      <c r="AJ470" s="40">
        <v>1100</v>
      </c>
      <c r="AK470" s="40">
        <v>700</v>
      </c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3"/>
      <c r="BD470" s="9"/>
      <c r="BE470" s="9"/>
      <c r="BF470" s="9"/>
      <c r="BG470" s="9"/>
      <c r="BH470" s="9"/>
      <c r="BI470" s="9"/>
    </row>
    <row r="471" spans="1:61" ht="18" customHeight="1" x14ac:dyDescent="0.3">
      <c r="A471" s="1">
        <v>2018</v>
      </c>
      <c r="B471" s="1" t="s">
        <v>5053</v>
      </c>
      <c r="C471" s="2" t="s">
        <v>7842</v>
      </c>
      <c r="D471" s="1" t="s">
        <v>12</v>
      </c>
      <c r="E471" s="3">
        <f>IFERROR(MIN(PH_Bidders),0)</f>
        <v>57</v>
      </c>
      <c r="F471" s="3">
        <f>IFERROR(MAX(PH_Bidders),0)</f>
        <v>109.25</v>
      </c>
      <c r="G471" s="3">
        <f>IFERROR(AVERAGE(PH_Bidders),0)</f>
        <v>87.375</v>
      </c>
      <c r="H471" s="40" t="str">
        <f>tbl_PH[[#This Row],[Item '#]]&amp;"     "&amp;tbl_PH[[#This Row],[Description]]&amp;"     ("&amp;tbl_PH[[#This Row],[Unit]]&amp;")"</f>
        <v>Special     Storm Sewer Conduit - 24" HDPE w/native backfill - Installed Complete     (LF)</v>
      </c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>
        <v>96.25</v>
      </c>
      <c r="AI471" s="40">
        <v>109.25</v>
      </c>
      <c r="AJ471" s="40">
        <v>57</v>
      </c>
      <c r="AK471" s="40">
        <v>87</v>
      </c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3"/>
      <c r="BD471" s="9"/>
      <c r="BE471" s="9"/>
      <c r="BF471" s="9"/>
      <c r="BG471" s="9"/>
      <c r="BH471" s="9"/>
      <c r="BI471" s="9"/>
    </row>
    <row r="472" spans="1:61" ht="18" customHeight="1" x14ac:dyDescent="0.3">
      <c r="A472" s="1">
        <v>2018</v>
      </c>
      <c r="B472" s="1">
        <v>659</v>
      </c>
      <c r="C472" s="2" t="s">
        <v>7843</v>
      </c>
      <c r="D472" s="1" t="s">
        <v>21</v>
      </c>
      <c r="E472" s="3">
        <f>IFERROR(MIN(PH_Bidders),0)</f>
        <v>1.1000000000000001</v>
      </c>
      <c r="F472" s="3">
        <f>IFERROR(MAX(PH_Bidders),0)</f>
        <v>6</v>
      </c>
      <c r="G472" s="3">
        <f>IFERROR(AVERAGE(PH_Bidders),0)</f>
        <v>2.95</v>
      </c>
      <c r="H472" s="40" t="str">
        <f>tbl_PH[[#This Row],[Item '#]]&amp;"     "&amp;tbl_PH[[#This Row],[Description]]&amp;"     ("&amp;tbl_PH[[#This Row],[Unit]]&amp;")"</f>
        <v>659     Seeding &amp; Mulching - Open Space     (SY)</v>
      </c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>
        <v>1.1000000000000001</v>
      </c>
      <c r="AI472" s="40">
        <v>2.2000000000000002</v>
      </c>
      <c r="AJ472" s="40">
        <v>2.5</v>
      </c>
      <c r="AK472" s="40">
        <v>6</v>
      </c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3"/>
      <c r="BD472" s="9"/>
      <c r="BE472" s="9"/>
      <c r="BF472" s="9"/>
      <c r="BG472" s="9"/>
      <c r="BH472" s="9"/>
      <c r="BI472" s="9"/>
    </row>
    <row r="473" spans="1:61" ht="18" customHeight="1" x14ac:dyDescent="0.3">
      <c r="A473" s="1">
        <v>2018</v>
      </c>
      <c r="B473" s="1">
        <v>659</v>
      </c>
      <c r="C473" s="2" t="s">
        <v>7844</v>
      </c>
      <c r="D473" s="1" t="s">
        <v>199</v>
      </c>
      <c r="E473" s="3">
        <f>IFERROR(MIN(PH_Bidders),0)</f>
        <v>950</v>
      </c>
      <c r="F473" s="3">
        <f>IFERROR(MAX(PH_Bidders),0)</f>
        <v>3320</v>
      </c>
      <c r="G473" s="3">
        <f>IFERROR(AVERAGE(PH_Bidders),0)</f>
        <v>2242.5</v>
      </c>
      <c r="H473" s="40" t="str">
        <f>tbl_PH[[#This Row],[Item '#]]&amp;"     "&amp;tbl_PH[[#This Row],[Description]]&amp;"     ("&amp;tbl_PH[[#This Row],[Unit]]&amp;")"</f>
        <v>659     Commercial Fertilizer (20 LB per 1,000 SF)     (TON)</v>
      </c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>
        <v>2500</v>
      </c>
      <c r="AI473" s="40">
        <v>2200</v>
      </c>
      <c r="AJ473" s="40">
        <v>3320</v>
      </c>
      <c r="AK473" s="40">
        <v>950</v>
      </c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3"/>
      <c r="BD473" s="9"/>
      <c r="BE473" s="9"/>
      <c r="BF473" s="9"/>
      <c r="BG473" s="9"/>
      <c r="BH473" s="9"/>
      <c r="BI473" s="9"/>
    </row>
    <row r="474" spans="1:61" ht="18" customHeight="1" x14ac:dyDescent="0.3">
      <c r="A474" s="1">
        <v>2018</v>
      </c>
      <c r="B474" s="1">
        <v>659</v>
      </c>
      <c r="C474" s="2" t="s">
        <v>7845</v>
      </c>
      <c r="D474" s="1" t="s">
        <v>7846</v>
      </c>
      <c r="E474" s="3">
        <f>IFERROR(MIN(PH_Bidders),0)</f>
        <v>1</v>
      </c>
      <c r="F474" s="3">
        <f>IFERROR(MAX(PH_Bidders),0)</f>
        <v>250</v>
      </c>
      <c r="G474" s="3">
        <f>IFERROR(AVERAGE(PH_Bidders),0)</f>
        <v>140.25</v>
      </c>
      <c r="H474" s="40" t="str">
        <f>tbl_PH[[#This Row],[Item '#]]&amp;"     "&amp;tbl_PH[[#This Row],[Description]]&amp;"     ("&amp;tbl_PH[[#This Row],[Unit]]&amp;")"</f>
        <v>659     Commercial Water (2 Applications of 300 GAL per 1,000 SF)     (M-GAL)</v>
      </c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>
        <v>200</v>
      </c>
      <c r="AI474" s="40">
        <v>110</v>
      </c>
      <c r="AJ474" s="40">
        <v>1</v>
      </c>
      <c r="AK474" s="40">
        <v>250</v>
      </c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3"/>
      <c r="BD474" s="9"/>
      <c r="BE474" s="9"/>
      <c r="BF474" s="9"/>
      <c r="BG474" s="9"/>
      <c r="BH474" s="9"/>
      <c r="BI474" s="9"/>
    </row>
    <row r="475" spans="1:61" ht="18" customHeight="1" x14ac:dyDescent="0.3">
      <c r="A475" s="1">
        <v>2018</v>
      </c>
      <c r="B475" s="1" t="s">
        <v>5053</v>
      </c>
      <c r="C475" s="2" t="s">
        <v>5163</v>
      </c>
      <c r="D475" s="1" t="s">
        <v>59</v>
      </c>
      <c r="E475" s="3">
        <f>IFERROR(MIN(PH_Bidders),0)</f>
        <v>11500</v>
      </c>
      <c r="F475" s="3">
        <f>IFERROR(MAX(PH_Bidders),0)</f>
        <v>15000</v>
      </c>
      <c r="G475" s="3">
        <f>IFERROR(AVERAGE(PH_Bidders),0)</f>
        <v>13567.424999999999</v>
      </c>
      <c r="H475" s="40" t="str">
        <f>tbl_PH[[#This Row],[Item '#]]&amp;"     "&amp;tbl_PH[[#This Row],[Description]]&amp;"     ("&amp;tbl_PH[[#This Row],[Unit]]&amp;")"</f>
        <v>Special     Dumpster Enclosure - Wood Slat Enclosure - Installed Complete     (EA)</v>
      </c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>
        <v>11500</v>
      </c>
      <c r="AI475" s="40">
        <v>14119.7</v>
      </c>
      <c r="AJ475" s="40">
        <v>13650</v>
      </c>
      <c r="AK475" s="40">
        <v>15000</v>
      </c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3"/>
      <c r="BD475" s="9"/>
      <c r="BE475" s="9"/>
      <c r="BF475" s="9"/>
      <c r="BG475" s="9"/>
      <c r="BH475" s="9"/>
      <c r="BI475" s="9"/>
    </row>
    <row r="476" spans="1:61" ht="18" customHeight="1" x14ac:dyDescent="0.3">
      <c r="A476" s="1">
        <v>2018</v>
      </c>
      <c r="B476" s="1" t="s">
        <v>5053</v>
      </c>
      <c r="C476" s="2" t="s">
        <v>5167</v>
      </c>
      <c r="D476" s="1" t="s">
        <v>59</v>
      </c>
      <c r="E476" s="3">
        <f>IFERROR(MIN(PH_Bidders),0)</f>
        <v>100</v>
      </c>
      <c r="F476" s="3">
        <f>IFERROR(MAX(PH_Bidders),0)</f>
        <v>225</v>
      </c>
      <c r="G476" s="3">
        <f>IFERROR(AVERAGE(PH_Bidders),0)</f>
        <v>154</v>
      </c>
      <c r="H476" s="40" t="str">
        <f>tbl_PH[[#This Row],[Item '#]]&amp;"     "&amp;tbl_PH[[#This Row],[Description]]&amp;"     ("&amp;tbl_PH[[#This Row],[Unit]]&amp;")"</f>
        <v>Special     Wayfinding Signage – Posts &amp; Signage Furnished by Owner, Installed by Contractor     (EA)</v>
      </c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>
        <v>225</v>
      </c>
      <c r="AI476" s="40">
        <v>121</v>
      </c>
      <c r="AJ476" s="40">
        <v>170</v>
      </c>
      <c r="AK476" s="40">
        <v>100</v>
      </c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3"/>
      <c r="BD476" s="9"/>
      <c r="BE476" s="9"/>
      <c r="BF476" s="9"/>
      <c r="BG476" s="9"/>
      <c r="BH476" s="9"/>
      <c r="BI476" s="9"/>
    </row>
    <row r="477" spans="1:61" ht="18" customHeight="1" x14ac:dyDescent="0.3">
      <c r="A477" s="1">
        <v>2018</v>
      </c>
      <c r="B477" s="1">
        <v>103</v>
      </c>
      <c r="C477" s="2" t="s">
        <v>8179</v>
      </c>
      <c r="D477" s="1" t="s">
        <v>9</v>
      </c>
      <c r="E477" s="3">
        <f>IFERROR(MIN(PH_Bidders),0)</f>
        <v>40000</v>
      </c>
      <c r="F477" s="3">
        <f>IFERROR(MAX(PH_Bidders),0)</f>
        <v>54000</v>
      </c>
      <c r="G477" s="3">
        <f>IFERROR(AVERAGE(PH_Bidders),0)</f>
        <v>47833.333333333336</v>
      </c>
      <c r="H477" s="40" t="str">
        <f>tbl_PH[[#This Row],[Item '#]]&amp;"     "&amp;tbl_PH[[#This Row],[Description]]&amp;"     ("&amp;tbl_PH[[#This Row],[Unit]]&amp;")"</f>
        <v>103     Contract Bond &amp; Insurance      (LS)</v>
      </c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>
        <v>40000</v>
      </c>
      <c r="AF477" s="40">
        <v>49500</v>
      </c>
      <c r="AG477" s="40">
        <v>54000</v>
      </c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3"/>
      <c r="BD477" s="9"/>
      <c r="BE477" s="9"/>
      <c r="BF477" s="9"/>
      <c r="BG477" s="9"/>
      <c r="BH477" s="9"/>
      <c r="BI477" s="9"/>
    </row>
    <row r="478" spans="1:61" ht="18" customHeight="1" x14ac:dyDescent="0.3">
      <c r="A478" s="1">
        <v>2018</v>
      </c>
      <c r="B478" s="1">
        <v>614</v>
      </c>
      <c r="C478" s="2" t="s">
        <v>5042</v>
      </c>
      <c r="D478" s="1" t="s">
        <v>9</v>
      </c>
      <c r="E478" s="3">
        <f>IFERROR(MIN(PH_Bidders),0)</f>
        <v>2545</v>
      </c>
      <c r="F478" s="3">
        <f>IFERROR(MAX(PH_Bidders),0)</f>
        <v>3000</v>
      </c>
      <c r="G478" s="3">
        <f>IFERROR(AVERAGE(PH_Bidders),0)</f>
        <v>2768.3333333333335</v>
      </c>
      <c r="H478" s="40" t="str">
        <f>tbl_PH[[#This Row],[Item '#]]&amp;"     "&amp;tbl_PH[[#This Row],[Description]]&amp;"     ("&amp;tbl_PH[[#This Row],[Unit]]&amp;")"</f>
        <v>614     Maintenance of Traffic     (LS)</v>
      </c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>
        <v>3000</v>
      </c>
      <c r="AF478" s="40">
        <v>2545</v>
      </c>
      <c r="AG478" s="40">
        <v>2760</v>
      </c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3"/>
      <c r="BD478" s="9"/>
      <c r="BE478" s="9"/>
      <c r="BF478" s="9"/>
      <c r="BG478" s="9"/>
      <c r="BH478" s="9"/>
      <c r="BI478" s="9"/>
    </row>
    <row r="479" spans="1:61" ht="18" customHeight="1" x14ac:dyDescent="0.3">
      <c r="A479" s="1">
        <v>2018</v>
      </c>
      <c r="B479" s="1">
        <v>623</v>
      </c>
      <c r="C479" s="2" t="s">
        <v>52</v>
      </c>
      <c r="D479" s="1" t="s">
        <v>9</v>
      </c>
      <c r="E479" s="3">
        <f>IFERROR(MIN(PH_Bidders),0)</f>
        <v>5968</v>
      </c>
      <c r="F479" s="3">
        <f>IFERROR(MAX(PH_Bidders),0)</f>
        <v>10000</v>
      </c>
      <c r="G479" s="3">
        <f>IFERROR(AVERAGE(PH_Bidders),0)</f>
        <v>8489.3333333333339</v>
      </c>
      <c r="H479" s="40" t="str">
        <f>tbl_PH[[#This Row],[Item '#]]&amp;"     "&amp;tbl_PH[[#This Row],[Description]]&amp;"     ("&amp;tbl_PH[[#This Row],[Unit]]&amp;")"</f>
        <v>623     Construction Layout Stakes     (LS)</v>
      </c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>
        <v>10000</v>
      </c>
      <c r="AF479" s="40">
        <v>5968</v>
      </c>
      <c r="AG479" s="40">
        <v>9500</v>
      </c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3"/>
      <c r="BD479" s="9"/>
      <c r="BE479" s="9"/>
      <c r="BF479" s="9"/>
      <c r="BG479" s="9"/>
      <c r="BH479" s="9"/>
      <c r="BI479" s="9"/>
    </row>
    <row r="480" spans="1:61" ht="18" customHeight="1" x14ac:dyDescent="0.3">
      <c r="A480" s="1">
        <v>2018</v>
      </c>
      <c r="B480" s="1">
        <v>624</v>
      </c>
      <c r="C480" s="2" t="s">
        <v>53</v>
      </c>
      <c r="D480" s="1" t="s">
        <v>9</v>
      </c>
      <c r="E480" s="3">
        <f>IFERROR(MIN(PH_Bidders),0)</f>
        <v>4834</v>
      </c>
      <c r="F480" s="3">
        <f>IFERROR(MAX(PH_Bidders),0)</f>
        <v>10000</v>
      </c>
      <c r="G480" s="3">
        <f>IFERROR(AVERAGE(PH_Bidders),0)</f>
        <v>6678</v>
      </c>
      <c r="H480" s="40" t="str">
        <f>tbl_PH[[#This Row],[Item '#]]&amp;"     "&amp;tbl_PH[[#This Row],[Description]]&amp;"     ("&amp;tbl_PH[[#This Row],[Unit]]&amp;")"</f>
        <v>624     Mobilization     (LS)</v>
      </c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>
        <v>10000</v>
      </c>
      <c r="AF480" s="40">
        <v>4834</v>
      </c>
      <c r="AG480" s="40">
        <v>5200</v>
      </c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3"/>
      <c r="BD480" s="9"/>
      <c r="BE480" s="9"/>
      <c r="BF480" s="9"/>
      <c r="BG480" s="9"/>
      <c r="BH480" s="9"/>
      <c r="BI480" s="9"/>
    </row>
    <row r="481" spans="1:61" ht="18" customHeight="1" x14ac:dyDescent="0.3">
      <c r="A481" s="1">
        <v>2018</v>
      </c>
      <c r="B481" s="1">
        <v>832</v>
      </c>
      <c r="C481" s="2" t="s">
        <v>8180</v>
      </c>
      <c r="D481" s="1" t="s">
        <v>9</v>
      </c>
      <c r="E481" s="3">
        <f>IFERROR(MIN(PH_Bidders),0)</f>
        <v>10101</v>
      </c>
      <c r="F481" s="3">
        <f>IFERROR(MAX(PH_Bidders),0)</f>
        <v>27000</v>
      </c>
      <c r="G481" s="3">
        <f>IFERROR(AVERAGE(PH_Bidders),0)</f>
        <v>16167</v>
      </c>
      <c r="H481" s="40" t="str">
        <f>tbl_PH[[#This Row],[Item '#]]&amp;"     "&amp;tbl_PH[[#This Row],[Description]]&amp;"     ("&amp;tbl_PH[[#This Row],[Unit]]&amp;")"</f>
        <v>832     Temporary Sediment &amp; Erosion Control (Including Temporary Seeding as needed)     (LS)</v>
      </c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>
        <v>27000</v>
      </c>
      <c r="AF481" s="40">
        <v>10101</v>
      </c>
      <c r="AG481" s="40">
        <v>11400</v>
      </c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3"/>
      <c r="BD481" s="9"/>
      <c r="BE481" s="9"/>
      <c r="BF481" s="9"/>
      <c r="BG481" s="9"/>
      <c r="BH481" s="9"/>
      <c r="BI481" s="9"/>
    </row>
    <row r="482" spans="1:61" ht="18" customHeight="1" x14ac:dyDescent="0.3">
      <c r="A482" s="1">
        <v>2018</v>
      </c>
      <c r="B482" s="1">
        <v>203</v>
      </c>
      <c r="C482" s="2" t="s">
        <v>8181</v>
      </c>
      <c r="D482" s="1" t="s">
        <v>9</v>
      </c>
      <c r="E482" s="3">
        <f>IFERROR(MIN(PH_Bidders),0)</f>
        <v>6600</v>
      </c>
      <c r="F482" s="3">
        <f>IFERROR(MAX(PH_Bidders),0)</f>
        <v>10274</v>
      </c>
      <c r="G482" s="3">
        <f>IFERROR(AVERAGE(PH_Bidders),0)</f>
        <v>8591.3333333333339</v>
      </c>
      <c r="H482" s="40" t="str">
        <f>tbl_PH[[#This Row],[Item '#]]&amp;"     "&amp;tbl_PH[[#This Row],[Description]]&amp;"     ("&amp;tbl_PH[[#This Row],[Unit]]&amp;")"</f>
        <v>203     Waste (Export, Haul)     (LS)</v>
      </c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>
        <v>8900</v>
      </c>
      <c r="AF482" s="40">
        <v>10274</v>
      </c>
      <c r="AG482" s="40">
        <v>6600</v>
      </c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3"/>
      <c r="BD482" s="9"/>
      <c r="BE482" s="9"/>
      <c r="BF482" s="9"/>
      <c r="BG482" s="9"/>
      <c r="BH482" s="9"/>
      <c r="BI482" s="9"/>
    </row>
    <row r="483" spans="1:61" ht="18" customHeight="1" x14ac:dyDescent="0.3">
      <c r="A483" s="1">
        <v>2018</v>
      </c>
      <c r="B483" s="1" t="s">
        <v>5053</v>
      </c>
      <c r="C483" s="2" t="s">
        <v>8182</v>
      </c>
      <c r="D483" s="1" t="s">
        <v>9</v>
      </c>
      <c r="E483" s="3">
        <f>IFERROR(MIN(PH_Bidders),0)</f>
        <v>7850</v>
      </c>
      <c r="F483" s="3">
        <f>IFERROR(MAX(PH_Bidders),0)</f>
        <v>30000</v>
      </c>
      <c r="G483" s="3">
        <f>IFERROR(AVERAGE(PH_Bidders),0)</f>
        <v>22287</v>
      </c>
      <c r="H483" s="40" t="str">
        <f>tbl_PH[[#This Row],[Item '#]]&amp;"     "&amp;tbl_PH[[#This Row],[Description]]&amp;"     ("&amp;tbl_PH[[#This Row],[Unit]]&amp;")"</f>
        <v>Special     Rough Grading     (LS)</v>
      </c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>
        <v>7850</v>
      </c>
      <c r="AF483" s="40">
        <v>29011</v>
      </c>
      <c r="AG483" s="40">
        <v>30000</v>
      </c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3"/>
      <c r="BD483" s="9"/>
      <c r="BE483" s="9"/>
      <c r="BF483" s="9"/>
      <c r="BG483" s="9"/>
      <c r="BH483" s="9"/>
      <c r="BI483" s="9"/>
    </row>
    <row r="484" spans="1:61" ht="18" customHeight="1" x14ac:dyDescent="0.3">
      <c r="A484" s="1">
        <v>2018</v>
      </c>
      <c r="B484" s="1">
        <v>651</v>
      </c>
      <c r="C484" s="2" t="s">
        <v>6036</v>
      </c>
      <c r="D484" s="1" t="s">
        <v>9</v>
      </c>
      <c r="E484" s="3">
        <f>IFERROR(MIN(PH_Bidders),0)</f>
        <v>14539</v>
      </c>
      <c r="F484" s="3">
        <f>IFERROR(MAX(PH_Bidders),0)</f>
        <v>30900</v>
      </c>
      <c r="G484" s="3">
        <f>IFERROR(AVERAGE(PH_Bidders),0)</f>
        <v>23479.666666666668</v>
      </c>
      <c r="H484" s="40" t="str">
        <f>tbl_PH[[#This Row],[Item '#]]&amp;"     "&amp;tbl_PH[[#This Row],[Description]]&amp;"     ("&amp;tbl_PH[[#This Row],[Unit]]&amp;")"</f>
        <v>651     Topsoil Stripped &amp; Stockpiled – Whole Site     (LS)</v>
      </c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>
        <v>25000</v>
      </c>
      <c r="AF484" s="40">
        <v>14539</v>
      </c>
      <c r="AG484" s="40">
        <v>30900</v>
      </c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3"/>
      <c r="BD484" s="9"/>
      <c r="BE484" s="9"/>
      <c r="BF484" s="9"/>
      <c r="BG484" s="9"/>
      <c r="BH484" s="9"/>
      <c r="BI484" s="9"/>
    </row>
    <row r="485" spans="1:61" ht="18" customHeight="1" x14ac:dyDescent="0.3">
      <c r="A485" s="1">
        <v>2018</v>
      </c>
      <c r="B485" s="1">
        <v>652</v>
      </c>
      <c r="C485" s="2" t="s">
        <v>8183</v>
      </c>
      <c r="D485" s="1" t="s">
        <v>9</v>
      </c>
      <c r="E485" s="3">
        <f>IFERROR(MIN(PH_Bidders),0)</f>
        <v>30012</v>
      </c>
      <c r="F485" s="3">
        <f>IFERROR(MAX(PH_Bidders),0)</f>
        <v>37400</v>
      </c>
      <c r="G485" s="3">
        <f>IFERROR(AVERAGE(PH_Bidders),0)</f>
        <v>33137.333333333336</v>
      </c>
      <c r="H485" s="40" t="str">
        <f>tbl_PH[[#This Row],[Item '#]]&amp;"     "&amp;tbl_PH[[#This Row],[Description]]&amp;"     ("&amp;tbl_PH[[#This Row],[Unit]]&amp;")"</f>
        <v>652     Placing Stockpiled Topsoil – Whole Site     (LS)</v>
      </c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>
        <v>32000</v>
      </c>
      <c r="AF485" s="40">
        <v>30012</v>
      </c>
      <c r="AG485" s="40">
        <v>37400</v>
      </c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3"/>
      <c r="BD485" s="9"/>
      <c r="BE485" s="9"/>
      <c r="BF485" s="9"/>
      <c r="BG485" s="9"/>
      <c r="BH485" s="9"/>
      <c r="BI485" s="9"/>
    </row>
    <row r="486" spans="1:61" ht="18" customHeight="1" x14ac:dyDescent="0.3">
      <c r="A486" s="1">
        <v>2018</v>
      </c>
      <c r="B486" s="1">
        <v>304</v>
      </c>
      <c r="C486" s="2" t="s">
        <v>8184</v>
      </c>
      <c r="D486" s="1" t="s">
        <v>14</v>
      </c>
      <c r="E486" s="3">
        <f>IFERROR(MIN(PH_Bidders),0)</f>
        <v>60</v>
      </c>
      <c r="F486" s="3">
        <f>IFERROR(MAX(PH_Bidders),0)</f>
        <v>165</v>
      </c>
      <c r="G486" s="3">
        <f>IFERROR(AVERAGE(PH_Bidders),0)</f>
        <v>108.33333333333333</v>
      </c>
      <c r="H486" s="40" t="str">
        <f>tbl_PH[[#This Row],[Item '#]]&amp;"     "&amp;tbl_PH[[#This Row],[Description]]&amp;"     ("&amp;tbl_PH[[#This Row],[Unit]]&amp;")"</f>
        <v>304     Aggregate Base - Concrete walk - 3"     (CY)</v>
      </c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>
        <v>100</v>
      </c>
      <c r="AF486" s="40">
        <v>165</v>
      </c>
      <c r="AG486" s="40">
        <v>60</v>
      </c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3"/>
      <c r="BD486" s="9"/>
      <c r="BE486" s="9"/>
      <c r="BF486" s="9"/>
      <c r="BG486" s="9"/>
      <c r="BH486" s="9"/>
      <c r="BI486" s="9"/>
    </row>
    <row r="487" spans="1:61" ht="18" customHeight="1" x14ac:dyDescent="0.3">
      <c r="A487" s="1">
        <v>2018</v>
      </c>
      <c r="B487" s="1">
        <v>608</v>
      </c>
      <c r="C487" s="2" t="s">
        <v>6500</v>
      </c>
      <c r="D487" s="1" t="s">
        <v>48</v>
      </c>
      <c r="E487" s="3">
        <f>IFERROR(MIN(PH_Bidders),0)</f>
        <v>4.5</v>
      </c>
      <c r="F487" s="3">
        <f>IFERROR(MAX(PH_Bidders),0)</f>
        <v>11.1</v>
      </c>
      <c r="G487" s="3">
        <f>IFERROR(AVERAGE(PH_Bidders),0)</f>
        <v>8.2000000000000011</v>
      </c>
      <c r="H487" s="40" t="str">
        <f>tbl_PH[[#This Row],[Item '#]]&amp;"     "&amp;tbl_PH[[#This Row],[Description]]&amp;"     ("&amp;tbl_PH[[#This Row],[Unit]]&amp;")"</f>
        <v>608     Concrete Walk - 4"     (SF)</v>
      </c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>
        <v>9</v>
      </c>
      <c r="AF487" s="40">
        <v>11.1</v>
      </c>
      <c r="AG487" s="40">
        <v>4.5</v>
      </c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3"/>
      <c r="BD487" s="9"/>
      <c r="BE487" s="9"/>
      <c r="BF487" s="9"/>
      <c r="BG487" s="9"/>
      <c r="BH487" s="9"/>
      <c r="BI487" s="9"/>
    </row>
    <row r="488" spans="1:61" ht="18" customHeight="1" x14ac:dyDescent="0.3">
      <c r="A488" s="1">
        <v>2018</v>
      </c>
      <c r="B488" s="1">
        <v>608</v>
      </c>
      <c r="C488" s="2" t="s">
        <v>8185</v>
      </c>
      <c r="D488" s="1" t="s">
        <v>12</v>
      </c>
      <c r="E488" s="3">
        <f>IFERROR(MIN(PH_Bidders),0)</f>
        <v>150</v>
      </c>
      <c r="F488" s="3">
        <f>IFERROR(MAX(PH_Bidders),0)</f>
        <v>1133</v>
      </c>
      <c r="G488" s="3">
        <f>IFERROR(AVERAGE(PH_Bidders),0)</f>
        <v>504.33333333333331</v>
      </c>
      <c r="H488" s="40" t="str">
        <f>tbl_PH[[#This Row],[Item '#]]&amp;"     "&amp;tbl_PH[[#This Row],[Description]]&amp;"     ("&amp;tbl_PH[[#This Row],[Unit]]&amp;")"</f>
        <v>608     Cast-in-Place Concrete Steps in walks, Including Handrails     (LF)</v>
      </c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>
        <v>230</v>
      </c>
      <c r="AF488" s="40">
        <v>1133</v>
      </c>
      <c r="AG488" s="40">
        <v>150</v>
      </c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3"/>
      <c r="BD488" s="9"/>
      <c r="BE488" s="9"/>
      <c r="BF488" s="9"/>
      <c r="BG488" s="9"/>
      <c r="BH488" s="9"/>
      <c r="BI488" s="9"/>
    </row>
    <row r="489" spans="1:61" ht="18" customHeight="1" x14ac:dyDescent="0.3">
      <c r="A489" s="1">
        <v>2018</v>
      </c>
      <c r="B489" s="1" t="s">
        <v>5053</v>
      </c>
      <c r="C489" s="2" t="s">
        <v>8186</v>
      </c>
      <c r="D489" s="1" t="s">
        <v>12</v>
      </c>
      <c r="E489" s="3">
        <f>IFERROR(MIN(PH_Bidders),0)</f>
        <v>61.22</v>
      </c>
      <c r="F489" s="3">
        <f>IFERROR(MAX(PH_Bidders),0)</f>
        <v>69</v>
      </c>
      <c r="G489" s="3">
        <f>IFERROR(AVERAGE(PH_Bidders),0)</f>
        <v>65.790000000000006</v>
      </c>
      <c r="H489" s="40" t="str">
        <f>tbl_PH[[#This Row],[Item '#]]&amp;"     "&amp;tbl_PH[[#This Row],[Description]]&amp;"     ("&amp;tbl_PH[[#This Row],[Unit]]&amp;")"</f>
        <v>Special     Sanitary Lateral (4” PVC)     (LF)</v>
      </c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>
        <v>69</v>
      </c>
      <c r="AF489" s="40">
        <v>61.22</v>
      </c>
      <c r="AG489" s="40">
        <v>67.150000000000006</v>
      </c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3"/>
      <c r="BD489" s="9"/>
      <c r="BE489" s="9"/>
      <c r="BF489" s="9"/>
      <c r="BG489" s="9"/>
      <c r="BH489" s="9"/>
      <c r="BI489" s="9"/>
    </row>
    <row r="490" spans="1:61" ht="18" customHeight="1" x14ac:dyDescent="0.3">
      <c r="A490" s="1">
        <v>2018</v>
      </c>
      <c r="B490" s="1" t="s">
        <v>5053</v>
      </c>
      <c r="C490" s="2" t="s">
        <v>8187</v>
      </c>
      <c r="D490" s="1" t="s">
        <v>12</v>
      </c>
      <c r="E490" s="3">
        <f>IFERROR(MIN(PH_Bidders),0)</f>
        <v>35.67</v>
      </c>
      <c r="F490" s="3">
        <f>IFERROR(MAX(PH_Bidders),0)</f>
        <v>49.26</v>
      </c>
      <c r="G490" s="3">
        <f>IFERROR(AVERAGE(PH_Bidders),0)</f>
        <v>40.309999999999995</v>
      </c>
      <c r="H490" s="40" t="str">
        <f>tbl_PH[[#This Row],[Item '#]]&amp;"     "&amp;tbl_PH[[#This Row],[Description]]&amp;"     ("&amp;tbl_PH[[#This Row],[Unit]]&amp;")"</f>
        <v>Special     Water Lateral (1” HDPE)     (LF)</v>
      </c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>
        <v>36</v>
      </c>
      <c r="AF490" s="40">
        <v>49.26</v>
      </c>
      <c r="AG490" s="40">
        <v>35.67</v>
      </c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3"/>
      <c r="BD490" s="9"/>
      <c r="BE490" s="9"/>
      <c r="BF490" s="9"/>
      <c r="BG490" s="9"/>
      <c r="BH490" s="9"/>
      <c r="BI490" s="9"/>
    </row>
    <row r="491" spans="1:61" ht="18" customHeight="1" x14ac:dyDescent="0.3">
      <c r="A491" s="1">
        <v>2018</v>
      </c>
      <c r="B491" s="1" t="s">
        <v>5053</v>
      </c>
      <c r="C491" s="2" t="s">
        <v>8188</v>
      </c>
      <c r="D491" s="1" t="s">
        <v>12</v>
      </c>
      <c r="E491" s="3">
        <f>IFERROR(MIN(PH_Bidders),0)</f>
        <v>23</v>
      </c>
      <c r="F491" s="3">
        <f>IFERROR(MAX(PH_Bidders),0)</f>
        <v>34.28</v>
      </c>
      <c r="G491" s="3">
        <f>IFERROR(AVERAGE(PH_Bidders),0)</f>
        <v>27.296666666666667</v>
      </c>
      <c r="H491" s="40" t="str">
        <f>tbl_PH[[#This Row],[Item '#]]&amp;"     "&amp;tbl_PH[[#This Row],[Description]]&amp;"     ("&amp;tbl_PH[[#This Row],[Unit]]&amp;")"</f>
        <v>Special     Storm Drainage Pipe (4” PVC, Solid Wall)     (LF)</v>
      </c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>
        <v>23</v>
      </c>
      <c r="AF491" s="40">
        <v>34.28</v>
      </c>
      <c r="AG491" s="40">
        <v>24.61</v>
      </c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3"/>
      <c r="BD491" s="9"/>
      <c r="BE491" s="9"/>
      <c r="BF491" s="9"/>
      <c r="BG491" s="9"/>
      <c r="BH491" s="9"/>
      <c r="BI491" s="9"/>
    </row>
    <row r="492" spans="1:61" ht="18" customHeight="1" x14ac:dyDescent="0.3">
      <c r="A492" s="1">
        <v>2018</v>
      </c>
      <c r="B492" s="1" t="s">
        <v>5053</v>
      </c>
      <c r="C492" s="2" t="s">
        <v>8189</v>
      </c>
      <c r="D492" s="1" t="s">
        <v>12</v>
      </c>
      <c r="E492" s="3">
        <f>IFERROR(MIN(PH_Bidders),0)</f>
        <v>3.3</v>
      </c>
      <c r="F492" s="3">
        <f>IFERROR(MAX(PH_Bidders),0)</f>
        <v>10</v>
      </c>
      <c r="G492" s="3">
        <f>IFERROR(AVERAGE(PH_Bidders),0)</f>
        <v>6.4333333333333336</v>
      </c>
      <c r="H492" s="40" t="str">
        <f>tbl_PH[[#This Row],[Item '#]]&amp;"     "&amp;tbl_PH[[#This Row],[Description]]&amp;"     ("&amp;tbl_PH[[#This Row],[Unit]]&amp;")"</f>
        <v>Special     Underground Electrical Conduit &amp; Trench (2” PVC Conduit)     (LF)</v>
      </c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>
        <v>10</v>
      </c>
      <c r="AF492" s="40">
        <v>3.3</v>
      </c>
      <c r="AG492" s="40">
        <v>6</v>
      </c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3"/>
      <c r="BD492" s="9"/>
      <c r="BE492" s="9"/>
      <c r="BF492" s="9"/>
      <c r="BG492" s="9"/>
      <c r="BH492" s="9"/>
      <c r="BI492" s="9"/>
    </row>
    <row r="493" spans="1:61" ht="18" customHeight="1" x14ac:dyDescent="0.3">
      <c r="A493" s="1">
        <v>2018</v>
      </c>
      <c r="B493" s="1" t="s">
        <v>5053</v>
      </c>
      <c r="C493" s="2" t="s">
        <v>8190</v>
      </c>
      <c r="D493" s="1" t="s">
        <v>12</v>
      </c>
      <c r="E493" s="3">
        <f>IFERROR(MIN(PH_Bidders),0)</f>
        <v>3.3</v>
      </c>
      <c r="F493" s="3">
        <f>IFERROR(MAX(PH_Bidders),0)</f>
        <v>9</v>
      </c>
      <c r="G493" s="3">
        <f>IFERROR(AVERAGE(PH_Bidders),0)</f>
        <v>6.1000000000000005</v>
      </c>
      <c r="H493" s="40" t="str">
        <f>tbl_PH[[#This Row],[Item '#]]&amp;"     "&amp;tbl_PH[[#This Row],[Description]]&amp;"     ("&amp;tbl_PH[[#This Row],[Unit]]&amp;")"</f>
        <v>Special     Telecommunication Conduit &amp; Trench (2” PVC Conduit)     (LF)</v>
      </c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>
        <v>9</v>
      </c>
      <c r="AF493" s="40">
        <v>3.3</v>
      </c>
      <c r="AG493" s="40">
        <v>6</v>
      </c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3"/>
      <c r="BD493" s="9"/>
      <c r="BE493" s="9"/>
      <c r="BF493" s="9"/>
      <c r="BG493" s="9"/>
      <c r="BH493" s="9"/>
      <c r="BI493" s="9"/>
    </row>
    <row r="494" spans="1:61" ht="18" customHeight="1" x14ac:dyDescent="0.3">
      <c r="A494" s="1">
        <v>2018</v>
      </c>
      <c r="B494" s="1" t="s">
        <v>5053</v>
      </c>
      <c r="C494" s="2" t="s">
        <v>8191</v>
      </c>
      <c r="D494" s="1" t="s">
        <v>12</v>
      </c>
      <c r="E494" s="3">
        <f>IFERROR(MIN(PH_Bidders),0)</f>
        <v>2.75</v>
      </c>
      <c r="F494" s="3">
        <f>IFERROR(MAX(PH_Bidders),0)</f>
        <v>12</v>
      </c>
      <c r="G494" s="3">
        <f>IFERROR(AVERAGE(PH_Bidders),0)</f>
        <v>6.25</v>
      </c>
      <c r="H494" s="40" t="str">
        <f>tbl_PH[[#This Row],[Item '#]]&amp;"     "&amp;tbl_PH[[#This Row],[Description]]&amp;"     ("&amp;tbl_PH[[#This Row],[Unit]]&amp;")"</f>
        <v>Special     Lighting Conduit &amp; Trench (1” PVC Conduit)     (LF)</v>
      </c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>
        <v>12</v>
      </c>
      <c r="AF494" s="40">
        <v>2.75</v>
      </c>
      <c r="AG494" s="40">
        <v>4</v>
      </c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3"/>
      <c r="BD494" s="9"/>
      <c r="BE494" s="9"/>
      <c r="BF494" s="9"/>
      <c r="BG494" s="9"/>
      <c r="BH494" s="9"/>
      <c r="BI494" s="9"/>
    </row>
    <row r="495" spans="1:61" ht="18" customHeight="1" x14ac:dyDescent="0.3">
      <c r="A495" s="1">
        <v>2018</v>
      </c>
      <c r="B495" s="1" t="s">
        <v>5053</v>
      </c>
      <c r="C495" s="2" t="s">
        <v>8192</v>
      </c>
      <c r="D495" s="1" t="s">
        <v>12</v>
      </c>
      <c r="E495" s="3">
        <f>IFERROR(MIN(PH_Bidders),0)</f>
        <v>6.67</v>
      </c>
      <c r="F495" s="3">
        <f>IFERROR(MAX(PH_Bidders),0)</f>
        <v>17</v>
      </c>
      <c r="G495" s="3">
        <f>IFERROR(AVERAGE(PH_Bidders),0)</f>
        <v>10.806666666666667</v>
      </c>
      <c r="H495" s="40" t="str">
        <f>tbl_PH[[#This Row],[Item '#]]&amp;"     "&amp;tbl_PH[[#This Row],[Description]]&amp;"     ("&amp;tbl_PH[[#This Row],[Unit]]&amp;")"</f>
        <v>Special     Electrical Distribution Cable     (LF)</v>
      </c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>
        <v>17</v>
      </c>
      <c r="AF495" s="40">
        <v>8.75</v>
      </c>
      <c r="AG495" s="40">
        <v>6.67</v>
      </c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3"/>
      <c r="BD495" s="9"/>
      <c r="BE495" s="9"/>
      <c r="BF495" s="9"/>
      <c r="BG495" s="9"/>
      <c r="BH495" s="9"/>
      <c r="BI495" s="9"/>
    </row>
    <row r="496" spans="1:61" ht="18" customHeight="1" x14ac:dyDescent="0.3">
      <c r="A496" s="1">
        <v>2018</v>
      </c>
      <c r="B496" s="1" t="s">
        <v>5053</v>
      </c>
      <c r="C496" s="2" t="s">
        <v>8193</v>
      </c>
      <c r="D496" s="1" t="s">
        <v>12</v>
      </c>
      <c r="E496" s="3">
        <f>IFERROR(MIN(PH_Bidders),0)</f>
        <v>2.4</v>
      </c>
      <c r="F496" s="3">
        <f>IFERROR(MAX(PH_Bidders),0)</f>
        <v>2.96</v>
      </c>
      <c r="G496" s="3">
        <f>IFERROR(AVERAGE(PH_Bidders),0)</f>
        <v>2.7366666666666664</v>
      </c>
      <c r="H496" s="40" t="str">
        <f>tbl_PH[[#This Row],[Item '#]]&amp;"     "&amp;tbl_PH[[#This Row],[Description]]&amp;"     ("&amp;tbl_PH[[#This Row],[Unit]]&amp;")"</f>
        <v>Special     Lighting Distribution Cable     (LF)</v>
      </c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>
        <v>2.4</v>
      </c>
      <c r="AF496" s="40">
        <v>2.96</v>
      </c>
      <c r="AG496" s="40">
        <v>2.85</v>
      </c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3"/>
      <c r="BD496" s="9"/>
      <c r="BE496" s="9"/>
      <c r="BF496" s="9"/>
      <c r="BG496" s="9"/>
      <c r="BH496" s="9"/>
      <c r="BI496" s="9"/>
    </row>
    <row r="497" spans="1:61" ht="18" customHeight="1" x14ac:dyDescent="0.3">
      <c r="A497" s="1">
        <v>2018</v>
      </c>
      <c r="B497" s="1" t="s">
        <v>5053</v>
      </c>
      <c r="C497" s="2" t="s">
        <v>8194</v>
      </c>
      <c r="D497" s="1" t="s">
        <v>59</v>
      </c>
      <c r="E497" s="3">
        <f>IFERROR(MIN(PH_Bidders),0)</f>
        <v>1250</v>
      </c>
      <c r="F497" s="3">
        <f>IFERROR(MAX(PH_Bidders),0)</f>
        <v>1815</v>
      </c>
      <c r="G497" s="3">
        <f>IFERROR(AVERAGE(PH_Bidders),0)</f>
        <v>1588.3333333333333</v>
      </c>
      <c r="H497" s="40" t="str">
        <f>tbl_PH[[#This Row],[Item '#]]&amp;"     "&amp;tbl_PH[[#This Row],[Description]]&amp;"     ("&amp;tbl_PH[[#This Row],[Unit]]&amp;")"</f>
        <v>Special     Post Lamp, Including Foundation     (EA)</v>
      </c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>
        <v>1700</v>
      </c>
      <c r="AF497" s="40">
        <v>1815</v>
      </c>
      <c r="AG497" s="40">
        <v>1250</v>
      </c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3"/>
      <c r="BD497" s="9"/>
      <c r="BE497" s="9"/>
      <c r="BF497" s="9"/>
      <c r="BG497" s="9"/>
      <c r="BH497" s="9"/>
      <c r="BI497" s="9"/>
    </row>
    <row r="498" spans="1:61" ht="18" customHeight="1" x14ac:dyDescent="0.3">
      <c r="A498" s="1">
        <v>2018</v>
      </c>
      <c r="B498" s="1" t="s">
        <v>5053</v>
      </c>
      <c r="C498" s="2" t="s">
        <v>8195</v>
      </c>
      <c r="D498" s="1" t="s">
        <v>59</v>
      </c>
      <c r="E498" s="3">
        <f>IFERROR(MIN(PH_Bidders),0)</f>
        <v>217</v>
      </c>
      <c r="F498" s="3">
        <f>IFERROR(MAX(PH_Bidders),0)</f>
        <v>750</v>
      </c>
      <c r="G498" s="3">
        <f>IFERROR(AVERAGE(PH_Bidders),0)</f>
        <v>405.66666666666669</v>
      </c>
      <c r="H498" s="40" t="str">
        <f>tbl_PH[[#This Row],[Item '#]]&amp;"     "&amp;tbl_PH[[#This Row],[Description]]&amp;"     ("&amp;tbl_PH[[#This Row],[Unit]]&amp;")"</f>
        <v>Special     Sanitary Cleanout     (EA)</v>
      </c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>
        <v>250</v>
      </c>
      <c r="AF498" s="40">
        <v>750</v>
      </c>
      <c r="AG498" s="40">
        <v>217</v>
      </c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3"/>
      <c r="BD498" s="9"/>
      <c r="BE498" s="9"/>
      <c r="BF498" s="9"/>
      <c r="BG498" s="9"/>
      <c r="BH498" s="9"/>
      <c r="BI498" s="9"/>
    </row>
    <row r="499" spans="1:61" ht="18" customHeight="1" x14ac:dyDescent="0.3">
      <c r="A499" s="1">
        <v>2018</v>
      </c>
      <c r="B499" s="1" t="s">
        <v>5053</v>
      </c>
      <c r="C499" s="2" t="s">
        <v>8196</v>
      </c>
      <c r="D499" s="1" t="s">
        <v>14</v>
      </c>
      <c r="E499" s="3">
        <f>IFERROR(MIN(PH_Bidders),0)</f>
        <v>347.6</v>
      </c>
      <c r="F499" s="3">
        <f>IFERROR(MAX(PH_Bidders),0)</f>
        <v>361.45</v>
      </c>
      <c r="G499" s="3">
        <f>IFERROR(AVERAGE(PH_Bidders),0)</f>
        <v>352.41333333333336</v>
      </c>
      <c r="H499" s="40" t="str">
        <f>tbl_PH[[#This Row],[Item '#]]&amp;"     "&amp;tbl_PH[[#This Row],[Description]]&amp;"     ("&amp;tbl_PH[[#This Row],[Unit]]&amp;")"</f>
        <v>Special     Type B Rock Channel Protection     (CY)</v>
      </c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>
        <v>361.45</v>
      </c>
      <c r="AF499" s="40">
        <v>347.6</v>
      </c>
      <c r="AG499" s="40">
        <v>348.19</v>
      </c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3"/>
      <c r="BD499" s="9"/>
      <c r="BE499" s="9"/>
      <c r="BF499" s="9"/>
      <c r="BG499" s="9"/>
      <c r="BH499" s="9"/>
      <c r="BI499" s="9"/>
    </row>
    <row r="500" spans="1:61" ht="18" customHeight="1" x14ac:dyDescent="0.3">
      <c r="A500" s="1">
        <v>2018</v>
      </c>
      <c r="B500" s="1">
        <v>659</v>
      </c>
      <c r="C500" s="2" t="s">
        <v>8197</v>
      </c>
      <c r="D500" s="1" t="s">
        <v>21</v>
      </c>
      <c r="E500" s="3">
        <f>IFERROR(MIN(PH_Bidders),0)</f>
        <v>1.25</v>
      </c>
      <c r="F500" s="3">
        <f>IFERROR(MAX(PH_Bidders),0)</f>
        <v>2.09</v>
      </c>
      <c r="G500" s="3">
        <f>IFERROR(AVERAGE(PH_Bidders),0)</f>
        <v>1.78</v>
      </c>
      <c r="H500" s="40" t="str">
        <f>tbl_PH[[#This Row],[Item '#]]&amp;"     "&amp;tbl_PH[[#This Row],[Description]]&amp;"     ("&amp;tbl_PH[[#This Row],[Unit]]&amp;")"</f>
        <v>659     SEEDING AND MULCHING, CLASS 1 - Lawn turf      (SY)</v>
      </c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>
        <v>2</v>
      </c>
      <c r="AF500" s="40">
        <v>2.09</v>
      </c>
      <c r="AG500" s="40">
        <v>1.25</v>
      </c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3"/>
      <c r="BD500" s="9"/>
      <c r="BE500" s="9"/>
      <c r="BF500" s="9"/>
      <c r="BG500" s="9"/>
      <c r="BH500" s="9"/>
      <c r="BI500" s="9"/>
    </row>
    <row r="501" spans="1:61" ht="18" customHeight="1" x14ac:dyDescent="0.3">
      <c r="A501" s="1">
        <v>2018</v>
      </c>
      <c r="B501" s="1" t="s">
        <v>5053</v>
      </c>
      <c r="C501" s="2" t="s">
        <v>5167</v>
      </c>
      <c r="D501" s="1" t="s">
        <v>59</v>
      </c>
      <c r="E501" s="3">
        <f>IFERROR(MIN(PH_Bidders),0)</f>
        <v>500</v>
      </c>
      <c r="F501" s="3">
        <f>IFERROR(MAX(PH_Bidders),0)</f>
        <v>900</v>
      </c>
      <c r="G501" s="3">
        <f>IFERROR(AVERAGE(PH_Bidders),0)</f>
        <v>720</v>
      </c>
      <c r="H501" s="40" t="str">
        <f>tbl_PH[[#This Row],[Item '#]]&amp;"     "&amp;tbl_PH[[#This Row],[Description]]&amp;"     ("&amp;tbl_PH[[#This Row],[Unit]]&amp;")"</f>
        <v>Special     Wayfinding Signage – Posts &amp; Signage Furnished by Owner, Installed by Contractor     (EA)</v>
      </c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>
        <v>900</v>
      </c>
      <c r="AF501" s="40">
        <v>500</v>
      </c>
      <c r="AG501" s="40">
        <v>760</v>
      </c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3"/>
      <c r="BD501" s="9"/>
      <c r="BE501" s="9"/>
      <c r="BF501" s="9"/>
      <c r="BG501" s="9"/>
      <c r="BH501" s="9"/>
      <c r="BI501" s="9"/>
    </row>
    <row r="502" spans="1:61" ht="18" customHeight="1" x14ac:dyDescent="0.3">
      <c r="A502" s="1">
        <v>2018</v>
      </c>
      <c r="B502" s="1" t="s">
        <v>5053</v>
      </c>
      <c r="C502" s="2" t="s">
        <v>8198</v>
      </c>
      <c r="D502" s="1" t="s">
        <v>59</v>
      </c>
      <c r="E502" s="3">
        <f>IFERROR(MIN(PH_Bidders),0)</f>
        <v>497.5</v>
      </c>
      <c r="F502" s="3">
        <f>IFERROR(MAX(PH_Bidders),0)</f>
        <v>650</v>
      </c>
      <c r="G502" s="3">
        <f>IFERROR(AVERAGE(PH_Bidders),0)</f>
        <v>549.16666666666663</v>
      </c>
      <c r="H502" s="40" t="str">
        <f>tbl_PH[[#This Row],[Item '#]]&amp;"     "&amp;tbl_PH[[#This Row],[Description]]&amp;"     ("&amp;tbl_PH[[#This Row],[Unit]]&amp;")"</f>
        <v>Special     ADA Fire Pit     (EA)</v>
      </c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>
        <v>500</v>
      </c>
      <c r="AF502" s="40">
        <v>650</v>
      </c>
      <c r="AG502" s="40">
        <v>497.5</v>
      </c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3"/>
      <c r="BD502" s="9"/>
      <c r="BE502" s="9"/>
      <c r="BF502" s="9"/>
      <c r="BG502" s="9"/>
      <c r="BH502" s="9"/>
      <c r="BI502" s="9"/>
    </row>
    <row r="503" spans="1:61" ht="18" customHeight="1" x14ac:dyDescent="0.3">
      <c r="A503" s="1">
        <v>2018</v>
      </c>
      <c r="B503" s="1" t="s">
        <v>5053</v>
      </c>
      <c r="C503" s="2" t="s">
        <v>8199</v>
      </c>
      <c r="D503" s="1" t="s">
        <v>9</v>
      </c>
      <c r="E503" s="3">
        <f>IFERROR(MIN(PH_Bidders),0)</f>
        <v>367596.03</v>
      </c>
      <c r="F503" s="3">
        <f>IFERROR(MAX(PH_Bidders),0)</f>
        <v>413111</v>
      </c>
      <c r="G503" s="3">
        <f>IFERROR(AVERAGE(PH_Bidders),0)</f>
        <v>387909.19666666671</v>
      </c>
      <c r="H503" s="40" t="str">
        <f>tbl_PH[[#This Row],[Item '#]]&amp;"     "&amp;tbl_PH[[#This Row],[Description]]&amp;"     ("&amp;tbl_PH[[#This Row],[Unit]]&amp;")"</f>
        <v>Special     Cabin #1 A (small)     (LS)</v>
      </c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>
        <v>367596.03</v>
      </c>
      <c r="AF503" s="40">
        <v>383020.56</v>
      </c>
      <c r="AG503" s="40">
        <v>413111</v>
      </c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3"/>
      <c r="BD503" s="9"/>
      <c r="BE503" s="9"/>
      <c r="BF503" s="9"/>
      <c r="BG503" s="9"/>
      <c r="BH503" s="9"/>
      <c r="BI503" s="9"/>
    </row>
    <row r="504" spans="1:61" ht="18" customHeight="1" x14ac:dyDescent="0.3">
      <c r="A504" s="1">
        <v>2018</v>
      </c>
      <c r="B504" s="1" t="s">
        <v>5053</v>
      </c>
      <c r="C504" s="2" t="s">
        <v>8200</v>
      </c>
      <c r="D504" s="1" t="s">
        <v>9</v>
      </c>
      <c r="E504" s="3">
        <f>IFERROR(MIN(PH_Bidders),0)</f>
        <v>367596.03</v>
      </c>
      <c r="F504" s="3">
        <f>IFERROR(MAX(PH_Bidders),0)</f>
        <v>413714</v>
      </c>
      <c r="G504" s="3">
        <f>IFERROR(AVERAGE(PH_Bidders),0)</f>
        <v>388110.19666666671</v>
      </c>
      <c r="H504" s="40" t="str">
        <f>tbl_PH[[#This Row],[Item '#]]&amp;"     "&amp;tbl_PH[[#This Row],[Description]]&amp;"     ("&amp;tbl_PH[[#This Row],[Unit]]&amp;")"</f>
        <v>Special     Cabin #2 A ADA (small)     (LS)</v>
      </c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>
        <v>367596.03</v>
      </c>
      <c r="AF504" s="40">
        <v>383020.56</v>
      </c>
      <c r="AG504" s="40">
        <v>413714</v>
      </c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3"/>
      <c r="BD504" s="9"/>
      <c r="BE504" s="9"/>
      <c r="BF504" s="9"/>
      <c r="BG504" s="9"/>
      <c r="BH504" s="9"/>
      <c r="BI504" s="9"/>
    </row>
    <row r="505" spans="1:61" ht="18" customHeight="1" x14ac:dyDescent="0.3">
      <c r="A505" s="1">
        <v>2018</v>
      </c>
      <c r="B505" s="1" t="s">
        <v>5053</v>
      </c>
      <c r="C505" s="2" t="s">
        <v>8201</v>
      </c>
      <c r="D505" s="1" t="s">
        <v>9</v>
      </c>
      <c r="E505" s="3">
        <f>IFERROR(MIN(PH_Bidders),0)</f>
        <v>367596.03</v>
      </c>
      <c r="F505" s="3">
        <f>IFERROR(MAX(PH_Bidders),0)</f>
        <v>403072</v>
      </c>
      <c r="G505" s="3">
        <f>IFERROR(AVERAGE(PH_Bidders),0)</f>
        <v>384562.86333333334</v>
      </c>
      <c r="H505" s="40" t="str">
        <f>tbl_PH[[#This Row],[Item '#]]&amp;"     "&amp;tbl_PH[[#This Row],[Description]]&amp;"     ("&amp;tbl_PH[[#This Row],[Unit]]&amp;")"</f>
        <v>Special     Cabin #3 A (small)     (LS)</v>
      </c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>
        <v>367596.03</v>
      </c>
      <c r="AF505" s="40">
        <v>383020.56</v>
      </c>
      <c r="AG505" s="40">
        <v>403072</v>
      </c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3"/>
      <c r="BD505" s="9"/>
      <c r="BE505" s="9"/>
      <c r="BF505" s="9"/>
      <c r="BG505" s="9"/>
      <c r="BH505" s="9"/>
      <c r="BI505" s="9"/>
    </row>
    <row r="506" spans="1:61" ht="18" customHeight="1" x14ac:dyDescent="0.3">
      <c r="A506" s="1">
        <v>2018</v>
      </c>
      <c r="B506" s="1" t="s">
        <v>5053</v>
      </c>
      <c r="C506" s="2" t="s">
        <v>8202</v>
      </c>
      <c r="D506" s="1" t="s">
        <v>9</v>
      </c>
      <c r="E506" s="3">
        <f>IFERROR(MIN(PH_Bidders),0)</f>
        <v>404299.48</v>
      </c>
      <c r="F506" s="3">
        <f>IFERROR(MAX(PH_Bidders),0)</f>
        <v>435791</v>
      </c>
      <c r="G506" s="3">
        <f>IFERROR(AVERAGE(PH_Bidders),0)</f>
        <v>421189.36333333328</v>
      </c>
      <c r="H506" s="40" t="str">
        <f>tbl_PH[[#This Row],[Item '#]]&amp;"     "&amp;tbl_PH[[#This Row],[Description]]&amp;"     ("&amp;tbl_PH[[#This Row],[Unit]]&amp;")"</f>
        <v>Special     Cabin #4 B (medium)     (LS)</v>
      </c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>
        <v>423477.61</v>
      </c>
      <c r="AF506" s="40">
        <v>404299.48</v>
      </c>
      <c r="AG506" s="40">
        <v>435791</v>
      </c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3"/>
      <c r="BD506" s="9"/>
      <c r="BE506" s="9"/>
      <c r="BF506" s="9"/>
      <c r="BG506" s="9"/>
      <c r="BH506" s="9"/>
      <c r="BI506" s="9"/>
    </row>
    <row r="507" spans="1:61" ht="18" customHeight="1" x14ac:dyDescent="0.3">
      <c r="A507" s="1">
        <v>2018</v>
      </c>
      <c r="B507" s="1" t="s">
        <v>5053</v>
      </c>
      <c r="C507" s="2" t="s">
        <v>8203</v>
      </c>
      <c r="D507" s="1" t="s">
        <v>9</v>
      </c>
      <c r="E507" s="3">
        <f>IFERROR(MIN(PH_Bidders),0)</f>
        <v>404299.48</v>
      </c>
      <c r="F507" s="3">
        <f>IFERROR(MAX(PH_Bidders),0)</f>
        <v>432748</v>
      </c>
      <c r="G507" s="3">
        <f>IFERROR(AVERAGE(PH_Bidders),0)</f>
        <v>420175.02999999997</v>
      </c>
      <c r="H507" s="40" t="str">
        <f>tbl_PH[[#This Row],[Item '#]]&amp;"     "&amp;tbl_PH[[#This Row],[Description]]&amp;"     ("&amp;tbl_PH[[#This Row],[Unit]]&amp;")"</f>
        <v>Special     Cabin #5 B (medium)     (LS)</v>
      </c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>
        <v>423477.61</v>
      </c>
      <c r="AF507" s="40">
        <v>404299.48</v>
      </c>
      <c r="AG507" s="40">
        <v>432748</v>
      </c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3"/>
      <c r="BD507" s="9"/>
      <c r="BE507" s="9"/>
      <c r="BF507" s="9"/>
      <c r="BG507" s="9"/>
      <c r="BH507" s="9"/>
      <c r="BI507" s="9"/>
    </row>
    <row r="508" spans="1:61" ht="18" customHeight="1" x14ac:dyDescent="0.3">
      <c r="A508" s="1">
        <v>2018</v>
      </c>
      <c r="B508" s="1" t="s">
        <v>5053</v>
      </c>
      <c r="C508" s="2" t="s">
        <v>8204</v>
      </c>
      <c r="D508" s="1" t="s">
        <v>9</v>
      </c>
      <c r="E508" s="3">
        <f>IFERROR(MIN(PH_Bidders),0)</f>
        <v>404299.48</v>
      </c>
      <c r="F508" s="3">
        <f>IFERROR(MAX(PH_Bidders),0)</f>
        <v>434173</v>
      </c>
      <c r="G508" s="3">
        <f>IFERROR(AVERAGE(PH_Bidders),0)</f>
        <v>420650.02999999997</v>
      </c>
      <c r="H508" s="40" t="str">
        <f>tbl_PH[[#This Row],[Item '#]]&amp;"     "&amp;tbl_PH[[#This Row],[Description]]&amp;"     ("&amp;tbl_PH[[#This Row],[Unit]]&amp;")"</f>
        <v>Special     Cabin #6 B ADA (medium)     (LS)</v>
      </c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>
        <v>423477.61</v>
      </c>
      <c r="AF508" s="40">
        <v>404299.48</v>
      </c>
      <c r="AG508" s="40">
        <v>434173</v>
      </c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3"/>
      <c r="BD508" s="9"/>
      <c r="BE508" s="9"/>
      <c r="BF508" s="9"/>
      <c r="BG508" s="9"/>
      <c r="BH508" s="9"/>
      <c r="BI508" s="9"/>
    </row>
    <row r="509" spans="1:61" ht="18" customHeight="1" x14ac:dyDescent="0.3">
      <c r="A509" s="1">
        <v>2018</v>
      </c>
      <c r="B509" s="1" t="s">
        <v>5053</v>
      </c>
      <c r="C509" s="2" t="s">
        <v>8205</v>
      </c>
      <c r="D509" s="1" t="s">
        <v>9</v>
      </c>
      <c r="E509" s="3">
        <f>IFERROR(MIN(PH_Bidders),0)</f>
        <v>404299.48</v>
      </c>
      <c r="F509" s="3">
        <f>IFERROR(MAX(PH_Bidders),0)</f>
        <v>432224</v>
      </c>
      <c r="G509" s="3">
        <f>IFERROR(AVERAGE(PH_Bidders),0)</f>
        <v>420000.36333333328</v>
      </c>
      <c r="H509" s="40" t="str">
        <f>tbl_PH[[#This Row],[Item '#]]&amp;"     "&amp;tbl_PH[[#This Row],[Description]]&amp;"     ("&amp;tbl_PH[[#This Row],[Unit]]&amp;")"</f>
        <v>Special     Cabin #7 B (medium)     (LS)</v>
      </c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>
        <v>423477.61</v>
      </c>
      <c r="AF509" s="40">
        <v>404299.48</v>
      </c>
      <c r="AG509" s="40">
        <v>432224</v>
      </c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3"/>
      <c r="BD509" s="9"/>
      <c r="BE509" s="9"/>
      <c r="BF509" s="9"/>
      <c r="BG509" s="9"/>
      <c r="BH509" s="9"/>
      <c r="BI509" s="9"/>
    </row>
    <row r="510" spans="1:61" ht="18" customHeight="1" x14ac:dyDescent="0.3">
      <c r="A510" s="1">
        <v>2018</v>
      </c>
      <c r="B510" s="1" t="s">
        <v>5053</v>
      </c>
      <c r="C510" s="2" t="s">
        <v>8206</v>
      </c>
      <c r="D510" s="1" t="s">
        <v>9</v>
      </c>
      <c r="E510" s="3">
        <f>IFERROR(MIN(PH_Bidders),0)</f>
        <v>367596.03</v>
      </c>
      <c r="F510" s="3">
        <f>IFERROR(MAX(PH_Bidders),0)</f>
        <v>412358</v>
      </c>
      <c r="G510" s="3">
        <f>IFERROR(AVERAGE(PH_Bidders),0)</f>
        <v>387658.19666666671</v>
      </c>
      <c r="H510" s="40" t="str">
        <f>tbl_PH[[#This Row],[Item '#]]&amp;"     "&amp;tbl_PH[[#This Row],[Description]]&amp;"     ("&amp;tbl_PH[[#This Row],[Unit]]&amp;")"</f>
        <v>Special     Cabin #8 A (small)     (LS)</v>
      </c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>
        <v>367596.03</v>
      </c>
      <c r="AF510" s="40">
        <v>383020.56</v>
      </c>
      <c r="AG510" s="40">
        <v>412358</v>
      </c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3"/>
      <c r="BD510" s="9"/>
      <c r="BE510" s="9"/>
      <c r="BF510" s="9"/>
      <c r="BG510" s="9"/>
      <c r="BH510" s="9"/>
      <c r="BI510" s="9"/>
    </row>
    <row r="511" spans="1:61" ht="18" customHeight="1" x14ac:dyDescent="0.3">
      <c r="A511" s="1">
        <v>2018</v>
      </c>
      <c r="B511" s="1" t="s">
        <v>5053</v>
      </c>
      <c r="C511" s="2" t="s">
        <v>8207</v>
      </c>
      <c r="D511" s="1" t="s">
        <v>9</v>
      </c>
      <c r="E511" s="3">
        <f>IFERROR(MIN(PH_Bidders),0)</f>
        <v>367596.03</v>
      </c>
      <c r="F511" s="3">
        <f>IFERROR(MAX(PH_Bidders),0)</f>
        <v>414135</v>
      </c>
      <c r="G511" s="3">
        <f>IFERROR(AVERAGE(PH_Bidders),0)</f>
        <v>388250.53</v>
      </c>
      <c r="H511" s="40" t="str">
        <f>tbl_PH[[#This Row],[Item '#]]&amp;"     "&amp;tbl_PH[[#This Row],[Description]]&amp;"     ("&amp;tbl_PH[[#This Row],[Unit]]&amp;")"</f>
        <v>Special     Cabin #9 A (small)     (LS)</v>
      </c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>
        <v>367596.03</v>
      </c>
      <c r="AF511" s="40">
        <v>383020.56</v>
      </c>
      <c r="AG511" s="40">
        <v>414135</v>
      </c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3"/>
      <c r="BD511" s="9"/>
      <c r="BE511" s="9"/>
      <c r="BF511" s="9"/>
      <c r="BG511" s="9"/>
      <c r="BH511" s="9"/>
      <c r="BI511" s="9"/>
    </row>
    <row r="512" spans="1:61" ht="18" customHeight="1" x14ac:dyDescent="0.3">
      <c r="A512" s="1">
        <v>2018</v>
      </c>
      <c r="B512" s="1" t="s">
        <v>5053</v>
      </c>
      <c r="C512" s="2" t="s">
        <v>8208</v>
      </c>
      <c r="D512" s="1" t="s">
        <v>9</v>
      </c>
      <c r="E512" s="3">
        <f>IFERROR(MIN(PH_Bidders),0)</f>
        <v>367596.03</v>
      </c>
      <c r="F512" s="3">
        <f>IFERROR(MAX(PH_Bidders),0)</f>
        <v>413018</v>
      </c>
      <c r="G512" s="3">
        <f>IFERROR(AVERAGE(PH_Bidders),0)</f>
        <v>387878.19666666671</v>
      </c>
      <c r="H512" s="40" t="str">
        <f>tbl_PH[[#This Row],[Item '#]]&amp;"     "&amp;tbl_PH[[#This Row],[Description]]&amp;"     ("&amp;tbl_PH[[#This Row],[Unit]]&amp;")"</f>
        <v>Special     Cabin #10 A (small)     (LS)</v>
      </c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>
        <v>367596.03</v>
      </c>
      <c r="AF512" s="40">
        <v>383020.56</v>
      </c>
      <c r="AG512" s="40">
        <v>413018</v>
      </c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3"/>
      <c r="BD512" s="9"/>
      <c r="BE512" s="9"/>
      <c r="BF512" s="9"/>
      <c r="BG512" s="9"/>
      <c r="BH512" s="9"/>
      <c r="BI512" s="9"/>
    </row>
    <row r="513" spans="1:61" ht="18" customHeight="1" x14ac:dyDescent="0.3">
      <c r="A513" s="1">
        <v>2018</v>
      </c>
      <c r="B513" s="1" t="s">
        <v>5053</v>
      </c>
      <c r="C513" s="2" t="s">
        <v>8209</v>
      </c>
      <c r="D513" s="1" t="s">
        <v>59</v>
      </c>
      <c r="E513" s="3">
        <f>IFERROR(MIN(PH_Bidders),0)</f>
        <v>619</v>
      </c>
      <c r="F513" s="3">
        <f>IFERROR(MAX(PH_Bidders),0)</f>
        <v>700</v>
      </c>
      <c r="G513" s="3">
        <f>IFERROR(AVERAGE(PH_Bidders),0)</f>
        <v>653.66666666666663</v>
      </c>
      <c r="H513" s="40" t="str">
        <f>tbl_PH[[#This Row],[Item '#]]&amp;"     "&amp;tbl_PH[[#This Row],[Description]]&amp;"     ("&amp;tbl_PH[[#This Row],[Unit]]&amp;")"</f>
        <v>Special     Electric Range (freestanding)     (EA)</v>
      </c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>
        <v>700</v>
      </c>
      <c r="AF513" s="40">
        <v>642</v>
      </c>
      <c r="AG513" s="40">
        <v>619</v>
      </c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3"/>
      <c r="BD513" s="9"/>
      <c r="BE513" s="9"/>
      <c r="BF513" s="9"/>
      <c r="BG513" s="9"/>
      <c r="BH513" s="9"/>
      <c r="BI513" s="9"/>
    </row>
    <row r="514" spans="1:61" ht="18" customHeight="1" x14ac:dyDescent="0.3">
      <c r="A514" s="1">
        <v>2018</v>
      </c>
      <c r="B514" s="1" t="s">
        <v>5053</v>
      </c>
      <c r="C514" s="2" t="s">
        <v>8210</v>
      </c>
      <c r="D514" s="1" t="s">
        <v>59</v>
      </c>
      <c r="E514" s="3">
        <f>IFERROR(MIN(PH_Bidders),0)</f>
        <v>1134</v>
      </c>
      <c r="F514" s="3">
        <f>IFERROR(MAX(PH_Bidders),0)</f>
        <v>1400</v>
      </c>
      <c r="G514" s="3">
        <f>IFERROR(AVERAGE(PH_Bidders),0)</f>
        <v>1289.6666666666667</v>
      </c>
      <c r="H514" s="40" t="str">
        <f>tbl_PH[[#This Row],[Item '#]]&amp;"     "&amp;tbl_PH[[#This Row],[Description]]&amp;"     ("&amp;tbl_PH[[#This Row],[Unit]]&amp;")"</f>
        <v>Special     Slide-In Range (ADA Compliant)     (EA)</v>
      </c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>
        <v>1400</v>
      </c>
      <c r="AF514" s="40">
        <v>1335</v>
      </c>
      <c r="AG514" s="40">
        <v>1134</v>
      </c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3"/>
      <c r="BD514" s="9"/>
      <c r="BE514" s="9"/>
      <c r="BF514" s="9"/>
      <c r="BG514" s="9"/>
      <c r="BH514" s="9"/>
      <c r="BI514" s="9"/>
    </row>
    <row r="515" spans="1:61" ht="18" customHeight="1" x14ac:dyDescent="0.3">
      <c r="A515" s="1">
        <v>2018</v>
      </c>
      <c r="B515" s="1" t="s">
        <v>5053</v>
      </c>
      <c r="C515" s="2" t="s">
        <v>8211</v>
      </c>
      <c r="D515" s="1" t="s">
        <v>59</v>
      </c>
      <c r="E515" s="3">
        <f>IFERROR(MIN(PH_Bidders),0)</f>
        <v>721</v>
      </c>
      <c r="F515" s="3">
        <f>IFERROR(MAX(PH_Bidders),0)</f>
        <v>1000</v>
      </c>
      <c r="G515" s="3">
        <f>IFERROR(AVERAGE(PH_Bidders),0)</f>
        <v>855</v>
      </c>
      <c r="H515" s="40" t="str">
        <f>tbl_PH[[#This Row],[Item '#]]&amp;"     "&amp;tbl_PH[[#This Row],[Description]]&amp;"     ("&amp;tbl_PH[[#This Row],[Unit]]&amp;")"</f>
        <v>Special     Refrigerator (ADA Compliant)     (EA)</v>
      </c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>
        <v>1000</v>
      </c>
      <c r="AF515" s="40">
        <v>721</v>
      </c>
      <c r="AG515" s="40">
        <v>844</v>
      </c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3"/>
      <c r="BD515" s="9"/>
      <c r="BE515" s="9"/>
      <c r="BF515" s="9"/>
      <c r="BG515" s="9"/>
      <c r="BH515" s="9"/>
      <c r="BI515" s="9"/>
    </row>
    <row r="516" spans="1:61" ht="18" customHeight="1" x14ac:dyDescent="0.3">
      <c r="A516" s="1">
        <v>2018</v>
      </c>
      <c r="B516" s="1" t="s">
        <v>5053</v>
      </c>
      <c r="C516" s="2" t="s">
        <v>8212</v>
      </c>
      <c r="D516" s="1" t="s">
        <v>59</v>
      </c>
      <c r="E516" s="3">
        <f>IFERROR(MIN(PH_Bidders),0)</f>
        <v>361</v>
      </c>
      <c r="F516" s="3">
        <f>IFERROR(MAX(PH_Bidders),0)</f>
        <v>570</v>
      </c>
      <c r="G516" s="3">
        <f>IFERROR(AVERAGE(PH_Bidders),0)</f>
        <v>456.66666666666669</v>
      </c>
      <c r="H516" s="40" t="str">
        <f>tbl_PH[[#This Row],[Item '#]]&amp;"     "&amp;tbl_PH[[#This Row],[Description]]&amp;"     ("&amp;tbl_PH[[#This Row],[Unit]]&amp;")"</f>
        <v>Special     Dishwasher     (EA)</v>
      </c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>
        <v>570</v>
      </c>
      <c r="AF516" s="40">
        <v>361</v>
      </c>
      <c r="AG516" s="40">
        <v>439</v>
      </c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3"/>
      <c r="BD516" s="9"/>
      <c r="BE516" s="9"/>
      <c r="BF516" s="9"/>
      <c r="BG516" s="9"/>
      <c r="BH516" s="9"/>
      <c r="BI516" s="9"/>
    </row>
    <row r="517" spans="1:61" ht="18" customHeight="1" x14ac:dyDescent="0.3">
      <c r="A517" s="1">
        <v>2018</v>
      </c>
      <c r="B517" s="1" t="s">
        <v>5053</v>
      </c>
      <c r="C517" s="2" t="s">
        <v>8213</v>
      </c>
      <c r="D517" s="1" t="s">
        <v>59</v>
      </c>
      <c r="E517" s="3">
        <f>IFERROR(MIN(PH_Bidders),0)</f>
        <v>440</v>
      </c>
      <c r="F517" s="3">
        <f>IFERROR(MAX(PH_Bidders),0)</f>
        <v>730</v>
      </c>
      <c r="G517" s="3">
        <f>IFERROR(AVERAGE(PH_Bidders),0)</f>
        <v>587.33333333333337</v>
      </c>
      <c r="H517" s="40" t="str">
        <f>tbl_PH[[#This Row],[Item '#]]&amp;"     "&amp;tbl_PH[[#This Row],[Description]]&amp;"     ("&amp;tbl_PH[[#This Row],[Unit]]&amp;")"</f>
        <v>Special     Dishwasher (ADA Compliant)     (EA)</v>
      </c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>
        <v>730</v>
      </c>
      <c r="AF517" s="40">
        <v>592</v>
      </c>
      <c r="AG517" s="40">
        <v>440</v>
      </c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3"/>
      <c r="BD517" s="9"/>
      <c r="BE517" s="9"/>
      <c r="BF517" s="9"/>
      <c r="BG517" s="9"/>
      <c r="BH517" s="9"/>
      <c r="BI517" s="9"/>
    </row>
    <row r="518" spans="1:61" ht="18" customHeight="1" x14ac:dyDescent="0.3">
      <c r="A518" s="1">
        <v>2018</v>
      </c>
      <c r="B518" s="1" t="s">
        <v>5053</v>
      </c>
      <c r="C518" s="2" t="s">
        <v>8214</v>
      </c>
      <c r="D518" s="1" t="s">
        <v>59</v>
      </c>
      <c r="E518" s="3">
        <f>IFERROR(MIN(PH_Bidders),0)</f>
        <v>493</v>
      </c>
      <c r="F518" s="3">
        <f>IFERROR(MAX(PH_Bidders),0)</f>
        <v>630</v>
      </c>
      <c r="G518" s="3">
        <f>IFERROR(AVERAGE(PH_Bidders),0)</f>
        <v>554</v>
      </c>
      <c r="H518" s="40" t="str">
        <f>tbl_PH[[#This Row],[Item '#]]&amp;"     "&amp;tbl_PH[[#This Row],[Description]]&amp;"     ("&amp;tbl_PH[[#This Row],[Unit]]&amp;")"</f>
        <v>Special     Top Load Washer     (EA)</v>
      </c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>
        <v>630</v>
      </c>
      <c r="AF518" s="40">
        <v>493</v>
      </c>
      <c r="AG518" s="40">
        <v>539</v>
      </c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3"/>
      <c r="BD518" s="9"/>
      <c r="BE518" s="9"/>
      <c r="BF518" s="9"/>
      <c r="BG518" s="9"/>
      <c r="BH518" s="9"/>
      <c r="BI518" s="9"/>
    </row>
    <row r="519" spans="1:61" ht="18" customHeight="1" x14ac:dyDescent="0.3">
      <c r="A519" s="1">
        <v>2018</v>
      </c>
      <c r="B519" s="1" t="s">
        <v>5053</v>
      </c>
      <c r="C519" s="2" t="s">
        <v>8215</v>
      </c>
      <c r="D519" s="1" t="s">
        <v>59</v>
      </c>
      <c r="E519" s="3">
        <f>IFERROR(MIN(PH_Bidders),0)</f>
        <v>859</v>
      </c>
      <c r="F519" s="3">
        <f>IFERROR(MAX(PH_Bidders),0)</f>
        <v>950</v>
      </c>
      <c r="G519" s="3">
        <f>IFERROR(AVERAGE(PH_Bidders),0)</f>
        <v>899.33333333333337</v>
      </c>
      <c r="H519" s="40" t="str">
        <f>tbl_PH[[#This Row],[Item '#]]&amp;"     "&amp;tbl_PH[[#This Row],[Description]]&amp;"     ("&amp;tbl_PH[[#This Row],[Unit]]&amp;")"</f>
        <v>Special     Front Load Washer (ADA Compliant)     (EA)</v>
      </c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>
        <v>950</v>
      </c>
      <c r="AF519" s="40">
        <v>889</v>
      </c>
      <c r="AG519" s="40">
        <v>859</v>
      </c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3"/>
      <c r="BD519" s="9"/>
      <c r="BE519" s="9"/>
      <c r="BF519" s="9"/>
      <c r="BG519" s="9"/>
      <c r="BH519" s="9"/>
      <c r="BI519" s="9"/>
    </row>
    <row r="520" spans="1:61" ht="18" customHeight="1" x14ac:dyDescent="0.3">
      <c r="A520" s="1">
        <v>2018</v>
      </c>
      <c r="B520" s="1" t="s">
        <v>5053</v>
      </c>
      <c r="C520" s="2" t="s">
        <v>8216</v>
      </c>
      <c r="D520" s="1" t="s">
        <v>59</v>
      </c>
      <c r="E520" s="3">
        <f>IFERROR(MIN(PH_Bidders),0)</f>
        <v>472</v>
      </c>
      <c r="F520" s="3">
        <f>IFERROR(MAX(PH_Bidders),0)</f>
        <v>600</v>
      </c>
      <c r="G520" s="3">
        <f>IFERROR(AVERAGE(PH_Bidders),0)</f>
        <v>523.66666666666663</v>
      </c>
      <c r="H520" s="40" t="str">
        <f>tbl_PH[[#This Row],[Item '#]]&amp;"     "&amp;tbl_PH[[#This Row],[Description]]&amp;"     ("&amp;tbl_PH[[#This Row],[Unit]]&amp;")"</f>
        <v>Special     Electric Dryer        (EA)</v>
      </c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>
        <v>600</v>
      </c>
      <c r="AF520" s="40">
        <v>472</v>
      </c>
      <c r="AG520" s="40">
        <v>499</v>
      </c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3"/>
      <c r="BD520" s="9"/>
      <c r="BE520" s="9"/>
      <c r="BF520" s="9"/>
      <c r="BG520" s="9"/>
      <c r="BH520" s="9"/>
      <c r="BI520" s="9"/>
    </row>
    <row r="521" spans="1:61" ht="18" customHeight="1" x14ac:dyDescent="0.3">
      <c r="A521" s="1">
        <v>2018</v>
      </c>
      <c r="B521" s="1" t="s">
        <v>5053</v>
      </c>
      <c r="C521" s="2" t="s">
        <v>8217</v>
      </c>
      <c r="D521" s="1" t="s">
        <v>59</v>
      </c>
      <c r="E521" s="3">
        <f>IFERROR(MIN(PH_Bidders),0)</f>
        <v>799</v>
      </c>
      <c r="F521" s="3">
        <f>IFERROR(MAX(PH_Bidders),0)</f>
        <v>1000</v>
      </c>
      <c r="G521" s="3">
        <f>IFERROR(AVERAGE(PH_Bidders),0)</f>
        <v>929</v>
      </c>
      <c r="H521" s="40" t="str">
        <f>tbl_PH[[#This Row],[Item '#]]&amp;"     "&amp;tbl_PH[[#This Row],[Description]]&amp;"     ("&amp;tbl_PH[[#This Row],[Unit]]&amp;")"</f>
        <v>Special     Electric Dryer (ADA Compliant)     (EA)</v>
      </c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>
        <v>1000</v>
      </c>
      <c r="AF521" s="40">
        <v>988</v>
      </c>
      <c r="AG521" s="40">
        <v>799</v>
      </c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3"/>
      <c r="BD521" s="9"/>
      <c r="BE521" s="9"/>
      <c r="BF521" s="9"/>
      <c r="BG521" s="9"/>
      <c r="BH521" s="9"/>
      <c r="BI521" s="9"/>
    </row>
    <row r="522" spans="1:61" ht="18" customHeight="1" x14ac:dyDescent="0.3">
      <c r="A522" s="1">
        <v>2018</v>
      </c>
      <c r="B522" s="1" t="s">
        <v>5053</v>
      </c>
      <c r="C522" s="2" t="s">
        <v>8218</v>
      </c>
      <c r="D522" s="1" t="s">
        <v>59</v>
      </c>
      <c r="E522" s="3">
        <f>IFERROR(MIN(PH_Bidders),0)</f>
        <v>239</v>
      </c>
      <c r="F522" s="3">
        <f>IFERROR(MAX(PH_Bidders),0)</f>
        <v>318</v>
      </c>
      <c r="G522" s="3">
        <f>IFERROR(AVERAGE(PH_Bidders),0)</f>
        <v>269</v>
      </c>
      <c r="H522" s="40" t="str">
        <f>tbl_PH[[#This Row],[Item '#]]&amp;"     "&amp;tbl_PH[[#This Row],[Description]]&amp;"     ("&amp;tbl_PH[[#This Row],[Unit]]&amp;")"</f>
        <v>Special     Microwave / Range Hood (over the range)     (EA)</v>
      </c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>
        <v>250</v>
      </c>
      <c r="AF522" s="40">
        <v>318</v>
      </c>
      <c r="AG522" s="40">
        <v>239</v>
      </c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3"/>
      <c r="BD522" s="9"/>
      <c r="BE522" s="9"/>
      <c r="BF522" s="9"/>
      <c r="BG522" s="9"/>
      <c r="BH522" s="9"/>
      <c r="BI522" s="9"/>
    </row>
    <row r="523" spans="1:61" ht="18" customHeight="1" x14ac:dyDescent="0.3">
      <c r="A523" s="1">
        <v>2018</v>
      </c>
      <c r="B523" s="1" t="s">
        <v>5053</v>
      </c>
      <c r="C523" s="2" t="s">
        <v>8219</v>
      </c>
      <c r="D523" s="1" t="s">
        <v>59</v>
      </c>
      <c r="E523" s="3">
        <f>IFERROR(MIN(PH_Bidders),0)</f>
        <v>60</v>
      </c>
      <c r="F523" s="3">
        <f>IFERROR(MAX(PH_Bidders),0)</f>
        <v>215</v>
      </c>
      <c r="G523" s="3">
        <f>IFERROR(AVERAGE(PH_Bidders),0)</f>
        <v>115.66666666666667</v>
      </c>
      <c r="H523" s="40" t="str">
        <f>tbl_PH[[#This Row],[Item '#]]&amp;"     "&amp;tbl_PH[[#This Row],[Description]]&amp;"     ("&amp;tbl_PH[[#This Row],[Unit]]&amp;")"</f>
        <v>Special     Range Hood (ADA Compliant)     (EA)</v>
      </c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>
        <v>215</v>
      </c>
      <c r="AF523" s="40">
        <v>60</v>
      </c>
      <c r="AG523" s="40">
        <v>72</v>
      </c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3"/>
      <c r="BD523" s="9"/>
      <c r="BE523" s="9"/>
      <c r="BF523" s="9"/>
      <c r="BG523" s="9"/>
      <c r="BH523" s="9"/>
      <c r="BI523" s="9"/>
    </row>
    <row r="524" spans="1:61" ht="18" customHeight="1" x14ac:dyDescent="0.3">
      <c r="A524" s="1">
        <v>2018</v>
      </c>
      <c r="B524" s="1" t="s">
        <v>5053</v>
      </c>
      <c r="C524" s="2" t="s">
        <v>8220</v>
      </c>
      <c r="D524" s="1" t="s">
        <v>59</v>
      </c>
      <c r="E524" s="3">
        <f>IFERROR(MIN(PH_Bidders),0)</f>
        <v>189</v>
      </c>
      <c r="F524" s="3">
        <f>IFERROR(MAX(PH_Bidders),0)</f>
        <v>351</v>
      </c>
      <c r="G524" s="3">
        <f>IFERROR(AVERAGE(PH_Bidders),0)</f>
        <v>270</v>
      </c>
      <c r="H524" s="40" t="str">
        <f>tbl_PH[[#This Row],[Item '#]]&amp;"     "&amp;tbl_PH[[#This Row],[Description]]&amp;"     ("&amp;tbl_PH[[#This Row],[Unit]]&amp;")"</f>
        <v>Special     Microwave (ADA Compliant, countertop)     (EA)</v>
      </c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>
        <v>270</v>
      </c>
      <c r="AF524" s="40">
        <v>351</v>
      </c>
      <c r="AG524" s="40">
        <v>189</v>
      </c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3"/>
      <c r="BD524" s="9"/>
      <c r="BE524" s="9"/>
      <c r="BF524" s="9"/>
      <c r="BG524" s="9"/>
      <c r="BH524" s="9"/>
      <c r="BI524" s="9"/>
    </row>
    <row r="525" spans="1:61" ht="18" customHeight="1" x14ac:dyDescent="0.3">
      <c r="A525" s="1">
        <v>2018</v>
      </c>
      <c r="B525" s="1" t="s">
        <v>5053</v>
      </c>
      <c r="C525" s="2" t="s">
        <v>8221</v>
      </c>
      <c r="D525" s="1" t="s">
        <v>59</v>
      </c>
      <c r="E525" s="3">
        <f>IFERROR(MIN(PH_Bidders),0)</f>
        <v>98</v>
      </c>
      <c r="F525" s="3">
        <f>IFERROR(MAX(PH_Bidders),0)</f>
        <v>180</v>
      </c>
      <c r="G525" s="3">
        <f>IFERROR(AVERAGE(PH_Bidders),0)</f>
        <v>127.66666666666667</v>
      </c>
      <c r="H525" s="40" t="str">
        <f>tbl_PH[[#This Row],[Item '#]]&amp;"     "&amp;tbl_PH[[#This Row],[Description]]&amp;"     ("&amp;tbl_PH[[#This Row],[Unit]]&amp;")"</f>
        <v>Special     1/2 HP Garbage Disposal     (EA)</v>
      </c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>
        <v>180</v>
      </c>
      <c r="AF525" s="40">
        <v>105</v>
      </c>
      <c r="AG525" s="40">
        <v>98</v>
      </c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3"/>
      <c r="BD525" s="9"/>
      <c r="BE525" s="9"/>
      <c r="BF525" s="9"/>
      <c r="BG525" s="9"/>
      <c r="BH525" s="9"/>
      <c r="BI525" s="9"/>
    </row>
    <row r="526" spans="1:61" ht="18" customHeight="1" x14ac:dyDescent="0.3">
      <c r="A526" s="1">
        <v>2019</v>
      </c>
      <c r="B526" s="1">
        <v>103</v>
      </c>
      <c r="C526" s="2" t="s">
        <v>5041</v>
      </c>
      <c r="D526" s="1" t="s">
        <v>9</v>
      </c>
      <c r="E526" s="3">
        <f>IFERROR(MIN(PH_Bidders),0)</f>
        <v>14070</v>
      </c>
      <c r="F526" s="3">
        <f>IFERROR(MAX(PH_Bidders),0)</f>
        <v>40000</v>
      </c>
      <c r="G526" s="3">
        <f>IFERROR(AVERAGE(PH_Bidders),0)</f>
        <v>27226.333333333332</v>
      </c>
      <c r="H526" s="40" t="str">
        <f>tbl_PH[[#This Row],[Item '#]]&amp;"     "&amp;tbl_PH[[#This Row],[Description]]&amp;"     ("&amp;tbl_PH[[#This Row],[Unit]]&amp;")"</f>
        <v>103     Contract Bond &amp; Insurance     (LS)</v>
      </c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>
        <v>37513</v>
      </c>
      <c r="Z526" s="40">
        <v>14775</v>
      </c>
      <c r="AA526" s="40">
        <v>40000</v>
      </c>
      <c r="AB526" s="40">
        <v>27000</v>
      </c>
      <c r="AC526" s="40">
        <v>14070</v>
      </c>
      <c r="AD526" s="40">
        <v>30000</v>
      </c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3"/>
      <c r="BD526" s="9"/>
      <c r="BE526" s="9"/>
      <c r="BF526" s="9"/>
      <c r="BG526" s="9"/>
      <c r="BH526" s="9"/>
      <c r="BI526" s="9"/>
    </row>
    <row r="527" spans="1:61" ht="18" customHeight="1" x14ac:dyDescent="0.3">
      <c r="A527" s="1">
        <v>2019</v>
      </c>
      <c r="B527" s="1">
        <v>614</v>
      </c>
      <c r="C527" s="2" t="s">
        <v>5042</v>
      </c>
      <c r="D527" s="1" t="s">
        <v>9</v>
      </c>
      <c r="E527" s="3">
        <f>IFERROR(MIN(PH_Bidders),0)</f>
        <v>3461.5</v>
      </c>
      <c r="F527" s="3">
        <f>IFERROR(MAX(PH_Bidders),0)</f>
        <v>15000</v>
      </c>
      <c r="G527" s="3">
        <f>IFERROR(AVERAGE(PH_Bidders),0)</f>
        <v>8717.91</v>
      </c>
      <c r="H527" s="40" t="str">
        <f>tbl_PH[[#This Row],[Item '#]]&amp;"     "&amp;tbl_PH[[#This Row],[Description]]&amp;"     ("&amp;tbl_PH[[#This Row],[Unit]]&amp;")"</f>
        <v>614     Maintenance of Traffic     (LS)</v>
      </c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>
        <v>3461.5</v>
      </c>
      <c r="Z527" s="40">
        <v>12127</v>
      </c>
      <c r="AA527" s="40">
        <v>15000</v>
      </c>
      <c r="AB527" s="40">
        <v>7000</v>
      </c>
      <c r="AC527" s="40">
        <v>6218.96</v>
      </c>
      <c r="AD527" s="40">
        <v>8500</v>
      </c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3"/>
      <c r="BD527" s="9"/>
      <c r="BE527" s="9"/>
      <c r="BF527" s="9"/>
      <c r="BG527" s="9"/>
      <c r="BH527" s="9"/>
      <c r="BI527" s="9"/>
    </row>
    <row r="528" spans="1:61" ht="18" customHeight="1" x14ac:dyDescent="0.3">
      <c r="A528" s="1">
        <v>2019</v>
      </c>
      <c r="B528" s="1">
        <v>623</v>
      </c>
      <c r="C528" s="2" t="s">
        <v>99</v>
      </c>
      <c r="D528" s="1" t="s">
        <v>9</v>
      </c>
      <c r="E528" s="3">
        <f>IFERROR(MIN(PH_Bidders),0)</f>
        <v>17825</v>
      </c>
      <c r="F528" s="3">
        <f>IFERROR(MAX(PH_Bidders),0)</f>
        <v>60000</v>
      </c>
      <c r="G528" s="3">
        <f>IFERROR(AVERAGE(PH_Bidders),0)</f>
        <v>27684.406666666666</v>
      </c>
      <c r="H528" s="40" t="str">
        <f>tbl_PH[[#This Row],[Item '#]]&amp;"     "&amp;tbl_PH[[#This Row],[Description]]&amp;"     ("&amp;tbl_PH[[#This Row],[Unit]]&amp;")"</f>
        <v>623     Construction Layout Stakes and Surveying     (LS)</v>
      </c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>
        <v>17825</v>
      </c>
      <c r="Z528" s="40">
        <v>21092</v>
      </c>
      <c r="AA528" s="40">
        <v>60000</v>
      </c>
      <c r="AB528" s="40">
        <v>20000</v>
      </c>
      <c r="AC528" s="40">
        <v>23189.439999999999</v>
      </c>
      <c r="AD528" s="40">
        <v>24000</v>
      </c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3"/>
      <c r="BD528" s="9"/>
      <c r="BE528" s="9"/>
      <c r="BF528" s="9"/>
      <c r="BG528" s="9"/>
      <c r="BH528" s="9"/>
      <c r="BI528" s="9"/>
    </row>
    <row r="529" spans="1:61" ht="18" customHeight="1" x14ac:dyDescent="0.3">
      <c r="A529" s="1">
        <v>2019</v>
      </c>
      <c r="B529" s="1">
        <v>624</v>
      </c>
      <c r="C529" s="2" t="s">
        <v>53</v>
      </c>
      <c r="D529" s="1" t="s">
        <v>9</v>
      </c>
      <c r="E529" s="3">
        <f>IFERROR(MIN(PH_Bidders),0)</f>
        <v>5830.5</v>
      </c>
      <c r="F529" s="3">
        <f>IFERROR(MAX(PH_Bidders),0)</f>
        <v>131994.23000000001</v>
      </c>
      <c r="G529" s="3">
        <f>IFERROR(AVERAGE(PH_Bidders),0)</f>
        <v>47033.28833333333</v>
      </c>
      <c r="H529" s="40" t="str">
        <f>tbl_PH[[#This Row],[Item '#]]&amp;"     "&amp;tbl_PH[[#This Row],[Description]]&amp;"     ("&amp;tbl_PH[[#This Row],[Unit]]&amp;")"</f>
        <v>624     Mobilization     (LS)</v>
      </c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>
        <v>5830.5</v>
      </c>
      <c r="Z529" s="40">
        <v>23684</v>
      </c>
      <c r="AA529" s="40">
        <v>82691</v>
      </c>
      <c r="AB529" s="40">
        <v>10000</v>
      </c>
      <c r="AC529" s="40">
        <v>131994.23000000001</v>
      </c>
      <c r="AD529" s="40">
        <v>28000</v>
      </c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3"/>
      <c r="BD529" s="9"/>
      <c r="BE529" s="9"/>
      <c r="BF529" s="9"/>
      <c r="BG529" s="9"/>
      <c r="BH529" s="9"/>
      <c r="BI529" s="9"/>
    </row>
    <row r="530" spans="1:61" ht="18" customHeight="1" x14ac:dyDescent="0.3">
      <c r="A530" s="1">
        <v>2019</v>
      </c>
      <c r="B530" s="1">
        <v>201</v>
      </c>
      <c r="C530" s="2" t="s">
        <v>5044</v>
      </c>
      <c r="D530" s="1" t="s">
        <v>9</v>
      </c>
      <c r="E530" s="3">
        <f>IFERROR(MIN(PH_Bidders),0)</f>
        <v>17000</v>
      </c>
      <c r="F530" s="3">
        <f>IFERROR(MAX(PH_Bidders),0)</f>
        <v>90000</v>
      </c>
      <c r="G530" s="3">
        <f>IFERROR(AVERAGE(PH_Bidders),0)</f>
        <v>36071.955000000002</v>
      </c>
      <c r="H530" s="40" t="str">
        <f>tbl_PH[[#This Row],[Item '#]]&amp;"     "&amp;tbl_PH[[#This Row],[Description]]&amp;"     ("&amp;tbl_PH[[#This Row],[Unit]]&amp;")"</f>
        <v>201     Clearing and Grubbing - Including Stump Removal     (LS)</v>
      </c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>
        <v>24207.5</v>
      </c>
      <c r="Z530" s="40">
        <v>37560</v>
      </c>
      <c r="AA530" s="40">
        <v>90000</v>
      </c>
      <c r="AB530" s="40">
        <v>19000</v>
      </c>
      <c r="AC530" s="40">
        <v>28664.23</v>
      </c>
      <c r="AD530" s="40">
        <v>17000</v>
      </c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3"/>
      <c r="BD530" s="9"/>
      <c r="BE530" s="9"/>
      <c r="BF530" s="9"/>
      <c r="BG530" s="9"/>
      <c r="BH530" s="9"/>
      <c r="BI530" s="9"/>
    </row>
    <row r="531" spans="1:61" ht="18" customHeight="1" x14ac:dyDescent="0.3">
      <c r="A531" s="1">
        <v>2019</v>
      </c>
      <c r="B531" s="1">
        <v>202</v>
      </c>
      <c r="C531" s="2" t="s">
        <v>8383</v>
      </c>
      <c r="D531" s="1" t="s">
        <v>12</v>
      </c>
      <c r="E531" s="3">
        <f>IFERROR(MIN(PH_Bidders),0)</f>
        <v>1</v>
      </c>
      <c r="F531" s="3">
        <f>IFERROR(MAX(PH_Bidders),0)</f>
        <v>15.44</v>
      </c>
      <c r="G531" s="3">
        <f>IFERROR(AVERAGE(PH_Bidders),0)</f>
        <v>4.9333333333333336</v>
      </c>
      <c r="H531" s="40" t="str">
        <f>tbl_PH[[#This Row],[Item '#]]&amp;"     "&amp;tbl_PH[[#This Row],[Description]]&amp;"     ("&amp;tbl_PH[[#This Row],[Unit]]&amp;")"</f>
        <v>202     Selective Demolition - 1" PVC Watermain     (LF)</v>
      </c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>
        <v>3.79</v>
      </c>
      <c r="Z531" s="40">
        <v>4.37</v>
      </c>
      <c r="AA531" s="40">
        <v>1</v>
      </c>
      <c r="AB531" s="40">
        <v>2</v>
      </c>
      <c r="AC531" s="40">
        <v>15.44</v>
      </c>
      <c r="AD531" s="40">
        <v>3</v>
      </c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3"/>
      <c r="BD531" s="9"/>
      <c r="BE531" s="9"/>
      <c r="BF531" s="9"/>
      <c r="BG531" s="9"/>
      <c r="BH531" s="9"/>
      <c r="BI531" s="9"/>
    </row>
    <row r="532" spans="1:61" ht="18" customHeight="1" x14ac:dyDescent="0.3">
      <c r="A532" s="1">
        <v>2019</v>
      </c>
      <c r="B532" s="1">
        <v>202</v>
      </c>
      <c r="C532" s="2" t="s">
        <v>8384</v>
      </c>
      <c r="D532" s="1" t="s">
        <v>9</v>
      </c>
      <c r="E532" s="3">
        <f>IFERROR(MIN(PH_Bidders),0)</f>
        <v>0</v>
      </c>
      <c r="F532" s="3">
        <f>IFERROR(MAX(PH_Bidders),0)</f>
        <v>3900</v>
      </c>
      <c r="G532" s="3">
        <f>IFERROR(AVERAGE(PH_Bidders),0)</f>
        <v>1704.3333333333333</v>
      </c>
      <c r="H532" s="40" t="str">
        <f>tbl_PH[[#This Row],[Item '#]]&amp;"     "&amp;tbl_PH[[#This Row],[Description]]&amp;"     ("&amp;tbl_PH[[#This Row],[Unit]]&amp;")"</f>
        <v>202     Selective Demolition - Existing Water Structures     (LS)</v>
      </c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>
        <v>2277</v>
      </c>
      <c r="Z532" s="40">
        <v>1249</v>
      </c>
      <c r="AA532" s="40">
        <v>200</v>
      </c>
      <c r="AB532" s="40">
        <v>3900</v>
      </c>
      <c r="AC532" s="40">
        <v>0</v>
      </c>
      <c r="AD532" s="40">
        <v>2600</v>
      </c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3"/>
      <c r="BD532" s="9"/>
      <c r="BE532" s="9"/>
      <c r="BF532" s="9"/>
      <c r="BG532" s="9"/>
      <c r="BH532" s="9"/>
      <c r="BI532" s="9"/>
    </row>
    <row r="533" spans="1:61" ht="18" customHeight="1" x14ac:dyDescent="0.3">
      <c r="A533" s="1">
        <v>2019</v>
      </c>
      <c r="B533" s="1">
        <v>202</v>
      </c>
      <c r="C533" s="2" t="s">
        <v>8385</v>
      </c>
      <c r="D533" s="1" t="s">
        <v>12</v>
      </c>
      <c r="E533" s="3">
        <f>IFERROR(MIN(PH_Bidders),0)</f>
        <v>1</v>
      </c>
      <c r="F533" s="3">
        <f>IFERROR(MAX(PH_Bidders),0)</f>
        <v>14.22</v>
      </c>
      <c r="G533" s="3">
        <f>IFERROR(AVERAGE(PH_Bidders),0)</f>
        <v>4.4800000000000004</v>
      </c>
      <c r="H533" s="40" t="str">
        <f>tbl_PH[[#This Row],[Item '#]]&amp;"     "&amp;tbl_PH[[#This Row],[Description]]&amp;"     ("&amp;tbl_PH[[#This Row],[Unit]]&amp;")"</f>
        <v>202     Selective Demolition - Existing Underground Electrical Conduit     (LF)</v>
      </c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>
        <v>2.88</v>
      </c>
      <c r="Z533" s="40">
        <v>4.78</v>
      </c>
      <c r="AA533" s="40">
        <v>1</v>
      </c>
      <c r="AB533" s="40">
        <v>1</v>
      </c>
      <c r="AC533" s="40">
        <v>14.22</v>
      </c>
      <c r="AD533" s="40">
        <v>3</v>
      </c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3"/>
      <c r="BD533" s="9"/>
      <c r="BE533" s="9"/>
      <c r="BF533" s="9"/>
      <c r="BG533" s="9"/>
      <c r="BH533" s="9"/>
      <c r="BI533" s="9"/>
    </row>
    <row r="534" spans="1:61" ht="18" customHeight="1" x14ac:dyDescent="0.3">
      <c r="A534" s="1">
        <v>2019</v>
      </c>
      <c r="B534" s="1">
        <v>202</v>
      </c>
      <c r="C534" s="2" t="s">
        <v>8386</v>
      </c>
      <c r="D534" s="1" t="s">
        <v>9</v>
      </c>
      <c r="E534" s="3">
        <f>IFERROR(MIN(PH_Bidders),0)</f>
        <v>200</v>
      </c>
      <c r="F534" s="3">
        <f>IFERROR(MAX(PH_Bidders),0)</f>
        <v>17590</v>
      </c>
      <c r="G534" s="3">
        <f>IFERROR(AVERAGE(PH_Bidders),0)</f>
        <v>6948.39</v>
      </c>
      <c r="H534" s="40" t="str">
        <f>tbl_PH[[#This Row],[Item '#]]&amp;"     "&amp;tbl_PH[[#This Row],[Description]]&amp;"     ("&amp;tbl_PH[[#This Row],[Unit]]&amp;")"</f>
        <v>202     Selective Demolition - Existing Electrical Structures, including Poles, Overhead Lines, Existing Distribution Panels     (LS)</v>
      </c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>
        <v>4750.8999999999996</v>
      </c>
      <c r="Z534" s="40">
        <v>17590</v>
      </c>
      <c r="AA534" s="40">
        <v>200</v>
      </c>
      <c r="AB534" s="40">
        <v>10000</v>
      </c>
      <c r="AC534" s="40">
        <v>5349.44</v>
      </c>
      <c r="AD534" s="40">
        <v>3800</v>
      </c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3"/>
      <c r="BD534" s="9"/>
      <c r="BE534" s="9"/>
      <c r="BF534" s="9"/>
      <c r="BG534" s="9"/>
      <c r="BH534" s="9"/>
      <c r="BI534" s="9"/>
    </row>
    <row r="535" spans="1:61" ht="18" customHeight="1" x14ac:dyDescent="0.3">
      <c r="A535" s="1">
        <v>2019</v>
      </c>
      <c r="B535" s="1">
        <v>202</v>
      </c>
      <c r="C535" s="2" t="s">
        <v>8387</v>
      </c>
      <c r="D535" s="1" t="s">
        <v>12</v>
      </c>
      <c r="E535" s="3">
        <f>IFERROR(MIN(PH_Bidders),0)</f>
        <v>1</v>
      </c>
      <c r="F535" s="3">
        <f>IFERROR(MAX(PH_Bidders),0)</f>
        <v>43.78</v>
      </c>
      <c r="G535" s="3">
        <f>IFERROR(AVERAGE(PH_Bidders),0)</f>
        <v>17.393333333333334</v>
      </c>
      <c r="H535" s="40" t="str">
        <f>tbl_PH[[#This Row],[Item '#]]&amp;"     "&amp;tbl_PH[[#This Row],[Description]]&amp;"     ("&amp;tbl_PH[[#This Row],[Unit]]&amp;")"</f>
        <v>202     Selective Demolition - Existing 12" RCP Storm     (LF)</v>
      </c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>
        <v>22.5</v>
      </c>
      <c r="Z535" s="40">
        <v>12.08</v>
      </c>
      <c r="AA535" s="40">
        <v>1</v>
      </c>
      <c r="AB535" s="40">
        <v>10</v>
      </c>
      <c r="AC535" s="40">
        <v>43.78</v>
      </c>
      <c r="AD535" s="40">
        <v>15</v>
      </c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3"/>
      <c r="BD535" s="9"/>
      <c r="BE535" s="9"/>
      <c r="BF535" s="9"/>
      <c r="BG535" s="9"/>
      <c r="BH535" s="9"/>
      <c r="BI535" s="9"/>
    </row>
    <row r="536" spans="1:61" ht="18" customHeight="1" x14ac:dyDescent="0.3">
      <c r="A536" s="1">
        <v>2019</v>
      </c>
      <c r="B536" s="1">
        <v>202</v>
      </c>
      <c r="C536" s="2" t="s">
        <v>8388</v>
      </c>
      <c r="D536" s="1" t="s">
        <v>59</v>
      </c>
      <c r="E536" s="3">
        <f>IFERROR(MIN(PH_Bidders),0)</f>
        <v>100</v>
      </c>
      <c r="F536" s="3">
        <f>IFERROR(MAX(PH_Bidders),0)</f>
        <v>600.70000000000005</v>
      </c>
      <c r="G536" s="3">
        <f>IFERROR(AVERAGE(PH_Bidders),0)</f>
        <v>301.65833333333336</v>
      </c>
      <c r="H536" s="40" t="str">
        <f>tbl_PH[[#This Row],[Item '#]]&amp;"     "&amp;tbl_PH[[#This Row],[Description]]&amp;"     ("&amp;tbl_PH[[#This Row],[Unit]]&amp;")"</f>
        <v>202     Selective Demolition - Existing Storm Headwalls     (EA)</v>
      </c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>
        <v>408.25</v>
      </c>
      <c r="Z536" s="40">
        <v>151</v>
      </c>
      <c r="AA536" s="40">
        <v>100</v>
      </c>
      <c r="AB536" s="40">
        <v>100</v>
      </c>
      <c r="AC536" s="40">
        <v>600.70000000000005</v>
      </c>
      <c r="AD536" s="40">
        <v>450</v>
      </c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3"/>
      <c r="BD536" s="9"/>
      <c r="BE536" s="9"/>
      <c r="BF536" s="9"/>
      <c r="BG536" s="9"/>
      <c r="BH536" s="9"/>
      <c r="BI536" s="9"/>
    </row>
    <row r="537" spans="1:61" ht="18" customHeight="1" x14ac:dyDescent="0.3">
      <c r="A537" s="1">
        <v>2019</v>
      </c>
      <c r="B537" s="1">
        <v>202</v>
      </c>
      <c r="C537" s="2" t="s">
        <v>8389</v>
      </c>
      <c r="D537" s="1" t="s">
        <v>59</v>
      </c>
      <c r="E537" s="3">
        <f>IFERROR(MIN(PH_Bidders),0)</f>
        <v>100</v>
      </c>
      <c r="F537" s="3">
        <f>IFERROR(MAX(PH_Bidders),0)</f>
        <v>9000</v>
      </c>
      <c r="G537" s="3">
        <f>IFERROR(AVERAGE(PH_Bidders),0)</f>
        <v>3166.1916666666671</v>
      </c>
      <c r="H537" s="40" t="str">
        <f>tbl_PH[[#This Row],[Item '#]]&amp;"     "&amp;tbl_PH[[#This Row],[Description]]&amp;"     ("&amp;tbl_PH[[#This Row],[Unit]]&amp;")"</f>
        <v>202     Selective Demolition - Existing Dump Stations, Waste Water Tanks, etc.     (EA)</v>
      </c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>
        <v>923.84</v>
      </c>
      <c r="Z537" s="40">
        <v>2767</v>
      </c>
      <c r="AA537" s="40">
        <v>100</v>
      </c>
      <c r="AB537" s="40">
        <v>9000</v>
      </c>
      <c r="AC537" s="40">
        <v>4106.3100000000004</v>
      </c>
      <c r="AD537" s="40">
        <v>2100</v>
      </c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3"/>
      <c r="BD537" s="9"/>
      <c r="BE537" s="9"/>
      <c r="BF537" s="9"/>
      <c r="BG537" s="9"/>
      <c r="BH537" s="9"/>
      <c r="BI537" s="9"/>
    </row>
    <row r="538" spans="1:61" ht="18" customHeight="1" x14ac:dyDescent="0.3">
      <c r="A538" s="1">
        <v>2019</v>
      </c>
      <c r="B538" s="1">
        <v>202</v>
      </c>
      <c r="C538" s="2" t="s">
        <v>8390</v>
      </c>
      <c r="D538" s="1" t="s">
        <v>21</v>
      </c>
      <c r="E538" s="3">
        <f>IFERROR(MIN(PH_Bidders),0)</f>
        <v>2.5</v>
      </c>
      <c r="F538" s="3">
        <f>IFERROR(MAX(PH_Bidders),0)</f>
        <v>11</v>
      </c>
      <c r="G538" s="3">
        <f>IFERROR(AVERAGE(PH_Bidders),0)</f>
        <v>5.746666666666667</v>
      </c>
      <c r="H538" s="40" t="str">
        <f>tbl_PH[[#This Row],[Item '#]]&amp;"     "&amp;tbl_PH[[#This Row],[Description]]&amp;"     ("&amp;tbl_PH[[#This Row],[Unit]]&amp;")"</f>
        <v>202     Selective Demolition - Existing Asphalt Pavement Removal, Full Depth     (SY)</v>
      </c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>
        <v>4.32</v>
      </c>
      <c r="Z538" s="40">
        <v>7.07</v>
      </c>
      <c r="AA538" s="40">
        <v>2.5</v>
      </c>
      <c r="AB538" s="40">
        <v>5</v>
      </c>
      <c r="AC538" s="40">
        <v>4.59</v>
      </c>
      <c r="AD538" s="40">
        <v>11</v>
      </c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3"/>
      <c r="BD538" s="9"/>
      <c r="BE538" s="9"/>
      <c r="BF538" s="9"/>
      <c r="BG538" s="9"/>
      <c r="BH538" s="9"/>
      <c r="BI538" s="9"/>
    </row>
    <row r="539" spans="1:61" ht="18" customHeight="1" x14ac:dyDescent="0.3">
      <c r="A539" s="1">
        <v>2019</v>
      </c>
      <c r="B539" s="1">
        <v>203</v>
      </c>
      <c r="C539" s="2" t="s">
        <v>15</v>
      </c>
      <c r="D539" s="1" t="s">
        <v>9</v>
      </c>
      <c r="E539" s="3">
        <f>IFERROR(MIN(PH_Bidders),0)</f>
        <v>15000</v>
      </c>
      <c r="F539" s="3">
        <f>IFERROR(MAX(PH_Bidders),0)</f>
        <v>172000</v>
      </c>
      <c r="G539" s="3">
        <f>IFERROR(AVERAGE(PH_Bidders),0)</f>
        <v>63974</v>
      </c>
      <c r="H539" s="40" t="str">
        <f>tbl_PH[[#This Row],[Item '#]]&amp;"     "&amp;tbl_PH[[#This Row],[Description]]&amp;"     ("&amp;tbl_PH[[#This Row],[Unit]]&amp;")"</f>
        <v>203     Excavation     (LS)</v>
      </c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>
        <v>40457</v>
      </c>
      <c r="Z539" s="40">
        <v>55715</v>
      </c>
      <c r="AA539" s="40">
        <v>60000</v>
      </c>
      <c r="AB539" s="40">
        <v>15000</v>
      </c>
      <c r="AC539" s="40">
        <v>40672</v>
      </c>
      <c r="AD539" s="40">
        <v>172000</v>
      </c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3"/>
      <c r="BD539" s="9"/>
      <c r="BE539" s="9"/>
      <c r="BF539" s="9"/>
      <c r="BG539" s="9"/>
      <c r="BH539" s="9"/>
      <c r="BI539" s="9"/>
    </row>
    <row r="540" spans="1:61" ht="18" customHeight="1" x14ac:dyDescent="0.3">
      <c r="A540" s="1">
        <v>2019</v>
      </c>
      <c r="B540" s="1">
        <v>203</v>
      </c>
      <c r="C540" s="2" t="s">
        <v>13</v>
      </c>
      <c r="D540" s="1" t="s">
        <v>9</v>
      </c>
      <c r="E540" s="3">
        <f>IFERROR(MIN(PH_Bidders),0)</f>
        <v>5000</v>
      </c>
      <c r="F540" s="3">
        <f>IFERROR(MAX(PH_Bidders),0)</f>
        <v>140000</v>
      </c>
      <c r="G540" s="3">
        <f>IFERROR(AVERAGE(PH_Bidders),0)</f>
        <v>53346.833333333336</v>
      </c>
      <c r="H540" s="40" t="str">
        <f>tbl_PH[[#This Row],[Item '#]]&amp;"     "&amp;tbl_PH[[#This Row],[Description]]&amp;"     ("&amp;tbl_PH[[#This Row],[Unit]]&amp;")"</f>
        <v>203     Embankment     (LS)</v>
      </c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>
        <v>10672</v>
      </c>
      <c r="Z540" s="40">
        <v>53402</v>
      </c>
      <c r="AA540" s="40">
        <v>50000</v>
      </c>
      <c r="AB540" s="40">
        <v>5000</v>
      </c>
      <c r="AC540" s="40">
        <v>61007</v>
      </c>
      <c r="AD540" s="40">
        <v>140000</v>
      </c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3"/>
      <c r="BD540" s="9"/>
      <c r="BE540" s="9"/>
      <c r="BF540" s="9"/>
      <c r="BG540" s="9"/>
      <c r="BH540" s="9"/>
      <c r="BI540" s="9"/>
    </row>
    <row r="541" spans="1:61" ht="18" customHeight="1" x14ac:dyDescent="0.3">
      <c r="A541" s="1">
        <v>2019</v>
      </c>
      <c r="B541" s="1">
        <v>204</v>
      </c>
      <c r="C541" s="2" t="s">
        <v>24</v>
      </c>
      <c r="D541" s="1" t="s">
        <v>21</v>
      </c>
      <c r="E541" s="3">
        <f>IFERROR(MIN(PH_Bidders),0)</f>
        <v>0.81</v>
      </c>
      <c r="F541" s="3">
        <f>IFERROR(MAX(PH_Bidders),0)</f>
        <v>2.2000000000000002</v>
      </c>
      <c r="G541" s="3">
        <f>IFERROR(AVERAGE(PH_Bidders),0)</f>
        <v>1.4216666666666669</v>
      </c>
      <c r="H541" s="40" t="str">
        <f>tbl_PH[[#This Row],[Item '#]]&amp;"     "&amp;tbl_PH[[#This Row],[Description]]&amp;"     ("&amp;tbl_PH[[#This Row],[Unit]]&amp;")"</f>
        <v>204     Subgrade Compaction     (SY)</v>
      </c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>
        <v>0.81</v>
      </c>
      <c r="Z541" s="40">
        <v>1.02</v>
      </c>
      <c r="AA541" s="40">
        <v>1</v>
      </c>
      <c r="AB541" s="40">
        <v>2</v>
      </c>
      <c r="AC541" s="40">
        <v>2.2000000000000002</v>
      </c>
      <c r="AD541" s="40">
        <v>1.5</v>
      </c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3"/>
      <c r="BD541" s="9"/>
      <c r="BE541" s="9"/>
      <c r="BF541" s="9"/>
      <c r="BG541" s="9"/>
      <c r="BH541" s="9"/>
      <c r="BI541" s="9"/>
    </row>
    <row r="542" spans="1:61" ht="18" customHeight="1" x14ac:dyDescent="0.3">
      <c r="A542" s="1">
        <v>2019</v>
      </c>
      <c r="B542" s="1">
        <v>204</v>
      </c>
      <c r="C542" s="2" t="s">
        <v>22</v>
      </c>
      <c r="D542" s="1" t="s">
        <v>23</v>
      </c>
      <c r="E542" s="3">
        <f>IFERROR(MIN(PH_Bidders),0)</f>
        <v>75</v>
      </c>
      <c r="F542" s="3">
        <f>IFERROR(MAX(PH_Bidders),0)</f>
        <v>200</v>
      </c>
      <c r="G542" s="3">
        <f>IFERROR(AVERAGE(PH_Bidders),0)</f>
        <v>123.34166666666665</v>
      </c>
      <c r="H542" s="40" t="str">
        <f>tbl_PH[[#This Row],[Item '#]]&amp;"     "&amp;tbl_PH[[#This Row],[Description]]&amp;"     ("&amp;tbl_PH[[#This Row],[Unit]]&amp;")"</f>
        <v>204     Proof Rolling     (HR)</v>
      </c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>
        <v>103.5</v>
      </c>
      <c r="Z542" s="40">
        <v>109.73</v>
      </c>
      <c r="AA542" s="40">
        <v>75</v>
      </c>
      <c r="AB542" s="40">
        <v>100</v>
      </c>
      <c r="AC542" s="40">
        <v>151.82</v>
      </c>
      <c r="AD542" s="40">
        <v>200</v>
      </c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3"/>
      <c r="BD542" s="9"/>
      <c r="BE542" s="9"/>
      <c r="BF542" s="9"/>
      <c r="BG542" s="9"/>
      <c r="BH542" s="9"/>
      <c r="BI542" s="9"/>
    </row>
    <row r="543" spans="1:61" ht="18" customHeight="1" x14ac:dyDescent="0.3">
      <c r="A543" s="1">
        <v>2019</v>
      </c>
      <c r="B543" s="1">
        <v>607</v>
      </c>
      <c r="C543" s="2" t="s">
        <v>5051</v>
      </c>
      <c r="D543" s="1" t="s">
        <v>12</v>
      </c>
      <c r="E543" s="3">
        <f>IFERROR(MIN(PH_Bidders),0)</f>
        <v>1</v>
      </c>
      <c r="F543" s="3">
        <f>IFERROR(MAX(PH_Bidders),0)</f>
        <v>7</v>
      </c>
      <c r="G543" s="3">
        <f>IFERROR(AVERAGE(PH_Bidders),0)</f>
        <v>4.378333333333333</v>
      </c>
      <c r="H543" s="40" t="str">
        <f>tbl_PH[[#This Row],[Item '#]]&amp;"     "&amp;tbl_PH[[#This Row],[Description]]&amp;"     ("&amp;tbl_PH[[#This Row],[Unit]]&amp;")"</f>
        <v>607     Temporary Construction Fencing – As Approved by Owner     (LF)</v>
      </c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>
        <v>4.28</v>
      </c>
      <c r="Z543" s="40">
        <v>4.83</v>
      </c>
      <c r="AA543" s="40">
        <v>1</v>
      </c>
      <c r="AB543" s="40">
        <v>4</v>
      </c>
      <c r="AC543" s="40">
        <v>5.16</v>
      </c>
      <c r="AD543" s="40">
        <v>7</v>
      </c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3"/>
      <c r="BD543" s="9"/>
      <c r="BE543" s="9"/>
      <c r="BF543" s="9"/>
      <c r="BG543" s="9"/>
      <c r="BH543" s="9"/>
      <c r="BI543" s="9"/>
    </row>
    <row r="544" spans="1:61" ht="18" customHeight="1" x14ac:dyDescent="0.3">
      <c r="A544" s="1">
        <v>2019</v>
      </c>
      <c r="B544" s="1">
        <v>616</v>
      </c>
      <c r="C544" s="2" t="s">
        <v>8391</v>
      </c>
      <c r="D544" s="1" t="s">
        <v>158</v>
      </c>
      <c r="E544" s="3">
        <f>IFERROR(MIN(PH_Bidders),0)</f>
        <v>10</v>
      </c>
      <c r="F544" s="3">
        <f>IFERROR(MAX(PH_Bidders),0)</f>
        <v>2000</v>
      </c>
      <c r="G544" s="3">
        <f>IFERROR(AVERAGE(PH_Bidders),0)</f>
        <v>357.68833333333333</v>
      </c>
      <c r="H544" s="40" t="str">
        <f>tbl_PH[[#This Row],[Item '#]]&amp;"     "&amp;tbl_PH[[#This Row],[Description]]&amp;"     ("&amp;tbl_PH[[#This Row],[Unit]]&amp;")"</f>
        <v>616     Water for Dust Control     (MGAL)</v>
      </c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>
        <v>24.44</v>
      </c>
      <c r="Z544" s="40">
        <v>11.69</v>
      </c>
      <c r="AA544" s="40">
        <v>10</v>
      </c>
      <c r="AB544" s="40">
        <v>50</v>
      </c>
      <c r="AC544" s="40">
        <v>2000</v>
      </c>
      <c r="AD544" s="40">
        <v>50</v>
      </c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3"/>
      <c r="BD544" s="9"/>
      <c r="BE544" s="9"/>
      <c r="BF544" s="9"/>
      <c r="BG544" s="9"/>
      <c r="BH544" s="9"/>
      <c r="BI544" s="9"/>
    </row>
    <row r="545" spans="1:61" ht="18" customHeight="1" x14ac:dyDescent="0.3">
      <c r="A545" s="1">
        <v>2019</v>
      </c>
      <c r="B545" s="1">
        <v>616</v>
      </c>
      <c r="C545" s="2" t="s">
        <v>8392</v>
      </c>
      <c r="D545" s="1" t="s">
        <v>199</v>
      </c>
      <c r="E545" s="3">
        <f>IFERROR(MIN(PH_Bidders),0)</f>
        <v>100</v>
      </c>
      <c r="F545" s="3">
        <f>IFERROR(MAX(PH_Bidders),0)</f>
        <v>1196</v>
      </c>
      <c r="G545" s="3">
        <f>IFERROR(AVERAGE(PH_Bidders),0)</f>
        <v>860.375</v>
      </c>
      <c r="H545" s="40" t="str">
        <f>tbl_PH[[#This Row],[Item '#]]&amp;"     "&amp;tbl_PH[[#This Row],[Description]]&amp;"     ("&amp;tbl_PH[[#This Row],[Unit]]&amp;")"</f>
        <v>616     Calcium Chloride      (TON)</v>
      </c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>
        <v>1190.25</v>
      </c>
      <c r="Z545" s="40">
        <v>1176</v>
      </c>
      <c r="AA545" s="40">
        <v>100</v>
      </c>
      <c r="AB545" s="40">
        <v>600</v>
      </c>
      <c r="AC545" s="40">
        <v>1196</v>
      </c>
      <c r="AD545" s="40">
        <v>900</v>
      </c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3"/>
      <c r="BD545" s="9"/>
      <c r="BE545" s="9"/>
      <c r="BF545" s="9"/>
      <c r="BG545" s="9"/>
      <c r="BH545" s="9"/>
      <c r="BI545" s="9"/>
    </row>
    <row r="546" spans="1:61" ht="18" customHeight="1" x14ac:dyDescent="0.3">
      <c r="A546" s="1">
        <v>2019</v>
      </c>
      <c r="B546" s="1">
        <v>651</v>
      </c>
      <c r="C546" s="2" t="s">
        <v>6036</v>
      </c>
      <c r="D546" s="1" t="s">
        <v>9</v>
      </c>
      <c r="E546" s="3">
        <f>IFERROR(MIN(PH_Bidders),0)</f>
        <v>5000</v>
      </c>
      <c r="F546" s="3">
        <f>IFERROR(MAX(PH_Bidders),0)</f>
        <v>100794.17</v>
      </c>
      <c r="G546" s="3">
        <f>IFERROR(AVERAGE(PH_Bidders),0)</f>
        <v>37812.695</v>
      </c>
      <c r="H546" s="40" t="str">
        <f>tbl_PH[[#This Row],[Item '#]]&amp;"     "&amp;tbl_PH[[#This Row],[Description]]&amp;"     ("&amp;tbl_PH[[#This Row],[Unit]]&amp;")"</f>
        <v>651     Topsoil Stripped &amp; Stockpiled – Whole Site     (LS)</v>
      </c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>
        <v>35972</v>
      </c>
      <c r="Z546" s="40">
        <v>20110</v>
      </c>
      <c r="AA546" s="40">
        <v>5000</v>
      </c>
      <c r="AB546" s="40">
        <v>10000</v>
      </c>
      <c r="AC546" s="40">
        <v>100794.17</v>
      </c>
      <c r="AD546" s="40">
        <v>55000</v>
      </c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3"/>
      <c r="BD546" s="9"/>
      <c r="BE546" s="9"/>
      <c r="BF546" s="9"/>
      <c r="BG546" s="9"/>
      <c r="BH546" s="9"/>
      <c r="BI546" s="9"/>
    </row>
    <row r="547" spans="1:61" ht="18" customHeight="1" x14ac:dyDescent="0.3">
      <c r="A547" s="1">
        <v>2019</v>
      </c>
      <c r="B547" s="1">
        <v>652</v>
      </c>
      <c r="C547" s="2" t="s">
        <v>8393</v>
      </c>
      <c r="D547" s="1" t="s">
        <v>9</v>
      </c>
      <c r="E547" s="3">
        <f>IFERROR(MIN(PH_Bidders),0)</f>
        <v>5000</v>
      </c>
      <c r="F547" s="3">
        <f>IFERROR(MAX(PH_Bidders),0)</f>
        <v>62000</v>
      </c>
      <c r="G547" s="3">
        <f>IFERROR(AVERAGE(PH_Bidders),0)</f>
        <v>26859.631666666668</v>
      </c>
      <c r="H547" s="40" t="str">
        <f>tbl_PH[[#This Row],[Item '#]]&amp;"     "&amp;tbl_PH[[#This Row],[Description]]&amp;"     ("&amp;tbl_PH[[#This Row],[Unit]]&amp;")"</f>
        <v>652     Placing Stockpiled Topsoil – Within “ROW” &amp; Within Campground     (LS)</v>
      </c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>
        <v>38237.5</v>
      </c>
      <c r="Z547" s="40">
        <v>18962</v>
      </c>
      <c r="AA547" s="40">
        <v>5000</v>
      </c>
      <c r="AB547" s="40">
        <v>10000</v>
      </c>
      <c r="AC547" s="40">
        <v>26958.29</v>
      </c>
      <c r="AD547" s="40">
        <v>62000</v>
      </c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3"/>
      <c r="BD547" s="9"/>
      <c r="BE547" s="9"/>
      <c r="BF547" s="9"/>
      <c r="BG547" s="9"/>
      <c r="BH547" s="9"/>
      <c r="BI547" s="9"/>
    </row>
    <row r="548" spans="1:61" ht="18" customHeight="1" x14ac:dyDescent="0.3">
      <c r="A548" s="1">
        <v>2019</v>
      </c>
      <c r="B548" s="1">
        <v>832</v>
      </c>
      <c r="C548" s="2" t="s">
        <v>5052</v>
      </c>
      <c r="D548" s="1" t="s">
        <v>9</v>
      </c>
      <c r="E548" s="3">
        <f>IFERROR(MIN(PH_Bidders),0)</f>
        <v>5000</v>
      </c>
      <c r="F548" s="3">
        <f>IFERROR(MAX(PH_Bidders),0)</f>
        <v>22523</v>
      </c>
      <c r="G548" s="3">
        <f>IFERROR(AVERAGE(PH_Bidders),0)</f>
        <v>12302.516666666668</v>
      </c>
      <c r="H548" s="40" t="str">
        <f>tbl_PH[[#This Row],[Item '#]]&amp;"     "&amp;tbl_PH[[#This Row],[Description]]&amp;"     ("&amp;tbl_PH[[#This Row],[Unit]]&amp;")"</f>
        <v>832     Temporary Sediment and Erosion Control     (LS)</v>
      </c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>
        <v>10522.5</v>
      </c>
      <c r="Z548" s="40">
        <v>22523</v>
      </c>
      <c r="AA548" s="40">
        <v>5000</v>
      </c>
      <c r="AB548" s="40">
        <v>10000</v>
      </c>
      <c r="AC548" s="40">
        <v>13769.6</v>
      </c>
      <c r="AD548" s="40">
        <v>12000</v>
      </c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3"/>
      <c r="BD548" s="9"/>
      <c r="BE548" s="9"/>
      <c r="BF548" s="9"/>
      <c r="BG548" s="9"/>
      <c r="BH548" s="9"/>
      <c r="BI548" s="9"/>
    </row>
    <row r="549" spans="1:61" ht="18" customHeight="1" x14ac:dyDescent="0.3">
      <c r="A549" s="1">
        <v>2019</v>
      </c>
      <c r="B549" s="1" t="s">
        <v>5053</v>
      </c>
      <c r="C549" s="2" t="s">
        <v>5054</v>
      </c>
      <c r="D549" s="1" t="s">
        <v>59</v>
      </c>
      <c r="E549" s="3">
        <f>IFERROR(MIN(PH_Bidders),0)</f>
        <v>100</v>
      </c>
      <c r="F549" s="3">
        <f>IFERROR(MAX(PH_Bidders),0)</f>
        <v>527</v>
      </c>
      <c r="G549" s="3">
        <f>IFERROR(AVERAGE(PH_Bidders),0)</f>
        <v>287.62</v>
      </c>
      <c r="H549" s="40" t="str">
        <f>tbl_PH[[#This Row],[Item '#]]&amp;"     "&amp;tbl_PH[[#This Row],[Description]]&amp;"     ("&amp;tbl_PH[[#This Row],[Unit]]&amp;")"</f>
        <v>Special     Tree Protection     (EA)</v>
      </c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>
        <v>114.05</v>
      </c>
      <c r="Z549" s="40">
        <v>527</v>
      </c>
      <c r="AA549" s="40">
        <v>100</v>
      </c>
      <c r="AB549" s="40">
        <v>100</v>
      </c>
      <c r="AC549" s="40">
        <v>384.67</v>
      </c>
      <c r="AD549" s="40">
        <v>500</v>
      </c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3"/>
      <c r="BD549" s="9"/>
      <c r="BE549" s="9"/>
      <c r="BF549" s="9"/>
      <c r="BG549" s="9"/>
      <c r="BH549" s="9"/>
      <c r="BI549" s="9"/>
    </row>
    <row r="550" spans="1:61" ht="18" customHeight="1" x14ac:dyDescent="0.3">
      <c r="A550" s="1">
        <v>2019</v>
      </c>
      <c r="B550" s="1">
        <v>253</v>
      </c>
      <c r="C550" s="2" t="s">
        <v>5055</v>
      </c>
      <c r="D550" s="1" t="s">
        <v>21</v>
      </c>
      <c r="E550" s="3">
        <f>IFERROR(MIN(PH_Bidders),0)</f>
        <v>26.68</v>
      </c>
      <c r="F550" s="3">
        <f>IFERROR(MAX(PH_Bidders),0)</f>
        <v>120</v>
      </c>
      <c r="G550" s="3">
        <f>IFERROR(AVERAGE(PH_Bidders),0)</f>
        <v>82.9</v>
      </c>
      <c r="H550" s="40" t="str">
        <f>tbl_PH[[#This Row],[Item '#]]&amp;"     "&amp;tbl_PH[[#This Row],[Description]]&amp;"     ("&amp;tbl_PH[[#This Row],[Unit]]&amp;")"</f>
        <v>253     Full Depth Pavement &amp; Subgrade Repair     (SY)</v>
      </c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>
        <v>26.68</v>
      </c>
      <c r="Z550" s="40">
        <v>116.42</v>
      </c>
      <c r="AA550" s="40">
        <v>111</v>
      </c>
      <c r="AB550" s="40">
        <v>120</v>
      </c>
      <c r="AC550" s="40">
        <v>43.3</v>
      </c>
      <c r="AD550" s="40">
        <v>80</v>
      </c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3"/>
      <c r="BD550" s="9"/>
      <c r="BE550" s="9"/>
      <c r="BF550" s="9"/>
      <c r="BG550" s="9"/>
      <c r="BH550" s="9"/>
      <c r="BI550" s="9"/>
    </row>
    <row r="551" spans="1:61" ht="18" customHeight="1" x14ac:dyDescent="0.3">
      <c r="A551" s="1">
        <v>2019</v>
      </c>
      <c r="B551" s="1">
        <v>251</v>
      </c>
      <c r="C551" s="2" t="s">
        <v>7791</v>
      </c>
      <c r="D551" s="1" t="s">
        <v>21</v>
      </c>
      <c r="E551" s="3">
        <f>IFERROR(MIN(PH_Bidders),0)</f>
        <v>5.64</v>
      </c>
      <c r="F551" s="3">
        <f>IFERROR(MAX(PH_Bidders),0)</f>
        <v>70</v>
      </c>
      <c r="G551" s="3">
        <f>IFERROR(AVERAGE(PH_Bidders),0)</f>
        <v>38.316666666666663</v>
      </c>
      <c r="H551" s="40" t="str">
        <f>tbl_PH[[#This Row],[Item '#]]&amp;"     "&amp;tbl_PH[[#This Row],[Description]]&amp;"     ("&amp;tbl_PH[[#This Row],[Unit]]&amp;")"</f>
        <v>251     Partial Depth Pavement Repair (441) - Haul Routes     (SY)</v>
      </c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>
        <v>24.73</v>
      </c>
      <c r="Z551" s="40">
        <v>36.53</v>
      </c>
      <c r="AA551" s="40">
        <v>37</v>
      </c>
      <c r="AB551" s="40">
        <v>70</v>
      </c>
      <c r="AC551" s="40">
        <v>5.64</v>
      </c>
      <c r="AD551" s="40">
        <v>56</v>
      </c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3"/>
      <c r="BD551" s="9"/>
      <c r="BE551" s="9"/>
      <c r="BF551" s="9"/>
      <c r="BG551" s="9"/>
      <c r="BH551" s="9"/>
      <c r="BI551" s="9"/>
    </row>
    <row r="552" spans="1:61" ht="18" customHeight="1" x14ac:dyDescent="0.3">
      <c r="A552" s="1">
        <v>2019</v>
      </c>
      <c r="B552" s="1">
        <v>253</v>
      </c>
      <c r="C552" s="2" t="s">
        <v>7792</v>
      </c>
      <c r="D552" s="1" t="s">
        <v>21</v>
      </c>
      <c r="E552" s="3">
        <f>IFERROR(MIN(PH_Bidders),0)</f>
        <v>32.9</v>
      </c>
      <c r="F552" s="3">
        <f>IFERROR(MAX(PH_Bidders),0)</f>
        <v>111</v>
      </c>
      <c r="G552" s="3">
        <f>IFERROR(AVERAGE(PH_Bidders),0)</f>
        <v>71.016666666666666</v>
      </c>
      <c r="H552" s="40" t="str">
        <f>tbl_PH[[#This Row],[Item '#]]&amp;"     "&amp;tbl_PH[[#This Row],[Description]]&amp;"     ("&amp;tbl_PH[[#This Row],[Unit]]&amp;")"</f>
        <v>253     Full Depth Pavement Repair (Full Depth including Aggregate Base) - Haul Routes     (SY)</v>
      </c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>
        <v>56.2</v>
      </c>
      <c r="Z552" s="40">
        <v>72</v>
      </c>
      <c r="AA552" s="40">
        <v>111</v>
      </c>
      <c r="AB552" s="40">
        <v>70</v>
      </c>
      <c r="AC552" s="40">
        <v>32.9</v>
      </c>
      <c r="AD552" s="40">
        <v>84</v>
      </c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3"/>
      <c r="BD552" s="9"/>
      <c r="BE552" s="9"/>
      <c r="BF552" s="9"/>
      <c r="BG552" s="9"/>
      <c r="BH552" s="9"/>
      <c r="BI552" s="9"/>
    </row>
    <row r="553" spans="1:61" ht="18" customHeight="1" x14ac:dyDescent="0.3">
      <c r="A553" s="1">
        <v>2019</v>
      </c>
      <c r="B553" s="1">
        <v>301</v>
      </c>
      <c r="C553" s="2" t="s">
        <v>5487</v>
      </c>
      <c r="D553" s="1" t="s">
        <v>14</v>
      </c>
      <c r="E553" s="3">
        <f>IFERROR(MIN(PH_Bidders),0)</f>
        <v>169.19</v>
      </c>
      <c r="F553" s="3">
        <f>IFERROR(MAX(PH_Bidders),0)</f>
        <v>221</v>
      </c>
      <c r="G553" s="3">
        <f>IFERROR(AVERAGE(PH_Bidders),0)</f>
        <v>186.90666666666667</v>
      </c>
      <c r="H553" s="40" t="str">
        <f>tbl_PH[[#This Row],[Item '#]]&amp;"     "&amp;tbl_PH[[#This Row],[Description]]&amp;"     ("&amp;tbl_PH[[#This Row],[Unit]]&amp;")"</f>
        <v>301     Asphalt Concrete Base - Roadways - 4"     (CY)</v>
      </c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>
        <v>188.6</v>
      </c>
      <c r="Z553" s="40">
        <v>182.65</v>
      </c>
      <c r="AA553" s="40">
        <v>221</v>
      </c>
      <c r="AB553" s="40">
        <v>190</v>
      </c>
      <c r="AC553" s="40">
        <v>169.19</v>
      </c>
      <c r="AD553" s="40">
        <v>170</v>
      </c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3"/>
      <c r="BD553" s="9"/>
      <c r="BE553" s="9"/>
      <c r="BF553" s="9"/>
      <c r="BG553" s="9"/>
      <c r="BH553" s="9"/>
      <c r="BI553" s="9"/>
    </row>
    <row r="554" spans="1:61" ht="18" customHeight="1" x14ac:dyDescent="0.3">
      <c r="A554" s="1">
        <v>2019</v>
      </c>
      <c r="B554" s="1">
        <v>304</v>
      </c>
      <c r="C554" s="2" t="s">
        <v>5058</v>
      </c>
      <c r="D554" s="1" t="s">
        <v>14</v>
      </c>
      <c r="E554" s="3">
        <f>IFERROR(MIN(PH_Bidders),0)</f>
        <v>41</v>
      </c>
      <c r="F554" s="3">
        <f>IFERROR(MAX(PH_Bidders),0)</f>
        <v>87.69</v>
      </c>
      <c r="G554" s="3">
        <f>IFERROR(AVERAGE(PH_Bidders),0)</f>
        <v>65.288333333333327</v>
      </c>
      <c r="H554" s="40" t="str">
        <f>tbl_PH[[#This Row],[Item '#]]&amp;"     "&amp;tbl_PH[[#This Row],[Description]]&amp;"     ("&amp;tbl_PH[[#This Row],[Unit]]&amp;")"</f>
        <v>304     Aggregate Base - RV Aprons &amp; RV Pads - 4"     (CY)</v>
      </c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>
        <v>77.959999999999994</v>
      </c>
      <c r="Z554" s="40">
        <v>87.69</v>
      </c>
      <c r="AA554" s="40">
        <v>41</v>
      </c>
      <c r="AB554" s="40">
        <v>50</v>
      </c>
      <c r="AC554" s="40">
        <v>85.08</v>
      </c>
      <c r="AD554" s="40">
        <v>50</v>
      </c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3"/>
      <c r="BD554" s="9"/>
      <c r="BE554" s="9"/>
      <c r="BF554" s="9"/>
      <c r="BG554" s="9"/>
      <c r="BH554" s="9"/>
      <c r="BI554" s="9"/>
    </row>
    <row r="555" spans="1:61" ht="18" customHeight="1" x14ac:dyDescent="0.3">
      <c r="A555" s="1">
        <v>2019</v>
      </c>
      <c r="B555" s="1">
        <v>304</v>
      </c>
      <c r="C555" s="2" t="s">
        <v>8394</v>
      </c>
      <c r="D555" s="1" t="s">
        <v>14</v>
      </c>
      <c r="E555" s="3">
        <f>IFERROR(MIN(PH_Bidders),0)</f>
        <v>41</v>
      </c>
      <c r="F555" s="3">
        <f>IFERROR(MAX(PH_Bidders),0)</f>
        <v>69.040000000000006</v>
      </c>
      <c r="G555" s="3">
        <f>IFERROR(AVERAGE(PH_Bidders),0)</f>
        <v>53.958333333333336</v>
      </c>
      <c r="H555" s="40" t="str">
        <f>tbl_PH[[#This Row],[Item '#]]&amp;"     "&amp;tbl_PH[[#This Row],[Description]]&amp;"     ("&amp;tbl_PH[[#This Row],[Unit]]&amp;")"</f>
        <v>304     Aggregate Base – Roadways - 6"     (CY)</v>
      </c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>
        <v>69.040000000000006</v>
      </c>
      <c r="Z555" s="40">
        <v>56.78</v>
      </c>
      <c r="AA555" s="40">
        <v>41</v>
      </c>
      <c r="AB555" s="40">
        <v>50</v>
      </c>
      <c r="AC555" s="40">
        <v>56.93</v>
      </c>
      <c r="AD555" s="40">
        <v>50</v>
      </c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3"/>
      <c r="BD555" s="9"/>
      <c r="BE555" s="9"/>
      <c r="BF555" s="9"/>
      <c r="BG555" s="9"/>
      <c r="BH555" s="9"/>
      <c r="BI555" s="9"/>
    </row>
    <row r="556" spans="1:61" ht="18" customHeight="1" x14ac:dyDescent="0.3">
      <c r="A556" s="1">
        <v>2019</v>
      </c>
      <c r="B556" s="1">
        <v>304</v>
      </c>
      <c r="C556" s="2" t="s">
        <v>8395</v>
      </c>
      <c r="D556" s="1" t="s">
        <v>14</v>
      </c>
      <c r="E556" s="3">
        <f>IFERROR(MIN(PH_Bidders),0)</f>
        <v>41</v>
      </c>
      <c r="F556" s="3">
        <f>IFERROR(MAX(PH_Bidders),0)</f>
        <v>111.66</v>
      </c>
      <c r="G556" s="3">
        <f>IFERROR(AVERAGE(PH_Bidders),0)</f>
        <v>69.378333333333345</v>
      </c>
      <c r="H556" s="40" t="str">
        <f>tbl_PH[[#This Row],[Item '#]]&amp;"     "&amp;tbl_PH[[#This Row],[Description]]&amp;"     ("&amp;tbl_PH[[#This Row],[Unit]]&amp;")"</f>
        <v>304     Aggregate Base - Multi-Use Path - 6"     (CY)</v>
      </c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>
        <v>84.69</v>
      </c>
      <c r="Z556" s="40">
        <v>111.66</v>
      </c>
      <c r="AA556" s="40">
        <v>41</v>
      </c>
      <c r="AB556" s="40">
        <v>50</v>
      </c>
      <c r="AC556" s="40">
        <v>78.92</v>
      </c>
      <c r="AD556" s="40">
        <v>50</v>
      </c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3"/>
      <c r="BD556" s="9"/>
      <c r="BE556" s="9"/>
      <c r="BF556" s="9"/>
      <c r="BG556" s="9"/>
      <c r="BH556" s="9"/>
      <c r="BI556" s="9"/>
    </row>
    <row r="557" spans="1:61" ht="18" customHeight="1" x14ac:dyDescent="0.3">
      <c r="A557" s="1">
        <v>2019</v>
      </c>
      <c r="B557" s="1">
        <v>304</v>
      </c>
      <c r="C557" s="2" t="s">
        <v>8396</v>
      </c>
      <c r="D557" s="1" t="s">
        <v>14</v>
      </c>
      <c r="E557" s="3">
        <f>IFERROR(MIN(PH_Bidders),0)</f>
        <v>41</v>
      </c>
      <c r="F557" s="3">
        <f>IFERROR(MAX(PH_Bidders),0)</f>
        <v>186.3</v>
      </c>
      <c r="G557" s="3">
        <f>IFERROR(AVERAGE(PH_Bidders),0)</f>
        <v>97.716666666666654</v>
      </c>
      <c r="H557" s="40" t="str">
        <f>tbl_PH[[#This Row],[Item '#]]&amp;"     "&amp;tbl_PH[[#This Row],[Description]]&amp;"     ("&amp;tbl_PH[[#This Row],[Unit]]&amp;")"</f>
        <v>304     Aggregate Base - Basketball Court - 4"     (CY)</v>
      </c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>
        <v>87.47</v>
      </c>
      <c r="Z557" s="40">
        <v>186.3</v>
      </c>
      <c r="AA557" s="40">
        <v>41</v>
      </c>
      <c r="AB557" s="40">
        <v>50</v>
      </c>
      <c r="AC557" s="40">
        <v>171.53</v>
      </c>
      <c r="AD557" s="40">
        <v>50</v>
      </c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3"/>
      <c r="BD557" s="9"/>
      <c r="BE557" s="9"/>
      <c r="BF557" s="9"/>
      <c r="BG557" s="9"/>
      <c r="BH557" s="9"/>
      <c r="BI557" s="9"/>
    </row>
    <row r="558" spans="1:61" ht="18" customHeight="1" x14ac:dyDescent="0.3">
      <c r="A558" s="1">
        <v>2019</v>
      </c>
      <c r="B558" s="1">
        <v>304</v>
      </c>
      <c r="C558" s="2" t="s">
        <v>6046</v>
      </c>
      <c r="D558" s="1" t="s">
        <v>14</v>
      </c>
      <c r="E558" s="3">
        <f>IFERROR(MIN(PH_Bidders),0)</f>
        <v>41</v>
      </c>
      <c r="F558" s="3">
        <f>IFERROR(MAX(PH_Bidders),0)</f>
        <v>554.86</v>
      </c>
      <c r="G558" s="3">
        <f>IFERROR(AVERAGE(PH_Bidders),0)</f>
        <v>154.76500000000001</v>
      </c>
      <c r="H558" s="40" t="str">
        <f>tbl_PH[[#This Row],[Item '#]]&amp;"     "&amp;tbl_PH[[#This Row],[Description]]&amp;"     ("&amp;tbl_PH[[#This Row],[Unit]]&amp;")"</f>
        <v>304     Aggregate Base - Trash Enclosure Foundation - 6"     (CY)</v>
      </c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>
        <v>87.73</v>
      </c>
      <c r="Z558" s="40">
        <v>145</v>
      </c>
      <c r="AA558" s="40">
        <v>41</v>
      </c>
      <c r="AB558" s="40">
        <v>50</v>
      </c>
      <c r="AC558" s="40">
        <v>554.86</v>
      </c>
      <c r="AD558" s="40">
        <v>50</v>
      </c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3"/>
      <c r="BD558" s="9"/>
      <c r="BE558" s="9"/>
      <c r="BF558" s="9"/>
      <c r="BG558" s="9"/>
      <c r="BH558" s="9"/>
      <c r="BI558" s="9"/>
    </row>
    <row r="559" spans="1:61" ht="18" customHeight="1" x14ac:dyDescent="0.3">
      <c r="A559" s="1">
        <v>2019</v>
      </c>
      <c r="B559" s="1">
        <v>441</v>
      </c>
      <c r="C559" s="2" t="s">
        <v>8397</v>
      </c>
      <c r="D559" s="1" t="s">
        <v>14</v>
      </c>
      <c r="E559" s="3">
        <f>IFERROR(MIN(PH_Bidders),0)</f>
        <v>127</v>
      </c>
      <c r="F559" s="3">
        <f>IFERROR(MAX(PH_Bidders),0)</f>
        <v>205.85</v>
      </c>
      <c r="G559" s="3">
        <f>IFERROR(AVERAGE(PH_Bidders),0)</f>
        <v>183.99833333333333</v>
      </c>
      <c r="H559" s="40" t="str">
        <f>tbl_PH[[#This Row],[Item '#]]&amp;"     "&amp;tbl_PH[[#This Row],[Description]]&amp;"     ("&amp;tbl_PH[[#This Row],[Unit]]&amp;")"</f>
        <v>441     Asphalt Concrete Intermediate Course, Type 2 (448) - Roadways - 1-3/4"     (CY)</v>
      </c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>
        <v>205.85</v>
      </c>
      <c r="Z559" s="40">
        <v>202.68</v>
      </c>
      <c r="AA559" s="40">
        <v>127</v>
      </c>
      <c r="AB559" s="40">
        <v>190</v>
      </c>
      <c r="AC559" s="40">
        <v>183.46</v>
      </c>
      <c r="AD559" s="40">
        <v>195</v>
      </c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3"/>
      <c r="BD559" s="9"/>
      <c r="BE559" s="9"/>
      <c r="BF559" s="9"/>
      <c r="BG559" s="9"/>
      <c r="BH559" s="9"/>
      <c r="BI559" s="9"/>
    </row>
    <row r="560" spans="1:61" ht="18" customHeight="1" x14ac:dyDescent="0.3">
      <c r="A560" s="1">
        <v>2019</v>
      </c>
      <c r="B560" s="1">
        <v>441</v>
      </c>
      <c r="C560" s="2" t="s">
        <v>8398</v>
      </c>
      <c r="D560" s="1" t="s">
        <v>14</v>
      </c>
      <c r="E560" s="3">
        <f>IFERROR(MIN(PH_Bidders),0)</f>
        <v>207.65</v>
      </c>
      <c r="F560" s="3">
        <f>IFERROR(MAX(PH_Bidders),0)</f>
        <v>241.57</v>
      </c>
      <c r="G560" s="3">
        <f>IFERROR(AVERAGE(PH_Bidders),0)</f>
        <v>225.17</v>
      </c>
      <c r="H560" s="40" t="str">
        <f>tbl_PH[[#This Row],[Item '#]]&amp;"     "&amp;tbl_PH[[#This Row],[Description]]&amp;"     ("&amp;tbl_PH[[#This Row],[Unit]]&amp;")"</f>
        <v>441     Asphalt Concrete Surface Course, Type I (448) - Roadways - 1-1/4"     (CY)</v>
      </c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>
        <v>220.8</v>
      </c>
      <c r="Z560" s="40">
        <v>241.57</v>
      </c>
      <c r="AA560" s="40">
        <v>241</v>
      </c>
      <c r="AB560" s="40">
        <v>220</v>
      </c>
      <c r="AC560" s="40">
        <v>207.65</v>
      </c>
      <c r="AD560" s="40">
        <v>220</v>
      </c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3"/>
      <c r="BD560" s="9"/>
      <c r="BE560" s="9"/>
      <c r="BF560" s="9"/>
      <c r="BG560" s="9"/>
      <c r="BH560" s="9"/>
      <c r="BI560" s="9"/>
    </row>
    <row r="561" spans="1:61" ht="18" customHeight="1" x14ac:dyDescent="0.3">
      <c r="A561" s="1">
        <v>2019</v>
      </c>
      <c r="B561" s="1">
        <v>441</v>
      </c>
      <c r="C561" s="2" t="s">
        <v>8399</v>
      </c>
      <c r="D561" s="1" t="s">
        <v>14</v>
      </c>
      <c r="E561" s="3">
        <f>IFERROR(MIN(PH_Bidders),0)</f>
        <v>220.8</v>
      </c>
      <c r="F561" s="3">
        <f>IFERROR(MAX(PH_Bidders),0)</f>
        <v>400</v>
      </c>
      <c r="G561" s="3">
        <f>IFERROR(AVERAGE(PH_Bidders),0)</f>
        <v>299.32</v>
      </c>
      <c r="H561" s="40" t="str">
        <f>tbl_PH[[#This Row],[Item '#]]&amp;"     "&amp;tbl_PH[[#This Row],[Description]]&amp;"     ("&amp;tbl_PH[[#This Row],[Unit]]&amp;")"</f>
        <v>441     Asphalt Concrete Surface Course, Type I (448) - Multi-Use Path - 2-1/2”     (CY)</v>
      </c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>
        <v>220.8</v>
      </c>
      <c r="Z561" s="40">
        <v>241.57</v>
      </c>
      <c r="AA561" s="40">
        <v>345</v>
      </c>
      <c r="AB561" s="40">
        <v>347</v>
      </c>
      <c r="AC561" s="40">
        <v>241.55</v>
      </c>
      <c r="AD561" s="40">
        <v>400</v>
      </c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3"/>
      <c r="BD561" s="9"/>
      <c r="BE561" s="9"/>
      <c r="BF561" s="9"/>
      <c r="BG561" s="9"/>
      <c r="BH561" s="9"/>
      <c r="BI561" s="9"/>
    </row>
    <row r="562" spans="1:61" ht="18" customHeight="1" x14ac:dyDescent="0.3">
      <c r="A562" s="1">
        <v>2019</v>
      </c>
      <c r="B562" s="1">
        <v>451</v>
      </c>
      <c r="C562" s="2" t="s">
        <v>5071</v>
      </c>
      <c r="D562" s="1" t="s">
        <v>21</v>
      </c>
      <c r="E562" s="3">
        <f>IFERROR(MIN(PH_Bidders),0)</f>
        <v>4</v>
      </c>
      <c r="F562" s="3">
        <f>IFERROR(MAX(PH_Bidders),0)</f>
        <v>78</v>
      </c>
      <c r="G562" s="3">
        <f>IFERROR(AVERAGE(PH_Bidders),0)</f>
        <v>56.49666666666667</v>
      </c>
      <c r="H562" s="40" t="str">
        <f>tbl_PH[[#This Row],[Item '#]]&amp;"     "&amp;tbl_PH[[#This Row],[Description]]&amp;"     ("&amp;tbl_PH[[#This Row],[Unit]]&amp;")"</f>
        <v>451     Concrete Multi-Sport Court Facility – 4” w/6X6X6 Welded Wire Fabric Mesh     (SY)</v>
      </c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>
        <v>58.97</v>
      </c>
      <c r="Z562" s="40">
        <v>61.78</v>
      </c>
      <c r="AA562" s="40">
        <v>4</v>
      </c>
      <c r="AB562" s="40">
        <v>69</v>
      </c>
      <c r="AC562" s="40">
        <v>67.23</v>
      </c>
      <c r="AD562" s="40">
        <v>78</v>
      </c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3"/>
      <c r="BD562" s="9"/>
      <c r="BE562" s="9"/>
      <c r="BF562" s="9"/>
      <c r="BG562" s="9"/>
      <c r="BH562" s="9"/>
      <c r="BI562" s="9"/>
    </row>
    <row r="563" spans="1:61" ht="18" customHeight="1" x14ac:dyDescent="0.3">
      <c r="A563" s="1">
        <v>2019</v>
      </c>
      <c r="B563" s="1">
        <v>451</v>
      </c>
      <c r="C563" s="2" t="s">
        <v>7801</v>
      </c>
      <c r="D563" s="1" t="s">
        <v>21</v>
      </c>
      <c r="E563" s="3">
        <f>IFERROR(MIN(PH_Bidders),0)</f>
        <v>52</v>
      </c>
      <c r="F563" s="3">
        <f>IFERROR(MAX(PH_Bidders),0)</f>
        <v>188.67</v>
      </c>
      <c r="G563" s="3">
        <f>IFERROR(AVERAGE(PH_Bidders),0)</f>
        <v>101.125</v>
      </c>
      <c r="H563" s="40" t="str">
        <f>tbl_PH[[#This Row],[Item '#]]&amp;"     "&amp;tbl_PH[[#This Row],[Description]]&amp;"     ("&amp;tbl_PH[[#This Row],[Unit]]&amp;")"</f>
        <v>451     Reinforced Concrete Pavement – Trash Enclosure-Class QC1 –8”     (SY)</v>
      </c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>
        <v>67.31</v>
      </c>
      <c r="Z563" s="40">
        <v>121.77</v>
      </c>
      <c r="AA563" s="40">
        <v>52</v>
      </c>
      <c r="AB563" s="40">
        <v>87</v>
      </c>
      <c r="AC563" s="40">
        <v>188.67</v>
      </c>
      <c r="AD563" s="40">
        <v>90</v>
      </c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3"/>
      <c r="BD563" s="9"/>
      <c r="BE563" s="9"/>
      <c r="BF563" s="9"/>
      <c r="BG563" s="9"/>
      <c r="BH563" s="9"/>
      <c r="BI563" s="9"/>
    </row>
    <row r="564" spans="1:61" ht="18" customHeight="1" x14ac:dyDescent="0.3">
      <c r="A564" s="1">
        <v>2019</v>
      </c>
      <c r="B564" s="1">
        <v>452</v>
      </c>
      <c r="C564" s="2" t="s">
        <v>8400</v>
      </c>
      <c r="D564" s="1" t="s">
        <v>21</v>
      </c>
      <c r="E564" s="3">
        <f>IFERROR(MIN(PH_Bidders),0)</f>
        <v>38.53</v>
      </c>
      <c r="F564" s="3">
        <f>IFERROR(MAX(PH_Bidders),0)</f>
        <v>65</v>
      </c>
      <c r="G564" s="3">
        <f>IFERROR(AVERAGE(PH_Bidders),0)</f>
        <v>50.706666666666671</v>
      </c>
      <c r="H564" s="40" t="str">
        <f>tbl_PH[[#This Row],[Item '#]]&amp;"     "&amp;tbl_PH[[#This Row],[Description]]&amp;"     ("&amp;tbl_PH[[#This Row],[Unit]]&amp;")"</f>
        <v>452     Non-Reinforced Concrete Pavement – Class QC1 - RV Aprons &amp; RV Pads - 5"     (SY)</v>
      </c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>
        <v>38.53</v>
      </c>
      <c r="Z564" s="40">
        <v>40.549999999999997</v>
      </c>
      <c r="AA564" s="40">
        <v>52</v>
      </c>
      <c r="AB564" s="40">
        <v>65</v>
      </c>
      <c r="AC564" s="40">
        <v>52.16</v>
      </c>
      <c r="AD564" s="40">
        <v>56</v>
      </c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3"/>
      <c r="BD564" s="9"/>
      <c r="BE564" s="9"/>
      <c r="BF564" s="9"/>
      <c r="BG564" s="9"/>
      <c r="BH564" s="9"/>
      <c r="BI564" s="9"/>
    </row>
    <row r="565" spans="1:61" ht="18" customHeight="1" x14ac:dyDescent="0.3">
      <c r="A565" s="1">
        <v>2019</v>
      </c>
      <c r="B565" s="1">
        <v>608</v>
      </c>
      <c r="C565" s="2" t="s">
        <v>8401</v>
      </c>
      <c r="D565" s="1" t="s">
        <v>21</v>
      </c>
      <c r="E565" s="3">
        <f>IFERROR(MIN(PH_Bidders),0)</f>
        <v>45</v>
      </c>
      <c r="F565" s="3">
        <f>IFERROR(MAX(PH_Bidders),0)</f>
        <v>304.42</v>
      </c>
      <c r="G565" s="3">
        <f>IFERROR(AVERAGE(PH_Bidders),0)</f>
        <v>124.88</v>
      </c>
      <c r="H565" s="40" t="str">
        <f>tbl_PH[[#This Row],[Item '#]]&amp;"     "&amp;tbl_PH[[#This Row],[Description]]&amp;"     ("&amp;tbl_PH[[#This Row],[Unit]]&amp;")"</f>
        <v>608     Concrete Walk – 4”     (SY)</v>
      </c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>
        <v>304.42</v>
      </c>
      <c r="Z565" s="40">
        <v>83.86</v>
      </c>
      <c r="AA565" s="40">
        <v>59</v>
      </c>
      <c r="AB565" s="40">
        <v>60</v>
      </c>
      <c r="AC565" s="40">
        <v>197</v>
      </c>
      <c r="AD565" s="40">
        <v>45</v>
      </c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3"/>
      <c r="BD565" s="9"/>
      <c r="BE565" s="9"/>
      <c r="BF565" s="9"/>
      <c r="BG565" s="9"/>
      <c r="BH565" s="9"/>
      <c r="BI565" s="9"/>
    </row>
    <row r="566" spans="1:61" ht="18" customHeight="1" x14ac:dyDescent="0.3">
      <c r="A566" s="1">
        <v>2019</v>
      </c>
      <c r="B566" s="1">
        <v>630</v>
      </c>
      <c r="C566" s="2" t="s">
        <v>5075</v>
      </c>
      <c r="D566" s="1" t="s">
        <v>59</v>
      </c>
      <c r="E566" s="3">
        <f>IFERROR(MIN(PH_Bidders),0)</f>
        <v>250</v>
      </c>
      <c r="F566" s="3">
        <f>IFERROR(MAX(PH_Bidders),0)</f>
        <v>6534</v>
      </c>
      <c r="G566" s="3">
        <f>IFERROR(AVERAGE(PH_Bidders),0)</f>
        <v>1696.2333333333333</v>
      </c>
      <c r="H566" s="40" t="str">
        <f>tbl_PH[[#This Row],[Item '#]]&amp;"     "&amp;tbl_PH[[#This Row],[Description]]&amp;"     ("&amp;tbl_PH[[#This Row],[Unit]]&amp;")"</f>
        <v>630     Traffic Control / Parking Signage     (EA)</v>
      </c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>
        <v>336.38</v>
      </c>
      <c r="Z566" s="40">
        <v>707.02</v>
      </c>
      <c r="AA566" s="40">
        <v>350</v>
      </c>
      <c r="AB566" s="40">
        <v>2000</v>
      </c>
      <c r="AC566" s="40">
        <v>6534</v>
      </c>
      <c r="AD566" s="40">
        <v>250</v>
      </c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3"/>
      <c r="BD566" s="9"/>
      <c r="BE566" s="9"/>
      <c r="BF566" s="9"/>
      <c r="BG566" s="9"/>
      <c r="BH566" s="9"/>
      <c r="BI566" s="9"/>
    </row>
    <row r="567" spans="1:61" ht="18" customHeight="1" x14ac:dyDescent="0.3">
      <c r="A567" s="1">
        <v>2019</v>
      </c>
      <c r="B567" s="1" t="s">
        <v>5053</v>
      </c>
      <c r="C567" s="2" t="s">
        <v>6057</v>
      </c>
      <c r="D567" s="1" t="s">
        <v>12</v>
      </c>
      <c r="E567" s="3">
        <f>IFERROR(MIN(PH_Bidders),0)</f>
        <v>76</v>
      </c>
      <c r="F567" s="3">
        <f>IFERROR(MAX(PH_Bidders),0)</f>
        <v>97.12</v>
      </c>
      <c r="G567" s="3">
        <f>IFERROR(AVERAGE(PH_Bidders),0)</f>
        <v>86.634999999999991</v>
      </c>
      <c r="H567" s="40" t="str">
        <f>tbl_PH[[#This Row],[Item '#]]&amp;"     "&amp;tbl_PH[[#This Row],[Description]]&amp;"     ("&amp;tbl_PH[[#This Row],[Unit]]&amp;")"</f>
        <v>Special     Sanitary Sewer Conduit w/304 backfill - 8" SDR 35 PVC - Installed Complete     (LF)</v>
      </c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>
        <v>97.12</v>
      </c>
      <c r="Z567" s="40">
        <v>78.5</v>
      </c>
      <c r="AA567" s="40">
        <v>84</v>
      </c>
      <c r="AB567" s="40">
        <v>90</v>
      </c>
      <c r="AC567" s="40">
        <v>94.19</v>
      </c>
      <c r="AD567" s="40">
        <v>76</v>
      </c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3"/>
      <c r="BD567" s="9"/>
      <c r="BE567" s="9"/>
      <c r="BF567" s="9"/>
      <c r="BG567" s="9"/>
      <c r="BH567" s="9"/>
      <c r="BI567" s="9"/>
    </row>
    <row r="568" spans="1:61" ht="18" customHeight="1" x14ac:dyDescent="0.3">
      <c r="A568" s="1">
        <v>2019</v>
      </c>
      <c r="B568" s="1" t="s">
        <v>5053</v>
      </c>
      <c r="C568" s="2" t="s">
        <v>6058</v>
      </c>
      <c r="D568" s="1" t="s">
        <v>12</v>
      </c>
      <c r="E568" s="3">
        <f>IFERROR(MIN(PH_Bidders),0)</f>
        <v>33</v>
      </c>
      <c r="F568" s="3">
        <f>IFERROR(MAX(PH_Bidders),0)</f>
        <v>64</v>
      </c>
      <c r="G568" s="3">
        <f>IFERROR(AVERAGE(PH_Bidders),0)</f>
        <v>52.629999999999995</v>
      </c>
      <c r="H568" s="40" t="str">
        <f>tbl_PH[[#This Row],[Item '#]]&amp;"     "&amp;tbl_PH[[#This Row],[Description]]&amp;"     ("&amp;tbl_PH[[#This Row],[Unit]]&amp;")"</f>
        <v>Special     Sanitary Sewer Conduit w/native backfill - 8" SDR 35 PVC - Installed Complete     (LF)</v>
      </c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>
        <v>59.3</v>
      </c>
      <c r="Z568" s="40">
        <v>33</v>
      </c>
      <c r="AA568" s="40">
        <v>48</v>
      </c>
      <c r="AB568" s="40">
        <v>55</v>
      </c>
      <c r="AC568" s="40">
        <v>56.48</v>
      </c>
      <c r="AD568" s="40">
        <v>64</v>
      </c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3"/>
      <c r="BD568" s="9"/>
      <c r="BE568" s="9"/>
      <c r="BF568" s="9"/>
      <c r="BG568" s="9"/>
      <c r="BH568" s="9"/>
      <c r="BI568" s="9"/>
    </row>
    <row r="569" spans="1:61" ht="18" customHeight="1" x14ac:dyDescent="0.3">
      <c r="A569" s="1">
        <v>2019</v>
      </c>
      <c r="B569" s="1" t="s">
        <v>5053</v>
      </c>
      <c r="C569" s="2" t="s">
        <v>5087</v>
      </c>
      <c r="D569" s="1" t="s">
        <v>59</v>
      </c>
      <c r="E569" s="3">
        <f>IFERROR(MIN(PH_Bidders),0)</f>
        <v>2000</v>
      </c>
      <c r="F569" s="3">
        <f>IFERROR(MAX(PH_Bidders),0)</f>
        <v>4250</v>
      </c>
      <c r="G569" s="3">
        <f>IFERROR(AVERAGE(PH_Bidders),0)</f>
        <v>3346.4749999999999</v>
      </c>
      <c r="H569" s="40" t="str">
        <f>tbl_PH[[#This Row],[Item '#]]&amp;"     "&amp;tbl_PH[[#This Row],[Description]]&amp;"     ("&amp;tbl_PH[[#This Row],[Unit]]&amp;")"</f>
        <v>Special     Sanitary - 48" Manhole     (EA)</v>
      </c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>
        <v>4104.68</v>
      </c>
      <c r="Z569" s="40">
        <v>3268</v>
      </c>
      <c r="AA569" s="40">
        <v>3600</v>
      </c>
      <c r="AB569" s="40">
        <v>2000</v>
      </c>
      <c r="AC569" s="40">
        <v>2856.17</v>
      </c>
      <c r="AD569" s="40">
        <v>4250</v>
      </c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3"/>
      <c r="BD569" s="9"/>
      <c r="BE569" s="9"/>
      <c r="BF569" s="9"/>
      <c r="BG569" s="9"/>
      <c r="BH569" s="9"/>
      <c r="BI569" s="9"/>
    </row>
    <row r="570" spans="1:61" ht="18" customHeight="1" x14ac:dyDescent="0.3">
      <c r="A570" s="1">
        <v>2019</v>
      </c>
      <c r="B570" s="1" t="s">
        <v>5053</v>
      </c>
      <c r="C570" s="2" t="s">
        <v>8402</v>
      </c>
      <c r="D570" s="1" t="s">
        <v>59</v>
      </c>
      <c r="E570" s="3">
        <f>IFERROR(MIN(PH_Bidders),0)</f>
        <v>1000</v>
      </c>
      <c r="F570" s="3">
        <f>IFERROR(MAX(PH_Bidders),0)</f>
        <v>3400</v>
      </c>
      <c r="G570" s="3">
        <f>IFERROR(AVERAGE(PH_Bidders),0)</f>
        <v>2026.8400000000001</v>
      </c>
      <c r="H570" s="40" t="str">
        <f>tbl_PH[[#This Row],[Item '#]]&amp;"     "&amp;tbl_PH[[#This Row],[Description]]&amp;"     ("&amp;tbl_PH[[#This Row],[Unit]]&amp;")"</f>
        <v>Special     Connect 8" Sanitary to Ex. MH     (EA)</v>
      </c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>
        <v>1332.09</v>
      </c>
      <c r="Z570" s="40">
        <v>1180</v>
      </c>
      <c r="AA570" s="40">
        <v>1000</v>
      </c>
      <c r="AB570" s="40">
        <v>2500</v>
      </c>
      <c r="AC570" s="40">
        <v>2748.95</v>
      </c>
      <c r="AD570" s="40">
        <v>3400</v>
      </c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3"/>
      <c r="BD570" s="9"/>
      <c r="BE570" s="9"/>
      <c r="BF570" s="9"/>
      <c r="BG570" s="9"/>
      <c r="BH570" s="9"/>
      <c r="BI570" s="9"/>
    </row>
    <row r="571" spans="1:61" ht="18" customHeight="1" x14ac:dyDescent="0.3">
      <c r="A571" s="1">
        <v>2019</v>
      </c>
      <c r="B571" s="1" t="s">
        <v>5053</v>
      </c>
      <c r="C571" s="2" t="s">
        <v>6060</v>
      </c>
      <c r="D571" s="1" t="s">
        <v>8403</v>
      </c>
      <c r="E571" s="3">
        <f>IFERROR(MIN(PH_Bidders),0)</f>
        <v>35.53</v>
      </c>
      <c r="F571" s="3">
        <f>IFERROR(MAX(PH_Bidders),0)</f>
        <v>66.33</v>
      </c>
      <c r="G571" s="3">
        <f>IFERROR(AVERAGE(PH_Bidders),0)</f>
        <v>53.06</v>
      </c>
      <c r="H571" s="40" t="str">
        <f>tbl_PH[[#This Row],[Item '#]]&amp;"     "&amp;tbl_PH[[#This Row],[Description]]&amp;"     ("&amp;tbl_PH[[#This Row],[Unit]]&amp;")"</f>
        <v>Special     Sanitary Lateral w/304 backfill (4" PVC lateral, wye connection, connection cap, cleanout)     (LFF)</v>
      </c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>
        <v>66.33</v>
      </c>
      <c r="Z571" s="40">
        <v>64.5</v>
      </c>
      <c r="AA571" s="40">
        <v>40</v>
      </c>
      <c r="AB571" s="40">
        <v>54</v>
      </c>
      <c r="AC571" s="40">
        <v>35.53</v>
      </c>
      <c r="AD571" s="40">
        <v>58</v>
      </c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3"/>
      <c r="BD571" s="9"/>
      <c r="BE571" s="9"/>
      <c r="BF571" s="9"/>
      <c r="BG571" s="9"/>
      <c r="BH571" s="9"/>
      <c r="BI571" s="9"/>
    </row>
    <row r="572" spans="1:61" ht="18" customHeight="1" x14ac:dyDescent="0.3">
      <c r="A572" s="1">
        <v>2019</v>
      </c>
      <c r="B572" s="1" t="s">
        <v>5053</v>
      </c>
      <c r="C572" s="2" t="s">
        <v>6061</v>
      </c>
      <c r="D572" s="1" t="s">
        <v>12</v>
      </c>
      <c r="E572" s="3">
        <f>IFERROR(MIN(PH_Bidders),0)</f>
        <v>30</v>
      </c>
      <c r="F572" s="3">
        <f>IFERROR(MAX(PH_Bidders),0)</f>
        <v>52</v>
      </c>
      <c r="G572" s="3">
        <f>IFERROR(AVERAGE(PH_Bidders),0)</f>
        <v>38.44</v>
      </c>
      <c r="H572" s="40" t="str">
        <f>tbl_PH[[#This Row],[Item '#]]&amp;"     "&amp;tbl_PH[[#This Row],[Description]]&amp;"     ("&amp;tbl_PH[[#This Row],[Unit]]&amp;")"</f>
        <v>Special     Sanitary Lateral w/native backfill (4" PVC lateral, wye connection, connection cap, cleanout)     (LF)</v>
      </c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>
        <v>38.94</v>
      </c>
      <c r="Z572" s="40">
        <v>43.5</v>
      </c>
      <c r="AA572" s="40">
        <v>32</v>
      </c>
      <c r="AB572" s="40">
        <v>30</v>
      </c>
      <c r="AC572" s="40">
        <v>34.200000000000003</v>
      </c>
      <c r="AD572" s="40">
        <v>52</v>
      </c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3"/>
      <c r="BD572" s="9"/>
      <c r="BE572" s="9"/>
      <c r="BF572" s="9"/>
      <c r="BG572" s="9"/>
      <c r="BH572" s="9"/>
      <c r="BI572" s="9"/>
    </row>
    <row r="573" spans="1:61" ht="18" customHeight="1" x14ac:dyDescent="0.3">
      <c r="A573" s="1">
        <v>2019</v>
      </c>
      <c r="B573" s="1" t="s">
        <v>5053</v>
      </c>
      <c r="C573" s="2" t="s">
        <v>8404</v>
      </c>
      <c r="D573" s="1" t="s">
        <v>8403</v>
      </c>
      <c r="E573" s="3">
        <f>IFERROR(MIN(PH_Bidders),0)</f>
        <v>20</v>
      </c>
      <c r="F573" s="3">
        <f>IFERROR(MAX(PH_Bidders),0)</f>
        <v>145</v>
      </c>
      <c r="G573" s="3">
        <f>IFERROR(AVERAGE(PH_Bidders),0)</f>
        <v>60.431666666666672</v>
      </c>
      <c r="H573" s="40" t="str">
        <f>tbl_PH[[#This Row],[Item '#]]&amp;"     "&amp;tbl_PH[[#This Row],[Description]]&amp;"     ("&amp;tbl_PH[[#This Row],[Unit]]&amp;")"</f>
        <v>Special     Primary Electrical Underground Conduit &amp; Trench Installation (Primary 1-3") - Installed By Contractor     (LFF)</v>
      </c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>
        <v>45.06</v>
      </c>
      <c r="Z573" s="40">
        <v>23.09</v>
      </c>
      <c r="AA573" s="40">
        <v>20</v>
      </c>
      <c r="AB573" s="40">
        <v>145</v>
      </c>
      <c r="AC573" s="40">
        <v>24.44</v>
      </c>
      <c r="AD573" s="40">
        <v>105</v>
      </c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3"/>
      <c r="BD573" s="9"/>
      <c r="BE573" s="9"/>
      <c r="BF573" s="9"/>
      <c r="BG573" s="9"/>
      <c r="BH573" s="9"/>
      <c r="BI573" s="9"/>
    </row>
    <row r="574" spans="1:61" ht="18" customHeight="1" x14ac:dyDescent="0.3">
      <c r="A574" s="1">
        <v>2019</v>
      </c>
      <c r="B574" s="1" t="s">
        <v>5053</v>
      </c>
      <c r="C574" s="2" t="s">
        <v>8405</v>
      </c>
      <c r="D574" s="1" t="s">
        <v>12</v>
      </c>
      <c r="E574" s="3">
        <f>IFERROR(MIN(PH_Bidders),0)</f>
        <v>8</v>
      </c>
      <c r="F574" s="3">
        <f>IFERROR(MAX(PH_Bidders),0)</f>
        <v>31.18</v>
      </c>
      <c r="G574" s="3">
        <f>IFERROR(AVERAGE(PH_Bidders),0)</f>
        <v>18.77</v>
      </c>
      <c r="H574" s="40" t="str">
        <f>tbl_PH[[#This Row],[Item '#]]&amp;"     "&amp;tbl_PH[[#This Row],[Description]]&amp;"     ("&amp;tbl_PH[[#This Row],[Unit]]&amp;")"</f>
        <v>Special     Secondary Electrical Underground Conduit &amp; Trench (Secondary 2-4") - Installed By Contractor     (LF)</v>
      </c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>
        <v>8</v>
      </c>
      <c r="Z574" s="40">
        <v>23.44</v>
      </c>
      <c r="AA574" s="40">
        <v>10</v>
      </c>
      <c r="AB574" s="40">
        <v>16</v>
      </c>
      <c r="AC574" s="40">
        <v>31.18</v>
      </c>
      <c r="AD574" s="40">
        <v>24</v>
      </c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3"/>
      <c r="BD574" s="9"/>
      <c r="BE574" s="9"/>
      <c r="BF574" s="9"/>
      <c r="BG574" s="9"/>
      <c r="BH574" s="9"/>
      <c r="BI574" s="9"/>
    </row>
    <row r="575" spans="1:61" ht="18" customHeight="1" x14ac:dyDescent="0.3">
      <c r="A575" s="1">
        <v>2019</v>
      </c>
      <c r="B575" s="1" t="s">
        <v>5053</v>
      </c>
      <c r="C575" s="2" t="s">
        <v>5093</v>
      </c>
      <c r="D575" s="1" t="s">
        <v>59</v>
      </c>
      <c r="E575" s="3">
        <f>IFERROR(MIN(PH_Bidders),0)</f>
        <v>20738.55</v>
      </c>
      <c r="F575" s="3">
        <f>IFERROR(MAX(PH_Bidders),0)</f>
        <v>45000</v>
      </c>
      <c r="G575" s="3">
        <f>IFERROR(AVERAGE(PH_Bidders),0)</f>
        <v>31404.424999999999</v>
      </c>
      <c r="H575" s="40" t="str">
        <f>tbl_PH[[#This Row],[Item '#]]&amp;"     "&amp;tbl_PH[[#This Row],[Description]]&amp;"     ("&amp;tbl_PH[[#This Row],[Unit]]&amp;")"</f>
        <v>Special     Main Distribution Panels     (EA)</v>
      </c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>
        <v>36800</v>
      </c>
      <c r="Z575" s="40">
        <v>22388</v>
      </c>
      <c r="AA575" s="40">
        <v>40000</v>
      </c>
      <c r="AB575" s="40">
        <v>45000</v>
      </c>
      <c r="AC575" s="40">
        <v>20738.55</v>
      </c>
      <c r="AD575" s="40">
        <v>23500</v>
      </c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3"/>
      <c r="BD575" s="9"/>
      <c r="BE575" s="9"/>
      <c r="BF575" s="9"/>
      <c r="BG575" s="9"/>
      <c r="BH575" s="9"/>
      <c r="BI575" s="9"/>
    </row>
    <row r="576" spans="1:61" ht="18" customHeight="1" x14ac:dyDescent="0.3">
      <c r="A576" s="1">
        <v>2019</v>
      </c>
      <c r="B576" s="1" t="s">
        <v>5053</v>
      </c>
      <c r="C576" s="2" t="s">
        <v>8406</v>
      </c>
      <c r="D576" s="1" t="s">
        <v>59</v>
      </c>
      <c r="E576" s="3">
        <f>IFERROR(MIN(PH_Bidders),0)</f>
        <v>653.33000000000004</v>
      </c>
      <c r="F576" s="3">
        <f>IFERROR(MAX(PH_Bidders),0)</f>
        <v>11000</v>
      </c>
      <c r="G576" s="3">
        <f>IFERROR(AVERAGE(PH_Bidders),0)</f>
        <v>3715.0183333333334</v>
      </c>
      <c r="H576" s="40" t="str">
        <f>tbl_PH[[#This Row],[Item '#]]&amp;"     "&amp;tbl_PH[[#This Row],[Description]]&amp;"     ("&amp;tbl_PH[[#This Row],[Unit]]&amp;")"</f>
        <v>Special     Distribution Panel Concrete Base     (EA)</v>
      </c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>
        <v>3372.78</v>
      </c>
      <c r="Z576" s="40">
        <v>3064</v>
      </c>
      <c r="AA576" s="40">
        <v>1000</v>
      </c>
      <c r="AB576" s="40">
        <v>11000</v>
      </c>
      <c r="AC576" s="40">
        <v>653.33000000000004</v>
      </c>
      <c r="AD576" s="40">
        <v>3200</v>
      </c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3"/>
      <c r="BD576" s="9"/>
      <c r="BE576" s="9"/>
      <c r="BF576" s="9"/>
      <c r="BG576" s="9"/>
      <c r="BH576" s="9"/>
      <c r="BI576" s="9"/>
    </row>
    <row r="577" spans="1:61" ht="18" customHeight="1" x14ac:dyDescent="0.3">
      <c r="A577" s="1">
        <v>2019</v>
      </c>
      <c r="B577" s="1" t="s">
        <v>5053</v>
      </c>
      <c r="C577" s="2" t="s">
        <v>5094</v>
      </c>
      <c r="D577" s="1" t="s">
        <v>59</v>
      </c>
      <c r="E577" s="3">
        <f>IFERROR(MIN(PH_Bidders),0)</f>
        <v>589</v>
      </c>
      <c r="F577" s="3">
        <f>IFERROR(MAX(PH_Bidders),0)</f>
        <v>1900</v>
      </c>
      <c r="G577" s="3">
        <f>IFERROR(AVERAGE(PH_Bidders),0)</f>
        <v>1198.22</v>
      </c>
      <c r="H577" s="40" t="str">
        <f>tbl_PH[[#This Row],[Item '#]]&amp;"     "&amp;tbl_PH[[#This Row],[Description]]&amp;"     ("&amp;tbl_PH[[#This Row],[Unit]]&amp;")"</f>
        <v>Special     Electrical Junction Box     (EA)</v>
      </c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>
        <v>1127</v>
      </c>
      <c r="Z577" s="40">
        <v>589</v>
      </c>
      <c r="AA577" s="40">
        <v>1500</v>
      </c>
      <c r="AB577" s="40">
        <v>1900</v>
      </c>
      <c r="AC577" s="40">
        <v>873.32</v>
      </c>
      <c r="AD577" s="40">
        <v>1200</v>
      </c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3"/>
      <c r="BD577" s="9"/>
      <c r="BE577" s="9"/>
      <c r="BF577" s="9"/>
      <c r="BG577" s="9"/>
      <c r="BH577" s="9"/>
      <c r="BI577" s="9"/>
    </row>
    <row r="578" spans="1:61" ht="18" customHeight="1" x14ac:dyDescent="0.3">
      <c r="A578" s="1">
        <v>2019</v>
      </c>
      <c r="B578" s="1" t="s">
        <v>5053</v>
      </c>
      <c r="C578" s="2" t="s">
        <v>8407</v>
      </c>
      <c r="D578" s="1" t="s">
        <v>12</v>
      </c>
      <c r="E578" s="3">
        <f>IFERROR(MIN(PH_Bidders),0)</f>
        <v>17.57</v>
      </c>
      <c r="F578" s="3">
        <f>IFERROR(MAX(PH_Bidders),0)</f>
        <v>32</v>
      </c>
      <c r="G578" s="3">
        <f>IFERROR(AVERAGE(PH_Bidders),0)</f>
        <v>24.706666666666667</v>
      </c>
      <c r="H578" s="40" t="str">
        <f>tbl_PH[[#This Row],[Item '#]]&amp;"     "&amp;tbl_PH[[#This Row],[Description]]&amp;"     ("&amp;tbl_PH[[#This Row],[Unit]]&amp;")"</f>
        <v>Special     Electrical Distribution Cable, Multiple Conduit (Secondary)     (LF)</v>
      </c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>
        <v>27.17</v>
      </c>
      <c r="Z578" s="40">
        <v>19.5</v>
      </c>
      <c r="AA578" s="40">
        <v>32</v>
      </c>
      <c r="AB578" s="40">
        <v>32</v>
      </c>
      <c r="AC578" s="40">
        <v>17.57</v>
      </c>
      <c r="AD578" s="40">
        <v>20</v>
      </c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3"/>
      <c r="BD578" s="9"/>
      <c r="BE578" s="9"/>
      <c r="BF578" s="9"/>
      <c r="BG578" s="9"/>
      <c r="BH578" s="9"/>
      <c r="BI578" s="9"/>
    </row>
    <row r="579" spans="1:61" ht="18" customHeight="1" x14ac:dyDescent="0.3">
      <c r="A579" s="1">
        <v>2019</v>
      </c>
      <c r="B579" s="1" t="s">
        <v>5053</v>
      </c>
      <c r="C579" s="2" t="s">
        <v>8408</v>
      </c>
      <c r="D579" s="1" t="s">
        <v>59</v>
      </c>
      <c r="E579" s="3">
        <f>IFERROR(MIN(PH_Bidders),0)</f>
        <v>379.49</v>
      </c>
      <c r="F579" s="3">
        <f>IFERROR(MAX(PH_Bidders),0)</f>
        <v>708</v>
      </c>
      <c r="G579" s="3">
        <f>IFERROR(AVERAGE(PH_Bidders),0)</f>
        <v>535.62333333333333</v>
      </c>
      <c r="H579" s="40" t="str">
        <f>tbl_PH[[#This Row],[Item '#]]&amp;"     "&amp;tbl_PH[[#This Row],[Description]]&amp;"     ("&amp;tbl_PH[[#This Row],[Unit]]&amp;")"</f>
        <v>Special     Power Pedestal – Installation (furnished by Owner)     (EA)</v>
      </c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>
        <v>431.25</v>
      </c>
      <c r="Z579" s="40">
        <v>708</v>
      </c>
      <c r="AA579" s="40">
        <v>700</v>
      </c>
      <c r="AB579" s="40">
        <v>535</v>
      </c>
      <c r="AC579" s="40">
        <v>379.49</v>
      </c>
      <c r="AD579" s="40">
        <v>460</v>
      </c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3"/>
      <c r="BD579" s="9"/>
      <c r="BE579" s="9"/>
      <c r="BF579" s="9"/>
      <c r="BG579" s="9"/>
      <c r="BH579" s="9"/>
      <c r="BI579" s="9"/>
    </row>
    <row r="580" spans="1:61" ht="18" customHeight="1" x14ac:dyDescent="0.3">
      <c r="A580" s="1">
        <v>2019</v>
      </c>
      <c r="B580" s="1" t="s">
        <v>5053</v>
      </c>
      <c r="C580" s="2" t="s">
        <v>8409</v>
      </c>
      <c r="D580" s="1" t="s">
        <v>59</v>
      </c>
      <c r="E580" s="3">
        <f>IFERROR(MIN(PH_Bidders),0)</f>
        <v>942.25</v>
      </c>
      <c r="F580" s="3">
        <f>IFERROR(MAX(PH_Bidders),0)</f>
        <v>11000</v>
      </c>
      <c r="G580" s="3">
        <f>IFERROR(AVERAGE(PH_Bidders),0)</f>
        <v>5819.208333333333</v>
      </c>
      <c r="H580" s="40" t="str">
        <f>tbl_PH[[#This Row],[Item '#]]&amp;"     "&amp;tbl_PH[[#This Row],[Description]]&amp;"     ("&amp;tbl_PH[[#This Row],[Unit]]&amp;")"</f>
        <v>Special     Transformer Pad Meter Socket and Meter Pedestal – Furnish and Install (Transformer Provided by Firelands)     (EA)</v>
      </c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>
        <v>942.25</v>
      </c>
      <c r="Z580" s="40">
        <v>5980</v>
      </c>
      <c r="AA580" s="40">
        <v>2000</v>
      </c>
      <c r="AB580" s="40">
        <v>7000</v>
      </c>
      <c r="AC580" s="40">
        <v>7993</v>
      </c>
      <c r="AD580" s="40">
        <v>11000</v>
      </c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3"/>
      <c r="BD580" s="9"/>
      <c r="BE580" s="9"/>
      <c r="BF580" s="9"/>
      <c r="BG580" s="9"/>
      <c r="BH580" s="9"/>
      <c r="BI580" s="9"/>
    </row>
    <row r="581" spans="1:61" ht="18" customHeight="1" x14ac:dyDescent="0.3">
      <c r="A581" s="1">
        <v>2019</v>
      </c>
      <c r="B581" s="1" t="s">
        <v>5053</v>
      </c>
      <c r="C581" s="2" t="s">
        <v>6068</v>
      </c>
      <c r="D581" s="1" t="s">
        <v>12</v>
      </c>
      <c r="E581" s="3">
        <f>IFERROR(MIN(PH_Bidders),0)</f>
        <v>18</v>
      </c>
      <c r="F581" s="3">
        <f>IFERROR(MAX(PH_Bidders),0)</f>
        <v>50</v>
      </c>
      <c r="G581" s="3">
        <f>IFERROR(AVERAGE(PH_Bidders),0)</f>
        <v>29.738333333333333</v>
      </c>
      <c r="H581" s="40" t="str">
        <f>tbl_PH[[#This Row],[Item '#]]&amp;"     "&amp;tbl_PH[[#This Row],[Description]]&amp;"     ("&amp;tbl_PH[[#This Row],[Unit]]&amp;")"</f>
        <v>Special     Water - 2" HDPE Water Main w/304 backfill - Installed Complete     (LF)</v>
      </c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>
        <v>32.880000000000003</v>
      </c>
      <c r="Z581" s="40">
        <v>32</v>
      </c>
      <c r="AA581" s="40">
        <v>26</v>
      </c>
      <c r="AB581" s="40">
        <v>50</v>
      </c>
      <c r="AC581" s="40">
        <v>19.55</v>
      </c>
      <c r="AD581" s="40">
        <v>18</v>
      </c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3"/>
      <c r="BD581" s="9"/>
      <c r="BE581" s="9"/>
      <c r="BF581" s="9"/>
      <c r="BG581" s="9"/>
      <c r="BH581" s="9"/>
      <c r="BI581" s="9"/>
    </row>
    <row r="582" spans="1:61" ht="18" customHeight="1" x14ac:dyDescent="0.3">
      <c r="A582" s="1">
        <v>2019</v>
      </c>
      <c r="B582" s="1" t="s">
        <v>5053</v>
      </c>
      <c r="C582" s="2" t="s">
        <v>6069</v>
      </c>
      <c r="D582" s="1" t="s">
        <v>12</v>
      </c>
      <c r="E582" s="3">
        <f>IFERROR(MIN(PH_Bidders),0)</f>
        <v>11.29</v>
      </c>
      <c r="F582" s="3">
        <f>IFERROR(MAX(PH_Bidders),0)</f>
        <v>40</v>
      </c>
      <c r="G582" s="3">
        <f>IFERROR(AVERAGE(PH_Bidders),0)</f>
        <v>20.614999999999998</v>
      </c>
      <c r="H582" s="40" t="str">
        <f>tbl_PH[[#This Row],[Item '#]]&amp;"     "&amp;tbl_PH[[#This Row],[Description]]&amp;"     ("&amp;tbl_PH[[#This Row],[Unit]]&amp;")"</f>
        <v>Special     Water - 2" HDPE Water Main w/native backfill - Installed Complete     (LF)</v>
      </c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>
        <v>18.399999999999999</v>
      </c>
      <c r="Z582" s="40">
        <v>23</v>
      </c>
      <c r="AA582" s="40">
        <v>16</v>
      </c>
      <c r="AB582" s="40">
        <v>40</v>
      </c>
      <c r="AC582" s="40">
        <v>11.29</v>
      </c>
      <c r="AD582" s="40">
        <v>15</v>
      </c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3"/>
      <c r="BD582" s="9"/>
      <c r="BE582" s="9"/>
      <c r="BF582" s="9"/>
      <c r="BG582" s="9"/>
      <c r="BH582" s="9"/>
      <c r="BI582" s="9"/>
    </row>
    <row r="583" spans="1:61" ht="18" customHeight="1" x14ac:dyDescent="0.3">
      <c r="A583" s="1">
        <v>2019</v>
      </c>
      <c r="B583" s="1" t="s">
        <v>5053</v>
      </c>
      <c r="C583" s="2" t="s">
        <v>7825</v>
      </c>
      <c r="D583" s="1" t="s">
        <v>59</v>
      </c>
      <c r="E583" s="3">
        <f>IFERROR(MIN(PH_Bidders),0)</f>
        <v>1000</v>
      </c>
      <c r="F583" s="3">
        <f>IFERROR(MAX(PH_Bidders),0)</f>
        <v>2070.5</v>
      </c>
      <c r="G583" s="3">
        <f>IFERROR(AVERAGE(PH_Bidders),0)</f>
        <v>1431.8516666666667</v>
      </c>
      <c r="H583" s="40" t="str">
        <f>tbl_PH[[#This Row],[Item '#]]&amp;"     "&amp;tbl_PH[[#This Row],[Description]]&amp;"     ("&amp;tbl_PH[[#This Row],[Unit]]&amp;")"</f>
        <v>Special     Water Lateral (1" water line, valve assemblies, water connection)     (EA)</v>
      </c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>
        <v>2070.5</v>
      </c>
      <c r="Z583" s="40">
        <v>1920</v>
      </c>
      <c r="AA583" s="40">
        <v>1400</v>
      </c>
      <c r="AB583" s="40">
        <v>1000</v>
      </c>
      <c r="AC583" s="40">
        <v>1150.6099999999999</v>
      </c>
      <c r="AD583" s="40">
        <v>1050</v>
      </c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3"/>
      <c r="BD583" s="9"/>
      <c r="BE583" s="9"/>
      <c r="BF583" s="9"/>
      <c r="BG583" s="9"/>
      <c r="BH583" s="9"/>
      <c r="BI583" s="9"/>
    </row>
    <row r="584" spans="1:61" ht="18" customHeight="1" x14ac:dyDescent="0.3">
      <c r="A584" s="1">
        <v>2019</v>
      </c>
      <c r="B584" s="1" t="s">
        <v>5053</v>
      </c>
      <c r="C584" s="2" t="s">
        <v>8410</v>
      </c>
      <c r="D584" s="1" t="s">
        <v>59</v>
      </c>
      <c r="E584" s="3">
        <f>IFERROR(MIN(PH_Bidders),0)</f>
        <v>592.25</v>
      </c>
      <c r="F584" s="3">
        <f>IFERROR(MAX(PH_Bidders),0)</f>
        <v>1200</v>
      </c>
      <c r="G584" s="3">
        <f>IFERROR(AVERAGE(PH_Bidders),0)</f>
        <v>816.81000000000006</v>
      </c>
      <c r="H584" s="40" t="str">
        <f>tbl_PH[[#This Row],[Item '#]]&amp;"     "&amp;tbl_PH[[#This Row],[Description]]&amp;"     ("&amp;tbl_PH[[#This Row],[Unit]]&amp;")"</f>
        <v>Special     2” Water Valve Assembly and Box     (EA)</v>
      </c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>
        <v>592.25</v>
      </c>
      <c r="Z584" s="40">
        <v>870</v>
      </c>
      <c r="AA584" s="40">
        <v>800</v>
      </c>
      <c r="AB584" s="40">
        <v>600</v>
      </c>
      <c r="AC584" s="40">
        <v>838.61</v>
      </c>
      <c r="AD584" s="40">
        <v>1200</v>
      </c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3"/>
      <c r="BD584" s="9"/>
      <c r="BE584" s="9"/>
      <c r="BF584" s="9"/>
      <c r="BG584" s="9"/>
      <c r="BH584" s="9"/>
      <c r="BI584" s="9"/>
    </row>
    <row r="585" spans="1:61" ht="18" customHeight="1" x14ac:dyDescent="0.3">
      <c r="A585" s="1">
        <v>2019</v>
      </c>
      <c r="B585" s="1" t="s">
        <v>5053</v>
      </c>
      <c r="C585" s="2" t="s">
        <v>8411</v>
      </c>
      <c r="D585" s="1" t="s">
        <v>59</v>
      </c>
      <c r="E585" s="3">
        <f>IFERROR(MIN(PH_Bidders),0)</f>
        <v>100</v>
      </c>
      <c r="F585" s="3">
        <f>IFERROR(MAX(PH_Bidders),0)</f>
        <v>859.77</v>
      </c>
      <c r="G585" s="3">
        <f>IFERROR(AVERAGE(PH_Bidders),0)</f>
        <v>334.30333333333334</v>
      </c>
      <c r="H585" s="40" t="str">
        <f>tbl_PH[[#This Row],[Item '#]]&amp;"     "&amp;tbl_PH[[#This Row],[Description]]&amp;"     ("&amp;tbl_PH[[#This Row],[Unit]]&amp;")"</f>
        <v>Special     4'' X 4'' Tee with 2" Reducer     (EA)</v>
      </c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>
        <v>146.05000000000001</v>
      </c>
      <c r="Z585" s="40">
        <v>200</v>
      </c>
      <c r="AA585" s="40">
        <v>100</v>
      </c>
      <c r="AB585" s="40">
        <v>300</v>
      </c>
      <c r="AC585" s="40">
        <v>859.77</v>
      </c>
      <c r="AD585" s="40">
        <v>400</v>
      </c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3"/>
      <c r="BD585" s="9"/>
      <c r="BE585" s="9"/>
      <c r="BF585" s="9"/>
      <c r="BG585" s="9"/>
      <c r="BH585" s="9"/>
      <c r="BI585" s="9"/>
    </row>
    <row r="586" spans="1:61" ht="18" customHeight="1" x14ac:dyDescent="0.3">
      <c r="A586" s="1">
        <v>2019</v>
      </c>
      <c r="B586" s="1" t="s">
        <v>5053</v>
      </c>
      <c r="C586" s="2" t="s">
        <v>6082</v>
      </c>
      <c r="D586" s="1" t="s">
        <v>59</v>
      </c>
      <c r="E586" s="3">
        <f>IFERROR(MIN(PH_Bidders),0)</f>
        <v>50</v>
      </c>
      <c r="F586" s="3">
        <f>IFERROR(MAX(PH_Bidders),0)</f>
        <v>1017.75</v>
      </c>
      <c r="G586" s="3">
        <f>IFERROR(AVERAGE(PH_Bidders),0)</f>
        <v>365.74166666666662</v>
      </c>
      <c r="H586" s="40" t="str">
        <f>tbl_PH[[#This Row],[Item '#]]&amp;"     "&amp;tbl_PH[[#This Row],[Description]]&amp;"     ("&amp;tbl_PH[[#This Row],[Unit]]&amp;")"</f>
        <v>Special     2'' X 2'' Tee     (EA)</v>
      </c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>
        <v>1017.75</v>
      </c>
      <c r="Z586" s="40">
        <v>120</v>
      </c>
      <c r="AA586" s="40">
        <v>50</v>
      </c>
      <c r="AB586" s="40">
        <v>300</v>
      </c>
      <c r="AC586" s="40">
        <v>406.7</v>
      </c>
      <c r="AD586" s="40">
        <v>300</v>
      </c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3"/>
      <c r="BD586" s="9"/>
      <c r="BE586" s="9"/>
      <c r="BF586" s="9"/>
      <c r="BG586" s="9"/>
      <c r="BH586" s="9"/>
      <c r="BI586" s="9"/>
    </row>
    <row r="587" spans="1:61" ht="18" customHeight="1" x14ac:dyDescent="0.3">
      <c r="A587" s="1">
        <v>2019</v>
      </c>
      <c r="B587" s="1" t="s">
        <v>5053</v>
      </c>
      <c r="C587" s="2" t="s">
        <v>8412</v>
      </c>
      <c r="D587" s="1" t="s">
        <v>59</v>
      </c>
      <c r="E587" s="3">
        <f>IFERROR(MIN(PH_Bidders),0)</f>
        <v>2500</v>
      </c>
      <c r="F587" s="3">
        <f>IFERROR(MAX(PH_Bidders),0)</f>
        <v>4400</v>
      </c>
      <c r="G587" s="3">
        <f>IFERROR(AVERAGE(PH_Bidders),0)</f>
        <v>3170.6933333333332</v>
      </c>
      <c r="H587" s="40" t="str">
        <f>tbl_PH[[#This Row],[Item '#]]&amp;"     "&amp;tbl_PH[[#This Row],[Description]]&amp;"     ("&amp;tbl_PH[[#This Row],[Unit]]&amp;")"</f>
        <v>Special     Furnish and Install Blow-off Hydrant     (EA)</v>
      </c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>
        <v>3154.84</v>
      </c>
      <c r="Z587" s="40">
        <v>3500</v>
      </c>
      <c r="AA587" s="40">
        <v>2500</v>
      </c>
      <c r="AB587" s="40">
        <v>2500</v>
      </c>
      <c r="AC587" s="40">
        <v>2969.32</v>
      </c>
      <c r="AD587" s="40">
        <v>4400</v>
      </c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3"/>
      <c r="BD587" s="9"/>
      <c r="BE587" s="9"/>
      <c r="BF587" s="9"/>
      <c r="BG587" s="9"/>
      <c r="BH587" s="9"/>
      <c r="BI587" s="9"/>
    </row>
    <row r="588" spans="1:61" ht="18" customHeight="1" x14ac:dyDescent="0.3">
      <c r="A588" s="1">
        <v>2019</v>
      </c>
      <c r="B588" s="1" t="s">
        <v>5053</v>
      </c>
      <c r="C588" s="2" t="s">
        <v>8413</v>
      </c>
      <c r="D588" s="1" t="s">
        <v>59</v>
      </c>
      <c r="E588" s="3">
        <f>IFERROR(MIN(PH_Bidders),0)</f>
        <v>1</v>
      </c>
      <c r="F588" s="3">
        <f>IFERROR(MAX(PH_Bidders),0)</f>
        <v>1811.25</v>
      </c>
      <c r="G588" s="3">
        <f>IFERROR(AVERAGE(PH_Bidders),0)</f>
        <v>1010.4566666666666</v>
      </c>
      <c r="H588" s="40" t="str">
        <f>tbl_PH[[#This Row],[Item '#]]&amp;"     "&amp;tbl_PH[[#This Row],[Description]]&amp;"     ("&amp;tbl_PH[[#This Row],[Unit]]&amp;")"</f>
        <v>Special     Furnish and Install Air Release Valve     (EA)</v>
      </c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>
        <v>1811.25</v>
      </c>
      <c r="Z588" s="40">
        <v>1</v>
      </c>
      <c r="AA588" s="40">
        <v>400</v>
      </c>
      <c r="AB588" s="40">
        <v>1500</v>
      </c>
      <c r="AC588" s="40">
        <v>950.49</v>
      </c>
      <c r="AD588" s="40">
        <v>1400</v>
      </c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3"/>
      <c r="BD588" s="9"/>
      <c r="BE588" s="9"/>
      <c r="BF588" s="9"/>
      <c r="BG588" s="9"/>
      <c r="BH588" s="9"/>
      <c r="BI588" s="9"/>
    </row>
    <row r="589" spans="1:61" ht="18" customHeight="1" x14ac:dyDescent="0.3">
      <c r="A589" s="1">
        <v>2019</v>
      </c>
      <c r="B589" s="1" t="s">
        <v>5053</v>
      </c>
      <c r="C589" s="2" t="s">
        <v>8414</v>
      </c>
      <c r="D589" s="1" t="s">
        <v>12</v>
      </c>
      <c r="E589" s="3">
        <f>IFERROR(MIN(PH_Bidders),0)</f>
        <v>22</v>
      </c>
      <c r="F589" s="3">
        <f>IFERROR(MAX(PH_Bidders),0)</f>
        <v>80</v>
      </c>
      <c r="G589" s="3">
        <f>IFERROR(AVERAGE(PH_Bidders),0)</f>
        <v>55.478333333333332</v>
      </c>
      <c r="H589" s="40" t="str">
        <f>tbl_PH[[#This Row],[Item '#]]&amp;"     "&amp;tbl_PH[[#This Row],[Description]]&amp;"     ("&amp;tbl_PH[[#This Row],[Unit]]&amp;")"</f>
        <v>Special     Storm Sewer Conduit - 12" PVC w/304 backfill - Installed Complete     (LF)</v>
      </c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>
        <v>51.36</v>
      </c>
      <c r="Z589" s="40">
        <v>72</v>
      </c>
      <c r="AA589" s="40">
        <v>22</v>
      </c>
      <c r="AB589" s="40">
        <v>80</v>
      </c>
      <c r="AC589" s="40">
        <v>45.51</v>
      </c>
      <c r="AD589" s="40">
        <v>62</v>
      </c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3"/>
      <c r="BD589" s="9"/>
      <c r="BE589" s="9"/>
      <c r="BF589" s="9"/>
      <c r="BG589" s="9"/>
      <c r="BH589" s="9"/>
      <c r="BI589" s="9"/>
    </row>
    <row r="590" spans="1:61" ht="18" customHeight="1" x14ac:dyDescent="0.3">
      <c r="A590" s="1">
        <v>2019</v>
      </c>
      <c r="B590" s="1" t="s">
        <v>5053</v>
      </c>
      <c r="C590" s="2" t="s">
        <v>8415</v>
      </c>
      <c r="D590" s="1" t="s">
        <v>12</v>
      </c>
      <c r="E590" s="3">
        <f>IFERROR(MIN(PH_Bidders),0)</f>
        <v>28</v>
      </c>
      <c r="F590" s="3">
        <f>IFERROR(MAX(PH_Bidders),0)</f>
        <v>68</v>
      </c>
      <c r="G590" s="3">
        <f>IFERROR(AVERAGE(PH_Bidders),0)</f>
        <v>41.826666666666661</v>
      </c>
      <c r="H590" s="40" t="str">
        <f>tbl_PH[[#This Row],[Item '#]]&amp;"     "&amp;tbl_PH[[#This Row],[Description]]&amp;"     ("&amp;tbl_PH[[#This Row],[Unit]]&amp;")"</f>
        <v>Special     Storm Sewer Conduit - 12" PVC w/native backfill - Installed Complete     (LF)</v>
      </c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>
        <v>33.409999999999997</v>
      </c>
      <c r="Z590" s="40">
        <v>36</v>
      </c>
      <c r="AA590" s="40">
        <v>28</v>
      </c>
      <c r="AB590" s="40">
        <v>68</v>
      </c>
      <c r="AC590" s="40">
        <v>35.549999999999997</v>
      </c>
      <c r="AD590" s="40">
        <v>50</v>
      </c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3"/>
      <c r="BD590" s="9"/>
      <c r="BE590" s="9"/>
      <c r="BF590" s="9"/>
      <c r="BG590" s="9"/>
      <c r="BH590" s="9"/>
      <c r="BI590" s="9"/>
    </row>
    <row r="591" spans="1:61" ht="18" customHeight="1" x14ac:dyDescent="0.3">
      <c r="A591" s="1">
        <v>2019</v>
      </c>
      <c r="B591" s="1" t="s">
        <v>5053</v>
      </c>
      <c r="C591" s="2" t="s">
        <v>8416</v>
      </c>
      <c r="D591" s="1" t="s">
        <v>12</v>
      </c>
      <c r="E591" s="3">
        <f>IFERROR(MIN(PH_Bidders),0)</f>
        <v>28</v>
      </c>
      <c r="F591" s="3">
        <f>IFERROR(MAX(PH_Bidders),0)</f>
        <v>103</v>
      </c>
      <c r="G591" s="3">
        <f>IFERROR(AVERAGE(PH_Bidders),0)</f>
        <v>70.265000000000001</v>
      </c>
      <c r="H591" s="40" t="str">
        <f>tbl_PH[[#This Row],[Item '#]]&amp;"     "&amp;tbl_PH[[#This Row],[Description]]&amp;"     ("&amp;tbl_PH[[#This Row],[Unit]]&amp;")"</f>
        <v>Special     Storm Sewer Conduit - 18" PVC w/304 backfill - Installed Complete     (LF)</v>
      </c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>
        <v>63.51</v>
      </c>
      <c r="Z591" s="40">
        <v>82</v>
      </c>
      <c r="AA591" s="40">
        <v>28</v>
      </c>
      <c r="AB591" s="40">
        <v>103</v>
      </c>
      <c r="AC591" s="40">
        <v>50.08</v>
      </c>
      <c r="AD591" s="40">
        <v>95</v>
      </c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3"/>
      <c r="BD591" s="9"/>
      <c r="BE591" s="9"/>
      <c r="BF591" s="9"/>
      <c r="BG591" s="9"/>
      <c r="BH591" s="9"/>
      <c r="BI591" s="9"/>
    </row>
    <row r="592" spans="1:61" ht="18" customHeight="1" x14ac:dyDescent="0.3">
      <c r="A592" s="1">
        <v>2019</v>
      </c>
      <c r="B592" s="1" t="s">
        <v>5053</v>
      </c>
      <c r="C592" s="2" t="s">
        <v>5114</v>
      </c>
      <c r="D592" s="1" t="s">
        <v>59</v>
      </c>
      <c r="E592" s="3">
        <f>IFERROR(MIN(PH_Bidders),0)</f>
        <v>1000</v>
      </c>
      <c r="F592" s="3">
        <f>IFERROR(MAX(PH_Bidders),0)</f>
        <v>1850</v>
      </c>
      <c r="G592" s="3">
        <f>IFERROR(AVERAGE(PH_Bidders),0)</f>
        <v>1406.86</v>
      </c>
      <c r="H592" s="40" t="str">
        <f>tbl_PH[[#This Row],[Item '#]]&amp;"     "&amp;tbl_PH[[#This Row],[Description]]&amp;"     ("&amp;tbl_PH[[#This Row],[Unit]]&amp;")"</f>
        <v>Special     Storm Catch Basin 2 x 2-B     (EA)</v>
      </c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>
        <v>1303.8499999999999</v>
      </c>
      <c r="Z592" s="40">
        <v>1185</v>
      </c>
      <c r="AA592" s="40">
        <v>1700</v>
      </c>
      <c r="AB592" s="40">
        <v>1000</v>
      </c>
      <c r="AC592" s="40">
        <v>1402.31</v>
      </c>
      <c r="AD592" s="40">
        <v>1850</v>
      </c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3"/>
      <c r="BD592" s="9"/>
      <c r="BE592" s="9"/>
      <c r="BF592" s="9"/>
      <c r="BG592" s="9"/>
      <c r="BH592" s="9"/>
      <c r="BI592" s="9"/>
    </row>
    <row r="593" spans="1:61" ht="18" customHeight="1" x14ac:dyDescent="0.3">
      <c r="A593" s="1">
        <v>2019</v>
      </c>
      <c r="B593" s="1" t="s">
        <v>5053</v>
      </c>
      <c r="C593" s="2" t="s">
        <v>6095</v>
      </c>
      <c r="D593" s="1" t="s">
        <v>59</v>
      </c>
      <c r="E593" s="3">
        <f>IFERROR(MIN(PH_Bidders),0)</f>
        <v>1947.99</v>
      </c>
      <c r="F593" s="3">
        <f>IFERROR(MAX(PH_Bidders),0)</f>
        <v>4900</v>
      </c>
      <c r="G593" s="3">
        <f>IFERROR(AVERAGE(PH_Bidders),0)</f>
        <v>3157.4233333333336</v>
      </c>
      <c r="H593" s="40" t="str">
        <f>tbl_PH[[#This Row],[Item '#]]&amp;"     "&amp;tbl_PH[[#This Row],[Description]]&amp;"     ("&amp;tbl_PH[[#This Row],[Unit]]&amp;")"</f>
        <v>Special     Precast Headwall &amp; Endwalls, Including Type C Rock Channel Protection     (EA)</v>
      </c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>
        <v>2296.5500000000002</v>
      </c>
      <c r="Z593" s="40">
        <v>2700</v>
      </c>
      <c r="AA593" s="40">
        <v>2300</v>
      </c>
      <c r="AB593" s="40">
        <v>4900</v>
      </c>
      <c r="AC593" s="40">
        <v>1947.99</v>
      </c>
      <c r="AD593" s="40">
        <v>4800</v>
      </c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3"/>
      <c r="BD593" s="9"/>
      <c r="BE593" s="9"/>
      <c r="BF593" s="9"/>
      <c r="BG593" s="9"/>
      <c r="BH593" s="9"/>
      <c r="BI593" s="9"/>
    </row>
    <row r="594" spans="1:61" ht="18" customHeight="1" x14ac:dyDescent="0.3">
      <c r="A594" s="1">
        <v>2019</v>
      </c>
      <c r="B594" s="1" t="s">
        <v>5053</v>
      </c>
      <c r="C594" s="2" t="s">
        <v>7836</v>
      </c>
      <c r="D594" s="1" t="s">
        <v>12</v>
      </c>
      <c r="E594" s="3">
        <f>IFERROR(MIN(PH_Bidders),0)</f>
        <v>5</v>
      </c>
      <c r="F594" s="3">
        <f>IFERROR(MAX(PH_Bidders),0)</f>
        <v>68</v>
      </c>
      <c r="G594" s="3">
        <f>IFERROR(AVERAGE(PH_Bidders),0)</f>
        <v>35.926666666666669</v>
      </c>
      <c r="H594" s="40" t="str">
        <f>tbl_PH[[#This Row],[Item '#]]&amp;"     "&amp;tbl_PH[[#This Row],[Description]]&amp;"     ("&amp;tbl_PH[[#This Row],[Unit]]&amp;")"</f>
        <v>Special     Connection of Existing Drainage Conduit     (LF)</v>
      </c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>
        <v>35.01</v>
      </c>
      <c r="Z594" s="40">
        <v>12</v>
      </c>
      <c r="AA594" s="40">
        <v>5</v>
      </c>
      <c r="AB594" s="40">
        <v>68</v>
      </c>
      <c r="AC594" s="40">
        <v>35.549999999999997</v>
      </c>
      <c r="AD594" s="40">
        <v>60</v>
      </c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3"/>
      <c r="BD594" s="9"/>
      <c r="BE594" s="9"/>
      <c r="BF594" s="9"/>
      <c r="BG594" s="9"/>
      <c r="BH594" s="9"/>
      <c r="BI594" s="9"/>
    </row>
    <row r="595" spans="1:61" ht="18" customHeight="1" x14ac:dyDescent="0.3">
      <c r="A595" s="1">
        <v>2019</v>
      </c>
      <c r="B595" s="1">
        <v>659</v>
      </c>
      <c r="C595" s="2" t="s">
        <v>8417</v>
      </c>
      <c r="D595" s="1" t="s">
        <v>21</v>
      </c>
      <c r="E595" s="3">
        <f>IFERROR(MIN(PH_Bidders),0)</f>
        <v>0.875</v>
      </c>
      <c r="F595" s="3">
        <f>IFERROR(MAX(PH_Bidders),0)</f>
        <v>1.4</v>
      </c>
      <c r="G595" s="3">
        <f>IFERROR(AVERAGE(PH_Bidders),0)</f>
        <v>1.1191666666666666</v>
      </c>
      <c r="H595" s="40" t="str">
        <f>tbl_PH[[#This Row],[Item '#]]&amp;"     "&amp;tbl_PH[[#This Row],[Description]]&amp;"     ("&amp;tbl_PH[[#This Row],[Unit]]&amp;")"</f>
        <v>659     Seeding and Mulching – Open Space &amp; RV Sites     (SY)</v>
      </c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>
        <v>1.04</v>
      </c>
      <c r="Z595" s="40">
        <v>1.06</v>
      </c>
      <c r="AA595" s="40">
        <v>1.04</v>
      </c>
      <c r="AB595" s="40">
        <v>1.3</v>
      </c>
      <c r="AC595" s="40">
        <v>0.875</v>
      </c>
      <c r="AD595" s="40">
        <v>1.4</v>
      </c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3"/>
      <c r="BD595" s="9"/>
      <c r="BE595" s="9"/>
      <c r="BF595" s="9"/>
      <c r="BG595" s="9"/>
      <c r="BH595" s="9"/>
      <c r="BI595" s="9"/>
    </row>
    <row r="596" spans="1:61" ht="18" customHeight="1" x14ac:dyDescent="0.3">
      <c r="A596" s="1">
        <v>2019</v>
      </c>
      <c r="B596" s="1">
        <v>661</v>
      </c>
      <c r="C596" s="2" t="s">
        <v>5123</v>
      </c>
      <c r="D596" s="1" t="s">
        <v>59</v>
      </c>
      <c r="E596" s="3">
        <f>IFERROR(MIN(PH_Bidders),0)</f>
        <v>25</v>
      </c>
      <c r="F596" s="3">
        <f>IFERROR(MAX(PH_Bidders),0)</f>
        <v>130.93</v>
      </c>
      <c r="G596" s="3">
        <f>IFERROR(AVERAGE(PH_Bidders),0)</f>
        <v>51.524999999999999</v>
      </c>
      <c r="H596" s="40" t="str">
        <f>tbl_PH[[#This Row],[Item '#]]&amp;"     "&amp;tbl_PH[[#This Row],[Description]]&amp;"     ("&amp;tbl_PH[[#This Row],[Unit]]&amp;")"</f>
        <v>661     Seedlings for Naturalization Areas - 20' X 20' Spacing w/tree wrap     (EA)</v>
      </c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>
        <v>25.3</v>
      </c>
      <c r="Z596" s="40">
        <v>25.92</v>
      </c>
      <c r="AA596" s="40">
        <v>25</v>
      </c>
      <c r="AB596" s="40">
        <v>66</v>
      </c>
      <c r="AC596" s="40">
        <v>130.93</v>
      </c>
      <c r="AD596" s="40">
        <v>36</v>
      </c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3"/>
      <c r="BD596" s="9"/>
      <c r="BE596" s="9"/>
      <c r="BF596" s="9"/>
      <c r="BG596" s="9"/>
      <c r="BH596" s="9"/>
      <c r="BI596" s="9"/>
    </row>
    <row r="597" spans="1:61" ht="18" customHeight="1" x14ac:dyDescent="0.3">
      <c r="A597" s="1">
        <v>2019</v>
      </c>
      <c r="B597" s="1">
        <v>659</v>
      </c>
      <c r="C597" s="2" t="s">
        <v>8418</v>
      </c>
      <c r="D597" s="1" t="s">
        <v>21</v>
      </c>
      <c r="E597" s="3">
        <f>IFERROR(MIN(PH_Bidders),0)</f>
        <v>1</v>
      </c>
      <c r="F597" s="3">
        <f>IFERROR(MAX(PH_Bidders),0)</f>
        <v>3.03</v>
      </c>
      <c r="G597" s="3">
        <f>IFERROR(AVERAGE(PH_Bidders),0)</f>
        <v>1.6283333333333332</v>
      </c>
      <c r="H597" s="40" t="str">
        <f>tbl_PH[[#This Row],[Item '#]]&amp;"     "&amp;tbl_PH[[#This Row],[Description]]&amp;"     ("&amp;tbl_PH[[#This Row],[Unit]]&amp;")"</f>
        <v>659     Seed Mix A: Naturalization Areas     (SY)</v>
      </c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>
        <v>1.04</v>
      </c>
      <c r="Z597" s="40">
        <v>1.2</v>
      </c>
      <c r="AA597" s="40">
        <v>1</v>
      </c>
      <c r="AB597" s="40">
        <v>1.3</v>
      </c>
      <c r="AC597" s="40">
        <v>3.03</v>
      </c>
      <c r="AD597" s="40">
        <v>2.2000000000000002</v>
      </c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3"/>
      <c r="BD597" s="9"/>
      <c r="BE597" s="9"/>
      <c r="BF597" s="9"/>
      <c r="BG597" s="9"/>
      <c r="BH597" s="9"/>
      <c r="BI597" s="9"/>
    </row>
    <row r="598" spans="1:61" ht="18" customHeight="1" x14ac:dyDescent="0.3">
      <c r="A598" s="1">
        <v>2019</v>
      </c>
      <c r="B598" s="1">
        <v>659</v>
      </c>
      <c r="C598" s="2" t="s">
        <v>5121</v>
      </c>
      <c r="D598" s="1" t="s">
        <v>21</v>
      </c>
      <c r="E598" s="3">
        <f>IFERROR(MIN(PH_Bidders),0)</f>
        <v>1.04</v>
      </c>
      <c r="F598" s="3">
        <f>IFERROR(MAX(PH_Bidders),0)</f>
        <v>1.99</v>
      </c>
      <c r="G598" s="3">
        <f>IFERROR(AVERAGE(PH_Bidders),0)</f>
        <v>1.3716666666666668</v>
      </c>
      <c r="H598" s="40" t="str">
        <f>tbl_PH[[#This Row],[Item '#]]&amp;"     "&amp;tbl_PH[[#This Row],[Description]]&amp;"     ("&amp;tbl_PH[[#This Row],[Unit]]&amp;")"</f>
        <v>659     Seed Mix B: Naturalization Areas     (SY)</v>
      </c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>
        <v>1.04</v>
      </c>
      <c r="Z598" s="40">
        <v>1.2</v>
      </c>
      <c r="AA598" s="40">
        <v>1.05</v>
      </c>
      <c r="AB598" s="40">
        <v>1.3</v>
      </c>
      <c r="AC598" s="40">
        <v>1.99</v>
      </c>
      <c r="AD598" s="40">
        <v>1.65</v>
      </c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3"/>
      <c r="BD598" s="9"/>
      <c r="BE598" s="9"/>
      <c r="BF598" s="9"/>
      <c r="BG598" s="9"/>
      <c r="BH598" s="9"/>
      <c r="BI598" s="9"/>
    </row>
    <row r="599" spans="1:61" ht="18" customHeight="1" x14ac:dyDescent="0.3">
      <c r="A599" s="1">
        <v>2019</v>
      </c>
      <c r="B599" s="1">
        <v>661</v>
      </c>
      <c r="C599" s="2" t="s">
        <v>5124</v>
      </c>
      <c r="D599" s="1" t="s">
        <v>59</v>
      </c>
      <c r="E599" s="3">
        <f>IFERROR(MIN(PH_Bidders),0)</f>
        <v>410</v>
      </c>
      <c r="F599" s="3">
        <f>IFERROR(MAX(PH_Bidders),0)</f>
        <v>598</v>
      </c>
      <c r="G599" s="3">
        <f>IFERROR(AVERAGE(PH_Bidders),0)</f>
        <v>533.52333333333343</v>
      </c>
      <c r="H599" s="40" t="str">
        <f>tbl_PH[[#This Row],[Item '#]]&amp;"     "&amp;tbl_PH[[#This Row],[Description]]&amp;"     ("&amp;tbl_PH[[#This Row],[Unit]]&amp;")"</f>
        <v>661     Campground Deciduous Tree - 2" Caliper - Red Maple     (EA)</v>
      </c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>
        <v>583.04999999999995</v>
      </c>
      <c r="Z599" s="40">
        <v>598</v>
      </c>
      <c r="AA599" s="40">
        <v>583</v>
      </c>
      <c r="AB599" s="40">
        <v>510</v>
      </c>
      <c r="AC599" s="40">
        <v>517.09</v>
      </c>
      <c r="AD599" s="40">
        <v>410</v>
      </c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3"/>
      <c r="BD599" s="9"/>
      <c r="BE599" s="9"/>
      <c r="BF599" s="9"/>
      <c r="BG599" s="9"/>
      <c r="BH599" s="9"/>
      <c r="BI599" s="9"/>
    </row>
    <row r="600" spans="1:61" ht="18" customHeight="1" x14ac:dyDescent="0.3">
      <c r="A600" s="1">
        <v>2019</v>
      </c>
      <c r="B600" s="1">
        <v>661</v>
      </c>
      <c r="C600" s="2" t="s">
        <v>6097</v>
      </c>
      <c r="D600" s="1" t="s">
        <v>59</v>
      </c>
      <c r="E600" s="3">
        <f>IFERROR(MIN(PH_Bidders),0)</f>
        <v>475</v>
      </c>
      <c r="F600" s="3">
        <f>IFERROR(MAX(PH_Bidders),0)</f>
        <v>704</v>
      </c>
      <c r="G600" s="3">
        <f>IFERROR(AVERAGE(PH_Bidders),0)</f>
        <v>607.85500000000002</v>
      </c>
      <c r="H600" s="40" t="str">
        <f>tbl_PH[[#This Row],[Item '#]]&amp;"     "&amp;tbl_PH[[#This Row],[Description]]&amp;"     ("&amp;tbl_PH[[#This Row],[Unit]]&amp;")"</f>
        <v>661     Campground Deciduous Tree - 2" Caliper - Sugar Maple     (EA)</v>
      </c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>
        <v>686.55</v>
      </c>
      <c r="Z600" s="40">
        <v>704</v>
      </c>
      <c r="AA600" s="40">
        <v>687</v>
      </c>
      <c r="AB600" s="40">
        <v>560</v>
      </c>
      <c r="AC600" s="40">
        <v>534.58000000000004</v>
      </c>
      <c r="AD600" s="40">
        <v>475</v>
      </c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3"/>
      <c r="BD600" s="9"/>
      <c r="BE600" s="9"/>
      <c r="BF600" s="9"/>
      <c r="BG600" s="9"/>
      <c r="BH600" s="9"/>
      <c r="BI600" s="9"/>
    </row>
    <row r="601" spans="1:61" ht="18" customHeight="1" x14ac:dyDescent="0.3">
      <c r="A601" s="1">
        <v>2019</v>
      </c>
      <c r="B601" s="1">
        <v>661</v>
      </c>
      <c r="C601" s="2" t="s">
        <v>8419</v>
      </c>
      <c r="D601" s="1" t="s">
        <v>59</v>
      </c>
      <c r="E601" s="3">
        <f>IFERROR(MIN(PH_Bidders),0)</f>
        <v>495</v>
      </c>
      <c r="F601" s="3">
        <f>IFERROR(MAX(PH_Bidders),0)</f>
        <v>704</v>
      </c>
      <c r="G601" s="3">
        <f>IFERROR(AVERAGE(PH_Bidders),0)</f>
        <v>633.68833333333339</v>
      </c>
      <c r="H601" s="40" t="str">
        <f>tbl_PH[[#This Row],[Item '#]]&amp;"     "&amp;tbl_PH[[#This Row],[Description]]&amp;"     ("&amp;tbl_PH[[#This Row],[Unit]]&amp;")"</f>
        <v>661     Campground Deciduous Tree - 2" Caliper - Black Gum     (EA)</v>
      </c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>
        <v>686.55</v>
      </c>
      <c r="Z601" s="40">
        <v>704</v>
      </c>
      <c r="AA601" s="40">
        <v>687</v>
      </c>
      <c r="AB601" s="40">
        <v>590</v>
      </c>
      <c r="AC601" s="40">
        <v>639.58000000000004</v>
      </c>
      <c r="AD601" s="40">
        <v>495</v>
      </c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3"/>
      <c r="BD601" s="9"/>
      <c r="BE601" s="9"/>
      <c r="BF601" s="9"/>
      <c r="BG601" s="9"/>
      <c r="BH601" s="9"/>
      <c r="BI601" s="9"/>
    </row>
    <row r="602" spans="1:61" ht="18" customHeight="1" x14ac:dyDescent="0.3">
      <c r="A602" s="1">
        <v>2019</v>
      </c>
      <c r="B602" s="1">
        <v>661</v>
      </c>
      <c r="C602" s="2" t="s">
        <v>5135</v>
      </c>
      <c r="D602" s="1" t="s">
        <v>59</v>
      </c>
      <c r="E602" s="3">
        <f>IFERROR(MIN(PH_Bidders),0)</f>
        <v>475</v>
      </c>
      <c r="F602" s="3">
        <f>IFERROR(MAX(PH_Bidders),0)</f>
        <v>637</v>
      </c>
      <c r="G602" s="3">
        <f>IFERROR(AVERAGE(PH_Bidders),0)</f>
        <v>576.15166666666676</v>
      </c>
      <c r="H602" s="40" t="str">
        <f>tbl_PH[[#This Row],[Item '#]]&amp;"     "&amp;tbl_PH[[#This Row],[Description]]&amp;"     ("&amp;tbl_PH[[#This Row],[Unit]]&amp;")"</f>
        <v>661     Campground Deciduous Tree - 2" Caliper - Red Oak     (EA)</v>
      </c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>
        <v>617.54999999999995</v>
      </c>
      <c r="Z602" s="40">
        <v>637</v>
      </c>
      <c r="AA602" s="40">
        <v>618</v>
      </c>
      <c r="AB602" s="40">
        <v>600</v>
      </c>
      <c r="AC602" s="40">
        <v>509.36</v>
      </c>
      <c r="AD602" s="40">
        <v>475</v>
      </c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3"/>
      <c r="BD602" s="9"/>
      <c r="BE602" s="9"/>
      <c r="BF602" s="9"/>
      <c r="BG602" s="9"/>
      <c r="BH602" s="9"/>
      <c r="BI602" s="9"/>
    </row>
    <row r="603" spans="1:61" ht="18" customHeight="1" x14ac:dyDescent="0.3">
      <c r="A603" s="1">
        <v>2019</v>
      </c>
      <c r="B603" s="1">
        <v>661</v>
      </c>
      <c r="C603" s="2" t="s">
        <v>8420</v>
      </c>
      <c r="D603" s="1" t="s">
        <v>59</v>
      </c>
      <c r="E603" s="3">
        <f>IFERROR(MIN(PH_Bidders),0)</f>
        <v>450</v>
      </c>
      <c r="F603" s="3">
        <f>IFERROR(MAX(PH_Bidders),0)</f>
        <v>742</v>
      </c>
      <c r="G603" s="3">
        <f>IFERROR(AVERAGE(PH_Bidders),0)</f>
        <v>623.45166666666671</v>
      </c>
      <c r="H603" s="40" t="str">
        <f>tbl_PH[[#This Row],[Item '#]]&amp;"     "&amp;tbl_PH[[#This Row],[Description]]&amp;"     ("&amp;tbl_PH[[#This Row],[Unit]]&amp;")"</f>
        <v>661     Campground Deciduous Tree - 2" Caliper - Northern Catalpa     (EA)</v>
      </c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>
        <v>724.5</v>
      </c>
      <c r="Z603" s="40">
        <v>742</v>
      </c>
      <c r="AA603" s="40">
        <v>725</v>
      </c>
      <c r="AB603" s="40">
        <v>510</v>
      </c>
      <c r="AC603" s="40">
        <v>589.21</v>
      </c>
      <c r="AD603" s="40">
        <v>450</v>
      </c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3"/>
      <c r="BD603" s="9"/>
      <c r="BE603" s="9"/>
      <c r="BF603" s="9"/>
      <c r="BG603" s="9"/>
      <c r="BH603" s="9"/>
      <c r="BI603" s="9"/>
    </row>
    <row r="604" spans="1:61" ht="18" customHeight="1" x14ac:dyDescent="0.3">
      <c r="A604" s="1">
        <v>2019</v>
      </c>
      <c r="B604" s="1">
        <v>661</v>
      </c>
      <c r="C604" s="2" t="s">
        <v>5130</v>
      </c>
      <c r="D604" s="1" t="s">
        <v>59</v>
      </c>
      <c r="E604" s="3">
        <f>IFERROR(MIN(PH_Bidders),0)</f>
        <v>540</v>
      </c>
      <c r="F604" s="3">
        <f>IFERROR(MAX(PH_Bidders),0)</f>
        <v>809</v>
      </c>
      <c r="G604" s="3">
        <f>IFERROR(AVERAGE(PH_Bidders),0)</f>
        <v>714.35500000000002</v>
      </c>
      <c r="H604" s="40" t="str">
        <f>tbl_PH[[#This Row],[Item '#]]&amp;"     "&amp;tbl_PH[[#This Row],[Description]]&amp;"     ("&amp;tbl_PH[[#This Row],[Unit]]&amp;")"</f>
        <v>661     Campground Deciduous Tree - 2" Caliper - Bitternut Hickory     (EA)</v>
      </c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>
        <v>790.05</v>
      </c>
      <c r="Z604" s="40">
        <v>809</v>
      </c>
      <c r="AA604" s="40">
        <v>790</v>
      </c>
      <c r="AB604" s="40">
        <v>600</v>
      </c>
      <c r="AC604" s="40">
        <v>757.08</v>
      </c>
      <c r="AD604" s="40">
        <v>540</v>
      </c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3"/>
      <c r="BD604" s="9"/>
      <c r="BE604" s="9"/>
      <c r="BF604" s="9"/>
      <c r="BG604" s="9"/>
      <c r="BH604" s="9"/>
      <c r="BI604" s="9"/>
    </row>
    <row r="605" spans="1:61" ht="18" customHeight="1" x14ac:dyDescent="0.3">
      <c r="A605" s="1">
        <v>2019</v>
      </c>
      <c r="B605" s="1">
        <v>661</v>
      </c>
      <c r="C605" s="2" t="s">
        <v>5133</v>
      </c>
      <c r="D605" s="1" t="s">
        <v>59</v>
      </c>
      <c r="E605" s="3">
        <f>IFERROR(MIN(PH_Bidders),0)</f>
        <v>415</v>
      </c>
      <c r="F605" s="3">
        <f>IFERROR(MAX(PH_Bidders),0)</f>
        <v>656.36</v>
      </c>
      <c r="G605" s="3">
        <f>IFERROR(AVERAGE(PH_Bidders),0)</f>
        <v>579.98500000000001</v>
      </c>
      <c r="H605" s="40" t="str">
        <f>tbl_PH[[#This Row],[Item '#]]&amp;"     "&amp;tbl_PH[[#This Row],[Description]]&amp;"     ("&amp;tbl_PH[[#This Row],[Unit]]&amp;")"</f>
        <v>661     Campground Deciduous Tree - 2" Caliper - Sweetgum     (EA)</v>
      </c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>
        <v>617.54999999999995</v>
      </c>
      <c r="Z605" s="40">
        <v>633</v>
      </c>
      <c r="AA605" s="40">
        <v>618</v>
      </c>
      <c r="AB605" s="40">
        <v>540</v>
      </c>
      <c r="AC605" s="40">
        <v>656.36</v>
      </c>
      <c r="AD605" s="40">
        <v>415</v>
      </c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3"/>
      <c r="BD605" s="9"/>
      <c r="BE605" s="9"/>
      <c r="BF605" s="9"/>
      <c r="BG605" s="9"/>
      <c r="BH605" s="9"/>
      <c r="BI605" s="9"/>
    </row>
    <row r="606" spans="1:61" ht="18" customHeight="1" x14ac:dyDescent="0.3">
      <c r="A606" s="1">
        <v>2019</v>
      </c>
      <c r="B606" s="1">
        <v>661</v>
      </c>
      <c r="C606" s="2" t="s">
        <v>8421</v>
      </c>
      <c r="D606" s="1" t="s">
        <v>59</v>
      </c>
      <c r="E606" s="3">
        <f>IFERROR(MIN(PH_Bidders),0)</f>
        <v>410</v>
      </c>
      <c r="F606" s="3">
        <f>IFERROR(MAX(PH_Bidders),0)</f>
        <v>589.21</v>
      </c>
      <c r="G606" s="3">
        <f>IFERROR(AVERAGE(PH_Bidders),0)</f>
        <v>519.25166666666667</v>
      </c>
      <c r="H606" s="40" t="str">
        <f>tbl_PH[[#This Row],[Item '#]]&amp;"     "&amp;tbl_PH[[#This Row],[Description]]&amp;"     ("&amp;tbl_PH[[#This Row],[Unit]]&amp;")"</f>
        <v>661     Campground Deciduous Tree - 2" Caliper - Sycamore     (EA)</v>
      </c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>
        <v>531.29999999999995</v>
      </c>
      <c r="Z606" s="40">
        <v>544</v>
      </c>
      <c r="AA606" s="40">
        <v>531</v>
      </c>
      <c r="AB606" s="40">
        <v>510</v>
      </c>
      <c r="AC606" s="40">
        <v>589.21</v>
      </c>
      <c r="AD606" s="40">
        <v>410</v>
      </c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3"/>
      <c r="BD606" s="9"/>
      <c r="BE606" s="9"/>
      <c r="BF606" s="9"/>
      <c r="BG606" s="9"/>
      <c r="BH606" s="9"/>
      <c r="BI606" s="9"/>
    </row>
    <row r="607" spans="1:61" ht="18" customHeight="1" x14ac:dyDescent="0.3">
      <c r="A607" s="1">
        <v>2019</v>
      </c>
      <c r="B607" s="1">
        <v>661</v>
      </c>
      <c r="C607" s="2" t="s">
        <v>5136</v>
      </c>
      <c r="D607" s="1" t="s">
        <v>59</v>
      </c>
      <c r="E607" s="3">
        <f>IFERROR(MIN(PH_Bidders),0)</f>
        <v>446.32</v>
      </c>
      <c r="F607" s="3">
        <f>IFERROR(MAX(PH_Bidders),0)</f>
        <v>597</v>
      </c>
      <c r="G607" s="3">
        <f>IFERROR(AVERAGE(PH_Bidders),0)</f>
        <v>534.8950000000001</v>
      </c>
      <c r="H607" s="40" t="str">
        <f>tbl_PH[[#This Row],[Item '#]]&amp;"     "&amp;tbl_PH[[#This Row],[Description]]&amp;"     ("&amp;tbl_PH[[#This Row],[Unit]]&amp;")"</f>
        <v>661     Campground Deciduous Tree - 2" Caliper - Pin Oak     (EA)</v>
      </c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>
        <v>583.04999999999995</v>
      </c>
      <c r="Z607" s="40">
        <v>597</v>
      </c>
      <c r="AA607" s="40">
        <v>583</v>
      </c>
      <c r="AB607" s="40">
        <v>530</v>
      </c>
      <c r="AC607" s="40">
        <v>446.32</v>
      </c>
      <c r="AD607" s="40">
        <v>470</v>
      </c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3"/>
      <c r="BD607" s="9"/>
      <c r="BE607" s="9"/>
      <c r="BF607" s="9"/>
      <c r="BG607" s="9"/>
      <c r="BH607" s="9"/>
      <c r="BI607" s="9"/>
    </row>
    <row r="608" spans="1:61" ht="18" customHeight="1" x14ac:dyDescent="0.3">
      <c r="A608" s="1">
        <v>2019</v>
      </c>
      <c r="B608" s="1">
        <v>661</v>
      </c>
      <c r="C608" s="2" t="s">
        <v>5137</v>
      </c>
      <c r="D608" s="1" t="s">
        <v>59</v>
      </c>
      <c r="E608" s="3">
        <f>IFERROR(MIN(PH_Bidders),0)</f>
        <v>395</v>
      </c>
      <c r="F608" s="3">
        <f>IFERROR(MAX(PH_Bidders),0)</f>
        <v>510</v>
      </c>
      <c r="G608" s="3">
        <f>IFERROR(AVERAGE(PH_Bidders),0)</f>
        <v>476.0916666666667</v>
      </c>
      <c r="H608" s="40" t="str">
        <f>tbl_PH[[#This Row],[Item '#]]&amp;"     "&amp;tbl_PH[[#This Row],[Description]]&amp;"     ("&amp;tbl_PH[[#This Row],[Unit]]&amp;")"</f>
        <v>661     Campground Deciduous Tree - 2" Caliper - Bald Cypress     (EA)</v>
      </c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>
        <v>479.55</v>
      </c>
      <c r="Z608" s="40">
        <v>491</v>
      </c>
      <c r="AA608" s="40">
        <v>480</v>
      </c>
      <c r="AB608" s="40">
        <v>510</v>
      </c>
      <c r="AC608" s="40">
        <v>501</v>
      </c>
      <c r="AD608" s="40">
        <v>395</v>
      </c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3"/>
      <c r="BD608" s="9"/>
      <c r="BE608" s="9"/>
      <c r="BF608" s="9"/>
      <c r="BG608" s="9"/>
      <c r="BH608" s="9"/>
      <c r="BI608" s="9"/>
    </row>
    <row r="609" spans="1:61" ht="18" customHeight="1" x14ac:dyDescent="0.3">
      <c r="A609" s="1">
        <v>2019</v>
      </c>
      <c r="B609" s="1">
        <v>661</v>
      </c>
      <c r="C609" s="2" t="s">
        <v>8422</v>
      </c>
      <c r="D609" s="1" t="s">
        <v>59</v>
      </c>
      <c r="E609" s="3">
        <f>IFERROR(MIN(PH_Bidders),0)</f>
        <v>320</v>
      </c>
      <c r="F609" s="3">
        <f>IFERROR(MAX(PH_Bidders),0)</f>
        <v>420</v>
      </c>
      <c r="G609" s="3">
        <f>IFERROR(AVERAGE(PH_Bidders),0)</f>
        <v>378.05500000000001</v>
      </c>
      <c r="H609" s="40" t="str">
        <f>tbl_PH[[#This Row],[Item '#]]&amp;"     "&amp;tbl_PH[[#This Row],[Description]]&amp;"     ("&amp;tbl_PH[[#This Row],[Unit]]&amp;")"</f>
        <v>661     Campground Evergreen Tree - 6' Height - White Spruce     (EA)</v>
      </c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>
        <v>410.55</v>
      </c>
      <c r="Z609" s="40">
        <v>420</v>
      </c>
      <c r="AA609" s="40">
        <v>411</v>
      </c>
      <c r="AB609" s="40">
        <v>320</v>
      </c>
      <c r="AC609" s="40">
        <v>376.78</v>
      </c>
      <c r="AD609" s="40">
        <v>330</v>
      </c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3"/>
      <c r="BD609" s="9"/>
      <c r="BE609" s="9"/>
      <c r="BF609" s="9"/>
      <c r="BG609" s="9"/>
      <c r="BH609" s="9"/>
      <c r="BI609" s="9"/>
    </row>
    <row r="610" spans="1:61" ht="18" customHeight="1" x14ac:dyDescent="0.3">
      <c r="A610" s="1">
        <v>2019</v>
      </c>
      <c r="B610" s="1">
        <v>661</v>
      </c>
      <c r="C610" s="2" t="s">
        <v>5138</v>
      </c>
      <c r="D610" s="1" t="s">
        <v>59</v>
      </c>
      <c r="E610" s="3">
        <f>IFERROR(MIN(PH_Bidders),0)</f>
        <v>320</v>
      </c>
      <c r="F610" s="3">
        <f>IFERROR(MAX(PH_Bidders),0)</f>
        <v>376.78</v>
      </c>
      <c r="G610" s="3">
        <f>IFERROR(AVERAGE(PH_Bidders),0)</f>
        <v>343.38833333333332</v>
      </c>
      <c r="H610" s="40" t="str">
        <f>tbl_PH[[#This Row],[Item '#]]&amp;"     "&amp;tbl_PH[[#This Row],[Description]]&amp;"     ("&amp;tbl_PH[[#This Row],[Unit]]&amp;")"</f>
        <v>661     Campground Evergreen Tree - 6' Height - Norway Spruce     (EA)</v>
      </c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>
        <v>341.55</v>
      </c>
      <c r="Z610" s="40">
        <v>350</v>
      </c>
      <c r="AA610" s="40">
        <v>342</v>
      </c>
      <c r="AB610" s="40">
        <v>320</v>
      </c>
      <c r="AC610" s="40">
        <v>376.78</v>
      </c>
      <c r="AD610" s="40">
        <v>330</v>
      </c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3"/>
      <c r="BD610" s="9"/>
      <c r="BE610" s="9"/>
      <c r="BF610" s="9"/>
      <c r="BG610" s="9"/>
      <c r="BH610" s="9"/>
      <c r="BI610" s="9"/>
    </row>
    <row r="611" spans="1:61" ht="18" customHeight="1" x14ac:dyDescent="0.3">
      <c r="A611" s="1">
        <v>2019</v>
      </c>
      <c r="B611" s="1">
        <v>661</v>
      </c>
      <c r="C611" s="2" t="s">
        <v>8423</v>
      </c>
      <c r="D611" s="1" t="s">
        <v>59</v>
      </c>
      <c r="E611" s="3">
        <f>IFERROR(MIN(PH_Bidders),0)</f>
        <v>320</v>
      </c>
      <c r="F611" s="3">
        <f>IFERROR(MAX(PH_Bidders),0)</f>
        <v>460</v>
      </c>
      <c r="G611" s="3">
        <f>IFERROR(AVERAGE(PH_Bidders),0)</f>
        <v>401.29666666666662</v>
      </c>
      <c r="H611" s="40" t="str">
        <f>tbl_PH[[#This Row],[Item '#]]&amp;"     "&amp;tbl_PH[[#This Row],[Description]]&amp;"     ("&amp;tbl_PH[[#This Row],[Unit]]&amp;")"</f>
        <v>661     Campground Evergreen Tree - 6' Height - Douglas Fir     (EA)</v>
      </c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>
        <v>448.5</v>
      </c>
      <c r="Z611" s="40">
        <v>460</v>
      </c>
      <c r="AA611" s="40">
        <v>449</v>
      </c>
      <c r="AB611" s="40">
        <v>320</v>
      </c>
      <c r="AC611" s="40">
        <v>400.28</v>
      </c>
      <c r="AD611" s="40">
        <v>330</v>
      </c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3"/>
      <c r="BD611" s="9"/>
      <c r="BE611" s="9"/>
      <c r="BF611" s="9"/>
      <c r="BG611" s="9"/>
      <c r="BH611" s="9"/>
      <c r="BI611" s="9"/>
    </row>
    <row r="612" spans="1:61" ht="18" customHeight="1" x14ac:dyDescent="0.3">
      <c r="A612" s="1">
        <v>2019</v>
      </c>
      <c r="B612" s="1">
        <v>661</v>
      </c>
      <c r="C612" s="2" t="s">
        <v>5144</v>
      </c>
      <c r="D612" s="1" t="s">
        <v>59</v>
      </c>
      <c r="E612" s="3">
        <f>IFERROR(MIN(PH_Bidders),0)</f>
        <v>55</v>
      </c>
      <c r="F612" s="3">
        <f>IFERROR(MAX(PH_Bidders),0)</f>
        <v>91.93</v>
      </c>
      <c r="G612" s="3">
        <f>IFERROR(AVERAGE(PH_Bidders),0)</f>
        <v>67.355000000000004</v>
      </c>
      <c r="H612" s="40" t="str">
        <f>tbl_PH[[#This Row],[Item '#]]&amp;"     "&amp;tbl_PH[[#This Row],[Description]]&amp;"     ("&amp;tbl_PH[[#This Row],[Unit]]&amp;")"</f>
        <v>661     Campground Deciduous Shrubs - 5 Gallon Containers - Arrowwood Viburnum     (EA)</v>
      </c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>
        <v>55.2</v>
      </c>
      <c r="Z612" s="40">
        <v>57</v>
      </c>
      <c r="AA612" s="40">
        <v>55</v>
      </c>
      <c r="AB612" s="40">
        <v>60</v>
      </c>
      <c r="AC612" s="40">
        <v>91.93</v>
      </c>
      <c r="AD612" s="40">
        <v>85</v>
      </c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3"/>
      <c r="BD612" s="9"/>
      <c r="BE612" s="9"/>
      <c r="BF612" s="9"/>
      <c r="BG612" s="9"/>
      <c r="BH612" s="9"/>
      <c r="BI612" s="9"/>
    </row>
    <row r="613" spans="1:61" ht="18" customHeight="1" x14ac:dyDescent="0.3">
      <c r="A613" s="1">
        <v>2019</v>
      </c>
      <c r="B613" s="1">
        <v>661</v>
      </c>
      <c r="C613" s="2" t="s">
        <v>5146</v>
      </c>
      <c r="D613" s="1" t="s">
        <v>59</v>
      </c>
      <c r="E613" s="3">
        <f>IFERROR(MIN(PH_Bidders),0)</f>
        <v>50.6</v>
      </c>
      <c r="F613" s="3">
        <f>IFERROR(MAX(PH_Bidders),0)</f>
        <v>85</v>
      </c>
      <c r="G613" s="3">
        <f>IFERROR(AVERAGE(PH_Bidders),0)</f>
        <v>63.313333333333333</v>
      </c>
      <c r="H613" s="40" t="str">
        <f>tbl_PH[[#This Row],[Item '#]]&amp;"     "&amp;tbl_PH[[#This Row],[Description]]&amp;"     ("&amp;tbl_PH[[#This Row],[Unit]]&amp;")"</f>
        <v>661     Campground Deciduous Shrubs - 5 Gallon Containers - Silky Dogwood     (EA)</v>
      </c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>
        <v>50.6</v>
      </c>
      <c r="Z613" s="40">
        <v>52</v>
      </c>
      <c r="AA613" s="40">
        <v>51</v>
      </c>
      <c r="AB613" s="40">
        <v>60</v>
      </c>
      <c r="AC613" s="40">
        <v>81.28</v>
      </c>
      <c r="AD613" s="40">
        <v>85</v>
      </c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3"/>
      <c r="BD613" s="9"/>
      <c r="BE613" s="9"/>
      <c r="BF613" s="9"/>
      <c r="BG613" s="9"/>
      <c r="BH613" s="9"/>
      <c r="BI613" s="9"/>
    </row>
    <row r="614" spans="1:61" ht="18" customHeight="1" x14ac:dyDescent="0.3">
      <c r="A614" s="1">
        <v>2019</v>
      </c>
      <c r="B614" s="1">
        <v>661</v>
      </c>
      <c r="C614" s="2" t="s">
        <v>8424</v>
      </c>
      <c r="D614" s="1" t="s">
        <v>59</v>
      </c>
      <c r="E614" s="3">
        <f>IFERROR(MIN(PH_Bidders),0)</f>
        <v>85</v>
      </c>
      <c r="F614" s="3">
        <f>IFERROR(MAX(PH_Bidders),0)</f>
        <v>104</v>
      </c>
      <c r="G614" s="3">
        <f>IFERROR(AVERAGE(PH_Bidders),0)</f>
        <v>97.666666666666671</v>
      </c>
      <c r="H614" s="40" t="str">
        <f>tbl_PH[[#This Row],[Item '#]]&amp;"     "&amp;tbl_PH[[#This Row],[Description]]&amp;"     ("&amp;tbl_PH[[#This Row],[Unit]]&amp;")"</f>
        <v>661     Campground Deciduous Shrubs - 5 Gallon Containers - Whitchhazel     (EA)</v>
      </c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>
        <v>101.2</v>
      </c>
      <c r="Z614" s="40">
        <v>104</v>
      </c>
      <c r="AA614" s="40">
        <v>102</v>
      </c>
      <c r="AB614" s="40">
        <v>85</v>
      </c>
      <c r="AC614" s="40">
        <v>93.8</v>
      </c>
      <c r="AD614" s="40">
        <v>100</v>
      </c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3"/>
      <c r="BD614" s="9"/>
      <c r="BE614" s="9"/>
      <c r="BF614" s="9"/>
      <c r="BG614" s="9"/>
      <c r="BH614" s="9"/>
      <c r="BI614" s="9"/>
    </row>
    <row r="615" spans="1:61" ht="18" customHeight="1" x14ac:dyDescent="0.3">
      <c r="A615" s="1">
        <v>2019</v>
      </c>
      <c r="B615" s="1">
        <v>661</v>
      </c>
      <c r="C615" s="2" t="s">
        <v>8425</v>
      </c>
      <c r="D615" s="1" t="s">
        <v>59</v>
      </c>
      <c r="E615" s="3">
        <f>IFERROR(MIN(PH_Bidders),0)</f>
        <v>23</v>
      </c>
      <c r="F615" s="3">
        <f>IFERROR(MAX(PH_Bidders),0)</f>
        <v>60</v>
      </c>
      <c r="G615" s="3">
        <f>IFERROR(AVERAGE(PH_Bidders),0)</f>
        <v>33.28</v>
      </c>
      <c r="H615" s="40" t="str">
        <f>tbl_PH[[#This Row],[Item '#]]&amp;"     "&amp;tbl_PH[[#This Row],[Description]]&amp;"     ("&amp;tbl_PH[[#This Row],[Unit]]&amp;")"</f>
        <v>661     Campground Ornamental Grass - 3 Gallon Containers   - Shenandoah Switch Grass     (EA)</v>
      </c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>
        <v>23</v>
      </c>
      <c r="Z615" s="40">
        <v>23.6</v>
      </c>
      <c r="AA615" s="40">
        <v>23</v>
      </c>
      <c r="AB615" s="40">
        <v>25</v>
      </c>
      <c r="AC615" s="40">
        <v>45.08</v>
      </c>
      <c r="AD615" s="40">
        <v>60</v>
      </c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3"/>
      <c r="BD615" s="9"/>
      <c r="BE615" s="9"/>
      <c r="BF615" s="9"/>
      <c r="BG615" s="9"/>
      <c r="BH615" s="9"/>
      <c r="BI615" s="9"/>
    </row>
    <row r="616" spans="1:61" ht="18" customHeight="1" x14ac:dyDescent="0.3">
      <c r="A616" s="1">
        <v>2019</v>
      </c>
      <c r="B616" s="1">
        <v>661</v>
      </c>
      <c r="C616" s="2" t="s">
        <v>8426</v>
      </c>
      <c r="D616" s="1" t="s">
        <v>59</v>
      </c>
      <c r="E616" s="3">
        <f>IFERROR(MIN(PH_Bidders),0)</f>
        <v>23</v>
      </c>
      <c r="F616" s="3">
        <f>IFERROR(MAX(PH_Bidders),0)</f>
        <v>70</v>
      </c>
      <c r="G616" s="3">
        <f>IFERROR(AVERAGE(PH_Bidders),0)</f>
        <v>39.468333333333334</v>
      </c>
      <c r="H616" s="40" t="str">
        <f>tbl_PH[[#This Row],[Item '#]]&amp;"     "&amp;tbl_PH[[#This Row],[Description]]&amp;"     ("&amp;tbl_PH[[#This Row],[Unit]]&amp;")"</f>
        <v>661     RV Campsite Landscaping - 5 Gallon Container - Shenandoah Switch Grass     (EA)</v>
      </c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>
        <v>23</v>
      </c>
      <c r="Z616" s="40">
        <v>23.6</v>
      </c>
      <c r="AA616" s="40">
        <v>23</v>
      </c>
      <c r="AB616" s="40">
        <v>40</v>
      </c>
      <c r="AC616" s="40">
        <v>57.21</v>
      </c>
      <c r="AD616" s="40">
        <v>70</v>
      </c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3"/>
      <c r="BD616" s="9"/>
      <c r="BE616" s="9"/>
      <c r="BF616" s="9"/>
      <c r="BG616" s="9"/>
      <c r="BH616" s="9"/>
      <c r="BI616" s="9"/>
    </row>
    <row r="617" spans="1:61" ht="18" customHeight="1" x14ac:dyDescent="0.3">
      <c r="A617" s="1">
        <v>2019</v>
      </c>
      <c r="B617" s="1">
        <v>661</v>
      </c>
      <c r="C617" s="2" t="s">
        <v>8427</v>
      </c>
      <c r="D617" s="1" t="s">
        <v>59</v>
      </c>
      <c r="E617" s="3">
        <f>IFERROR(MIN(PH_Bidders),0)</f>
        <v>55</v>
      </c>
      <c r="F617" s="3">
        <f>IFERROR(MAX(PH_Bidders),0)</f>
        <v>85</v>
      </c>
      <c r="G617" s="3">
        <f>IFERROR(AVERAGE(PH_Bidders),0)</f>
        <v>68.616666666666674</v>
      </c>
      <c r="H617" s="40" t="str">
        <f>tbl_PH[[#This Row],[Item '#]]&amp;"     "&amp;tbl_PH[[#This Row],[Description]]&amp;"     ("&amp;tbl_PH[[#This Row],[Unit]]&amp;")"</f>
        <v>661     RV Campsite Landscaping - 36" Height - Arrowwood Viburnum Shrub     (EA)</v>
      </c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>
        <v>55.2</v>
      </c>
      <c r="Z617" s="40">
        <v>56.57</v>
      </c>
      <c r="AA617" s="40">
        <v>55</v>
      </c>
      <c r="AB617" s="40">
        <v>75</v>
      </c>
      <c r="AC617" s="40">
        <v>84.93</v>
      </c>
      <c r="AD617" s="40">
        <v>85</v>
      </c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3"/>
      <c r="BD617" s="9"/>
      <c r="BE617" s="9"/>
      <c r="BF617" s="9"/>
      <c r="BG617" s="9"/>
      <c r="BH617" s="9"/>
      <c r="BI617" s="9"/>
    </row>
    <row r="618" spans="1:61" ht="18" customHeight="1" x14ac:dyDescent="0.3">
      <c r="A618" s="1">
        <v>2019</v>
      </c>
      <c r="B618" s="1">
        <v>661</v>
      </c>
      <c r="C618" s="2" t="s">
        <v>8428</v>
      </c>
      <c r="D618" s="1" t="s">
        <v>59</v>
      </c>
      <c r="E618" s="3">
        <f>IFERROR(MIN(PH_Bidders),0)</f>
        <v>17.25</v>
      </c>
      <c r="F618" s="3">
        <f>IFERROR(MAX(PH_Bidders),0)</f>
        <v>41.45</v>
      </c>
      <c r="G618" s="3">
        <f>IFERROR(AVERAGE(PH_Bidders),0)</f>
        <v>24.900000000000002</v>
      </c>
      <c r="H618" s="40" t="str">
        <f>tbl_PH[[#This Row],[Item '#]]&amp;"     "&amp;tbl_PH[[#This Row],[Description]]&amp;"     ("&amp;tbl_PH[[#This Row],[Unit]]&amp;")"</f>
        <v>661     RV Campsite Landscaping - 2 Gallon Container - Karl Forester Reed Grass     (EA)</v>
      </c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>
        <v>17.25</v>
      </c>
      <c r="Z618" s="40">
        <v>17.7</v>
      </c>
      <c r="AA618" s="40">
        <v>18</v>
      </c>
      <c r="AB618" s="40">
        <v>20</v>
      </c>
      <c r="AC618" s="40">
        <v>41.45</v>
      </c>
      <c r="AD618" s="40">
        <v>35</v>
      </c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3"/>
      <c r="BD618" s="9"/>
      <c r="BE618" s="9"/>
      <c r="BF618" s="9"/>
      <c r="BG618" s="9"/>
      <c r="BH618" s="9"/>
      <c r="BI618" s="9"/>
    </row>
    <row r="619" spans="1:61" ht="18" customHeight="1" x14ac:dyDescent="0.3">
      <c r="A619" s="1">
        <v>2019</v>
      </c>
      <c r="B619" s="1">
        <v>661</v>
      </c>
      <c r="C619" s="2" t="s">
        <v>8429</v>
      </c>
      <c r="D619" s="1" t="s">
        <v>59</v>
      </c>
      <c r="E619" s="3">
        <f>IFERROR(MIN(PH_Bidders),0)</f>
        <v>50</v>
      </c>
      <c r="F619" s="3">
        <f>IFERROR(MAX(PH_Bidders),0)</f>
        <v>90</v>
      </c>
      <c r="G619" s="3">
        <f>IFERROR(AVERAGE(PH_Bidders),0)</f>
        <v>64.50333333333333</v>
      </c>
      <c r="H619" s="40" t="str">
        <f>tbl_PH[[#This Row],[Item '#]]&amp;"     "&amp;tbl_PH[[#This Row],[Description]]&amp;"     ("&amp;tbl_PH[[#This Row],[Unit]]&amp;")"</f>
        <v>661     RV Campsite Landscaping - 36" Height - Spicebush     (EA)</v>
      </c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>
        <v>50.6</v>
      </c>
      <c r="Z619" s="40">
        <v>51.5</v>
      </c>
      <c r="AA619" s="40">
        <v>50</v>
      </c>
      <c r="AB619" s="40">
        <v>85</v>
      </c>
      <c r="AC619" s="40">
        <v>59.92</v>
      </c>
      <c r="AD619" s="40">
        <v>90</v>
      </c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3"/>
      <c r="BD619" s="9"/>
      <c r="BE619" s="9"/>
      <c r="BF619" s="9"/>
      <c r="BG619" s="9"/>
      <c r="BH619" s="9"/>
      <c r="BI619" s="9"/>
    </row>
    <row r="620" spans="1:61" ht="18" customHeight="1" x14ac:dyDescent="0.3">
      <c r="A620" s="1">
        <v>2019</v>
      </c>
      <c r="B620" s="1">
        <v>661</v>
      </c>
      <c r="C620" s="2" t="s">
        <v>8430</v>
      </c>
      <c r="D620" s="1" t="s">
        <v>59</v>
      </c>
      <c r="E620" s="3">
        <f>IFERROR(MIN(PH_Bidders),0)</f>
        <v>43.7</v>
      </c>
      <c r="F620" s="3">
        <f>IFERROR(MAX(PH_Bidders),0)</f>
        <v>70</v>
      </c>
      <c r="G620" s="3">
        <f>IFERROR(AVERAGE(PH_Bidders),0)</f>
        <v>54.263333333333328</v>
      </c>
      <c r="H620" s="40" t="str">
        <f>tbl_PH[[#This Row],[Item '#]]&amp;"     "&amp;tbl_PH[[#This Row],[Description]]&amp;"     ("&amp;tbl_PH[[#This Row],[Unit]]&amp;")"</f>
        <v>661     RV Campsite Landscaping - 18" Height - Gro-low Fragrant Sumac     (EA)</v>
      </c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>
        <v>43.7</v>
      </c>
      <c r="Z620" s="40">
        <v>45</v>
      </c>
      <c r="AA620" s="40">
        <v>44</v>
      </c>
      <c r="AB620" s="40">
        <v>64</v>
      </c>
      <c r="AC620" s="40">
        <v>58.88</v>
      </c>
      <c r="AD620" s="40">
        <v>70</v>
      </c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3"/>
      <c r="BD620" s="9"/>
      <c r="BE620" s="9"/>
      <c r="BF620" s="9"/>
      <c r="BG620" s="9"/>
      <c r="BH620" s="9"/>
      <c r="BI620" s="9"/>
    </row>
    <row r="621" spans="1:61" ht="18" customHeight="1" x14ac:dyDescent="0.3">
      <c r="A621" s="1">
        <v>2019</v>
      </c>
      <c r="B621" s="1">
        <v>661</v>
      </c>
      <c r="C621" s="2" t="s">
        <v>8431</v>
      </c>
      <c r="D621" s="1" t="s">
        <v>59</v>
      </c>
      <c r="E621" s="3">
        <f>IFERROR(MIN(PH_Bidders),0)</f>
        <v>46</v>
      </c>
      <c r="F621" s="3">
        <f>IFERROR(MAX(PH_Bidders),0)</f>
        <v>85</v>
      </c>
      <c r="G621" s="3">
        <f>IFERROR(AVERAGE(PH_Bidders),0)</f>
        <v>58.933333333333337</v>
      </c>
      <c r="H621" s="40" t="str">
        <f>tbl_PH[[#This Row],[Item '#]]&amp;"     "&amp;tbl_PH[[#This Row],[Description]]&amp;"     ("&amp;tbl_PH[[#This Row],[Unit]]&amp;")"</f>
        <v>661     RV Campsite Landscaping - 36" Height - Redosier Dogwood Shrub     (EA)</v>
      </c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>
        <v>46</v>
      </c>
      <c r="Z621" s="40">
        <v>47</v>
      </c>
      <c r="AA621" s="40">
        <v>46</v>
      </c>
      <c r="AB621" s="40">
        <v>64</v>
      </c>
      <c r="AC621" s="40">
        <v>65.599999999999994</v>
      </c>
      <c r="AD621" s="40">
        <v>85</v>
      </c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3"/>
      <c r="BD621" s="9"/>
      <c r="BE621" s="9"/>
      <c r="BF621" s="9"/>
      <c r="BG621" s="9"/>
      <c r="BH621" s="9"/>
      <c r="BI621" s="9"/>
    </row>
    <row r="622" spans="1:61" ht="18" customHeight="1" x14ac:dyDescent="0.3">
      <c r="A622" s="1">
        <v>2019</v>
      </c>
      <c r="B622" s="1">
        <v>661</v>
      </c>
      <c r="C622" s="2" t="s">
        <v>8432</v>
      </c>
      <c r="D622" s="1" t="s">
        <v>59</v>
      </c>
      <c r="E622" s="3">
        <f>IFERROR(MIN(PH_Bidders),0)</f>
        <v>415</v>
      </c>
      <c r="F622" s="3">
        <f>IFERROR(MAX(PH_Bidders),0)</f>
        <v>668</v>
      </c>
      <c r="G622" s="3">
        <f>IFERROR(AVERAGE(PH_Bidders),0)</f>
        <v>567.03499999999997</v>
      </c>
      <c r="H622" s="40" t="str">
        <f>tbl_PH[[#This Row],[Item '#]]&amp;"     "&amp;tbl_PH[[#This Row],[Description]]&amp;"     ("&amp;tbl_PH[[#This Row],[Unit]]&amp;")"</f>
        <v>661     RV Campsite Landscaping - 2” Cal – Armstrong Maple Tree     (EA)</v>
      </c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>
        <v>652.04999999999995</v>
      </c>
      <c r="Z622" s="40">
        <v>668</v>
      </c>
      <c r="AA622" s="40">
        <v>653</v>
      </c>
      <c r="AB622" s="40">
        <v>510</v>
      </c>
      <c r="AC622" s="40">
        <v>504.16</v>
      </c>
      <c r="AD622" s="40">
        <v>415</v>
      </c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3"/>
      <c r="BD622" s="9"/>
      <c r="BE622" s="9"/>
      <c r="BF622" s="9"/>
      <c r="BG622" s="9"/>
      <c r="BH622" s="9"/>
      <c r="BI622" s="9"/>
    </row>
    <row r="623" spans="1:61" ht="18" customHeight="1" x14ac:dyDescent="0.3">
      <c r="A623" s="1">
        <v>2019</v>
      </c>
      <c r="B623" s="1">
        <v>661</v>
      </c>
      <c r="C623" s="2" t="s">
        <v>8433</v>
      </c>
      <c r="D623" s="1" t="s">
        <v>59</v>
      </c>
      <c r="E623" s="3">
        <f>IFERROR(MIN(PH_Bidders),0)</f>
        <v>360</v>
      </c>
      <c r="F623" s="3">
        <f>IFERROR(MAX(PH_Bidders),0)</f>
        <v>509</v>
      </c>
      <c r="G623" s="3">
        <f>IFERROR(AVERAGE(PH_Bidders),0)</f>
        <v>452.50166666666661</v>
      </c>
      <c r="H623" s="40" t="str">
        <f>tbl_PH[[#This Row],[Item '#]]&amp;"     "&amp;tbl_PH[[#This Row],[Description]]&amp;"     ("&amp;tbl_PH[[#This Row],[Unit]]&amp;")"</f>
        <v>661     RV Campsite Landscaping – 2” Cal – Heritage Birch Tree     (EA)</v>
      </c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>
        <v>496.8</v>
      </c>
      <c r="Z623" s="40">
        <v>509</v>
      </c>
      <c r="AA623" s="40">
        <v>497</v>
      </c>
      <c r="AB623" s="40">
        <v>360</v>
      </c>
      <c r="AC623" s="40">
        <v>457.21</v>
      </c>
      <c r="AD623" s="40">
        <v>395</v>
      </c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3"/>
      <c r="BD623" s="9"/>
      <c r="BE623" s="9"/>
      <c r="BF623" s="9"/>
      <c r="BG623" s="9"/>
      <c r="BH623" s="9"/>
      <c r="BI623" s="9"/>
    </row>
    <row r="624" spans="1:61" ht="18" customHeight="1" x14ac:dyDescent="0.3">
      <c r="A624" s="1">
        <v>2019</v>
      </c>
      <c r="B624" s="1">
        <v>661</v>
      </c>
      <c r="C624" s="2" t="s">
        <v>8434</v>
      </c>
      <c r="D624" s="1" t="s">
        <v>59</v>
      </c>
      <c r="E624" s="3">
        <f>IFERROR(MIN(PH_Bidders),0)</f>
        <v>395</v>
      </c>
      <c r="F624" s="3">
        <f>IFERROR(MAX(PH_Bidders),0)</f>
        <v>703</v>
      </c>
      <c r="G624" s="3">
        <f>IFERROR(AVERAGE(PH_Bidders),0)</f>
        <v>555.92500000000007</v>
      </c>
      <c r="H624" s="40" t="str">
        <f>tbl_PH[[#This Row],[Item '#]]&amp;"     "&amp;tbl_PH[[#This Row],[Description]]&amp;"     ("&amp;tbl_PH[[#This Row],[Unit]]&amp;")"</f>
        <v>661     RV Campsite Landscaping – 8’ HT – Serviceberry Tree     (EA)</v>
      </c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>
        <v>686.55</v>
      </c>
      <c r="Z624" s="40">
        <v>703</v>
      </c>
      <c r="AA624" s="40">
        <v>687</v>
      </c>
      <c r="AB624" s="40">
        <v>450</v>
      </c>
      <c r="AC624" s="40">
        <v>414</v>
      </c>
      <c r="AD624" s="40">
        <v>395</v>
      </c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3"/>
      <c r="BD624" s="9"/>
      <c r="BE624" s="9"/>
      <c r="BF624" s="9"/>
      <c r="BG624" s="9"/>
      <c r="BH624" s="9"/>
      <c r="BI624" s="9"/>
    </row>
    <row r="625" spans="1:61" ht="18" customHeight="1" x14ac:dyDescent="0.3">
      <c r="A625" s="1">
        <v>2019</v>
      </c>
      <c r="B625" s="1" t="s">
        <v>5053</v>
      </c>
      <c r="C625" s="2" t="s">
        <v>8435</v>
      </c>
      <c r="D625" s="1" t="s">
        <v>59</v>
      </c>
      <c r="E625" s="3">
        <f>IFERROR(MIN(PH_Bidders),0)</f>
        <v>100</v>
      </c>
      <c r="F625" s="3">
        <f>IFERROR(MAX(PH_Bidders),0)</f>
        <v>304.5</v>
      </c>
      <c r="G625" s="3">
        <f>IFERROR(AVERAGE(PH_Bidders),0)</f>
        <v>210.08333333333334</v>
      </c>
      <c r="H625" s="40" t="str">
        <f>tbl_PH[[#This Row],[Item '#]]&amp;"     "&amp;tbl_PH[[#This Row],[Description]]&amp;"     ("&amp;tbl_PH[[#This Row],[Unit]]&amp;")"</f>
        <v>Special     Boulders     (EA)</v>
      </c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>
        <v>230</v>
      </c>
      <c r="Z625" s="40">
        <v>236</v>
      </c>
      <c r="AA625" s="40">
        <v>230</v>
      </c>
      <c r="AB625" s="40">
        <v>100</v>
      </c>
      <c r="AC625" s="40">
        <v>304.5</v>
      </c>
      <c r="AD625" s="40">
        <v>160</v>
      </c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3"/>
      <c r="BD625" s="9"/>
      <c r="BE625" s="9"/>
      <c r="BF625" s="9"/>
      <c r="BG625" s="9"/>
      <c r="BH625" s="9"/>
      <c r="BI625" s="9"/>
    </row>
    <row r="626" spans="1:61" ht="18" customHeight="1" x14ac:dyDescent="0.3">
      <c r="A626" s="1">
        <v>2019</v>
      </c>
      <c r="B626" s="1" t="s">
        <v>5053</v>
      </c>
      <c r="C626" s="2" t="s">
        <v>8436</v>
      </c>
      <c r="D626" s="1" t="s">
        <v>21</v>
      </c>
      <c r="E626" s="3">
        <f>IFERROR(MIN(PH_Bidders),0)</f>
        <v>2</v>
      </c>
      <c r="F626" s="3">
        <f>IFERROR(MAX(PH_Bidders),0)</f>
        <v>6</v>
      </c>
      <c r="G626" s="3">
        <f>IFERROR(AVERAGE(PH_Bidders),0)</f>
        <v>3.85</v>
      </c>
      <c r="H626" s="40" t="str">
        <f>tbl_PH[[#This Row],[Item '#]]&amp;"     "&amp;tbl_PH[[#This Row],[Description]]&amp;"     ("&amp;tbl_PH[[#This Row],[Unit]]&amp;")"</f>
        <v>Special     Landscape Fabric and Pre-Emergent Herbicide     (SY)</v>
      </c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>
        <v>4.12</v>
      </c>
      <c r="Z626" s="40">
        <v>4.22</v>
      </c>
      <c r="AA626" s="40">
        <v>4</v>
      </c>
      <c r="AB626" s="40">
        <v>2</v>
      </c>
      <c r="AC626" s="40">
        <v>2.76</v>
      </c>
      <c r="AD626" s="40">
        <v>6</v>
      </c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3"/>
      <c r="BD626" s="9"/>
      <c r="BE626" s="9"/>
      <c r="BF626" s="9"/>
      <c r="BG626" s="9"/>
      <c r="BH626" s="9"/>
      <c r="BI626" s="9"/>
    </row>
    <row r="627" spans="1:61" ht="18" customHeight="1" x14ac:dyDescent="0.3">
      <c r="A627" s="1">
        <v>2019</v>
      </c>
      <c r="B627" s="1" t="s">
        <v>5053</v>
      </c>
      <c r="C627" s="2" t="s">
        <v>8437</v>
      </c>
      <c r="D627" s="1" t="s">
        <v>14</v>
      </c>
      <c r="E627" s="3">
        <f>IFERROR(MIN(PH_Bidders),0)</f>
        <v>96.23</v>
      </c>
      <c r="F627" s="3">
        <f>IFERROR(MAX(PH_Bidders),0)</f>
        <v>180</v>
      </c>
      <c r="G627" s="3">
        <f>IFERROR(AVERAGE(PH_Bidders),0)</f>
        <v>136.04666666666665</v>
      </c>
      <c r="H627" s="40" t="str">
        <f>tbl_PH[[#This Row],[Item '#]]&amp;"     "&amp;tbl_PH[[#This Row],[Description]]&amp;"     ("&amp;tbl_PH[[#This Row],[Unit]]&amp;")"</f>
        <v>Special     RV Campsite Mulch - River Wash Gravel Per Detail 4, Sheet L-701     (CY)</v>
      </c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>
        <v>143.75</v>
      </c>
      <c r="Z627" s="40">
        <v>147.30000000000001</v>
      </c>
      <c r="AA627" s="40">
        <v>144</v>
      </c>
      <c r="AB627" s="40">
        <v>180</v>
      </c>
      <c r="AC627" s="40">
        <v>96.23</v>
      </c>
      <c r="AD627" s="40">
        <v>105</v>
      </c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3"/>
      <c r="BD627" s="9"/>
      <c r="BE627" s="9"/>
      <c r="BF627" s="9"/>
      <c r="BG627" s="9"/>
      <c r="BH627" s="9"/>
      <c r="BI627" s="9"/>
    </row>
    <row r="628" spans="1:61" ht="18" customHeight="1" x14ac:dyDescent="0.3">
      <c r="A628" s="1">
        <v>2019</v>
      </c>
      <c r="B628" s="1" t="s">
        <v>5053</v>
      </c>
      <c r="C628" s="2" t="s">
        <v>5163</v>
      </c>
      <c r="D628" s="1" t="s">
        <v>59</v>
      </c>
      <c r="E628" s="3">
        <f>IFERROR(MIN(PH_Bidders),0)</f>
        <v>4800</v>
      </c>
      <c r="F628" s="3">
        <f>IFERROR(MAX(PH_Bidders),0)</f>
        <v>12935</v>
      </c>
      <c r="G628" s="3">
        <f>IFERROR(AVERAGE(PH_Bidders),0)</f>
        <v>8911.25</v>
      </c>
      <c r="H628" s="40" t="str">
        <f>tbl_PH[[#This Row],[Item '#]]&amp;"     "&amp;tbl_PH[[#This Row],[Description]]&amp;"     ("&amp;tbl_PH[[#This Row],[Unit]]&amp;")"</f>
        <v>Special     Dumpster Enclosure - Wood Slat Enclosure - Installed Complete     (EA)</v>
      </c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>
        <v>12563.75</v>
      </c>
      <c r="Z628" s="40">
        <v>12935</v>
      </c>
      <c r="AA628" s="40">
        <v>5600</v>
      </c>
      <c r="AB628" s="40">
        <v>7200</v>
      </c>
      <c r="AC628" s="40">
        <v>10368.75</v>
      </c>
      <c r="AD628" s="40">
        <v>4800</v>
      </c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3"/>
      <c r="BD628" s="9"/>
      <c r="BE628" s="9"/>
      <c r="BF628" s="9"/>
      <c r="BG628" s="9"/>
      <c r="BH628" s="9"/>
      <c r="BI628" s="9"/>
    </row>
    <row r="629" spans="1:61" ht="18" customHeight="1" x14ac:dyDescent="0.3">
      <c r="A629" s="1">
        <v>2019</v>
      </c>
      <c r="B629" s="1" t="s">
        <v>5053</v>
      </c>
      <c r="C629" s="2" t="s">
        <v>5167</v>
      </c>
      <c r="D629" s="1" t="s">
        <v>59</v>
      </c>
      <c r="E629" s="3">
        <f>IFERROR(MIN(PH_Bidders),0)</f>
        <v>99.19</v>
      </c>
      <c r="F629" s="3">
        <f>IFERROR(MAX(PH_Bidders),0)</f>
        <v>400</v>
      </c>
      <c r="G629" s="3">
        <f>IFERROR(AVERAGE(PH_Bidders),0)</f>
        <v>206.26333333333335</v>
      </c>
      <c r="H629" s="40" t="str">
        <f>tbl_PH[[#This Row],[Item '#]]&amp;"     "&amp;tbl_PH[[#This Row],[Description]]&amp;"     ("&amp;tbl_PH[[#This Row],[Unit]]&amp;")"</f>
        <v>Special     Wayfinding Signage – Posts &amp; Signage Furnished by Owner, Installed by Contractor     (EA)</v>
      </c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>
        <v>99.19</v>
      </c>
      <c r="Z629" s="40">
        <v>338</v>
      </c>
      <c r="AA629" s="40">
        <v>100</v>
      </c>
      <c r="AB629" s="40">
        <v>400</v>
      </c>
      <c r="AC629" s="40">
        <v>120.39</v>
      </c>
      <c r="AD629" s="40">
        <v>180</v>
      </c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3"/>
      <c r="BD629" s="9"/>
      <c r="BE629" s="9"/>
      <c r="BF629" s="9"/>
      <c r="BG629" s="9"/>
      <c r="BH629" s="9"/>
      <c r="BI629" s="9"/>
    </row>
    <row r="630" spans="1:61" ht="18" customHeight="1" x14ac:dyDescent="0.3">
      <c r="A630" s="1">
        <v>2019</v>
      </c>
      <c r="B630" s="1" t="s">
        <v>5053</v>
      </c>
      <c r="C630" s="2" t="s">
        <v>8438</v>
      </c>
      <c r="D630" s="1" t="s">
        <v>59</v>
      </c>
      <c r="E630" s="3">
        <f>IFERROR(MIN(PH_Bidders),0)</f>
        <v>634</v>
      </c>
      <c r="F630" s="3">
        <f>IFERROR(MAX(PH_Bidders),0)</f>
        <v>2968</v>
      </c>
      <c r="G630" s="3">
        <f>IFERROR(AVERAGE(PH_Bidders),0)</f>
        <v>1182.4166666666667</v>
      </c>
      <c r="H630" s="40" t="str">
        <f>tbl_PH[[#This Row],[Item '#]]&amp;"     "&amp;tbl_PH[[#This Row],[Description]]&amp;"     ("&amp;tbl_PH[[#This Row],[Unit]]&amp;")"</f>
        <v>Special     Multi-Use Path Bollards     (EA)</v>
      </c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>
        <v>1092.5</v>
      </c>
      <c r="Z630" s="40">
        <v>2968</v>
      </c>
      <c r="AA630" s="40">
        <v>1000</v>
      </c>
      <c r="AB630" s="40">
        <v>700</v>
      </c>
      <c r="AC630" s="40">
        <v>634</v>
      </c>
      <c r="AD630" s="40">
        <v>700</v>
      </c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3"/>
      <c r="BD630" s="9"/>
      <c r="BE630" s="9"/>
      <c r="BF630" s="9"/>
      <c r="BG630" s="9"/>
      <c r="BH630" s="9"/>
      <c r="BI630" s="9"/>
    </row>
    <row r="631" spans="1:61" ht="18" customHeight="1" x14ac:dyDescent="0.3">
      <c r="A631" s="1">
        <v>2019</v>
      </c>
      <c r="B631" s="1" t="s">
        <v>5053</v>
      </c>
      <c r="C631" s="2" t="s">
        <v>8439</v>
      </c>
      <c r="D631" s="1" t="s">
        <v>9</v>
      </c>
      <c r="E631" s="3">
        <f>IFERROR(MIN(PH_Bidders),0)</f>
        <v>1042</v>
      </c>
      <c r="F631" s="3">
        <f>IFERROR(MAX(PH_Bidders),0)</f>
        <v>6210</v>
      </c>
      <c r="G631" s="3">
        <f>IFERROR(AVERAGE(PH_Bidders),0)</f>
        <v>2932.8333333333335</v>
      </c>
      <c r="H631" s="40" t="str">
        <f>tbl_PH[[#This Row],[Item '#]]&amp;"     "&amp;tbl_PH[[#This Row],[Description]]&amp;"     ("&amp;tbl_PH[[#This Row],[Unit]]&amp;")"</f>
        <v>Special     Basketball Court - Pavement Markings     (LS)</v>
      </c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>
        <v>6210</v>
      </c>
      <c r="Z631" s="40">
        <v>2945</v>
      </c>
      <c r="AA631" s="40">
        <v>1700</v>
      </c>
      <c r="AB631" s="40">
        <v>2300</v>
      </c>
      <c r="AC631" s="40">
        <v>1042</v>
      </c>
      <c r="AD631" s="40">
        <v>3400</v>
      </c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3"/>
      <c r="BD631" s="9"/>
      <c r="BE631" s="9"/>
      <c r="BF631" s="9"/>
      <c r="BG631" s="9"/>
      <c r="BH631" s="9"/>
      <c r="BI631" s="9"/>
    </row>
    <row r="632" spans="1:61" ht="18" customHeight="1" x14ac:dyDescent="0.3">
      <c r="A632" s="1">
        <v>2019</v>
      </c>
      <c r="B632" s="1" t="s">
        <v>5053</v>
      </c>
      <c r="C632" s="2" t="s">
        <v>8440</v>
      </c>
      <c r="D632" s="1" t="s">
        <v>59</v>
      </c>
      <c r="E632" s="3">
        <f>IFERROR(MIN(PH_Bidders),0)</f>
        <v>2000</v>
      </c>
      <c r="F632" s="3">
        <f>IFERROR(MAX(PH_Bidders),0)</f>
        <v>19000</v>
      </c>
      <c r="G632" s="3">
        <f>IFERROR(AVERAGE(PH_Bidders),0)</f>
        <v>8891.3016666666663</v>
      </c>
      <c r="H632" s="40" t="str">
        <f>tbl_PH[[#This Row],[Item '#]]&amp;"     "&amp;tbl_PH[[#This Row],[Description]]&amp;"     ("&amp;tbl_PH[[#This Row],[Unit]]&amp;")"</f>
        <v>Special     Basketball Court - Furnish and Install Complete w/Basketball Hoop (1)     (EA)</v>
      </c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>
        <v>3662.75</v>
      </c>
      <c r="Z632" s="40">
        <v>7367</v>
      </c>
      <c r="AA632" s="40">
        <v>17000</v>
      </c>
      <c r="AB632" s="40">
        <v>2000</v>
      </c>
      <c r="AC632" s="40">
        <v>4318.0600000000004</v>
      </c>
      <c r="AD632" s="40">
        <v>19000</v>
      </c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3"/>
      <c r="BD632" s="9"/>
      <c r="BE632" s="9"/>
      <c r="BF632" s="9"/>
      <c r="BG632" s="9"/>
      <c r="BH632" s="9"/>
      <c r="BI632" s="9"/>
    </row>
    <row r="633" spans="1:61" ht="18" customHeight="1" x14ac:dyDescent="0.3">
      <c r="A633" s="1">
        <v>2019</v>
      </c>
      <c r="B633" s="1" t="s">
        <v>5053</v>
      </c>
      <c r="C633" s="2" t="s">
        <v>8441</v>
      </c>
      <c r="D633" s="1" t="s">
        <v>12</v>
      </c>
      <c r="E633" s="3">
        <f>IFERROR(MIN(PH_Bidders),0)</f>
        <v>60</v>
      </c>
      <c r="F633" s="3">
        <f>IFERROR(MAX(PH_Bidders),0)</f>
        <v>9158</v>
      </c>
      <c r="G633" s="3">
        <f>IFERROR(AVERAGE(PH_Bidders),0)</f>
        <v>1588.9216666666669</v>
      </c>
      <c r="H633" s="40" t="str">
        <f>tbl_PH[[#This Row],[Item '#]]&amp;"     "&amp;tbl_PH[[#This Row],[Description]]&amp;"     ("&amp;tbl_PH[[#This Row],[Unit]]&amp;")"</f>
        <v>Special     Fencing – 8’ Black vinyl fence     (LF)</v>
      </c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>
        <v>81.87</v>
      </c>
      <c r="Z633" s="40">
        <v>83.66</v>
      </c>
      <c r="AA633" s="40">
        <v>60</v>
      </c>
      <c r="AB633" s="40">
        <v>75</v>
      </c>
      <c r="AC633" s="40">
        <v>9158</v>
      </c>
      <c r="AD633" s="40">
        <v>75</v>
      </c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3"/>
      <c r="BD633" s="9"/>
      <c r="BE633" s="9"/>
      <c r="BF633" s="9"/>
      <c r="BG633" s="9"/>
      <c r="BH633" s="9"/>
      <c r="BI633" s="9"/>
    </row>
    <row r="634" spans="1:61" ht="18" customHeight="1" x14ac:dyDescent="0.3">
      <c r="A634" s="1">
        <v>2019</v>
      </c>
      <c r="B634" s="1" t="s">
        <v>5053</v>
      </c>
      <c r="C634" s="2" t="s">
        <v>8442</v>
      </c>
      <c r="D634" s="1" t="s">
        <v>14</v>
      </c>
      <c r="E634" s="3">
        <f>IFERROR(MIN(PH_Bidders),0)</f>
        <v>40</v>
      </c>
      <c r="F634" s="3">
        <f>IFERROR(MAX(PH_Bidders),0)</f>
        <v>288</v>
      </c>
      <c r="G634" s="3">
        <f>IFERROR(AVERAGE(PH_Bidders),0)</f>
        <v>146.77166666666668</v>
      </c>
      <c r="H634" s="40" t="str">
        <f>tbl_PH[[#This Row],[Item '#]]&amp;"     "&amp;tbl_PH[[#This Row],[Description]]&amp;"     ("&amp;tbl_PH[[#This Row],[Unit]]&amp;")"</f>
        <v>Special     Pea Gravel under Black Vinyl Fence – See Detail L-702     (CY)</v>
      </c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>
        <v>156.4</v>
      </c>
      <c r="Z634" s="40">
        <v>288</v>
      </c>
      <c r="AA634" s="40">
        <v>40</v>
      </c>
      <c r="AB634" s="40">
        <v>150</v>
      </c>
      <c r="AC634" s="40">
        <v>96.23</v>
      </c>
      <c r="AD634" s="40">
        <v>150</v>
      </c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3"/>
      <c r="BD634" s="9"/>
      <c r="BE634" s="9"/>
      <c r="BF634" s="9"/>
      <c r="BG634" s="9"/>
      <c r="BH634" s="9"/>
      <c r="BI634" s="9"/>
    </row>
    <row r="635" spans="1:61" ht="18" customHeight="1" x14ac:dyDescent="0.3">
      <c r="A635" s="1">
        <v>2019</v>
      </c>
      <c r="B635" s="1" t="s">
        <v>5053</v>
      </c>
      <c r="C635" s="2" t="s">
        <v>8443</v>
      </c>
      <c r="D635" s="1" t="s">
        <v>12</v>
      </c>
      <c r="E635" s="3">
        <f>IFERROR(MIN(PH_Bidders),0)</f>
        <v>35</v>
      </c>
      <c r="F635" s="3">
        <f>IFERROR(MAX(PH_Bidders),0)</f>
        <v>120</v>
      </c>
      <c r="G635" s="3">
        <f>IFERROR(AVERAGE(PH_Bidders),0)</f>
        <v>68.326666666666668</v>
      </c>
      <c r="H635" s="40" t="str">
        <f>tbl_PH[[#This Row],[Item '#]]&amp;"     "&amp;tbl_PH[[#This Row],[Description]]&amp;"     ("&amp;tbl_PH[[#This Row],[Unit]]&amp;")"</f>
        <v>Special     Storm Sewer Conduit - 18" PVC w/native backfill - Installed Complete     (LF)</v>
      </c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>
        <v>58.09</v>
      </c>
      <c r="Z635" s="40">
        <v>64</v>
      </c>
      <c r="AA635" s="40">
        <v>35</v>
      </c>
      <c r="AB635" s="40">
        <v>85</v>
      </c>
      <c r="AC635" s="40">
        <v>47.87</v>
      </c>
      <c r="AD635" s="40">
        <v>120</v>
      </c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3"/>
      <c r="BD635" s="9"/>
      <c r="BE635" s="9"/>
      <c r="BF635" s="9"/>
      <c r="BG635" s="9"/>
      <c r="BH635" s="9"/>
      <c r="BI635" s="9"/>
    </row>
    <row r="636" spans="1:61" ht="18" customHeight="1" x14ac:dyDescent="0.3">
      <c r="A636" s="70">
        <v>2019</v>
      </c>
      <c r="B636" s="70">
        <v>201</v>
      </c>
      <c r="C636" s="71" t="s">
        <v>8742</v>
      </c>
      <c r="D636" s="70" t="s">
        <v>9</v>
      </c>
      <c r="E636" s="72">
        <f>IFERROR(MIN(PH_Bidders),0)</f>
        <v>500</v>
      </c>
      <c r="F636" s="72">
        <f>IFERROR(MAX(PH_Bidders),0)</f>
        <v>14000</v>
      </c>
      <c r="G636" s="72">
        <f>IFERROR(AVERAGE(PH_Bidders),0)</f>
        <v>6808.1144444444444</v>
      </c>
      <c r="H636" s="73" t="str">
        <f>tbl_PH[[#This Row],[Item '#]]&amp;"     "&amp;tbl_PH[[#This Row],[Description]]&amp;"     ("&amp;tbl_PH[[#This Row],[Unit]]&amp;")"</f>
        <v>201     CLEARING AND GRUBBING     (LS)</v>
      </c>
      <c r="I636" s="73"/>
      <c r="J636" s="73"/>
      <c r="K636" s="73"/>
      <c r="L636" s="73"/>
      <c r="M636" s="73"/>
      <c r="N636" s="73"/>
      <c r="O636" s="73"/>
      <c r="P636" s="73">
        <v>6509</v>
      </c>
      <c r="Q636" s="73">
        <v>8000</v>
      </c>
      <c r="R636" s="73">
        <v>3000</v>
      </c>
      <c r="S636" s="73">
        <v>8000</v>
      </c>
      <c r="T636" s="73">
        <v>7260.06</v>
      </c>
      <c r="U636" s="73">
        <v>9003.9699999999993</v>
      </c>
      <c r="V636" s="73">
        <v>500</v>
      </c>
      <c r="W636" s="73">
        <v>5000</v>
      </c>
      <c r="X636" s="73">
        <v>14000</v>
      </c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2"/>
      <c r="BB636" s="72"/>
      <c r="BC636" s="72"/>
      <c r="BD636" s="74"/>
      <c r="BE636" s="74"/>
      <c r="BF636" s="74"/>
      <c r="BG636" s="74"/>
      <c r="BH636" s="74"/>
      <c r="BI636" s="74"/>
    </row>
    <row r="637" spans="1:61" ht="18" customHeight="1" x14ac:dyDescent="0.3">
      <c r="A637" s="70">
        <v>2019</v>
      </c>
      <c r="B637" s="70">
        <v>203</v>
      </c>
      <c r="C637" s="71" t="s">
        <v>8743</v>
      </c>
      <c r="D637" s="70" t="s">
        <v>14</v>
      </c>
      <c r="E637" s="72">
        <f>IFERROR(MIN(PH_Bidders),0)</f>
        <v>4.51</v>
      </c>
      <c r="F637" s="72">
        <f>IFERROR(MAX(PH_Bidders),0)</f>
        <v>23.94</v>
      </c>
      <c r="G637" s="72">
        <f>IFERROR(AVERAGE(PH_Bidders),0)</f>
        <v>13.803333333333335</v>
      </c>
      <c r="H637" s="73" t="str">
        <f>tbl_PH[[#This Row],[Item '#]]&amp;"     "&amp;tbl_PH[[#This Row],[Description]]&amp;"     ("&amp;tbl_PH[[#This Row],[Unit]]&amp;")"</f>
        <v>203     EXCAVATION     (CY)</v>
      </c>
      <c r="I637" s="73"/>
      <c r="J637" s="73"/>
      <c r="K637" s="73"/>
      <c r="L637" s="73"/>
      <c r="M637" s="73"/>
      <c r="N637" s="73"/>
      <c r="O637" s="73"/>
      <c r="P637" s="73">
        <v>4.51</v>
      </c>
      <c r="Q637" s="73">
        <v>14.69</v>
      </c>
      <c r="R637" s="73">
        <v>16</v>
      </c>
      <c r="S637" s="73">
        <v>11</v>
      </c>
      <c r="T637" s="73">
        <v>23.94</v>
      </c>
      <c r="U637" s="73">
        <v>17.09</v>
      </c>
      <c r="V637" s="73">
        <v>8</v>
      </c>
      <c r="W637" s="73">
        <v>10</v>
      </c>
      <c r="X637" s="73">
        <v>19</v>
      </c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2"/>
      <c r="BB637" s="72"/>
      <c r="BC637" s="72"/>
      <c r="BD637" s="74"/>
      <c r="BE637" s="74"/>
      <c r="BF637" s="74"/>
      <c r="BG637" s="74"/>
      <c r="BH637" s="74"/>
      <c r="BI637" s="74"/>
    </row>
    <row r="638" spans="1:61" ht="18" customHeight="1" x14ac:dyDescent="0.3">
      <c r="A638" s="70">
        <v>2019</v>
      </c>
      <c r="B638" s="70">
        <v>203</v>
      </c>
      <c r="C638" s="71" t="s">
        <v>8744</v>
      </c>
      <c r="D638" s="70" t="s">
        <v>14</v>
      </c>
      <c r="E638" s="72">
        <f>IFERROR(MIN(PH_Bidders),0)</f>
        <v>3.69</v>
      </c>
      <c r="F638" s="72">
        <f>IFERROR(MAX(PH_Bidders),0)</f>
        <v>25.67</v>
      </c>
      <c r="G638" s="72">
        <f>IFERROR(AVERAGE(PH_Bidders),0)</f>
        <v>13.651111111111112</v>
      </c>
      <c r="H638" s="73" t="str">
        <f>tbl_PH[[#This Row],[Item '#]]&amp;"     "&amp;tbl_PH[[#This Row],[Description]]&amp;"     ("&amp;tbl_PH[[#This Row],[Unit]]&amp;")"</f>
        <v>203     EMBANKMENT     (CY)</v>
      </c>
      <c r="I638" s="73"/>
      <c r="J638" s="73"/>
      <c r="K638" s="73"/>
      <c r="L638" s="73"/>
      <c r="M638" s="73"/>
      <c r="N638" s="73"/>
      <c r="O638" s="73"/>
      <c r="P638" s="73">
        <v>3.69</v>
      </c>
      <c r="Q638" s="73">
        <v>25.67</v>
      </c>
      <c r="R638" s="73">
        <v>16</v>
      </c>
      <c r="S638" s="73">
        <v>10</v>
      </c>
      <c r="T638" s="73">
        <v>18.079999999999998</v>
      </c>
      <c r="U638" s="73">
        <v>19.420000000000002</v>
      </c>
      <c r="V638" s="73">
        <v>8</v>
      </c>
      <c r="W638" s="73">
        <v>15</v>
      </c>
      <c r="X638" s="73">
        <v>7</v>
      </c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2"/>
      <c r="BB638" s="72"/>
      <c r="BC638" s="72"/>
      <c r="BD638" s="74"/>
      <c r="BE638" s="74"/>
      <c r="BF638" s="74"/>
      <c r="BG638" s="74"/>
      <c r="BH638" s="74"/>
      <c r="BI638" s="74"/>
    </row>
    <row r="639" spans="1:61" ht="18" customHeight="1" x14ac:dyDescent="0.3">
      <c r="A639" s="70">
        <v>2019</v>
      </c>
      <c r="B639" s="70">
        <v>203</v>
      </c>
      <c r="C639" s="71" t="s">
        <v>8745</v>
      </c>
      <c r="D639" s="70" t="s">
        <v>14</v>
      </c>
      <c r="E639" s="72">
        <f>IFERROR(MIN(PH_Bidders),0)</f>
        <v>15</v>
      </c>
      <c r="F639" s="72">
        <f>IFERROR(MAX(PH_Bidders),0)</f>
        <v>73.38</v>
      </c>
      <c r="G639" s="72">
        <f>IFERROR(AVERAGE(PH_Bidders),0)</f>
        <v>36.385555555555555</v>
      </c>
      <c r="H639" s="73" t="str">
        <f>tbl_PH[[#This Row],[Item '#]]&amp;"     "&amp;tbl_PH[[#This Row],[Description]]&amp;"     ("&amp;tbl_PH[[#This Row],[Unit]]&amp;")"</f>
        <v>203     EMBANKMENT, AS PER PLAN     (CY)</v>
      </c>
      <c r="I639" s="73"/>
      <c r="J639" s="73"/>
      <c r="K639" s="73"/>
      <c r="L639" s="73"/>
      <c r="M639" s="73"/>
      <c r="N639" s="73"/>
      <c r="O639" s="73"/>
      <c r="P639" s="73">
        <v>71.760000000000005</v>
      </c>
      <c r="Q639" s="73">
        <v>25</v>
      </c>
      <c r="R639" s="73">
        <v>16</v>
      </c>
      <c r="S639" s="73">
        <v>15</v>
      </c>
      <c r="T639" s="73">
        <v>73.38</v>
      </c>
      <c r="U639" s="73">
        <v>20.329999999999998</v>
      </c>
      <c r="V639" s="73">
        <v>30</v>
      </c>
      <c r="W639" s="73">
        <v>50</v>
      </c>
      <c r="X639" s="73">
        <v>26</v>
      </c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2"/>
      <c r="BB639" s="72"/>
      <c r="BC639" s="72"/>
      <c r="BD639" s="74"/>
      <c r="BE639" s="74"/>
      <c r="BF639" s="74"/>
      <c r="BG639" s="74"/>
      <c r="BH639" s="74"/>
      <c r="BI639" s="74"/>
    </row>
    <row r="640" spans="1:61" ht="18" customHeight="1" x14ac:dyDescent="0.3">
      <c r="A640" s="70">
        <v>2019</v>
      </c>
      <c r="B640" s="70" t="s">
        <v>8746</v>
      </c>
      <c r="C640" s="71" t="s">
        <v>8747</v>
      </c>
      <c r="D640" s="70" t="s">
        <v>21</v>
      </c>
      <c r="E640" s="72">
        <f>IFERROR(MIN(PH_Bidders),0)</f>
        <v>0.69</v>
      </c>
      <c r="F640" s="72">
        <f>IFERROR(MAX(PH_Bidders),0)</f>
        <v>11.86</v>
      </c>
      <c r="G640" s="72">
        <f>IFERROR(AVERAGE(PH_Bidders),0)</f>
        <v>3.434444444444444</v>
      </c>
      <c r="H640" s="73" t="str">
        <f>tbl_PH[[#This Row],[Item '#]]&amp;"     "&amp;tbl_PH[[#This Row],[Description]]&amp;"     ("&amp;tbl_PH[[#This Row],[Unit]]&amp;")"</f>
        <v>204     SUBGRADE COMPACTION     (SY)</v>
      </c>
      <c r="I640" s="73"/>
      <c r="J640" s="73"/>
      <c r="K640" s="73"/>
      <c r="L640" s="73"/>
      <c r="M640" s="73"/>
      <c r="N640" s="73"/>
      <c r="O640" s="73"/>
      <c r="P640" s="73">
        <v>0.69</v>
      </c>
      <c r="Q640" s="73">
        <v>11.86</v>
      </c>
      <c r="R640" s="73">
        <v>1</v>
      </c>
      <c r="S640" s="73">
        <v>0.87</v>
      </c>
      <c r="T640" s="73">
        <v>7.34</v>
      </c>
      <c r="U640" s="73">
        <v>2.15</v>
      </c>
      <c r="V640" s="73">
        <v>1</v>
      </c>
      <c r="W640" s="73">
        <v>2</v>
      </c>
      <c r="X640" s="73">
        <v>4</v>
      </c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2"/>
      <c r="BB640" s="72"/>
      <c r="BC640" s="72"/>
      <c r="BD640" s="74"/>
      <c r="BE640" s="74"/>
      <c r="BF640" s="74"/>
      <c r="BG640" s="74"/>
      <c r="BH640" s="74"/>
      <c r="BI640" s="74"/>
    </row>
    <row r="641" spans="1:61" ht="18" customHeight="1" x14ac:dyDescent="0.3">
      <c r="A641" s="70">
        <v>2019</v>
      </c>
      <c r="B641" s="70" t="s">
        <v>8746</v>
      </c>
      <c r="C641" s="71" t="s">
        <v>8748</v>
      </c>
      <c r="D641" s="70" t="s">
        <v>581</v>
      </c>
      <c r="E641" s="72">
        <f>IFERROR(MIN(PH_Bidders),0)</f>
        <v>97.84</v>
      </c>
      <c r="F641" s="72">
        <f>IFERROR(MAX(PH_Bidders),0)</f>
        <v>295</v>
      </c>
      <c r="G641" s="72">
        <f>IFERROR(AVERAGE(PH_Bidders),0)</f>
        <v>178.65222222222221</v>
      </c>
      <c r="H641" s="73" t="str">
        <f>tbl_PH[[#This Row],[Item '#]]&amp;"     "&amp;tbl_PH[[#This Row],[Description]]&amp;"     ("&amp;tbl_PH[[#This Row],[Unit]]&amp;")"</f>
        <v>204     PROOF ROLLING     (HOUR)</v>
      </c>
      <c r="I641" s="73"/>
      <c r="J641" s="73"/>
      <c r="K641" s="73"/>
      <c r="L641" s="73"/>
      <c r="M641" s="73"/>
      <c r="N641" s="73"/>
      <c r="O641" s="73"/>
      <c r="P641" s="73">
        <v>103.5</v>
      </c>
      <c r="Q641" s="73">
        <v>125</v>
      </c>
      <c r="R641" s="73">
        <v>265</v>
      </c>
      <c r="S641" s="73">
        <v>100</v>
      </c>
      <c r="T641" s="73">
        <v>97.84</v>
      </c>
      <c r="U641" s="73">
        <v>271.52999999999997</v>
      </c>
      <c r="V641" s="73">
        <v>100</v>
      </c>
      <c r="W641" s="73">
        <v>250</v>
      </c>
      <c r="X641" s="73">
        <v>295</v>
      </c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2"/>
      <c r="BB641" s="72"/>
      <c r="BC641" s="72"/>
      <c r="BD641" s="74"/>
      <c r="BE641" s="74"/>
      <c r="BF641" s="74"/>
      <c r="BG641" s="74"/>
      <c r="BH641" s="74"/>
      <c r="BI641" s="74"/>
    </row>
    <row r="642" spans="1:61" ht="18" customHeight="1" x14ac:dyDescent="0.3">
      <c r="A642" s="70">
        <v>2019</v>
      </c>
      <c r="B642" s="70" t="s">
        <v>8749</v>
      </c>
      <c r="C642" s="71" t="s">
        <v>8750</v>
      </c>
      <c r="D642" s="70" t="s">
        <v>26</v>
      </c>
      <c r="E642" s="72">
        <f>IFERROR(MIN(PH_Bidders),0)</f>
        <v>41.85</v>
      </c>
      <c r="F642" s="72">
        <f>IFERROR(MAX(PH_Bidders),0)</f>
        <v>61.11</v>
      </c>
      <c r="G642" s="72">
        <f>IFERROR(AVERAGE(PH_Bidders),0)</f>
        <v>51.236666666666672</v>
      </c>
      <c r="H642" s="73" t="str">
        <f>tbl_PH[[#This Row],[Item '#]]&amp;"     "&amp;tbl_PH[[#This Row],[Description]]&amp;"     ("&amp;tbl_PH[[#This Row],[Unit]]&amp;")"</f>
        <v>606     GUARDRAIL, MISC.: TIMBER GUARDRAIL     (FT)</v>
      </c>
      <c r="I642" s="73"/>
      <c r="J642" s="73"/>
      <c r="K642" s="73"/>
      <c r="L642" s="73"/>
      <c r="M642" s="73"/>
      <c r="N642" s="73"/>
      <c r="O642" s="73"/>
      <c r="P642" s="73">
        <v>41.85</v>
      </c>
      <c r="Q642" s="73">
        <v>61.11</v>
      </c>
      <c r="R642" s="73">
        <v>55</v>
      </c>
      <c r="S642" s="73">
        <v>57</v>
      </c>
      <c r="T642" s="73">
        <v>44.38</v>
      </c>
      <c r="U642" s="73">
        <v>52.79</v>
      </c>
      <c r="V642" s="73">
        <v>48</v>
      </c>
      <c r="W642" s="73">
        <v>53</v>
      </c>
      <c r="X642" s="73">
        <v>48</v>
      </c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2"/>
      <c r="BB642" s="72"/>
      <c r="BC642" s="72"/>
      <c r="BD642" s="74"/>
      <c r="BE642" s="74"/>
      <c r="BF642" s="74"/>
      <c r="BG642" s="74"/>
      <c r="BH642" s="74"/>
      <c r="BI642" s="74"/>
    </row>
    <row r="643" spans="1:61" ht="18" customHeight="1" x14ac:dyDescent="0.3">
      <c r="A643" s="70">
        <v>2019</v>
      </c>
      <c r="B643" s="70" t="s">
        <v>8751</v>
      </c>
      <c r="C643" s="71" t="s">
        <v>8752</v>
      </c>
      <c r="D643" s="70" t="s">
        <v>14</v>
      </c>
      <c r="E643" s="72">
        <f>IFERROR(MIN(PH_Bidders),0)</f>
        <v>10</v>
      </c>
      <c r="F643" s="72">
        <f>IFERROR(MAX(PH_Bidders),0)</f>
        <v>63</v>
      </c>
      <c r="G643" s="72">
        <f>IFERROR(AVERAGE(PH_Bidders),0)</f>
        <v>34.6</v>
      </c>
      <c r="H643" s="73" t="str">
        <f>tbl_PH[[#This Row],[Item '#]]&amp;"     "&amp;tbl_PH[[#This Row],[Description]]&amp;"     ("&amp;tbl_PH[[#This Row],[Unit]]&amp;")"</f>
        <v>659     TOPSOIL     (CY)</v>
      </c>
      <c r="I643" s="73"/>
      <c r="J643" s="73"/>
      <c r="K643" s="73"/>
      <c r="L643" s="73"/>
      <c r="M643" s="73"/>
      <c r="N643" s="73"/>
      <c r="O643" s="73"/>
      <c r="P643" s="73">
        <v>44.02</v>
      </c>
      <c r="Q643" s="73">
        <v>51.72</v>
      </c>
      <c r="R643" s="73">
        <v>63</v>
      </c>
      <c r="S643" s="73">
        <v>12.74</v>
      </c>
      <c r="T643" s="73">
        <v>34.56</v>
      </c>
      <c r="U643" s="73">
        <v>16.86</v>
      </c>
      <c r="V643" s="73">
        <v>10</v>
      </c>
      <c r="W643" s="73">
        <v>61.5</v>
      </c>
      <c r="X643" s="73">
        <v>17</v>
      </c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2"/>
      <c r="BB643" s="72"/>
      <c r="BC643" s="72"/>
      <c r="BD643" s="74"/>
      <c r="BE643" s="74"/>
      <c r="BF643" s="74"/>
      <c r="BG643" s="74"/>
      <c r="BH643" s="74"/>
      <c r="BI643" s="74"/>
    </row>
    <row r="644" spans="1:61" ht="18" customHeight="1" x14ac:dyDescent="0.3">
      <c r="A644" s="70">
        <v>2019</v>
      </c>
      <c r="B644" s="70" t="s">
        <v>8751</v>
      </c>
      <c r="C644" s="71" t="s">
        <v>8753</v>
      </c>
      <c r="D644" s="70" t="s">
        <v>21</v>
      </c>
      <c r="E644" s="72">
        <f>IFERROR(MIN(PH_Bidders),0)</f>
        <v>1</v>
      </c>
      <c r="F644" s="72">
        <f>IFERROR(MAX(PH_Bidders),0)</f>
        <v>2.75</v>
      </c>
      <c r="G644" s="72">
        <f>IFERROR(AVERAGE(PH_Bidders),0)</f>
        <v>1.9266666666666667</v>
      </c>
      <c r="H644" s="73" t="str">
        <f>tbl_PH[[#This Row],[Item '#]]&amp;"     "&amp;tbl_PH[[#This Row],[Description]]&amp;"     ("&amp;tbl_PH[[#This Row],[Unit]]&amp;")"</f>
        <v>659     SEEDING AND MULCHING, AS PER PLAN     (SY)</v>
      </c>
      <c r="I644" s="73"/>
      <c r="J644" s="73"/>
      <c r="K644" s="73"/>
      <c r="L644" s="73"/>
      <c r="M644" s="73"/>
      <c r="N644" s="73"/>
      <c r="O644" s="73"/>
      <c r="P644" s="73">
        <v>1.73</v>
      </c>
      <c r="Q644" s="73">
        <v>1.56</v>
      </c>
      <c r="R644" s="73">
        <v>2.5</v>
      </c>
      <c r="S644" s="73">
        <v>1.17</v>
      </c>
      <c r="T644" s="73">
        <v>2.64</v>
      </c>
      <c r="U644" s="73">
        <v>1.39</v>
      </c>
      <c r="V644" s="73">
        <v>1</v>
      </c>
      <c r="W644" s="73">
        <v>2.75</v>
      </c>
      <c r="X644" s="73">
        <v>2.6</v>
      </c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2"/>
      <c r="BB644" s="72"/>
      <c r="BC644" s="72"/>
      <c r="BD644" s="74"/>
      <c r="BE644" s="74"/>
      <c r="BF644" s="74"/>
      <c r="BG644" s="74"/>
      <c r="BH644" s="74"/>
      <c r="BI644" s="74"/>
    </row>
    <row r="645" spans="1:61" ht="18" customHeight="1" x14ac:dyDescent="0.3">
      <c r="A645" s="70">
        <v>2019</v>
      </c>
      <c r="B645" s="70" t="s">
        <v>8751</v>
      </c>
      <c r="C645" s="71" t="s">
        <v>8754</v>
      </c>
      <c r="D645" s="70" t="s">
        <v>21</v>
      </c>
      <c r="E645" s="72">
        <f>IFERROR(MIN(PH_Bidders),0)</f>
        <v>0.65</v>
      </c>
      <c r="F645" s="72">
        <f>IFERROR(MAX(PH_Bidders),0)</f>
        <v>5.75</v>
      </c>
      <c r="G645" s="72">
        <f>IFERROR(AVERAGE(PH_Bidders),0)</f>
        <v>2.1355555555555554</v>
      </c>
      <c r="H645" s="73" t="str">
        <f>tbl_PH[[#This Row],[Item '#]]&amp;"     "&amp;tbl_PH[[#This Row],[Description]]&amp;"     ("&amp;tbl_PH[[#This Row],[Unit]]&amp;")"</f>
        <v>659     REPAIR SEEDING AND MULCHING     (SY)</v>
      </c>
      <c r="I645" s="73"/>
      <c r="J645" s="73"/>
      <c r="K645" s="73"/>
      <c r="L645" s="73"/>
      <c r="M645" s="73"/>
      <c r="N645" s="73"/>
      <c r="O645" s="73"/>
      <c r="P645" s="73">
        <v>1.73</v>
      </c>
      <c r="Q645" s="73">
        <v>1.53</v>
      </c>
      <c r="R645" s="73">
        <v>3</v>
      </c>
      <c r="S645" s="73">
        <v>1</v>
      </c>
      <c r="T645" s="73">
        <v>0.65</v>
      </c>
      <c r="U645" s="73">
        <v>2</v>
      </c>
      <c r="V645" s="73">
        <v>1</v>
      </c>
      <c r="W645" s="73">
        <v>2.56</v>
      </c>
      <c r="X645" s="73">
        <v>5.75</v>
      </c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2"/>
      <c r="BB645" s="72"/>
      <c r="BC645" s="72"/>
      <c r="BD645" s="74"/>
      <c r="BE645" s="74"/>
      <c r="BF645" s="74"/>
      <c r="BG645" s="74"/>
      <c r="BH645" s="74"/>
      <c r="BI645" s="74"/>
    </row>
    <row r="646" spans="1:61" ht="18" customHeight="1" x14ac:dyDescent="0.3">
      <c r="A646" s="70">
        <v>2019</v>
      </c>
      <c r="B646" s="70" t="s">
        <v>8751</v>
      </c>
      <c r="C646" s="71" t="s">
        <v>8028</v>
      </c>
      <c r="D646" s="70" t="s">
        <v>199</v>
      </c>
      <c r="E646" s="72">
        <f>IFERROR(MIN(PH_Bidders),0)</f>
        <v>400</v>
      </c>
      <c r="F646" s="72">
        <f>IFERROR(MAX(PH_Bidders),0)</f>
        <v>1527.38</v>
      </c>
      <c r="G646" s="72">
        <f>IFERROR(AVERAGE(PH_Bidders),0)</f>
        <v>767.24777777777786</v>
      </c>
      <c r="H646" s="73" t="str">
        <f>tbl_PH[[#This Row],[Item '#]]&amp;"     "&amp;tbl_PH[[#This Row],[Description]]&amp;"     ("&amp;tbl_PH[[#This Row],[Unit]]&amp;")"</f>
        <v>659     COMMERCIAL FERTILIZER     (TON)</v>
      </c>
      <c r="I646" s="73"/>
      <c r="J646" s="73"/>
      <c r="K646" s="73"/>
      <c r="L646" s="73"/>
      <c r="M646" s="73"/>
      <c r="N646" s="73"/>
      <c r="O646" s="73"/>
      <c r="P646" s="73">
        <v>747.5</v>
      </c>
      <c r="Q646" s="73">
        <v>857.14</v>
      </c>
      <c r="R646" s="73">
        <v>600</v>
      </c>
      <c r="S646" s="73">
        <v>450</v>
      </c>
      <c r="T646" s="73">
        <v>595.70000000000005</v>
      </c>
      <c r="U646" s="73">
        <v>1527.38</v>
      </c>
      <c r="V646" s="73">
        <v>600</v>
      </c>
      <c r="W646" s="73">
        <v>1127.51</v>
      </c>
      <c r="X646" s="73">
        <v>400</v>
      </c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2"/>
      <c r="BB646" s="72"/>
      <c r="BC646" s="72"/>
      <c r="BD646" s="74"/>
      <c r="BE646" s="74"/>
      <c r="BF646" s="74"/>
      <c r="BG646" s="74"/>
      <c r="BH646" s="74"/>
      <c r="BI646" s="74"/>
    </row>
    <row r="647" spans="1:61" ht="18" customHeight="1" x14ac:dyDescent="0.3">
      <c r="A647" s="70">
        <v>2019</v>
      </c>
      <c r="B647" s="70" t="s">
        <v>8751</v>
      </c>
      <c r="C647" s="71" t="s">
        <v>8029</v>
      </c>
      <c r="D647" s="70" t="s">
        <v>201</v>
      </c>
      <c r="E647" s="72">
        <f>IFERROR(MIN(PH_Bidders),0)</f>
        <v>2</v>
      </c>
      <c r="F647" s="72">
        <f>IFERROR(MAX(PH_Bidders),0)</f>
        <v>900</v>
      </c>
      <c r="G647" s="72">
        <f>IFERROR(AVERAGE(PH_Bidders),0)</f>
        <v>335.44888888888892</v>
      </c>
      <c r="H647" s="73" t="str">
        <f>tbl_PH[[#This Row],[Item '#]]&amp;"     "&amp;tbl_PH[[#This Row],[Description]]&amp;"     ("&amp;tbl_PH[[#This Row],[Unit]]&amp;")"</f>
        <v>659     LIME     (ACRE)</v>
      </c>
      <c r="I647" s="73"/>
      <c r="J647" s="73"/>
      <c r="K647" s="73"/>
      <c r="L647" s="73"/>
      <c r="M647" s="73"/>
      <c r="N647" s="73"/>
      <c r="O647" s="73"/>
      <c r="P647" s="73">
        <v>552</v>
      </c>
      <c r="Q647" s="73">
        <v>188.67</v>
      </c>
      <c r="R647" s="73">
        <v>900</v>
      </c>
      <c r="S647" s="73">
        <v>2</v>
      </c>
      <c r="T647" s="73">
        <v>112.4</v>
      </c>
      <c r="U647" s="73">
        <v>776.2</v>
      </c>
      <c r="V647" s="73">
        <v>400</v>
      </c>
      <c r="W647" s="73">
        <v>12.77</v>
      </c>
      <c r="X647" s="73">
        <v>75</v>
      </c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2"/>
      <c r="BB647" s="72"/>
      <c r="BC647" s="72"/>
      <c r="BD647" s="74"/>
      <c r="BE647" s="74"/>
      <c r="BF647" s="74"/>
      <c r="BG647" s="74"/>
      <c r="BH647" s="74"/>
      <c r="BI647" s="74"/>
    </row>
    <row r="648" spans="1:61" ht="18" customHeight="1" x14ac:dyDescent="0.3">
      <c r="A648" s="70">
        <v>2019</v>
      </c>
      <c r="B648" s="70" t="s">
        <v>8751</v>
      </c>
      <c r="C648" s="71" t="s">
        <v>8755</v>
      </c>
      <c r="D648" s="70" t="s">
        <v>158</v>
      </c>
      <c r="E648" s="72">
        <f>IFERROR(MIN(PH_Bidders),0)</f>
        <v>1</v>
      </c>
      <c r="F648" s="72">
        <f>IFERROR(MAX(PH_Bidders),0)</f>
        <v>75</v>
      </c>
      <c r="G648" s="72">
        <f>IFERROR(AVERAGE(PH_Bidders),0)</f>
        <v>21.18</v>
      </c>
      <c r="H648" s="73" t="str">
        <f>tbl_PH[[#This Row],[Item '#]]&amp;"     "&amp;tbl_PH[[#This Row],[Description]]&amp;"     ("&amp;tbl_PH[[#This Row],[Unit]]&amp;")"</f>
        <v>659     WATER     (MGAL)</v>
      </c>
      <c r="I648" s="73"/>
      <c r="J648" s="73"/>
      <c r="K648" s="73"/>
      <c r="L648" s="73"/>
      <c r="M648" s="73"/>
      <c r="N648" s="73"/>
      <c r="O648" s="73"/>
      <c r="P648" s="73">
        <v>50.77</v>
      </c>
      <c r="Q648" s="73">
        <v>75</v>
      </c>
      <c r="R648" s="73">
        <v>21</v>
      </c>
      <c r="S648" s="73">
        <v>1</v>
      </c>
      <c r="T648" s="73">
        <v>23.6</v>
      </c>
      <c r="U648" s="73">
        <v>1</v>
      </c>
      <c r="V648" s="73">
        <v>1</v>
      </c>
      <c r="W648" s="73">
        <v>10.25</v>
      </c>
      <c r="X648" s="73">
        <v>7</v>
      </c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2"/>
      <c r="BB648" s="72"/>
      <c r="BC648" s="72"/>
      <c r="BD648" s="74"/>
      <c r="BE648" s="74"/>
      <c r="BF648" s="74"/>
      <c r="BG648" s="74"/>
      <c r="BH648" s="74"/>
      <c r="BI648" s="74"/>
    </row>
    <row r="649" spans="1:61" ht="18" customHeight="1" x14ac:dyDescent="0.3">
      <c r="A649" s="70">
        <v>2019</v>
      </c>
      <c r="B649" s="70" t="s">
        <v>8756</v>
      </c>
      <c r="C649" s="71" t="s">
        <v>8757</v>
      </c>
      <c r="D649" s="70" t="s">
        <v>5665</v>
      </c>
      <c r="E649" s="72">
        <f>IFERROR(MIN(PH_Bidders),0)</f>
        <v>0.27</v>
      </c>
      <c r="F649" s="72">
        <f>IFERROR(MAX(PH_Bidders),0)</f>
        <v>1</v>
      </c>
      <c r="G649" s="72">
        <f>IFERROR(AVERAGE(PH_Bidders),0)</f>
        <v>0.80111111111111111</v>
      </c>
      <c r="H649" s="73" t="str">
        <f>tbl_PH[[#This Row],[Item '#]]&amp;"     "&amp;tbl_PH[[#This Row],[Description]]&amp;"     ("&amp;tbl_PH[[#This Row],[Unit]]&amp;")"</f>
        <v>832     EROSION CONTROL     (EACH)</v>
      </c>
      <c r="I649" s="73"/>
      <c r="J649" s="73"/>
      <c r="K649" s="73"/>
      <c r="L649" s="73"/>
      <c r="M649" s="73"/>
      <c r="N649" s="73"/>
      <c r="O649" s="73"/>
      <c r="P649" s="73">
        <v>0.27</v>
      </c>
      <c r="Q649" s="73">
        <v>0.44</v>
      </c>
      <c r="R649" s="73">
        <v>1</v>
      </c>
      <c r="S649" s="73">
        <v>0.5</v>
      </c>
      <c r="T649" s="73">
        <v>1</v>
      </c>
      <c r="U649" s="73">
        <v>1</v>
      </c>
      <c r="V649" s="73">
        <v>1</v>
      </c>
      <c r="W649" s="73">
        <v>1</v>
      </c>
      <c r="X649" s="73">
        <v>1</v>
      </c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2"/>
      <c r="BB649" s="72"/>
      <c r="BC649" s="72"/>
      <c r="BD649" s="74"/>
      <c r="BE649" s="74"/>
      <c r="BF649" s="74"/>
      <c r="BG649" s="74"/>
      <c r="BH649" s="74"/>
      <c r="BI649" s="74"/>
    </row>
    <row r="650" spans="1:61" ht="18" customHeight="1" x14ac:dyDescent="0.3">
      <c r="A650" s="70">
        <v>2019</v>
      </c>
      <c r="B650" s="70" t="s">
        <v>8758</v>
      </c>
      <c r="C650" s="71" t="s">
        <v>8759</v>
      </c>
      <c r="D650" s="70" t="s">
        <v>14</v>
      </c>
      <c r="E650" s="72">
        <f>IFERROR(MIN(PH_Bidders),0)</f>
        <v>206</v>
      </c>
      <c r="F650" s="72">
        <f>IFERROR(MAX(PH_Bidders),0)</f>
        <v>400</v>
      </c>
      <c r="G650" s="72">
        <f>IFERROR(AVERAGE(PH_Bidders),0)</f>
        <v>298.24111111111114</v>
      </c>
      <c r="H650" s="73" t="str">
        <f>tbl_PH[[#This Row],[Item '#]]&amp;"     "&amp;tbl_PH[[#This Row],[Description]]&amp;"     ("&amp;tbl_PH[[#This Row],[Unit]]&amp;")"</f>
        <v>301     ASPHALT CONCRETE BASE, PG64-22     (CY)</v>
      </c>
      <c r="I650" s="73"/>
      <c r="J650" s="73"/>
      <c r="K650" s="73"/>
      <c r="L650" s="73"/>
      <c r="M650" s="73"/>
      <c r="N650" s="73"/>
      <c r="O650" s="73"/>
      <c r="P650" s="73">
        <v>276</v>
      </c>
      <c r="Q650" s="73">
        <v>311.39999999999998</v>
      </c>
      <c r="R650" s="73">
        <v>400</v>
      </c>
      <c r="S650" s="73">
        <v>206</v>
      </c>
      <c r="T650" s="73">
        <v>224.79</v>
      </c>
      <c r="U650" s="73">
        <v>329.98</v>
      </c>
      <c r="V650" s="73">
        <v>300</v>
      </c>
      <c r="W650" s="73">
        <v>336</v>
      </c>
      <c r="X650" s="73">
        <v>300</v>
      </c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2"/>
      <c r="BB650" s="72"/>
      <c r="BC650" s="72"/>
      <c r="BD650" s="74"/>
      <c r="BE650" s="74"/>
      <c r="BF650" s="74"/>
      <c r="BG650" s="74"/>
      <c r="BH650" s="74"/>
      <c r="BI650" s="74"/>
    </row>
    <row r="651" spans="1:61" ht="18" customHeight="1" x14ac:dyDescent="0.3">
      <c r="A651" s="70">
        <v>2019</v>
      </c>
      <c r="B651" s="70">
        <v>304</v>
      </c>
      <c r="C651" s="71" t="s">
        <v>8760</v>
      </c>
      <c r="D651" s="70" t="s">
        <v>14</v>
      </c>
      <c r="E651" s="72">
        <f>IFERROR(MIN(PH_Bidders),0)</f>
        <v>45</v>
      </c>
      <c r="F651" s="72">
        <f>IFERROR(MAX(PH_Bidders),0)</f>
        <v>130</v>
      </c>
      <c r="G651" s="72">
        <f>IFERROR(AVERAGE(PH_Bidders),0)</f>
        <v>81.849999999999994</v>
      </c>
      <c r="H651" s="73" t="str">
        <f>tbl_PH[[#This Row],[Item '#]]&amp;"     "&amp;tbl_PH[[#This Row],[Description]]&amp;"     ("&amp;tbl_PH[[#This Row],[Unit]]&amp;")"</f>
        <v>304     AGGREGATE BASE     (CY)</v>
      </c>
      <c r="I651" s="73"/>
      <c r="J651" s="73"/>
      <c r="K651" s="73"/>
      <c r="L651" s="73"/>
      <c r="M651" s="73"/>
      <c r="N651" s="73"/>
      <c r="O651" s="73"/>
      <c r="P651" s="73">
        <v>55.75</v>
      </c>
      <c r="Q651" s="73">
        <v>63.15</v>
      </c>
      <c r="R651" s="73">
        <v>130</v>
      </c>
      <c r="S651" s="73">
        <v>109</v>
      </c>
      <c r="T651" s="73">
        <v>85.3</v>
      </c>
      <c r="U651" s="73">
        <v>110.65</v>
      </c>
      <c r="V651" s="73">
        <v>45</v>
      </c>
      <c r="W651" s="73">
        <v>62.8</v>
      </c>
      <c r="X651" s="73">
        <v>75</v>
      </c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2"/>
      <c r="BB651" s="72"/>
      <c r="BC651" s="72"/>
      <c r="BD651" s="74"/>
      <c r="BE651" s="74"/>
      <c r="BF651" s="74"/>
      <c r="BG651" s="74"/>
      <c r="BH651" s="74"/>
      <c r="BI651" s="74"/>
    </row>
    <row r="652" spans="1:61" ht="18" customHeight="1" x14ac:dyDescent="0.3">
      <c r="A652" s="70">
        <v>2019</v>
      </c>
      <c r="B652" s="70">
        <v>407</v>
      </c>
      <c r="C652" s="71" t="s">
        <v>8761</v>
      </c>
      <c r="D652" s="70" t="s">
        <v>29</v>
      </c>
      <c r="E652" s="72">
        <f>IFERROR(MIN(PH_Bidders),0)</f>
        <v>2</v>
      </c>
      <c r="F652" s="72">
        <f>IFERROR(MAX(PH_Bidders),0)</f>
        <v>6.9</v>
      </c>
      <c r="G652" s="72">
        <f>IFERROR(AVERAGE(PH_Bidders),0)</f>
        <v>3.5155555555555562</v>
      </c>
      <c r="H652" s="73" t="str">
        <f>tbl_PH[[#This Row],[Item '#]]&amp;"     "&amp;tbl_PH[[#This Row],[Description]]&amp;"     ("&amp;tbl_PH[[#This Row],[Unit]]&amp;")"</f>
        <v>407     TACK COAT     (GAL)</v>
      </c>
      <c r="I652" s="73"/>
      <c r="J652" s="73"/>
      <c r="K652" s="73"/>
      <c r="L652" s="73"/>
      <c r="M652" s="73"/>
      <c r="N652" s="73"/>
      <c r="O652" s="73"/>
      <c r="P652" s="73">
        <v>6.9</v>
      </c>
      <c r="Q652" s="73">
        <v>3.45</v>
      </c>
      <c r="R652" s="73">
        <v>4</v>
      </c>
      <c r="S652" s="73">
        <v>3.6</v>
      </c>
      <c r="T652" s="73">
        <v>4.5</v>
      </c>
      <c r="U652" s="73">
        <v>2.19</v>
      </c>
      <c r="V652" s="73">
        <v>2</v>
      </c>
      <c r="W652" s="73">
        <v>3</v>
      </c>
      <c r="X652" s="73">
        <v>2</v>
      </c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2"/>
      <c r="BB652" s="72"/>
      <c r="BC652" s="72"/>
      <c r="BD652" s="74"/>
      <c r="BE652" s="74"/>
      <c r="BF652" s="74"/>
      <c r="BG652" s="74"/>
      <c r="BH652" s="74"/>
      <c r="BI652" s="74"/>
    </row>
    <row r="653" spans="1:61" ht="18" customHeight="1" x14ac:dyDescent="0.3">
      <c r="A653" s="70">
        <v>2019</v>
      </c>
      <c r="B653" s="70">
        <v>411</v>
      </c>
      <c r="C653" s="71" t="s">
        <v>8762</v>
      </c>
      <c r="D653" s="70" t="s">
        <v>14</v>
      </c>
      <c r="E653" s="72">
        <f>IFERROR(MIN(PH_Bidders),0)</f>
        <v>50</v>
      </c>
      <c r="F653" s="72">
        <f>IFERROR(MAX(PH_Bidders),0)</f>
        <v>175</v>
      </c>
      <c r="G653" s="72">
        <f>IFERROR(AVERAGE(PH_Bidders),0)</f>
        <v>112.46666666666664</v>
      </c>
      <c r="H653" s="73" t="str">
        <f>tbl_PH[[#This Row],[Item '#]]&amp;"     "&amp;tbl_PH[[#This Row],[Description]]&amp;"     ("&amp;tbl_PH[[#This Row],[Unit]]&amp;")"</f>
        <v>411     STABILIZED CRUSHED AGGREGATE     (CY)</v>
      </c>
      <c r="I653" s="73"/>
      <c r="J653" s="73"/>
      <c r="K653" s="73"/>
      <c r="L653" s="73"/>
      <c r="M653" s="73"/>
      <c r="N653" s="73"/>
      <c r="O653" s="73"/>
      <c r="P653" s="73">
        <v>95.45</v>
      </c>
      <c r="Q653" s="73">
        <v>175</v>
      </c>
      <c r="R653" s="73">
        <v>72</v>
      </c>
      <c r="S653" s="73">
        <v>157</v>
      </c>
      <c r="T653" s="73">
        <v>105.63</v>
      </c>
      <c r="U653" s="73">
        <v>159.07</v>
      </c>
      <c r="V653" s="73">
        <v>50</v>
      </c>
      <c r="W653" s="73">
        <v>73.05</v>
      </c>
      <c r="X653" s="73">
        <v>125</v>
      </c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2"/>
      <c r="BB653" s="72"/>
      <c r="BC653" s="72"/>
      <c r="BD653" s="74"/>
      <c r="BE653" s="74"/>
      <c r="BF653" s="74"/>
      <c r="BG653" s="74"/>
      <c r="BH653" s="74"/>
      <c r="BI653" s="74"/>
    </row>
    <row r="654" spans="1:61" ht="18" customHeight="1" x14ac:dyDescent="0.3">
      <c r="A654" s="70">
        <v>2019</v>
      </c>
      <c r="B654" s="70" t="s">
        <v>8763</v>
      </c>
      <c r="C654" s="71" t="s">
        <v>8764</v>
      </c>
      <c r="D654" s="70" t="s">
        <v>14</v>
      </c>
      <c r="E654" s="72">
        <f>IFERROR(MIN(PH_Bidders),0)</f>
        <v>225</v>
      </c>
      <c r="F654" s="72">
        <f>IFERROR(MAX(PH_Bidders),0)</f>
        <v>650</v>
      </c>
      <c r="G654" s="72">
        <f>IFERROR(AVERAGE(PH_Bidders),0)</f>
        <v>457.07333333333332</v>
      </c>
      <c r="H654" s="73" t="str">
        <f>tbl_PH[[#This Row],[Item '#]]&amp;"     "&amp;tbl_PH[[#This Row],[Description]]&amp;"     ("&amp;tbl_PH[[#This Row],[Unit]]&amp;")"</f>
        <v>441     ASPHALT CONCRETE SURFACE COURSE, TYPE 1, (448), PG64-22     (CY)</v>
      </c>
      <c r="I654" s="73"/>
      <c r="J654" s="73"/>
      <c r="K654" s="73"/>
      <c r="L654" s="73"/>
      <c r="M654" s="73"/>
      <c r="N654" s="73"/>
      <c r="O654" s="73"/>
      <c r="P654" s="73">
        <v>305.89999999999998</v>
      </c>
      <c r="Q654" s="73">
        <v>635.75</v>
      </c>
      <c r="R654" s="73">
        <v>650</v>
      </c>
      <c r="S654" s="73">
        <v>225</v>
      </c>
      <c r="T654" s="73">
        <v>236.03</v>
      </c>
      <c r="U654" s="73">
        <v>604.98</v>
      </c>
      <c r="V654" s="73">
        <v>500</v>
      </c>
      <c r="W654" s="73">
        <v>406</v>
      </c>
      <c r="X654" s="73">
        <v>550</v>
      </c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2"/>
      <c r="BB654" s="72"/>
      <c r="BC654" s="72"/>
      <c r="BD654" s="74"/>
      <c r="BE654" s="74"/>
      <c r="BF654" s="74"/>
      <c r="BG654" s="74"/>
      <c r="BH654" s="74"/>
      <c r="BI654" s="74"/>
    </row>
    <row r="655" spans="1:61" ht="18" customHeight="1" x14ac:dyDescent="0.3">
      <c r="A655" s="70">
        <v>2019</v>
      </c>
      <c r="B655" s="70">
        <v>638</v>
      </c>
      <c r="C655" s="71" t="s">
        <v>8765</v>
      </c>
      <c r="D655" s="70" t="s">
        <v>26</v>
      </c>
      <c r="E655" s="72">
        <f>IFERROR(MIN(PH_Bidders),0)</f>
        <v>17.399999999999999</v>
      </c>
      <c r="F655" s="72">
        <f>IFERROR(MAX(PH_Bidders),0)</f>
        <v>82</v>
      </c>
      <c r="G655" s="72">
        <f>IFERROR(AVERAGE(PH_Bidders),0)</f>
        <v>38.417777777777779</v>
      </c>
      <c r="H655" s="73" t="str">
        <f>tbl_PH[[#This Row],[Item '#]]&amp;"     "&amp;tbl_PH[[#This Row],[Description]]&amp;"     ("&amp;tbl_PH[[#This Row],[Unit]]&amp;")"</f>
        <v>638     2-INCH WATER MAIN, AS PER PLAN     (FT)</v>
      </c>
      <c r="I655" s="73"/>
      <c r="J655" s="73"/>
      <c r="K655" s="73"/>
      <c r="L655" s="73"/>
      <c r="M655" s="73"/>
      <c r="N655" s="73"/>
      <c r="O655" s="73"/>
      <c r="P655" s="73">
        <v>32.51</v>
      </c>
      <c r="Q655" s="73">
        <v>23</v>
      </c>
      <c r="R655" s="73">
        <v>35</v>
      </c>
      <c r="S655" s="73">
        <v>57</v>
      </c>
      <c r="T655" s="73">
        <v>36.51</v>
      </c>
      <c r="U655" s="73">
        <v>17.399999999999999</v>
      </c>
      <c r="V655" s="73">
        <v>40</v>
      </c>
      <c r="W655" s="73">
        <v>22.34</v>
      </c>
      <c r="X655" s="73">
        <v>82</v>
      </c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2"/>
      <c r="BB655" s="72"/>
      <c r="BC655" s="72"/>
      <c r="BD655" s="74"/>
      <c r="BE655" s="74"/>
      <c r="BF655" s="74"/>
      <c r="BG655" s="74"/>
      <c r="BH655" s="74"/>
      <c r="BI655" s="74"/>
    </row>
    <row r="656" spans="1:61" ht="18" customHeight="1" x14ac:dyDescent="0.3">
      <c r="A656" s="70">
        <v>2019</v>
      </c>
      <c r="B656" s="70">
        <v>638</v>
      </c>
      <c r="C656" s="71" t="s">
        <v>8766</v>
      </c>
      <c r="D656" s="70" t="s">
        <v>5665</v>
      </c>
      <c r="E656" s="72">
        <f>IFERROR(MIN(PH_Bidders),0)</f>
        <v>200</v>
      </c>
      <c r="F656" s="72">
        <f>IFERROR(MAX(PH_Bidders),0)</f>
        <v>920.58</v>
      </c>
      <c r="G656" s="72">
        <f>IFERROR(AVERAGE(PH_Bidders),0)</f>
        <v>625.30888888888887</v>
      </c>
      <c r="H656" s="73" t="str">
        <f>tbl_PH[[#This Row],[Item '#]]&amp;"     "&amp;tbl_PH[[#This Row],[Description]]&amp;"     ("&amp;tbl_PH[[#This Row],[Unit]]&amp;")"</f>
        <v>638     CURB VALVE AND BOX, AS PER PLAN     (EACH)</v>
      </c>
      <c r="I656" s="73"/>
      <c r="J656" s="73"/>
      <c r="K656" s="73"/>
      <c r="L656" s="73"/>
      <c r="M656" s="73"/>
      <c r="N656" s="73"/>
      <c r="O656" s="73"/>
      <c r="P656" s="73">
        <v>920.58</v>
      </c>
      <c r="Q656" s="73">
        <v>730</v>
      </c>
      <c r="R656" s="73">
        <v>450</v>
      </c>
      <c r="S656" s="73">
        <v>520</v>
      </c>
      <c r="T656" s="73">
        <v>582.77</v>
      </c>
      <c r="U656" s="73">
        <v>508.18</v>
      </c>
      <c r="V656" s="73">
        <v>200</v>
      </c>
      <c r="W656" s="73">
        <v>901.25</v>
      </c>
      <c r="X656" s="73">
        <v>815</v>
      </c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2"/>
      <c r="BB656" s="72"/>
      <c r="BC656" s="72"/>
      <c r="BD656" s="74"/>
      <c r="BE656" s="74"/>
      <c r="BF656" s="74"/>
      <c r="BG656" s="74"/>
      <c r="BH656" s="74"/>
      <c r="BI656" s="74"/>
    </row>
    <row r="657" spans="1:61" ht="18" customHeight="1" x14ac:dyDescent="0.3">
      <c r="A657" s="70">
        <v>2019</v>
      </c>
      <c r="B657" s="70" t="s">
        <v>8767</v>
      </c>
      <c r="C657" s="71" t="s">
        <v>8768</v>
      </c>
      <c r="D657" s="70" t="s">
        <v>5665</v>
      </c>
      <c r="E657" s="72">
        <f>IFERROR(MIN(PH_Bidders),0)</f>
        <v>48</v>
      </c>
      <c r="F657" s="72">
        <f>IFERROR(MAX(PH_Bidders),0)</f>
        <v>207</v>
      </c>
      <c r="G657" s="72">
        <f>IFERROR(AVERAGE(PH_Bidders),0)</f>
        <v>90.321111111111108</v>
      </c>
      <c r="H657" s="73" t="str">
        <f>tbl_PH[[#This Row],[Item '#]]&amp;"     "&amp;tbl_PH[[#This Row],[Description]]&amp;"     ("&amp;tbl_PH[[#This Row],[Unit]]&amp;")"</f>
        <v>620     DELINEATOR, POST GROUND MOUNTED     (EACH)</v>
      </c>
      <c r="I657" s="73"/>
      <c r="J657" s="73"/>
      <c r="K657" s="73"/>
      <c r="L657" s="73"/>
      <c r="M657" s="73"/>
      <c r="N657" s="73"/>
      <c r="O657" s="73"/>
      <c r="P657" s="73">
        <v>207</v>
      </c>
      <c r="Q657" s="73">
        <v>66.36</v>
      </c>
      <c r="R657" s="73">
        <v>140</v>
      </c>
      <c r="S657" s="73">
        <v>100</v>
      </c>
      <c r="T657" s="73">
        <v>95.54</v>
      </c>
      <c r="U657" s="73">
        <v>54.99</v>
      </c>
      <c r="V657" s="73">
        <v>48</v>
      </c>
      <c r="W657" s="73">
        <v>53</v>
      </c>
      <c r="X657" s="73">
        <v>48</v>
      </c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2"/>
      <c r="BB657" s="72"/>
      <c r="BC657" s="72"/>
      <c r="BD657" s="74"/>
      <c r="BE657" s="74"/>
      <c r="BF657" s="74"/>
      <c r="BG657" s="74"/>
      <c r="BH657" s="74"/>
      <c r="BI657" s="74"/>
    </row>
    <row r="658" spans="1:61" ht="18" customHeight="1" x14ac:dyDescent="0.3">
      <c r="A658" s="70">
        <v>2019</v>
      </c>
      <c r="B658" s="70" t="s">
        <v>8767</v>
      </c>
      <c r="C658" s="71" t="s">
        <v>8769</v>
      </c>
      <c r="D658" s="70" t="s">
        <v>5665</v>
      </c>
      <c r="E658" s="72">
        <f>IFERROR(MIN(PH_Bidders),0)</f>
        <v>72</v>
      </c>
      <c r="F658" s="72">
        <f>IFERROR(MAX(PH_Bidders),0)</f>
        <v>185.46</v>
      </c>
      <c r="G658" s="72">
        <f>IFERROR(AVERAGE(PH_Bidders),0)</f>
        <v>125.46222222222224</v>
      </c>
      <c r="H658" s="73" t="str">
        <f>tbl_PH[[#This Row],[Item '#]]&amp;"     "&amp;tbl_PH[[#This Row],[Description]]&amp;"     ("&amp;tbl_PH[[#This Row],[Unit]]&amp;")"</f>
        <v>620     DELINEATOR, POST SURFACE MOUNTED     (EACH)</v>
      </c>
      <c r="I658" s="73"/>
      <c r="J658" s="73"/>
      <c r="K658" s="73"/>
      <c r="L658" s="73"/>
      <c r="M658" s="73"/>
      <c r="N658" s="73"/>
      <c r="O658" s="73"/>
      <c r="P658" s="73">
        <v>179.21</v>
      </c>
      <c r="Q658" s="73">
        <v>132</v>
      </c>
      <c r="R658" s="73">
        <v>140</v>
      </c>
      <c r="S658" s="73">
        <v>185</v>
      </c>
      <c r="T658" s="73">
        <v>185.46</v>
      </c>
      <c r="U658" s="73">
        <v>82.49</v>
      </c>
      <c r="V658" s="73">
        <v>73</v>
      </c>
      <c r="W658" s="73">
        <v>80</v>
      </c>
      <c r="X658" s="73">
        <v>72</v>
      </c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2"/>
      <c r="BB658" s="72"/>
      <c r="BC658" s="72"/>
      <c r="BD658" s="74"/>
      <c r="BE658" s="74"/>
      <c r="BF658" s="74"/>
      <c r="BG658" s="74"/>
      <c r="BH658" s="74"/>
      <c r="BI658" s="74"/>
    </row>
    <row r="659" spans="1:61" ht="18" customHeight="1" x14ac:dyDescent="0.3">
      <c r="A659" s="70">
        <v>2019</v>
      </c>
      <c r="B659" s="70" t="s">
        <v>8770</v>
      </c>
      <c r="C659" s="71" t="s">
        <v>8771</v>
      </c>
      <c r="D659" s="70" t="s">
        <v>9</v>
      </c>
      <c r="E659" s="72">
        <f>IFERROR(MIN(PH_Bidders),0)</f>
        <v>6348</v>
      </c>
      <c r="F659" s="72">
        <f>IFERROR(MAX(PH_Bidders),0)</f>
        <v>21000</v>
      </c>
      <c r="G659" s="72">
        <f>IFERROR(AVERAGE(PH_Bidders),0)</f>
        <v>13061.33</v>
      </c>
      <c r="H659" s="73" t="str">
        <f>tbl_PH[[#This Row],[Item '#]]&amp;"     "&amp;tbl_PH[[#This Row],[Description]]&amp;"     ("&amp;tbl_PH[[#This Row],[Unit]]&amp;")"</f>
        <v>202     STRUCTURE REMOVED, OVER 20 FOOT SPAN     (LS)</v>
      </c>
      <c r="I659" s="73"/>
      <c r="J659" s="73"/>
      <c r="K659" s="73"/>
      <c r="L659" s="73"/>
      <c r="M659" s="73"/>
      <c r="N659" s="73"/>
      <c r="O659" s="73"/>
      <c r="P659" s="73">
        <v>6348</v>
      </c>
      <c r="Q659" s="73">
        <v>11000</v>
      </c>
      <c r="R659" s="73">
        <v>21000</v>
      </c>
      <c r="S659" s="73">
        <v>14000</v>
      </c>
      <c r="T659" s="73">
        <v>7033.94</v>
      </c>
      <c r="U659" s="73">
        <v>6870.03</v>
      </c>
      <c r="V659" s="73">
        <v>19000</v>
      </c>
      <c r="W659" s="73">
        <v>14800</v>
      </c>
      <c r="X659" s="73">
        <v>17500</v>
      </c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2"/>
      <c r="BB659" s="72"/>
      <c r="BC659" s="72"/>
      <c r="BD659" s="74"/>
      <c r="BE659" s="74"/>
      <c r="BF659" s="74"/>
      <c r="BG659" s="74"/>
      <c r="BH659" s="74"/>
      <c r="BI659" s="74"/>
    </row>
    <row r="660" spans="1:61" ht="18" customHeight="1" x14ac:dyDescent="0.3">
      <c r="A660" s="70">
        <v>2019</v>
      </c>
      <c r="B660" s="70" t="s">
        <v>8770</v>
      </c>
      <c r="C660" s="71" t="s">
        <v>8772</v>
      </c>
      <c r="D660" s="70" t="s">
        <v>21</v>
      </c>
      <c r="E660" s="72">
        <f>IFERROR(MIN(PH_Bidders),0)</f>
        <v>3.84</v>
      </c>
      <c r="F660" s="72">
        <f>IFERROR(MAX(PH_Bidders),0)</f>
        <v>23</v>
      </c>
      <c r="G660" s="72">
        <f>IFERROR(AVERAGE(PH_Bidders),0)</f>
        <v>14.166666666666666</v>
      </c>
      <c r="H660" s="73" t="str">
        <f>tbl_PH[[#This Row],[Item '#]]&amp;"     "&amp;tbl_PH[[#This Row],[Description]]&amp;"     ("&amp;tbl_PH[[#This Row],[Unit]]&amp;")"</f>
        <v>202     WEARING COURSE REMOVED     (SY)</v>
      </c>
      <c r="I660" s="73"/>
      <c r="J660" s="73"/>
      <c r="K660" s="73"/>
      <c r="L660" s="73"/>
      <c r="M660" s="73"/>
      <c r="N660" s="73"/>
      <c r="O660" s="73"/>
      <c r="P660" s="73">
        <v>22.56</v>
      </c>
      <c r="Q660" s="73">
        <v>3.84</v>
      </c>
      <c r="R660" s="73">
        <v>10</v>
      </c>
      <c r="S660" s="73">
        <v>19</v>
      </c>
      <c r="T660" s="73">
        <v>16.510000000000002</v>
      </c>
      <c r="U660" s="73">
        <v>14.67</v>
      </c>
      <c r="V660" s="73">
        <v>11</v>
      </c>
      <c r="W660" s="73">
        <v>6.92</v>
      </c>
      <c r="X660" s="73">
        <v>23</v>
      </c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2"/>
      <c r="BB660" s="72"/>
      <c r="BC660" s="72"/>
      <c r="BD660" s="74"/>
      <c r="BE660" s="74"/>
      <c r="BF660" s="74"/>
      <c r="BG660" s="74"/>
      <c r="BH660" s="74"/>
      <c r="BI660" s="74"/>
    </row>
    <row r="661" spans="1:61" ht="18" customHeight="1" x14ac:dyDescent="0.3">
      <c r="A661" s="70">
        <v>2019</v>
      </c>
      <c r="B661" s="70" t="s">
        <v>8773</v>
      </c>
      <c r="C661" s="71" t="s">
        <v>8774</v>
      </c>
      <c r="D661" s="70" t="s">
        <v>9</v>
      </c>
      <c r="E661" s="72">
        <f>IFERROR(MIN(PH_Bidders),0)</f>
        <v>782</v>
      </c>
      <c r="F661" s="72">
        <f>IFERROR(MAX(PH_Bidders),0)</f>
        <v>18500</v>
      </c>
      <c r="G661" s="72">
        <f>IFERROR(AVERAGE(PH_Bidders),0)</f>
        <v>7167.3633333333337</v>
      </c>
      <c r="H661" s="73" t="str">
        <f>tbl_PH[[#This Row],[Item '#]]&amp;"     "&amp;tbl_PH[[#This Row],[Description]]&amp;"     ("&amp;tbl_PH[[#This Row],[Unit]]&amp;")"</f>
        <v>503     COFFERDAMS AND EXCAVATION BRACING     (LS)</v>
      </c>
      <c r="I661" s="73"/>
      <c r="J661" s="73"/>
      <c r="K661" s="73"/>
      <c r="L661" s="73"/>
      <c r="M661" s="73"/>
      <c r="N661" s="73"/>
      <c r="O661" s="73"/>
      <c r="P661" s="73">
        <v>782</v>
      </c>
      <c r="Q661" s="73">
        <v>6000</v>
      </c>
      <c r="R661" s="73">
        <v>1700</v>
      </c>
      <c r="S661" s="73">
        <v>9000</v>
      </c>
      <c r="T661" s="73">
        <v>5745.22</v>
      </c>
      <c r="U661" s="73">
        <v>6254.05</v>
      </c>
      <c r="V661" s="73">
        <v>4900</v>
      </c>
      <c r="W661" s="73">
        <v>11625</v>
      </c>
      <c r="X661" s="73">
        <v>18500</v>
      </c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2"/>
      <c r="BB661" s="72"/>
      <c r="BC661" s="72"/>
      <c r="BD661" s="74"/>
      <c r="BE661" s="74"/>
      <c r="BF661" s="74"/>
      <c r="BG661" s="74"/>
      <c r="BH661" s="74"/>
      <c r="BI661" s="74"/>
    </row>
    <row r="662" spans="1:61" ht="18" customHeight="1" x14ac:dyDescent="0.3">
      <c r="A662" s="70">
        <v>2019</v>
      </c>
      <c r="B662" s="70" t="s">
        <v>8773</v>
      </c>
      <c r="C662" s="71" t="s">
        <v>8775</v>
      </c>
      <c r="D662" s="70" t="s">
        <v>9</v>
      </c>
      <c r="E662" s="72">
        <f>IFERROR(MIN(PH_Bidders),0)</f>
        <v>100</v>
      </c>
      <c r="F662" s="72">
        <f>IFERROR(MAX(PH_Bidders),0)</f>
        <v>30000</v>
      </c>
      <c r="G662" s="72">
        <f>IFERROR(AVERAGE(PH_Bidders),0)</f>
        <v>7202.7611111111119</v>
      </c>
      <c r="H662" s="73" t="str">
        <f>tbl_PH[[#This Row],[Item '#]]&amp;"     "&amp;tbl_PH[[#This Row],[Description]]&amp;"     ("&amp;tbl_PH[[#This Row],[Unit]]&amp;")"</f>
        <v>503     UNCLASSIFIED EXCAVATION     (LS)</v>
      </c>
      <c r="I662" s="73"/>
      <c r="J662" s="73"/>
      <c r="K662" s="73"/>
      <c r="L662" s="73"/>
      <c r="M662" s="73"/>
      <c r="N662" s="73"/>
      <c r="O662" s="73"/>
      <c r="P662" s="73">
        <v>1380</v>
      </c>
      <c r="Q662" s="73">
        <v>100</v>
      </c>
      <c r="R662" s="73">
        <v>320</v>
      </c>
      <c r="S662" s="73">
        <v>30000</v>
      </c>
      <c r="T662" s="73">
        <v>5450.76</v>
      </c>
      <c r="U662" s="73">
        <v>4890.09</v>
      </c>
      <c r="V662" s="73">
        <v>3000</v>
      </c>
      <c r="W662" s="73">
        <v>1434</v>
      </c>
      <c r="X662" s="73">
        <v>18250</v>
      </c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2"/>
      <c r="BB662" s="72"/>
      <c r="BC662" s="72"/>
      <c r="BD662" s="74"/>
      <c r="BE662" s="74"/>
      <c r="BF662" s="74"/>
      <c r="BG662" s="74"/>
      <c r="BH662" s="74"/>
      <c r="BI662" s="74"/>
    </row>
    <row r="663" spans="1:61" ht="18" customHeight="1" x14ac:dyDescent="0.3">
      <c r="A663" s="70">
        <v>2019</v>
      </c>
      <c r="B663" s="70" t="s">
        <v>8776</v>
      </c>
      <c r="C663" s="71" t="s">
        <v>8777</v>
      </c>
      <c r="D663" s="70" t="s">
        <v>38</v>
      </c>
      <c r="E663" s="72">
        <f>IFERROR(MIN(PH_Bidders),0)</f>
        <v>0.09</v>
      </c>
      <c r="F663" s="72">
        <f>IFERROR(MAX(PH_Bidders),0)</f>
        <v>1.75</v>
      </c>
      <c r="G663" s="72">
        <f>IFERROR(AVERAGE(PH_Bidders),0)</f>
        <v>0.91111111111111098</v>
      </c>
      <c r="H663" s="73" t="str">
        <f>tbl_PH[[#This Row],[Item '#]]&amp;"     "&amp;tbl_PH[[#This Row],[Description]]&amp;"     ("&amp;tbl_PH[[#This Row],[Unit]]&amp;")"</f>
        <v>509     EPOXY COATED REINFORCING STEEL     (LB)</v>
      </c>
      <c r="I663" s="73"/>
      <c r="J663" s="73"/>
      <c r="K663" s="73"/>
      <c r="L663" s="73"/>
      <c r="M663" s="73"/>
      <c r="N663" s="73"/>
      <c r="O663" s="73"/>
      <c r="P663" s="73">
        <v>0.55000000000000004</v>
      </c>
      <c r="Q663" s="73">
        <v>0.09</v>
      </c>
      <c r="R663" s="73">
        <v>0.25</v>
      </c>
      <c r="S663" s="73">
        <v>1.2</v>
      </c>
      <c r="T663" s="73">
        <v>1.1100000000000001</v>
      </c>
      <c r="U663" s="73">
        <v>1.1100000000000001</v>
      </c>
      <c r="V663" s="73">
        <v>1</v>
      </c>
      <c r="W663" s="73">
        <v>1.1399999999999999</v>
      </c>
      <c r="X663" s="73">
        <v>1.75</v>
      </c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2"/>
      <c r="BB663" s="72"/>
      <c r="BC663" s="72"/>
      <c r="BD663" s="74"/>
      <c r="BE663" s="74"/>
      <c r="BF663" s="74"/>
      <c r="BG663" s="74"/>
      <c r="BH663" s="74"/>
      <c r="BI663" s="74"/>
    </row>
    <row r="664" spans="1:61" ht="18" customHeight="1" x14ac:dyDescent="0.3">
      <c r="A664" s="70">
        <v>2019</v>
      </c>
      <c r="B664" s="70" t="s">
        <v>8778</v>
      </c>
      <c r="C664" s="71" t="s">
        <v>8779</v>
      </c>
      <c r="D664" s="70" t="s">
        <v>14</v>
      </c>
      <c r="E664" s="72">
        <f>IFERROR(MIN(PH_Bidders),0)</f>
        <v>54.54</v>
      </c>
      <c r="F664" s="72">
        <f>IFERROR(MAX(PH_Bidders),0)</f>
        <v>341.68</v>
      </c>
      <c r="G664" s="72">
        <f>IFERROR(AVERAGE(PH_Bidders),0)</f>
        <v>255.11333333333334</v>
      </c>
      <c r="H664" s="73" t="str">
        <f>tbl_PH[[#This Row],[Item '#]]&amp;"     "&amp;tbl_PH[[#This Row],[Description]]&amp;"     ("&amp;tbl_PH[[#This Row],[Unit]]&amp;")"</f>
        <v>511     CLASS QC1 CONCRETE, FOOTING     (CY)</v>
      </c>
      <c r="I664" s="73"/>
      <c r="J664" s="73"/>
      <c r="K664" s="73"/>
      <c r="L664" s="73"/>
      <c r="M664" s="73"/>
      <c r="N664" s="73"/>
      <c r="O664" s="73"/>
      <c r="P664" s="73">
        <v>224.55</v>
      </c>
      <c r="Q664" s="73">
        <v>54.54</v>
      </c>
      <c r="R664" s="73">
        <v>125</v>
      </c>
      <c r="S664" s="73">
        <v>314</v>
      </c>
      <c r="T664" s="73">
        <v>341.68</v>
      </c>
      <c r="U664" s="73">
        <v>323.45999999999998</v>
      </c>
      <c r="V664" s="73">
        <v>300</v>
      </c>
      <c r="W664" s="73">
        <v>321.79000000000002</v>
      </c>
      <c r="X664" s="73">
        <v>291</v>
      </c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2"/>
      <c r="BB664" s="72"/>
      <c r="BC664" s="72"/>
      <c r="BD664" s="74"/>
      <c r="BE664" s="74"/>
      <c r="BF664" s="74"/>
      <c r="BG664" s="74"/>
      <c r="BH664" s="74"/>
      <c r="BI664" s="74"/>
    </row>
    <row r="665" spans="1:61" ht="18" customHeight="1" x14ac:dyDescent="0.3">
      <c r="A665" s="70">
        <v>2019</v>
      </c>
      <c r="B665" s="70" t="s">
        <v>8778</v>
      </c>
      <c r="C665" s="71" t="s">
        <v>8780</v>
      </c>
      <c r="D665" s="70" t="s">
        <v>14</v>
      </c>
      <c r="E665" s="72">
        <f>IFERROR(MIN(PH_Bidders),0)</f>
        <v>371.99</v>
      </c>
      <c r="F665" s="72">
        <f>IFERROR(MAX(PH_Bidders),0)</f>
        <v>1500</v>
      </c>
      <c r="G665" s="72">
        <f>IFERROR(AVERAGE(PH_Bidders),0)</f>
        <v>1160.5277777777778</v>
      </c>
      <c r="H665" s="73" t="str">
        <f>tbl_PH[[#This Row],[Item '#]]&amp;"     "&amp;tbl_PH[[#This Row],[Description]]&amp;"     ("&amp;tbl_PH[[#This Row],[Unit]]&amp;")"</f>
        <v>511     CLASS QC1 CONCRETE, RETAINING/WINGWALL ABOVE FOOTING, AS PER PLAN     (CY)</v>
      </c>
      <c r="I665" s="73"/>
      <c r="J665" s="73"/>
      <c r="K665" s="73"/>
      <c r="L665" s="73"/>
      <c r="M665" s="73"/>
      <c r="N665" s="73"/>
      <c r="O665" s="73"/>
      <c r="P665" s="73">
        <v>371.99</v>
      </c>
      <c r="Q665" s="73">
        <v>1423.07</v>
      </c>
      <c r="R665" s="73">
        <v>1500</v>
      </c>
      <c r="S665" s="73">
        <v>1130</v>
      </c>
      <c r="T665" s="73">
        <v>1295.8599999999999</v>
      </c>
      <c r="U665" s="73">
        <v>1332.65</v>
      </c>
      <c r="V665" s="73">
        <v>900</v>
      </c>
      <c r="W665" s="73">
        <v>1086.18</v>
      </c>
      <c r="X665" s="73">
        <v>1405</v>
      </c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2"/>
      <c r="BB665" s="72"/>
      <c r="BC665" s="72"/>
      <c r="BD665" s="74"/>
      <c r="BE665" s="74"/>
      <c r="BF665" s="74"/>
      <c r="BG665" s="74"/>
      <c r="BH665" s="74"/>
      <c r="BI665" s="74"/>
    </row>
    <row r="666" spans="1:61" ht="18" customHeight="1" x14ac:dyDescent="0.3">
      <c r="A666" s="70">
        <v>2019</v>
      </c>
      <c r="B666" s="70" t="s">
        <v>8778</v>
      </c>
      <c r="C666" s="71" t="s">
        <v>8781</v>
      </c>
      <c r="D666" s="70" t="s">
        <v>14</v>
      </c>
      <c r="E666" s="72">
        <f>IFERROR(MIN(PH_Bidders),0)</f>
        <v>1000</v>
      </c>
      <c r="F666" s="72">
        <f>IFERROR(MAX(PH_Bidders),0)</f>
        <v>2300</v>
      </c>
      <c r="G666" s="72">
        <f>IFERROR(AVERAGE(PH_Bidders),0)</f>
        <v>1556.5455555555554</v>
      </c>
      <c r="H666" s="73" t="str">
        <f>tbl_PH[[#This Row],[Item '#]]&amp;"     "&amp;tbl_PH[[#This Row],[Description]]&amp;"     ("&amp;tbl_PH[[#This Row],[Unit]]&amp;")"</f>
        <v>511     CLASS QC1 CONCRETE, HEADWALL, AS PER PLAN     (CY)</v>
      </c>
      <c r="I666" s="73"/>
      <c r="J666" s="73"/>
      <c r="K666" s="73"/>
      <c r="L666" s="73"/>
      <c r="M666" s="73"/>
      <c r="N666" s="73"/>
      <c r="O666" s="73"/>
      <c r="P666" s="73">
        <v>1467.02</v>
      </c>
      <c r="Q666" s="73">
        <v>1500</v>
      </c>
      <c r="R666" s="73">
        <v>2300</v>
      </c>
      <c r="S666" s="73">
        <v>1360</v>
      </c>
      <c r="T666" s="73">
        <v>1642.05</v>
      </c>
      <c r="U666" s="73">
        <v>1649.94</v>
      </c>
      <c r="V666" s="73">
        <v>1000</v>
      </c>
      <c r="W666" s="73">
        <v>1524.9</v>
      </c>
      <c r="X666" s="73">
        <v>1565</v>
      </c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2"/>
      <c r="BB666" s="72"/>
      <c r="BC666" s="72"/>
      <c r="BD666" s="74"/>
      <c r="BE666" s="74"/>
      <c r="BF666" s="74"/>
      <c r="BG666" s="74"/>
      <c r="BH666" s="74"/>
      <c r="BI666" s="74"/>
    </row>
    <row r="667" spans="1:61" ht="18" customHeight="1" x14ac:dyDescent="0.3">
      <c r="A667" s="70">
        <v>2019</v>
      </c>
      <c r="B667" s="70" t="s">
        <v>8778</v>
      </c>
      <c r="C667" s="71" t="s">
        <v>8782</v>
      </c>
      <c r="D667" s="70" t="s">
        <v>48</v>
      </c>
      <c r="E667" s="72">
        <f>IFERROR(MIN(PH_Bidders),0)</f>
        <v>1</v>
      </c>
      <c r="F667" s="72">
        <f>IFERROR(MAX(PH_Bidders),0)</f>
        <v>79.11</v>
      </c>
      <c r="G667" s="72">
        <f>IFERROR(AVERAGE(PH_Bidders),0)</f>
        <v>19.805555555555557</v>
      </c>
      <c r="H667" s="73" t="str">
        <f>tbl_PH[[#This Row],[Item '#]]&amp;"     "&amp;tbl_PH[[#This Row],[Description]]&amp;"     ("&amp;tbl_PH[[#This Row],[Unit]]&amp;")"</f>
        <v>511     CONCRETE, MISC.: WINGWALL AND HEADWALL SURFACE TREATMENT     (SF)</v>
      </c>
      <c r="I667" s="73"/>
      <c r="J667" s="73"/>
      <c r="K667" s="73"/>
      <c r="L667" s="73"/>
      <c r="M667" s="73"/>
      <c r="N667" s="73"/>
      <c r="O667" s="73"/>
      <c r="P667" s="73">
        <v>79.11</v>
      </c>
      <c r="Q667" s="73">
        <v>18.61</v>
      </c>
      <c r="R667" s="73">
        <v>1</v>
      </c>
      <c r="S667" s="73">
        <v>33</v>
      </c>
      <c r="T667" s="73">
        <v>15.81</v>
      </c>
      <c r="U667" s="73">
        <v>7.67</v>
      </c>
      <c r="V667" s="73">
        <v>5</v>
      </c>
      <c r="W667" s="73">
        <v>3.05</v>
      </c>
      <c r="X667" s="73">
        <v>15</v>
      </c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2"/>
      <c r="BB667" s="72"/>
      <c r="BC667" s="72"/>
      <c r="BD667" s="74"/>
      <c r="BE667" s="74"/>
      <c r="BF667" s="74"/>
      <c r="BG667" s="74"/>
      <c r="BH667" s="74"/>
      <c r="BI667" s="74"/>
    </row>
    <row r="668" spans="1:61" ht="18" customHeight="1" x14ac:dyDescent="0.3">
      <c r="A668" s="70">
        <v>2019</v>
      </c>
      <c r="B668" s="70" t="s">
        <v>8783</v>
      </c>
      <c r="C668" s="71" t="s">
        <v>8784</v>
      </c>
      <c r="D668" s="70" t="s">
        <v>21</v>
      </c>
      <c r="E668" s="72">
        <f>IFERROR(MIN(PH_Bidders),0)</f>
        <v>10</v>
      </c>
      <c r="F668" s="72">
        <f>IFERROR(MAX(PH_Bidders),0)</f>
        <v>55.5</v>
      </c>
      <c r="G668" s="72">
        <f>IFERROR(AVERAGE(PH_Bidders),0)</f>
        <v>25.705555555555556</v>
      </c>
      <c r="H668" s="73" t="str">
        <f>tbl_PH[[#This Row],[Item '#]]&amp;"     "&amp;tbl_PH[[#This Row],[Description]]&amp;"     ("&amp;tbl_PH[[#This Row],[Unit]]&amp;")"</f>
        <v>512     TYPE 2 WATERPROOFING     (SY)</v>
      </c>
      <c r="I668" s="73"/>
      <c r="J668" s="73"/>
      <c r="K668" s="73"/>
      <c r="L668" s="73"/>
      <c r="M668" s="73"/>
      <c r="N668" s="73"/>
      <c r="O668" s="73"/>
      <c r="P668" s="73">
        <v>20.99</v>
      </c>
      <c r="Q668" s="73">
        <v>11.34</v>
      </c>
      <c r="R668" s="73">
        <v>24</v>
      </c>
      <c r="S668" s="73">
        <v>21</v>
      </c>
      <c r="T668" s="73">
        <v>39.340000000000003</v>
      </c>
      <c r="U668" s="73">
        <v>19.18</v>
      </c>
      <c r="V668" s="73">
        <v>10</v>
      </c>
      <c r="W668" s="73">
        <v>55.5</v>
      </c>
      <c r="X668" s="73">
        <v>30</v>
      </c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2"/>
      <c r="BB668" s="72"/>
      <c r="BC668" s="72"/>
      <c r="BD668" s="74"/>
      <c r="BE668" s="74"/>
      <c r="BF668" s="74"/>
      <c r="BG668" s="74"/>
      <c r="BH668" s="74"/>
      <c r="BI668" s="74"/>
    </row>
    <row r="669" spans="1:61" ht="18" customHeight="1" x14ac:dyDescent="0.3">
      <c r="A669" s="70">
        <v>2019</v>
      </c>
      <c r="B669" s="70" t="s">
        <v>8783</v>
      </c>
      <c r="C669" s="71" t="s">
        <v>8785</v>
      </c>
      <c r="D669" s="70" t="s">
        <v>21</v>
      </c>
      <c r="E669" s="72">
        <f>IFERROR(MIN(PH_Bidders),0)</f>
        <v>19.350000000000001</v>
      </c>
      <c r="F669" s="72">
        <f>IFERROR(MAX(PH_Bidders),0)</f>
        <v>66</v>
      </c>
      <c r="G669" s="72">
        <f>IFERROR(AVERAGE(PH_Bidders),0)</f>
        <v>38.808888888888887</v>
      </c>
      <c r="H669" s="73" t="str">
        <f>tbl_PH[[#This Row],[Item '#]]&amp;"     "&amp;tbl_PH[[#This Row],[Description]]&amp;"     ("&amp;tbl_PH[[#This Row],[Unit]]&amp;")"</f>
        <v>512     TYPE 3 WATERPROOFING     (SY)</v>
      </c>
      <c r="I669" s="73"/>
      <c r="J669" s="73"/>
      <c r="K669" s="73"/>
      <c r="L669" s="73"/>
      <c r="M669" s="73"/>
      <c r="N669" s="73"/>
      <c r="O669" s="73"/>
      <c r="P669" s="73">
        <v>46.25</v>
      </c>
      <c r="Q669" s="73">
        <v>19.350000000000001</v>
      </c>
      <c r="R669" s="73">
        <v>39</v>
      </c>
      <c r="S669" s="73">
        <v>31.78</v>
      </c>
      <c r="T669" s="73">
        <v>50.58</v>
      </c>
      <c r="U669" s="73">
        <v>38.32</v>
      </c>
      <c r="V669" s="73">
        <v>20</v>
      </c>
      <c r="W669" s="73">
        <v>66</v>
      </c>
      <c r="X669" s="73">
        <v>38</v>
      </c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2"/>
      <c r="BB669" s="72"/>
      <c r="BC669" s="72"/>
      <c r="BD669" s="74"/>
      <c r="BE669" s="74"/>
      <c r="BF669" s="74"/>
      <c r="BG669" s="74"/>
      <c r="BH669" s="74"/>
      <c r="BI669" s="74"/>
    </row>
    <row r="670" spans="1:61" ht="18" customHeight="1" x14ac:dyDescent="0.3">
      <c r="A670" s="70">
        <v>2019</v>
      </c>
      <c r="B670" s="70" t="s">
        <v>8786</v>
      </c>
      <c r="C670" s="71" t="s">
        <v>8787</v>
      </c>
      <c r="D670" s="70" t="s">
        <v>48</v>
      </c>
      <c r="E670" s="72">
        <f>IFERROR(MIN(PH_Bidders),0)</f>
        <v>2</v>
      </c>
      <c r="F670" s="72">
        <f>IFERROR(MAX(PH_Bidders),0)</f>
        <v>28.57</v>
      </c>
      <c r="G670" s="72">
        <f>IFERROR(AVERAGE(PH_Bidders),0)</f>
        <v>9.992222222222221</v>
      </c>
      <c r="H670" s="73" t="str">
        <f>tbl_PH[[#This Row],[Item '#]]&amp;"     "&amp;tbl_PH[[#This Row],[Description]]&amp;"     ("&amp;tbl_PH[[#This Row],[Unit]]&amp;")"</f>
        <v>516     1" PREFORMED EXPANSION JOINT FILLER     (SF)</v>
      </c>
      <c r="I670" s="73"/>
      <c r="J670" s="73"/>
      <c r="K670" s="73"/>
      <c r="L670" s="73"/>
      <c r="M670" s="73"/>
      <c r="N670" s="73"/>
      <c r="O670" s="73"/>
      <c r="P670" s="73">
        <v>28.57</v>
      </c>
      <c r="Q670" s="73">
        <v>3.22</v>
      </c>
      <c r="R670" s="73">
        <v>15</v>
      </c>
      <c r="S670" s="73">
        <v>11.7</v>
      </c>
      <c r="T670" s="73">
        <v>14.12</v>
      </c>
      <c r="U670" s="73">
        <v>3.22</v>
      </c>
      <c r="V670" s="73">
        <v>2</v>
      </c>
      <c r="W670" s="73">
        <v>5.0999999999999996</v>
      </c>
      <c r="X670" s="73">
        <v>7</v>
      </c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2"/>
      <c r="BB670" s="72"/>
      <c r="BC670" s="72"/>
      <c r="BD670" s="74"/>
      <c r="BE670" s="74"/>
      <c r="BF670" s="74"/>
      <c r="BG670" s="74"/>
      <c r="BH670" s="74"/>
      <c r="BI670" s="74"/>
    </row>
    <row r="671" spans="1:61" ht="18" customHeight="1" x14ac:dyDescent="0.3">
      <c r="A671" s="70">
        <v>2019</v>
      </c>
      <c r="B671" s="70" t="s">
        <v>8788</v>
      </c>
      <c r="C671" s="71" t="s">
        <v>8789</v>
      </c>
      <c r="D671" s="70" t="s">
        <v>14</v>
      </c>
      <c r="E671" s="72">
        <f>IFERROR(MIN(PH_Bidders),0)</f>
        <v>50</v>
      </c>
      <c r="F671" s="72">
        <f>IFERROR(MAX(PH_Bidders),0)</f>
        <v>196.03</v>
      </c>
      <c r="G671" s="72">
        <f>IFERROR(AVERAGE(PH_Bidders),0)</f>
        <v>103.55333333333334</v>
      </c>
      <c r="H671" s="73" t="str">
        <f>tbl_PH[[#This Row],[Item '#]]&amp;"     "&amp;tbl_PH[[#This Row],[Description]]&amp;"     ("&amp;tbl_PH[[#This Row],[Unit]]&amp;")"</f>
        <v>518     POROUS BACKFILL WITH GEOTEXTILE FABRIC     (CY)</v>
      </c>
      <c r="I671" s="73"/>
      <c r="J671" s="73"/>
      <c r="K671" s="73"/>
      <c r="L671" s="73"/>
      <c r="M671" s="73"/>
      <c r="N671" s="73"/>
      <c r="O671" s="73"/>
      <c r="P671" s="73">
        <v>196.03</v>
      </c>
      <c r="Q671" s="73">
        <v>63.63</v>
      </c>
      <c r="R671" s="73">
        <v>120</v>
      </c>
      <c r="S671" s="73">
        <v>80</v>
      </c>
      <c r="T671" s="73">
        <v>110.2</v>
      </c>
      <c r="U671" s="73">
        <v>138.88</v>
      </c>
      <c r="V671" s="73">
        <v>50</v>
      </c>
      <c r="W671" s="73">
        <v>70.239999999999995</v>
      </c>
      <c r="X671" s="73">
        <v>103</v>
      </c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2"/>
      <c r="BB671" s="72"/>
      <c r="BC671" s="72"/>
      <c r="BD671" s="74"/>
      <c r="BE671" s="74"/>
      <c r="BF671" s="74"/>
      <c r="BG671" s="74"/>
      <c r="BH671" s="74"/>
      <c r="BI671" s="74"/>
    </row>
    <row r="672" spans="1:61" ht="18" customHeight="1" x14ac:dyDescent="0.3">
      <c r="A672" s="70">
        <v>2019</v>
      </c>
      <c r="B672" s="70" t="s">
        <v>8790</v>
      </c>
      <c r="C672" s="71" t="s">
        <v>8791</v>
      </c>
      <c r="D672" s="70" t="s">
        <v>14</v>
      </c>
      <c r="E672" s="72">
        <f>IFERROR(MIN(PH_Bidders),0)</f>
        <v>93</v>
      </c>
      <c r="F672" s="72">
        <f>IFERROR(MAX(PH_Bidders),0)</f>
        <v>141.87</v>
      </c>
      <c r="G672" s="72">
        <f>IFERROR(AVERAGE(PH_Bidders),0)</f>
        <v>118.12111111111113</v>
      </c>
      <c r="H672" s="73" t="str">
        <f>tbl_PH[[#This Row],[Item '#]]&amp;"     "&amp;tbl_PH[[#This Row],[Description]]&amp;"     ("&amp;tbl_PH[[#This Row],[Unit]]&amp;")"</f>
        <v>601     ROCK CHANNEL PROTECTION, TYPE B WITH FILTER     (CY)</v>
      </c>
      <c r="I672" s="73"/>
      <c r="J672" s="73"/>
      <c r="K672" s="73"/>
      <c r="L672" s="73"/>
      <c r="M672" s="73"/>
      <c r="N672" s="73"/>
      <c r="O672" s="73"/>
      <c r="P672" s="73">
        <v>111.84</v>
      </c>
      <c r="Q672" s="73">
        <v>108.69</v>
      </c>
      <c r="R672" s="73">
        <v>135</v>
      </c>
      <c r="S672" s="73">
        <v>93</v>
      </c>
      <c r="T672" s="73">
        <v>141.87</v>
      </c>
      <c r="U672" s="73">
        <v>119.86</v>
      </c>
      <c r="V672" s="73">
        <v>120</v>
      </c>
      <c r="W672" s="73">
        <v>104.83</v>
      </c>
      <c r="X672" s="73">
        <v>128</v>
      </c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2"/>
      <c r="BB672" s="72"/>
      <c r="BC672" s="72"/>
      <c r="BD672" s="74"/>
      <c r="BE672" s="74"/>
      <c r="BF672" s="74"/>
      <c r="BG672" s="74"/>
      <c r="BH672" s="74"/>
      <c r="BI672" s="74"/>
    </row>
    <row r="673" spans="1:61" ht="18" customHeight="1" x14ac:dyDescent="0.3">
      <c r="A673" s="70">
        <v>2019</v>
      </c>
      <c r="B673" s="70" t="s">
        <v>8792</v>
      </c>
      <c r="C673" s="71" t="s">
        <v>8793</v>
      </c>
      <c r="D673" s="70" t="s">
        <v>26</v>
      </c>
      <c r="E673" s="72">
        <f>IFERROR(MIN(PH_Bidders),0)</f>
        <v>1030</v>
      </c>
      <c r="F673" s="72">
        <f>IFERROR(MAX(PH_Bidders),0)</f>
        <v>3000</v>
      </c>
      <c r="G673" s="72">
        <f>IFERROR(AVERAGE(PH_Bidders),0)</f>
        <v>1700.3866666666665</v>
      </c>
      <c r="H673" s="73" t="str">
        <f>tbl_PH[[#This Row],[Item '#]]&amp;"     "&amp;tbl_PH[[#This Row],[Description]]&amp;"     ("&amp;tbl_PH[[#This Row],[Unit]]&amp;")"</f>
        <v>611     16' X 8' CONDUIT, TYPE A, 706.05, AS PER PLAN     (FT)</v>
      </c>
      <c r="I673" s="73"/>
      <c r="J673" s="73"/>
      <c r="K673" s="73"/>
      <c r="L673" s="73"/>
      <c r="M673" s="73"/>
      <c r="N673" s="73"/>
      <c r="O673" s="73"/>
      <c r="P673" s="73">
        <v>1626.94</v>
      </c>
      <c r="Q673" s="73">
        <v>1568.18</v>
      </c>
      <c r="R673" s="73">
        <v>1300</v>
      </c>
      <c r="S673" s="73">
        <v>1030</v>
      </c>
      <c r="T673" s="73">
        <v>1544.79</v>
      </c>
      <c r="U673" s="73">
        <v>1562.62</v>
      </c>
      <c r="V673" s="73">
        <v>3000</v>
      </c>
      <c r="W673" s="73">
        <v>1810.95</v>
      </c>
      <c r="X673" s="73">
        <v>1860</v>
      </c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2"/>
      <c r="BB673" s="72"/>
      <c r="BC673" s="72"/>
      <c r="BD673" s="74"/>
      <c r="BE673" s="74"/>
      <c r="BF673" s="74"/>
      <c r="BG673" s="74"/>
      <c r="BH673" s="74"/>
      <c r="BI673" s="74"/>
    </row>
    <row r="674" spans="1:61" ht="18" customHeight="1" x14ac:dyDescent="0.3">
      <c r="A674" s="70">
        <v>2019</v>
      </c>
      <c r="B674" s="70" t="s">
        <v>8794</v>
      </c>
      <c r="C674" s="71" t="s">
        <v>8795</v>
      </c>
      <c r="D674" s="70" t="s">
        <v>9</v>
      </c>
      <c r="E674" s="72">
        <f>IFERROR(MIN(PH_Bidders),0)</f>
        <v>1100</v>
      </c>
      <c r="F674" s="72">
        <f>IFERROR(MAX(PH_Bidders),0)</f>
        <v>4473</v>
      </c>
      <c r="G674" s="72">
        <f>IFERROR(AVERAGE(PH_Bidders),0)</f>
        <v>2726.3166666666666</v>
      </c>
      <c r="H674" s="73" t="str">
        <f>tbl_PH[[#This Row],[Item '#]]&amp;"     "&amp;tbl_PH[[#This Row],[Description]]&amp;"     ("&amp;tbl_PH[[#This Row],[Unit]]&amp;")"</f>
        <v>614     DETOUR SIGNING     (LS)</v>
      </c>
      <c r="I674" s="73"/>
      <c r="J674" s="73"/>
      <c r="K674" s="73"/>
      <c r="L674" s="73"/>
      <c r="M674" s="73"/>
      <c r="N674" s="73"/>
      <c r="O674" s="73"/>
      <c r="P674" s="73">
        <v>1276.5</v>
      </c>
      <c r="Q674" s="73">
        <v>1100</v>
      </c>
      <c r="R674" s="73">
        <v>2200</v>
      </c>
      <c r="S674" s="73">
        <v>3800</v>
      </c>
      <c r="T674" s="73">
        <v>2809.92</v>
      </c>
      <c r="U674" s="73">
        <v>2007.43</v>
      </c>
      <c r="V674" s="73">
        <v>4473</v>
      </c>
      <c r="W674" s="73">
        <v>4070</v>
      </c>
      <c r="X674" s="73">
        <v>2800</v>
      </c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2"/>
      <c r="BB674" s="72"/>
      <c r="BC674" s="72"/>
      <c r="BD674" s="74"/>
      <c r="BE674" s="74"/>
      <c r="BF674" s="74"/>
      <c r="BG674" s="74"/>
      <c r="BH674" s="74"/>
      <c r="BI674" s="74"/>
    </row>
    <row r="675" spans="1:61" ht="18" customHeight="1" x14ac:dyDescent="0.3">
      <c r="A675" s="70">
        <v>2019</v>
      </c>
      <c r="B675" s="70">
        <v>616</v>
      </c>
      <c r="C675" s="71" t="s">
        <v>8755</v>
      </c>
      <c r="D675" s="70" t="s">
        <v>158</v>
      </c>
      <c r="E675" s="72">
        <f>IFERROR(MIN(PH_Bidders),0)</f>
        <v>1</v>
      </c>
      <c r="F675" s="72">
        <f>IFERROR(MAX(PH_Bidders),0)</f>
        <v>380</v>
      </c>
      <c r="G675" s="72">
        <f>IFERROR(AVERAGE(PH_Bidders),0)</f>
        <v>75.48555555555555</v>
      </c>
      <c r="H675" s="73" t="str">
        <f>tbl_PH[[#This Row],[Item '#]]&amp;"     "&amp;tbl_PH[[#This Row],[Description]]&amp;"     ("&amp;tbl_PH[[#This Row],[Unit]]&amp;")"</f>
        <v>616     WATER     (MGAL)</v>
      </c>
      <c r="I675" s="73"/>
      <c r="J675" s="73"/>
      <c r="K675" s="73"/>
      <c r="L675" s="73"/>
      <c r="M675" s="73"/>
      <c r="N675" s="73"/>
      <c r="O675" s="73"/>
      <c r="P675" s="73">
        <v>71.3</v>
      </c>
      <c r="Q675" s="73">
        <v>100</v>
      </c>
      <c r="R675" s="73">
        <v>380</v>
      </c>
      <c r="S675" s="73">
        <v>30</v>
      </c>
      <c r="T675" s="73">
        <v>42.82</v>
      </c>
      <c r="U675" s="73">
        <v>1</v>
      </c>
      <c r="V675" s="73">
        <v>1</v>
      </c>
      <c r="W675" s="73">
        <v>10.25</v>
      </c>
      <c r="X675" s="73">
        <v>43</v>
      </c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2"/>
      <c r="BB675" s="72"/>
      <c r="BC675" s="72"/>
      <c r="BD675" s="74"/>
      <c r="BE675" s="74"/>
      <c r="BF675" s="74"/>
      <c r="BG675" s="74"/>
      <c r="BH675" s="74"/>
      <c r="BI675" s="74"/>
    </row>
    <row r="676" spans="1:61" ht="18" customHeight="1" x14ac:dyDescent="0.3">
      <c r="A676" s="70">
        <v>2019</v>
      </c>
      <c r="B676" s="70">
        <v>623</v>
      </c>
      <c r="C676" s="71" t="s">
        <v>8796</v>
      </c>
      <c r="D676" s="70" t="s">
        <v>9</v>
      </c>
      <c r="E676" s="72">
        <f>IFERROR(MIN(PH_Bidders),0)</f>
        <v>1100</v>
      </c>
      <c r="F676" s="72">
        <f>IFERROR(MAX(PH_Bidders),0)</f>
        <v>7521</v>
      </c>
      <c r="G676" s="72">
        <f>IFERROR(AVERAGE(PH_Bidders),0)</f>
        <v>4195.7611111111109</v>
      </c>
      <c r="H676" s="73" t="str">
        <f>tbl_PH[[#This Row],[Item '#]]&amp;"     "&amp;tbl_PH[[#This Row],[Description]]&amp;"     ("&amp;tbl_PH[[#This Row],[Unit]]&amp;")"</f>
        <v>623     CONSTRUCTION LAYOUT STAKES AND SURVEYING     (LS)</v>
      </c>
      <c r="I676" s="73"/>
      <c r="J676" s="73"/>
      <c r="K676" s="73"/>
      <c r="L676" s="73"/>
      <c r="M676" s="73"/>
      <c r="N676" s="73"/>
      <c r="O676" s="73"/>
      <c r="P676" s="73">
        <v>7521</v>
      </c>
      <c r="Q676" s="73">
        <v>6000</v>
      </c>
      <c r="R676" s="73">
        <v>4000</v>
      </c>
      <c r="S676" s="73">
        <v>1100</v>
      </c>
      <c r="T676" s="73">
        <v>3090.91</v>
      </c>
      <c r="U676" s="73">
        <v>1924.94</v>
      </c>
      <c r="V676" s="73">
        <v>3700</v>
      </c>
      <c r="W676" s="73">
        <v>3550</v>
      </c>
      <c r="X676" s="73">
        <v>6875</v>
      </c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2"/>
      <c r="BB676" s="72"/>
      <c r="BC676" s="72"/>
      <c r="BD676" s="74"/>
      <c r="BE676" s="74"/>
      <c r="BF676" s="74"/>
      <c r="BG676" s="74"/>
      <c r="BH676" s="74"/>
      <c r="BI676" s="74"/>
    </row>
    <row r="677" spans="1:61" ht="18" customHeight="1" x14ac:dyDescent="0.3">
      <c r="A677" s="70">
        <v>2019</v>
      </c>
      <c r="B677" s="70">
        <v>624</v>
      </c>
      <c r="C677" s="71" t="s">
        <v>5897</v>
      </c>
      <c r="D677" s="70" t="s">
        <v>9</v>
      </c>
      <c r="E677" s="72">
        <f>IFERROR(MIN(PH_Bidders),0)</f>
        <v>1015.43718292683</v>
      </c>
      <c r="F677" s="72">
        <f>IFERROR(MAX(PH_Bidders),0)</f>
        <v>2896.3053658536601</v>
      </c>
      <c r="G677" s="72">
        <f>IFERROR(AVERAGE(PH_Bidders),0)</f>
        <v>1789.9613211382077</v>
      </c>
      <c r="H677" s="73" t="str">
        <f>tbl_PH[[#This Row],[Item '#]]&amp;"     "&amp;tbl_PH[[#This Row],[Description]]&amp;"     ("&amp;tbl_PH[[#This Row],[Unit]]&amp;")"</f>
        <v>624     MOBILIZATION     (LS)</v>
      </c>
      <c r="I677" s="73"/>
      <c r="J677" s="73"/>
      <c r="K677" s="73"/>
      <c r="L677" s="73"/>
      <c r="M677" s="73"/>
      <c r="N677" s="73"/>
      <c r="O677" s="73"/>
      <c r="P677" s="73">
        <v>1181.0858414634099</v>
      </c>
      <c r="Q677" s="73">
        <v>1299.59632926829</v>
      </c>
      <c r="R677" s="73">
        <v>1686.1356707317</v>
      </c>
      <c r="S677" s="73">
        <v>2625.4046097560899</v>
      </c>
      <c r="T677" s="73">
        <v>1319.54658536585</v>
      </c>
      <c r="U677" s="73">
        <v>1015.43718292683</v>
      </c>
      <c r="V677" s="73">
        <v>2168.26585365853</v>
      </c>
      <c r="W677" s="73">
        <v>1917.8744512195101</v>
      </c>
      <c r="X677" s="73">
        <v>2896.3053658536601</v>
      </c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2"/>
      <c r="BB677" s="72"/>
      <c r="BC677" s="72"/>
      <c r="BD677" s="74"/>
      <c r="BE677" s="74"/>
      <c r="BF677" s="74"/>
      <c r="BG677" s="74"/>
      <c r="BH677" s="74"/>
      <c r="BI677" s="74"/>
    </row>
    <row r="678" spans="1:61" ht="18" customHeight="1" x14ac:dyDescent="0.3">
      <c r="A678" s="70">
        <v>2019</v>
      </c>
      <c r="C678" s="2" t="s">
        <v>53</v>
      </c>
      <c r="D678" s="1" t="s">
        <v>9</v>
      </c>
      <c r="E678" s="3">
        <f>IFERROR(MIN(PH_Bidders),0)</f>
        <v>700.6</v>
      </c>
      <c r="F678" s="3">
        <f>IFERROR(MAX(PH_Bidders),0)</f>
        <v>6250</v>
      </c>
      <c r="G678" s="3">
        <f>IFERROR(AVERAGE(PH_Bidders),0)</f>
        <v>3475.3</v>
      </c>
      <c r="H678" s="40" t="str">
        <f>tbl_PH[[#This Row],[Item '#]]&amp;"     "&amp;tbl_PH[[#This Row],[Description]]&amp;"     ("&amp;tbl_PH[[#This Row],[Unit]]&amp;")"</f>
        <v xml:space="preserve">     Mobilization     (LS)</v>
      </c>
      <c r="I678" s="40"/>
      <c r="J678" s="40"/>
      <c r="K678" s="40"/>
      <c r="L678" s="40"/>
      <c r="M678" s="40"/>
      <c r="N678" s="40">
        <v>6250</v>
      </c>
      <c r="O678" s="40">
        <v>700.6</v>
      </c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3"/>
      <c r="BD678" s="9"/>
      <c r="BE678" s="9"/>
      <c r="BF678" s="9"/>
      <c r="BG678" s="9"/>
      <c r="BH678" s="9"/>
      <c r="BI678" s="9"/>
    </row>
    <row r="679" spans="1:61" ht="18" customHeight="1" x14ac:dyDescent="0.3">
      <c r="A679" s="70">
        <v>2019</v>
      </c>
      <c r="C679" s="2" t="s">
        <v>8543</v>
      </c>
      <c r="D679" s="1" t="s">
        <v>9</v>
      </c>
      <c r="E679" s="3">
        <f>IFERROR(MIN(PH_Bidders),0)</f>
        <v>3200</v>
      </c>
      <c r="F679" s="3">
        <f>IFERROR(MAX(PH_Bidders),0)</f>
        <v>3587.75</v>
      </c>
      <c r="G679" s="3">
        <f>IFERROR(AVERAGE(PH_Bidders),0)</f>
        <v>3393.875</v>
      </c>
      <c r="H679" s="40" t="str">
        <f>tbl_PH[[#This Row],[Item '#]]&amp;"     "&amp;tbl_PH[[#This Row],[Description]]&amp;"     ("&amp;tbl_PH[[#This Row],[Unit]]&amp;")"</f>
        <v xml:space="preserve">     Bonding &amp; Insurance     (LS)</v>
      </c>
      <c r="I679" s="40"/>
      <c r="J679" s="40"/>
      <c r="K679" s="40"/>
      <c r="L679" s="40"/>
      <c r="M679" s="40"/>
      <c r="N679" s="40">
        <v>3200</v>
      </c>
      <c r="O679" s="40">
        <v>3587.75</v>
      </c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3"/>
      <c r="BD679" s="9"/>
      <c r="BE679" s="9"/>
      <c r="BF679" s="9"/>
      <c r="BG679" s="9"/>
      <c r="BH679" s="9"/>
      <c r="BI679" s="9"/>
    </row>
    <row r="680" spans="1:61" ht="18" customHeight="1" x14ac:dyDescent="0.3">
      <c r="A680" s="70">
        <v>2019</v>
      </c>
      <c r="C680" s="2" t="s">
        <v>8576</v>
      </c>
      <c r="D680" s="1" t="s">
        <v>9</v>
      </c>
      <c r="E680" s="3">
        <f>IFERROR(MIN(PH_Bidders),0)</f>
        <v>2275</v>
      </c>
      <c r="F680" s="3">
        <f>IFERROR(MAX(PH_Bidders),0)</f>
        <v>8090.8</v>
      </c>
      <c r="G680" s="3">
        <f>IFERROR(AVERAGE(PH_Bidders),0)</f>
        <v>5182.8999999999996</v>
      </c>
      <c r="H680" s="40" t="str">
        <f>tbl_PH[[#This Row],[Item '#]]&amp;"     "&amp;tbl_PH[[#This Row],[Description]]&amp;"     ("&amp;tbl_PH[[#This Row],[Unit]]&amp;")"</f>
        <v xml:space="preserve">     Construction Layout Stakes &amp; Survey Monuments     (LS)</v>
      </c>
      <c r="I680" s="40"/>
      <c r="J680" s="40"/>
      <c r="K680" s="40"/>
      <c r="L680" s="40"/>
      <c r="M680" s="40"/>
      <c r="N680" s="40">
        <v>2275</v>
      </c>
      <c r="O680" s="40">
        <v>8090.8</v>
      </c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3"/>
      <c r="BD680" s="9"/>
      <c r="BE680" s="9"/>
      <c r="BF680" s="9"/>
      <c r="BG680" s="9"/>
      <c r="BH680" s="9"/>
      <c r="BI680" s="9"/>
    </row>
    <row r="681" spans="1:61" ht="18" customHeight="1" x14ac:dyDescent="0.3">
      <c r="A681" s="70">
        <v>2019</v>
      </c>
      <c r="C681" s="2" t="s">
        <v>8577</v>
      </c>
      <c r="D681" s="1" t="s">
        <v>9</v>
      </c>
      <c r="E681" s="3">
        <f>IFERROR(MIN(PH_Bidders),0)</f>
        <v>5491.8</v>
      </c>
      <c r="F681" s="3">
        <f>IFERROR(MAX(PH_Bidders),0)</f>
        <v>8750</v>
      </c>
      <c r="G681" s="3">
        <f>IFERROR(AVERAGE(PH_Bidders),0)</f>
        <v>7120.9</v>
      </c>
      <c r="H681" s="40" t="str">
        <f>tbl_PH[[#This Row],[Item '#]]&amp;"     "&amp;tbl_PH[[#This Row],[Description]]&amp;"     ("&amp;tbl_PH[[#This Row],[Unit]]&amp;")"</f>
        <v xml:space="preserve">     Temporary Sediment &amp; Erosion Control     (LS)</v>
      </c>
      <c r="I681" s="40"/>
      <c r="J681" s="40"/>
      <c r="K681" s="40"/>
      <c r="L681" s="40"/>
      <c r="M681" s="40"/>
      <c r="N681" s="40">
        <v>8750</v>
      </c>
      <c r="O681" s="40">
        <v>5491.8</v>
      </c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3"/>
      <c r="BD681" s="9"/>
      <c r="BE681" s="9"/>
      <c r="BF681" s="9"/>
      <c r="BG681" s="9"/>
      <c r="BH681" s="9"/>
      <c r="BI681" s="9"/>
    </row>
    <row r="682" spans="1:61" ht="18" customHeight="1" x14ac:dyDescent="0.3">
      <c r="A682" s="70">
        <v>2019</v>
      </c>
      <c r="C682" s="2" t="s">
        <v>5626</v>
      </c>
      <c r="D682" s="1" t="s">
        <v>9</v>
      </c>
      <c r="E682" s="3">
        <f>IFERROR(MIN(PH_Bidders),0)</f>
        <v>500</v>
      </c>
      <c r="F682" s="3">
        <f>IFERROR(MAX(PH_Bidders),0)</f>
        <v>904</v>
      </c>
      <c r="G682" s="3">
        <f>IFERROR(AVERAGE(PH_Bidders),0)</f>
        <v>702</v>
      </c>
      <c r="H682" s="40" t="str">
        <f>tbl_PH[[#This Row],[Item '#]]&amp;"     "&amp;tbl_PH[[#This Row],[Description]]&amp;"     ("&amp;tbl_PH[[#This Row],[Unit]]&amp;")"</f>
        <v xml:space="preserve">     Concrete Washout Station     (LS)</v>
      </c>
      <c r="I682" s="40"/>
      <c r="J682" s="40"/>
      <c r="K682" s="40"/>
      <c r="L682" s="40"/>
      <c r="M682" s="40"/>
      <c r="N682" s="40">
        <v>500</v>
      </c>
      <c r="O682" s="40">
        <v>904</v>
      </c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3"/>
      <c r="BD682" s="9"/>
      <c r="BE682" s="9"/>
      <c r="BF682" s="9"/>
      <c r="BG682" s="9"/>
      <c r="BH682" s="9"/>
      <c r="BI682" s="9"/>
    </row>
    <row r="683" spans="1:61" ht="18" customHeight="1" x14ac:dyDescent="0.3">
      <c r="A683" s="70">
        <v>2019</v>
      </c>
      <c r="C683" s="2" t="s">
        <v>9059</v>
      </c>
      <c r="D683" s="1" t="s">
        <v>12</v>
      </c>
      <c r="E683" s="3">
        <f>IFERROR(MIN(PH_Bidders),0)</f>
        <v>14.14</v>
      </c>
      <c r="F683" s="3">
        <f>IFERROR(MAX(PH_Bidders),0)</f>
        <v>18</v>
      </c>
      <c r="G683" s="3">
        <f>IFERROR(AVERAGE(PH_Bidders),0)</f>
        <v>16.07</v>
      </c>
      <c r="H683" s="40" t="str">
        <f>tbl_PH[[#This Row],[Item '#]]&amp;"     "&amp;tbl_PH[[#This Row],[Description]]&amp;"     ("&amp;tbl_PH[[#This Row],[Unit]]&amp;")"</f>
        <v xml:space="preserve">     Trenching 4' deep 2'wide     (LF)</v>
      </c>
      <c r="I683" s="40"/>
      <c r="J683" s="40"/>
      <c r="K683" s="40"/>
      <c r="L683" s="40"/>
      <c r="M683" s="40"/>
      <c r="N683" s="40">
        <v>18</v>
      </c>
      <c r="O683" s="40">
        <v>14.14</v>
      </c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3"/>
      <c r="BD683" s="9"/>
      <c r="BE683" s="9"/>
      <c r="BF683" s="9"/>
      <c r="BG683" s="9"/>
      <c r="BH683" s="9"/>
      <c r="BI683" s="9"/>
    </row>
    <row r="684" spans="1:61" ht="18" customHeight="1" x14ac:dyDescent="0.3">
      <c r="A684" s="70">
        <v>2019</v>
      </c>
      <c r="C684" s="2" t="s">
        <v>9060</v>
      </c>
      <c r="D684" s="1" t="s">
        <v>14</v>
      </c>
      <c r="E684" s="3">
        <f>IFERROR(MIN(PH_Bidders),0)</f>
        <v>1728.9</v>
      </c>
      <c r="F684" s="3">
        <f>IFERROR(MAX(PH_Bidders),0)</f>
        <v>2050</v>
      </c>
      <c r="G684" s="3">
        <f>IFERROR(AVERAGE(PH_Bidders),0)</f>
        <v>1889.45</v>
      </c>
      <c r="H684" s="40" t="str">
        <f>tbl_PH[[#This Row],[Item '#]]&amp;"     "&amp;tbl_PH[[#This Row],[Description]]&amp;"     ("&amp;tbl_PH[[#This Row],[Unit]]&amp;")"</f>
        <v xml:space="preserve">     Concrete for Electrical Service Pad, Piers, and Frame     (CY)</v>
      </c>
      <c r="I684" s="40"/>
      <c r="J684" s="40"/>
      <c r="K684" s="40"/>
      <c r="L684" s="40"/>
      <c r="M684" s="40"/>
      <c r="N684" s="40">
        <v>2050</v>
      </c>
      <c r="O684" s="40">
        <v>1728.9</v>
      </c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3"/>
      <c r="BD684" s="9"/>
      <c r="BE684" s="9"/>
      <c r="BF684" s="9"/>
      <c r="BG684" s="9"/>
      <c r="BH684" s="9"/>
      <c r="BI684" s="9"/>
    </row>
    <row r="685" spans="1:61" ht="18" customHeight="1" x14ac:dyDescent="0.3">
      <c r="A685" s="70">
        <v>2019</v>
      </c>
      <c r="C685" s="2" t="s">
        <v>9061</v>
      </c>
      <c r="D685" s="1" t="s">
        <v>14</v>
      </c>
      <c r="E685" s="3">
        <f>IFERROR(MIN(PH_Bidders),0)</f>
        <v>134</v>
      </c>
      <c r="F685" s="3">
        <f>IFERROR(MAX(PH_Bidders),0)</f>
        <v>179.19</v>
      </c>
      <c r="G685" s="3">
        <f>IFERROR(AVERAGE(PH_Bidders),0)</f>
        <v>156.595</v>
      </c>
      <c r="H685" s="40" t="str">
        <f>tbl_PH[[#This Row],[Item '#]]&amp;"     "&amp;tbl_PH[[#This Row],[Description]]&amp;"     ("&amp;tbl_PH[[#This Row],[Unit]]&amp;")"</f>
        <v xml:space="preserve">     ODOT 411 Aggregate Surface Course Trench Repair, 4-inch thickness     (CY)</v>
      </c>
      <c r="I685" s="40"/>
      <c r="J685" s="40"/>
      <c r="K685" s="40"/>
      <c r="L685" s="40"/>
      <c r="M685" s="40"/>
      <c r="N685" s="40">
        <v>134</v>
      </c>
      <c r="O685" s="40">
        <v>179.19</v>
      </c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3"/>
      <c r="BD685" s="9"/>
      <c r="BE685" s="9"/>
      <c r="BF685" s="9"/>
      <c r="BG685" s="9"/>
      <c r="BH685" s="9"/>
      <c r="BI685" s="9"/>
    </row>
    <row r="686" spans="1:61" ht="18" customHeight="1" x14ac:dyDescent="0.3">
      <c r="A686" s="70">
        <v>2019</v>
      </c>
      <c r="C686" s="2" t="s">
        <v>9062</v>
      </c>
      <c r="D686" s="1" t="s">
        <v>21</v>
      </c>
      <c r="E686" s="3">
        <f>IFERROR(MIN(PH_Bidders),0)</f>
        <v>10</v>
      </c>
      <c r="F686" s="3">
        <f>IFERROR(MAX(PH_Bidders),0)</f>
        <v>14.98</v>
      </c>
      <c r="G686" s="3">
        <f>IFERROR(AVERAGE(PH_Bidders),0)</f>
        <v>12.49</v>
      </c>
      <c r="H686" s="40" t="str">
        <f>tbl_PH[[#This Row],[Item '#]]&amp;"     "&amp;tbl_PH[[#This Row],[Description]]&amp;"     ("&amp;tbl_PH[[#This Row],[Unit]]&amp;")"</f>
        <v xml:space="preserve">     Geotextile, ODOT 712.09, Type D     (SY)</v>
      </c>
      <c r="I686" s="40"/>
      <c r="J686" s="40"/>
      <c r="K686" s="40"/>
      <c r="L686" s="40"/>
      <c r="M686" s="40"/>
      <c r="N686" s="40">
        <v>10</v>
      </c>
      <c r="O686" s="40">
        <v>14.98</v>
      </c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3"/>
      <c r="BD686" s="9"/>
      <c r="BE686" s="9"/>
      <c r="BF686" s="9"/>
      <c r="BG686" s="9"/>
      <c r="BH686" s="9"/>
      <c r="BI686" s="9"/>
    </row>
    <row r="687" spans="1:61" ht="18" customHeight="1" x14ac:dyDescent="0.3">
      <c r="A687" s="70">
        <v>2019</v>
      </c>
      <c r="C687" s="2" t="s">
        <v>9063</v>
      </c>
      <c r="D687" s="1" t="s">
        <v>14</v>
      </c>
      <c r="E687" s="3">
        <f>IFERROR(MIN(PH_Bidders),0)</f>
        <v>350</v>
      </c>
      <c r="F687" s="3">
        <f>IFERROR(MAX(PH_Bidders),0)</f>
        <v>1130</v>
      </c>
      <c r="G687" s="3">
        <f>IFERROR(AVERAGE(PH_Bidders),0)</f>
        <v>740</v>
      </c>
      <c r="H687" s="40" t="str">
        <f>tbl_PH[[#This Row],[Item '#]]&amp;"     "&amp;tbl_PH[[#This Row],[Description]]&amp;"     ("&amp;tbl_PH[[#This Row],[Unit]]&amp;")"</f>
        <v xml:space="preserve">     ODOT Item 301 Asphalt Trench Repair, 4-inch thickness     (CY)</v>
      </c>
      <c r="I687" s="40"/>
      <c r="J687" s="40"/>
      <c r="K687" s="40"/>
      <c r="L687" s="40"/>
      <c r="M687" s="40"/>
      <c r="N687" s="40">
        <v>350</v>
      </c>
      <c r="O687" s="40">
        <v>1130</v>
      </c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3"/>
      <c r="BD687" s="9"/>
      <c r="BE687" s="9"/>
      <c r="BF687" s="9"/>
      <c r="BG687" s="9"/>
      <c r="BH687" s="9"/>
      <c r="BI687" s="9"/>
    </row>
    <row r="688" spans="1:61" ht="18" customHeight="1" x14ac:dyDescent="0.3">
      <c r="A688" s="70">
        <v>2019</v>
      </c>
      <c r="C688" s="2" t="s">
        <v>9064</v>
      </c>
      <c r="D688" s="1" t="s">
        <v>59</v>
      </c>
      <c r="E688" s="3">
        <f>IFERROR(MIN(PH_Bidders),0)</f>
        <v>53.11</v>
      </c>
      <c r="F688" s="3">
        <f>IFERROR(MAX(PH_Bidders),0)</f>
        <v>79.75</v>
      </c>
      <c r="G688" s="3">
        <f>IFERROR(AVERAGE(PH_Bidders),0)</f>
        <v>66.430000000000007</v>
      </c>
      <c r="H688" s="40" t="str">
        <f>tbl_PH[[#This Row],[Item '#]]&amp;"     "&amp;tbl_PH[[#This Row],[Description]]&amp;"     ("&amp;tbl_PH[[#This Row],[Unit]]&amp;")"</f>
        <v xml:space="preserve">     Ground Rods (copper clad)     (EA)</v>
      </c>
      <c r="I688" s="40"/>
      <c r="J688" s="40"/>
      <c r="K688" s="40"/>
      <c r="L688" s="40"/>
      <c r="M688" s="40"/>
      <c r="N688" s="40">
        <v>79.75</v>
      </c>
      <c r="O688" s="40">
        <v>53.11</v>
      </c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3"/>
      <c r="BD688" s="9"/>
      <c r="BE688" s="9"/>
      <c r="BF688" s="9"/>
      <c r="BG688" s="9"/>
      <c r="BH688" s="9"/>
      <c r="BI688" s="9"/>
    </row>
    <row r="689" spans="1:61" ht="18" customHeight="1" x14ac:dyDescent="0.3">
      <c r="A689" s="70">
        <v>2019</v>
      </c>
      <c r="C689" s="2" t="s">
        <v>9065</v>
      </c>
      <c r="D689" s="1" t="s">
        <v>59</v>
      </c>
      <c r="E689" s="3">
        <f>IFERROR(MIN(PH_Bidders),0)</f>
        <v>55.37</v>
      </c>
      <c r="F689" s="3">
        <f>IFERROR(MAX(PH_Bidders),0)</f>
        <v>89.5</v>
      </c>
      <c r="G689" s="3">
        <f>IFERROR(AVERAGE(PH_Bidders),0)</f>
        <v>72.435000000000002</v>
      </c>
      <c r="H689" s="40" t="str">
        <f>tbl_PH[[#This Row],[Item '#]]&amp;"     "&amp;tbl_PH[[#This Row],[Description]]&amp;"     ("&amp;tbl_PH[[#This Row],[Unit]]&amp;")"</f>
        <v xml:space="preserve">     Cadweld Connection     (EA)</v>
      </c>
      <c r="I689" s="40"/>
      <c r="J689" s="40"/>
      <c r="K689" s="40"/>
      <c r="L689" s="40"/>
      <c r="M689" s="40"/>
      <c r="N689" s="40">
        <v>89.5</v>
      </c>
      <c r="O689" s="40">
        <v>55.37</v>
      </c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3"/>
      <c r="BD689" s="9"/>
      <c r="BE689" s="9"/>
      <c r="BF689" s="9"/>
      <c r="BG689" s="9"/>
      <c r="BH689" s="9"/>
      <c r="BI689" s="9"/>
    </row>
    <row r="690" spans="1:61" ht="18" customHeight="1" x14ac:dyDescent="0.3">
      <c r="A690" s="70">
        <v>2019</v>
      </c>
      <c r="C690" s="2" t="s">
        <v>9066</v>
      </c>
      <c r="D690" s="1" t="s">
        <v>59</v>
      </c>
      <c r="E690" s="3">
        <f>IFERROR(MIN(PH_Bidders),0)</f>
        <v>1320</v>
      </c>
      <c r="F690" s="3">
        <f>IFERROR(MAX(PH_Bidders),0)</f>
        <v>10735</v>
      </c>
      <c r="G690" s="3">
        <f>IFERROR(AVERAGE(PH_Bidders),0)</f>
        <v>6027.5</v>
      </c>
      <c r="H690" s="40" t="str">
        <f>tbl_PH[[#This Row],[Item '#]]&amp;"     "&amp;tbl_PH[[#This Row],[Description]]&amp;"     ("&amp;tbl_PH[[#This Row],[Unit]]&amp;")"</f>
        <v xml:space="preserve">     100A Panel 208/120/30V      (EA)</v>
      </c>
      <c r="I690" s="40"/>
      <c r="J690" s="40"/>
      <c r="K690" s="40"/>
      <c r="L690" s="40"/>
      <c r="M690" s="40"/>
      <c r="N690" s="40">
        <v>1320</v>
      </c>
      <c r="O690" s="40">
        <v>10735</v>
      </c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3"/>
      <c r="BD690" s="9"/>
      <c r="BE690" s="9"/>
      <c r="BF690" s="9"/>
      <c r="BG690" s="9"/>
      <c r="BH690" s="9"/>
      <c r="BI690" s="9"/>
    </row>
    <row r="691" spans="1:61" ht="18" customHeight="1" x14ac:dyDescent="0.3">
      <c r="A691" s="70">
        <v>2019</v>
      </c>
      <c r="C691" s="2" t="s">
        <v>9067</v>
      </c>
      <c r="D691" s="1" t="s">
        <v>59</v>
      </c>
      <c r="E691" s="3">
        <f>IFERROR(MIN(PH_Bidders),0)</f>
        <v>9746.25</v>
      </c>
      <c r="F691" s="3">
        <f>IFERROR(MAX(PH_Bidders),0)</f>
        <v>18809</v>
      </c>
      <c r="G691" s="3">
        <f>IFERROR(AVERAGE(PH_Bidders),0)</f>
        <v>14277.625</v>
      </c>
      <c r="H691" s="40" t="str">
        <f>tbl_PH[[#This Row],[Item '#]]&amp;"     "&amp;tbl_PH[[#This Row],[Description]]&amp;"     ("&amp;tbl_PH[[#This Row],[Unit]]&amp;")"</f>
        <v xml:space="preserve">     800A Panel 240/120V with MB     (EA)</v>
      </c>
      <c r="I691" s="40"/>
      <c r="J691" s="40"/>
      <c r="K691" s="40"/>
      <c r="L691" s="40"/>
      <c r="M691" s="40"/>
      <c r="N691" s="40">
        <v>18809</v>
      </c>
      <c r="O691" s="40">
        <v>9746.25</v>
      </c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3"/>
      <c r="BD691" s="9"/>
      <c r="BE691" s="9"/>
      <c r="BF691" s="9"/>
      <c r="BG691" s="9"/>
      <c r="BH691" s="9"/>
      <c r="BI691" s="9"/>
    </row>
    <row r="692" spans="1:61" ht="18" customHeight="1" x14ac:dyDescent="0.3">
      <c r="A692" s="70">
        <v>2019</v>
      </c>
      <c r="C692" s="2" t="s">
        <v>9068</v>
      </c>
      <c r="D692" s="1" t="s">
        <v>59</v>
      </c>
      <c r="E692" s="3">
        <f>IFERROR(MIN(PH_Bidders),0)</f>
        <v>513.64</v>
      </c>
      <c r="F692" s="3">
        <f>IFERROR(MAX(PH_Bidders),0)</f>
        <v>767</v>
      </c>
      <c r="G692" s="3">
        <f>IFERROR(AVERAGE(PH_Bidders),0)</f>
        <v>640.31999999999994</v>
      </c>
      <c r="H692" s="40" t="str">
        <f>tbl_PH[[#This Row],[Item '#]]&amp;"     "&amp;tbl_PH[[#This Row],[Description]]&amp;"     ("&amp;tbl_PH[[#This Row],[Unit]]&amp;")"</f>
        <v xml:space="preserve">     70-225A KA Breaker     (EA)</v>
      </c>
      <c r="I692" s="40"/>
      <c r="J692" s="40"/>
      <c r="K692" s="40"/>
      <c r="L692" s="40"/>
      <c r="M692" s="40"/>
      <c r="N692" s="40">
        <v>767</v>
      </c>
      <c r="O692" s="40">
        <v>513.64</v>
      </c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3"/>
      <c r="BD692" s="9"/>
      <c r="BE692" s="9"/>
      <c r="BF692" s="9"/>
      <c r="BG692" s="9"/>
      <c r="BH692" s="9"/>
      <c r="BI692" s="9"/>
    </row>
    <row r="693" spans="1:61" ht="18" customHeight="1" x14ac:dyDescent="0.3">
      <c r="A693" s="70">
        <v>2019</v>
      </c>
      <c r="C693" s="2" t="s">
        <v>9069</v>
      </c>
      <c r="D693" s="1" t="s">
        <v>12</v>
      </c>
      <c r="E693" s="3">
        <f>IFERROR(MIN(PH_Bidders),0)</f>
        <v>14.35</v>
      </c>
      <c r="F693" s="3">
        <f>IFERROR(MAX(PH_Bidders),0)</f>
        <v>15.82</v>
      </c>
      <c r="G693" s="3">
        <f>IFERROR(AVERAGE(PH_Bidders),0)</f>
        <v>15.085000000000001</v>
      </c>
      <c r="H693" s="40" t="str">
        <f>tbl_PH[[#This Row],[Item '#]]&amp;"     "&amp;tbl_PH[[#This Row],[Description]]&amp;"     ("&amp;tbl_PH[[#This Row],[Unit]]&amp;")"</f>
        <v xml:space="preserve">     3/4- inch Conduit with pull chord, rigid     (LF)</v>
      </c>
      <c r="I693" s="40"/>
      <c r="J693" s="40"/>
      <c r="K693" s="40"/>
      <c r="L693" s="40"/>
      <c r="M693" s="40"/>
      <c r="N693" s="40">
        <v>14.35</v>
      </c>
      <c r="O693" s="40">
        <v>15.82</v>
      </c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3"/>
      <c r="BD693" s="9"/>
      <c r="BE693" s="9"/>
      <c r="BF693" s="9"/>
      <c r="BG693" s="9"/>
      <c r="BH693" s="9"/>
      <c r="BI693" s="9"/>
    </row>
    <row r="694" spans="1:61" ht="18" customHeight="1" x14ac:dyDescent="0.3">
      <c r="A694" s="70">
        <v>2019</v>
      </c>
      <c r="C694" s="2" t="s">
        <v>9070</v>
      </c>
      <c r="D694" s="1" t="s">
        <v>12</v>
      </c>
      <c r="E694" s="3">
        <f>IFERROR(MIN(PH_Bidders),0)</f>
        <v>20.34</v>
      </c>
      <c r="F694" s="3">
        <f>IFERROR(MAX(PH_Bidders),0)</f>
        <v>66</v>
      </c>
      <c r="G694" s="3">
        <f>IFERROR(AVERAGE(PH_Bidders),0)</f>
        <v>43.17</v>
      </c>
      <c r="H694" s="40" t="str">
        <f>tbl_PH[[#This Row],[Item '#]]&amp;"     "&amp;tbl_PH[[#This Row],[Description]]&amp;"     ("&amp;tbl_PH[[#This Row],[Unit]]&amp;")"</f>
        <v xml:space="preserve">     4-inch Conduit with pull chord, rigid     (LF)</v>
      </c>
      <c r="I694" s="40"/>
      <c r="J694" s="40"/>
      <c r="K694" s="40"/>
      <c r="L694" s="40"/>
      <c r="M694" s="40"/>
      <c r="N694" s="40">
        <v>66</v>
      </c>
      <c r="O694" s="40">
        <v>20.34</v>
      </c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3"/>
      <c r="BD694" s="9"/>
      <c r="BE694" s="9"/>
      <c r="BF694" s="9"/>
      <c r="BG694" s="9"/>
      <c r="BH694" s="9"/>
      <c r="BI694" s="9"/>
    </row>
    <row r="695" spans="1:61" ht="18" customHeight="1" x14ac:dyDescent="0.3">
      <c r="A695" s="70">
        <v>2019</v>
      </c>
      <c r="C695" s="2" t="s">
        <v>9071</v>
      </c>
      <c r="D695" s="1" t="s">
        <v>12</v>
      </c>
      <c r="E695" s="3">
        <f>IFERROR(MIN(PH_Bidders),0)</f>
        <v>3</v>
      </c>
      <c r="F695" s="3">
        <f>IFERROR(MAX(PH_Bidders),0)</f>
        <v>16.05</v>
      </c>
      <c r="G695" s="3">
        <f>IFERROR(AVERAGE(PH_Bidders),0)</f>
        <v>9.5250000000000004</v>
      </c>
      <c r="H695" s="40" t="str">
        <f>tbl_PH[[#This Row],[Item '#]]&amp;"     "&amp;tbl_PH[[#This Row],[Description]]&amp;"     ("&amp;tbl_PH[[#This Row],[Unit]]&amp;")"</f>
        <v xml:space="preserve">     1.5-inch Conduit with pull chord, PVC     (LF)</v>
      </c>
      <c r="I695" s="40"/>
      <c r="J695" s="40"/>
      <c r="K695" s="40"/>
      <c r="L695" s="40"/>
      <c r="M695" s="40"/>
      <c r="N695" s="40">
        <v>3</v>
      </c>
      <c r="O695" s="40">
        <v>16.05</v>
      </c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3"/>
      <c r="BD695" s="9"/>
      <c r="BE695" s="9"/>
      <c r="BF695" s="9"/>
      <c r="BG695" s="9"/>
      <c r="BH695" s="9"/>
      <c r="BI695" s="9"/>
    </row>
    <row r="696" spans="1:61" ht="18" customHeight="1" x14ac:dyDescent="0.3">
      <c r="A696" s="70">
        <v>2019</v>
      </c>
      <c r="C696" s="2" t="s">
        <v>9072</v>
      </c>
      <c r="D696" s="1" t="s">
        <v>12</v>
      </c>
      <c r="E696" s="3">
        <f>IFERROR(MIN(PH_Bidders),0)</f>
        <v>6.9</v>
      </c>
      <c r="F696" s="3">
        <f>IFERROR(MAX(PH_Bidders),0)</f>
        <v>15.03</v>
      </c>
      <c r="G696" s="3">
        <f>IFERROR(AVERAGE(PH_Bidders),0)</f>
        <v>10.965</v>
      </c>
      <c r="H696" s="40" t="str">
        <f>tbl_PH[[#This Row],[Item '#]]&amp;"     "&amp;tbl_PH[[#This Row],[Description]]&amp;"     ("&amp;tbl_PH[[#This Row],[Unit]]&amp;")"</f>
        <v xml:space="preserve">     3-inch Conduit with pull chord, PVC     (LF)</v>
      </c>
      <c r="I696" s="40"/>
      <c r="J696" s="40"/>
      <c r="K696" s="40"/>
      <c r="L696" s="40"/>
      <c r="M696" s="40"/>
      <c r="N696" s="40">
        <v>6.9</v>
      </c>
      <c r="O696" s="40">
        <v>15.03</v>
      </c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3"/>
      <c r="BD696" s="9"/>
      <c r="BE696" s="9"/>
      <c r="BF696" s="9"/>
      <c r="BG696" s="9"/>
      <c r="BH696" s="9"/>
      <c r="BI696" s="9"/>
    </row>
    <row r="697" spans="1:61" ht="18" customHeight="1" x14ac:dyDescent="0.3">
      <c r="A697" s="70">
        <v>2019</v>
      </c>
      <c r="C697" s="2" t="s">
        <v>9073</v>
      </c>
      <c r="D697" s="1" t="s">
        <v>12</v>
      </c>
      <c r="E697" s="3">
        <f>IFERROR(MIN(PH_Bidders),0)</f>
        <v>13.56</v>
      </c>
      <c r="F697" s="3">
        <f>IFERROR(MAX(PH_Bidders),0)</f>
        <v>19.399999999999999</v>
      </c>
      <c r="G697" s="3">
        <f>IFERROR(AVERAGE(PH_Bidders),0)</f>
        <v>16.48</v>
      </c>
      <c r="H697" s="40" t="str">
        <f>tbl_PH[[#This Row],[Item '#]]&amp;"     "&amp;tbl_PH[[#This Row],[Description]]&amp;"     ("&amp;tbl_PH[[#This Row],[Unit]]&amp;")"</f>
        <v xml:space="preserve">     4-inch Conduit with pull chord, PVC     (LF)</v>
      </c>
      <c r="I697" s="40"/>
      <c r="J697" s="40"/>
      <c r="K697" s="40"/>
      <c r="L697" s="40"/>
      <c r="M697" s="40"/>
      <c r="N697" s="40">
        <v>19.399999999999999</v>
      </c>
      <c r="O697" s="40">
        <v>13.56</v>
      </c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3"/>
      <c r="BD697" s="9"/>
      <c r="BE697" s="9"/>
      <c r="BF697" s="9"/>
      <c r="BG697" s="9"/>
      <c r="BH697" s="9"/>
      <c r="BI697" s="9"/>
    </row>
    <row r="698" spans="1:61" ht="18" customHeight="1" x14ac:dyDescent="0.3">
      <c r="A698" s="70">
        <v>2019</v>
      </c>
      <c r="C698" s="2" t="s">
        <v>9074</v>
      </c>
      <c r="D698" s="1" t="s">
        <v>12</v>
      </c>
      <c r="E698" s="3">
        <f>IFERROR(MIN(PH_Bidders),0)</f>
        <v>0.4</v>
      </c>
      <c r="F698" s="3">
        <f>IFERROR(MAX(PH_Bidders),0)</f>
        <v>2.2599999999999998</v>
      </c>
      <c r="G698" s="3">
        <f>IFERROR(AVERAGE(PH_Bidders),0)</f>
        <v>1.3299999999999998</v>
      </c>
      <c r="H698" s="40" t="str">
        <f>tbl_PH[[#This Row],[Item '#]]&amp;"     "&amp;tbl_PH[[#This Row],[Description]]&amp;"     ("&amp;tbl_PH[[#This Row],[Unit]]&amp;")"</f>
        <v xml:space="preserve">     Wire, #12     (LF)</v>
      </c>
      <c r="I698" s="40"/>
      <c r="J698" s="40"/>
      <c r="K698" s="40"/>
      <c r="L698" s="40"/>
      <c r="M698" s="40"/>
      <c r="N698" s="40">
        <v>0.4</v>
      </c>
      <c r="O698" s="40">
        <v>2.2599999999999998</v>
      </c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3"/>
      <c r="BD698" s="9"/>
      <c r="BE698" s="9"/>
      <c r="BF698" s="9"/>
      <c r="BG698" s="9"/>
      <c r="BH698" s="9"/>
      <c r="BI698" s="9"/>
    </row>
    <row r="699" spans="1:61" ht="18" customHeight="1" x14ac:dyDescent="0.3">
      <c r="A699" s="70">
        <v>2019</v>
      </c>
      <c r="C699" s="2" t="s">
        <v>9075</v>
      </c>
      <c r="D699" s="1" t="s">
        <v>12</v>
      </c>
      <c r="E699" s="3">
        <f>IFERROR(MIN(PH_Bidders),0)</f>
        <v>0.7</v>
      </c>
      <c r="F699" s="3">
        <f>IFERROR(MAX(PH_Bidders),0)</f>
        <v>1.81</v>
      </c>
      <c r="G699" s="3">
        <f>IFERROR(AVERAGE(PH_Bidders),0)</f>
        <v>1.2549999999999999</v>
      </c>
      <c r="H699" s="40" t="str">
        <f>tbl_PH[[#This Row],[Item '#]]&amp;"     "&amp;tbl_PH[[#This Row],[Description]]&amp;"     ("&amp;tbl_PH[[#This Row],[Unit]]&amp;")"</f>
        <v xml:space="preserve">     Wire, #8     (LF)</v>
      </c>
      <c r="I699" s="40"/>
      <c r="J699" s="40"/>
      <c r="K699" s="40"/>
      <c r="L699" s="40"/>
      <c r="M699" s="40"/>
      <c r="N699" s="40">
        <v>0.7</v>
      </c>
      <c r="O699" s="40">
        <v>1.81</v>
      </c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3"/>
      <c r="BD699" s="9"/>
      <c r="BE699" s="9"/>
      <c r="BF699" s="9"/>
      <c r="BG699" s="9"/>
      <c r="BH699" s="9"/>
      <c r="BI699" s="9"/>
    </row>
    <row r="700" spans="1:61" ht="18" customHeight="1" x14ac:dyDescent="0.3">
      <c r="A700" s="70">
        <v>2019</v>
      </c>
      <c r="C700" s="2" t="s">
        <v>9076</v>
      </c>
      <c r="D700" s="1" t="s">
        <v>12</v>
      </c>
      <c r="E700" s="3">
        <f>IFERROR(MIN(PH_Bidders),0)</f>
        <v>1.63</v>
      </c>
      <c r="F700" s="3">
        <f>IFERROR(MAX(PH_Bidders),0)</f>
        <v>1.7</v>
      </c>
      <c r="G700" s="3">
        <f>IFERROR(AVERAGE(PH_Bidders),0)</f>
        <v>1.665</v>
      </c>
      <c r="H700" s="40" t="str">
        <f>tbl_PH[[#This Row],[Item '#]]&amp;"     "&amp;tbl_PH[[#This Row],[Description]]&amp;"     ("&amp;tbl_PH[[#This Row],[Unit]]&amp;")"</f>
        <v xml:space="preserve">     Wire, #2     (LF)</v>
      </c>
      <c r="I700" s="40"/>
      <c r="J700" s="40"/>
      <c r="K700" s="40"/>
      <c r="L700" s="40"/>
      <c r="M700" s="40"/>
      <c r="N700" s="40">
        <v>1.7</v>
      </c>
      <c r="O700" s="40">
        <v>1.63</v>
      </c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3"/>
      <c r="BD700" s="9"/>
      <c r="BE700" s="9"/>
      <c r="BF700" s="9"/>
      <c r="BG700" s="9"/>
      <c r="BH700" s="9"/>
      <c r="BI700" s="9"/>
    </row>
    <row r="701" spans="1:61" ht="18" customHeight="1" x14ac:dyDescent="0.3">
      <c r="A701" s="70">
        <v>2019</v>
      </c>
      <c r="C701" s="2" t="s">
        <v>9077</v>
      </c>
      <c r="D701" s="1" t="s">
        <v>12</v>
      </c>
      <c r="E701" s="3">
        <f>IFERROR(MIN(PH_Bidders),0)</f>
        <v>5.15</v>
      </c>
      <c r="F701" s="3">
        <f>IFERROR(MAX(PH_Bidders),0)</f>
        <v>5.26</v>
      </c>
      <c r="G701" s="3">
        <f>IFERROR(AVERAGE(PH_Bidders),0)</f>
        <v>5.2050000000000001</v>
      </c>
      <c r="H701" s="40" t="str">
        <f>tbl_PH[[#This Row],[Item '#]]&amp;"     "&amp;tbl_PH[[#This Row],[Description]]&amp;"     ("&amp;tbl_PH[[#This Row],[Unit]]&amp;")"</f>
        <v xml:space="preserve">     Wire, 250mcm     (LF)</v>
      </c>
      <c r="I701" s="40"/>
      <c r="J701" s="40"/>
      <c r="K701" s="40"/>
      <c r="L701" s="40"/>
      <c r="M701" s="40"/>
      <c r="N701" s="40">
        <v>5.15</v>
      </c>
      <c r="O701" s="40">
        <v>5.26</v>
      </c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3"/>
      <c r="BD701" s="9"/>
      <c r="BE701" s="9"/>
      <c r="BF701" s="9"/>
      <c r="BG701" s="9"/>
      <c r="BH701" s="9"/>
      <c r="BI701" s="9"/>
    </row>
    <row r="702" spans="1:61" ht="18" customHeight="1" x14ac:dyDescent="0.3">
      <c r="A702" s="70">
        <v>2019</v>
      </c>
      <c r="C702" s="2" t="s">
        <v>8632</v>
      </c>
      <c r="D702" s="1" t="s">
        <v>59</v>
      </c>
      <c r="E702" s="3">
        <f>IFERROR(MIN(PH_Bidders),0)</f>
        <v>852.59</v>
      </c>
      <c r="F702" s="3">
        <f>IFERROR(MAX(PH_Bidders),0)</f>
        <v>1350</v>
      </c>
      <c r="G702" s="3">
        <f>IFERROR(AVERAGE(PH_Bidders),0)</f>
        <v>1101.2950000000001</v>
      </c>
      <c r="H702" s="40" t="str">
        <f>tbl_PH[[#This Row],[Item '#]]&amp;"     "&amp;tbl_PH[[#This Row],[Description]]&amp;"     ("&amp;tbl_PH[[#This Row],[Unit]]&amp;")"</f>
        <v xml:space="preserve">     Handhole, 2'x2'x3'D     (EA)</v>
      </c>
      <c r="I702" s="40"/>
      <c r="J702" s="40"/>
      <c r="K702" s="40"/>
      <c r="L702" s="40"/>
      <c r="M702" s="40"/>
      <c r="N702" s="40">
        <v>1350</v>
      </c>
      <c r="O702" s="40">
        <v>852.59</v>
      </c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3"/>
      <c r="BD702" s="9"/>
      <c r="BE702" s="9"/>
      <c r="BF702" s="9"/>
      <c r="BG702" s="9"/>
      <c r="BH702" s="9"/>
      <c r="BI702" s="9"/>
    </row>
    <row r="703" spans="1:61" ht="18" customHeight="1" x14ac:dyDescent="0.3">
      <c r="A703" s="70">
        <v>2019</v>
      </c>
      <c r="C703" s="2" t="s">
        <v>9078</v>
      </c>
      <c r="D703" s="1" t="s">
        <v>59</v>
      </c>
      <c r="E703" s="3">
        <f>IFERROR(MIN(PH_Bidders),0)</f>
        <v>90</v>
      </c>
      <c r="F703" s="3">
        <f>IFERROR(MAX(PH_Bidders),0)</f>
        <v>1299.5</v>
      </c>
      <c r="G703" s="3">
        <f>IFERROR(AVERAGE(PH_Bidders),0)</f>
        <v>694.75</v>
      </c>
      <c r="H703" s="40" t="str">
        <f>tbl_PH[[#This Row],[Item '#]]&amp;"     "&amp;tbl_PH[[#This Row],[Description]]&amp;"     ("&amp;tbl_PH[[#This Row],[Unit]]&amp;")"</f>
        <v xml:space="preserve">     Meter Socket 100A     (EA)</v>
      </c>
      <c r="I703" s="40"/>
      <c r="J703" s="40"/>
      <c r="K703" s="40"/>
      <c r="L703" s="40"/>
      <c r="M703" s="40"/>
      <c r="N703" s="40">
        <v>90</v>
      </c>
      <c r="O703" s="40">
        <v>1299.5</v>
      </c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3"/>
      <c r="BD703" s="9"/>
      <c r="BE703" s="9"/>
      <c r="BF703" s="9"/>
      <c r="BG703" s="9"/>
      <c r="BH703" s="9"/>
      <c r="BI703" s="9"/>
    </row>
    <row r="704" spans="1:61" ht="18" customHeight="1" x14ac:dyDescent="0.3">
      <c r="A704" s="70">
        <v>2019</v>
      </c>
      <c r="C704" s="2" t="s">
        <v>9079</v>
      </c>
      <c r="D704" s="1" t="s">
        <v>59</v>
      </c>
      <c r="E704" s="3">
        <f>IFERROR(MIN(PH_Bidders),0)</f>
        <v>800</v>
      </c>
      <c r="F704" s="3">
        <f>IFERROR(MAX(PH_Bidders),0)</f>
        <v>6950</v>
      </c>
      <c r="G704" s="3">
        <f>IFERROR(AVERAGE(PH_Bidders),0)</f>
        <v>3875</v>
      </c>
      <c r="H704" s="40" t="str">
        <f>tbl_PH[[#This Row],[Item '#]]&amp;"     "&amp;tbl_PH[[#This Row],[Description]]&amp;"     ("&amp;tbl_PH[[#This Row],[Unit]]&amp;")"</f>
        <v xml:space="preserve">     Trans Socket 3CT 1600A     (EA)</v>
      </c>
      <c r="I704" s="40"/>
      <c r="J704" s="40"/>
      <c r="K704" s="40"/>
      <c r="L704" s="40"/>
      <c r="M704" s="40"/>
      <c r="N704" s="40">
        <v>6950</v>
      </c>
      <c r="O704" s="40">
        <v>800</v>
      </c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3"/>
      <c r="BD704" s="9"/>
      <c r="BE704" s="9"/>
      <c r="BF704" s="9"/>
      <c r="BG704" s="9"/>
      <c r="BH704" s="9"/>
      <c r="BI704" s="9"/>
    </row>
    <row r="705" spans="1:61" ht="18" customHeight="1" x14ac:dyDescent="0.3">
      <c r="A705" s="70">
        <v>2019</v>
      </c>
      <c r="C705" s="2" t="s">
        <v>9080</v>
      </c>
      <c r="D705" s="1" t="s">
        <v>59</v>
      </c>
      <c r="E705" s="3">
        <f>IFERROR(MIN(PH_Bidders),0)</f>
        <v>559.35</v>
      </c>
      <c r="F705" s="3">
        <f>IFERROR(MAX(PH_Bidders),0)</f>
        <v>600</v>
      </c>
      <c r="G705" s="3">
        <f>IFERROR(AVERAGE(PH_Bidders),0)</f>
        <v>579.67499999999995</v>
      </c>
      <c r="H705" s="40" t="str">
        <f>tbl_PH[[#This Row],[Item '#]]&amp;"     "&amp;tbl_PH[[#This Row],[Description]]&amp;"     ("&amp;tbl_PH[[#This Row],[Unit]]&amp;")"</f>
        <v xml:space="preserve">     Power pedestal Concrete Pier Foundation, installed complete including reinforcing and conduits     (EA)</v>
      </c>
      <c r="I705" s="40"/>
      <c r="J705" s="40"/>
      <c r="K705" s="40"/>
      <c r="L705" s="40"/>
      <c r="M705" s="40"/>
      <c r="N705" s="40">
        <v>600</v>
      </c>
      <c r="O705" s="40">
        <v>559.35</v>
      </c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3"/>
      <c r="BD705" s="9"/>
      <c r="BE705" s="9"/>
      <c r="BF705" s="9"/>
      <c r="BG705" s="9"/>
      <c r="BH705" s="9"/>
      <c r="BI705" s="9"/>
    </row>
    <row r="706" spans="1:61" ht="18" customHeight="1" x14ac:dyDescent="0.3">
      <c r="A706" s="70">
        <v>2019</v>
      </c>
      <c r="C706" s="2" t="s">
        <v>9081</v>
      </c>
      <c r="D706" s="1" t="s">
        <v>59</v>
      </c>
      <c r="E706" s="3">
        <f>IFERROR(MIN(PH_Bidders),0)</f>
        <v>1170</v>
      </c>
      <c r="F706" s="3">
        <f>IFERROR(MAX(PH_Bidders),0)</f>
        <v>1248.6500000000001</v>
      </c>
      <c r="G706" s="3">
        <f>IFERROR(AVERAGE(PH_Bidders),0)</f>
        <v>1209.325</v>
      </c>
      <c r="H706" s="40" t="str">
        <f>tbl_PH[[#This Row],[Item '#]]&amp;"     "&amp;tbl_PH[[#This Row],[Description]]&amp;"     ("&amp;tbl_PH[[#This Row],[Unit]]&amp;")"</f>
        <v xml:space="preserve">     Power Pedestals, Installed Complete on Concrete Pier     (EA)</v>
      </c>
      <c r="I706" s="40"/>
      <c r="J706" s="40"/>
      <c r="K706" s="40"/>
      <c r="L706" s="40"/>
      <c r="M706" s="40"/>
      <c r="N706" s="40">
        <v>1170</v>
      </c>
      <c r="O706" s="40">
        <v>1248.6500000000001</v>
      </c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3"/>
      <c r="BD706" s="9"/>
      <c r="BE706" s="9"/>
      <c r="BF706" s="9"/>
      <c r="BG706" s="9"/>
      <c r="BH706" s="9"/>
      <c r="BI706" s="9"/>
    </row>
    <row r="707" spans="1:61" ht="18" customHeight="1" x14ac:dyDescent="0.3">
      <c r="A707" s="70">
        <v>2019</v>
      </c>
      <c r="C707" s="2" t="s">
        <v>9082</v>
      </c>
      <c r="D707" s="1" t="s">
        <v>59</v>
      </c>
      <c r="E707" s="3">
        <f>IFERROR(MIN(PH_Bidders),0)</f>
        <v>995</v>
      </c>
      <c r="F707" s="3">
        <f>IFERROR(MAX(PH_Bidders),0)</f>
        <v>1115.31</v>
      </c>
      <c r="G707" s="3">
        <f>IFERROR(AVERAGE(PH_Bidders),0)</f>
        <v>1055.155</v>
      </c>
      <c r="H707" s="40" t="str">
        <f>tbl_PH[[#This Row],[Item '#]]&amp;"     "&amp;tbl_PH[[#This Row],[Description]]&amp;"     ("&amp;tbl_PH[[#This Row],[Unit]]&amp;")"</f>
        <v xml:space="preserve">     Power Pedestals, Delivered To Owner     (EA)</v>
      </c>
      <c r="I707" s="40"/>
      <c r="J707" s="40"/>
      <c r="K707" s="40"/>
      <c r="L707" s="40"/>
      <c r="M707" s="40"/>
      <c r="N707" s="40">
        <v>995</v>
      </c>
      <c r="O707" s="40">
        <v>1115.31</v>
      </c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3"/>
      <c r="BD707" s="9"/>
      <c r="BE707" s="9"/>
      <c r="BF707" s="9"/>
      <c r="BG707" s="9"/>
      <c r="BH707" s="9"/>
      <c r="BI707" s="9"/>
    </row>
    <row r="708" spans="1:61" ht="18" customHeight="1" x14ac:dyDescent="0.3">
      <c r="A708" s="70">
        <v>2019</v>
      </c>
      <c r="C708" s="2" t="s">
        <v>9083</v>
      </c>
      <c r="D708" s="1" t="s">
        <v>59</v>
      </c>
      <c r="E708" s="3">
        <f>IFERROR(MIN(PH_Bidders),0)</f>
        <v>152.5</v>
      </c>
      <c r="F708" s="3">
        <f>IFERROR(MAX(PH_Bidders),0)</f>
        <v>822.64</v>
      </c>
      <c r="G708" s="3">
        <f>IFERROR(AVERAGE(PH_Bidders),0)</f>
        <v>487.57</v>
      </c>
      <c r="H708" s="40" t="str">
        <f>tbl_PH[[#This Row],[Item '#]]&amp;"     "&amp;tbl_PH[[#This Row],[Description]]&amp;"     ("&amp;tbl_PH[[#This Row],[Unit]]&amp;")"</f>
        <v xml:space="preserve">     Receptacle, 20A GFI     (EA)</v>
      </c>
      <c r="I708" s="40"/>
      <c r="J708" s="40"/>
      <c r="K708" s="40"/>
      <c r="L708" s="40"/>
      <c r="M708" s="40"/>
      <c r="N708" s="40">
        <v>152.5</v>
      </c>
      <c r="O708" s="40">
        <v>822.64</v>
      </c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3"/>
      <c r="BD708" s="9"/>
      <c r="BE708" s="9"/>
      <c r="BF708" s="9"/>
      <c r="BG708" s="9"/>
      <c r="BH708" s="9"/>
      <c r="BI708" s="9"/>
    </row>
    <row r="709" spans="1:61" ht="18" customHeight="1" x14ac:dyDescent="0.3">
      <c r="A709" s="70">
        <v>2019</v>
      </c>
      <c r="C709" s="2" t="s">
        <v>9084</v>
      </c>
      <c r="D709" s="1" t="s">
        <v>59</v>
      </c>
      <c r="E709" s="3">
        <f>IFERROR(MIN(PH_Bidders),0)</f>
        <v>785</v>
      </c>
      <c r="F709" s="3">
        <f>IFERROR(MAX(PH_Bidders),0)</f>
        <v>1695</v>
      </c>
      <c r="G709" s="3">
        <f>IFERROR(AVERAGE(PH_Bidders),0)</f>
        <v>1240</v>
      </c>
      <c r="H709" s="40" t="str">
        <f>tbl_PH[[#This Row],[Item '#]]&amp;"     "&amp;tbl_PH[[#This Row],[Description]]&amp;"     ("&amp;tbl_PH[[#This Row],[Unit]]&amp;")"</f>
        <v xml:space="preserve">     8 inch Recessed Down Light     (EA)</v>
      </c>
      <c r="I709" s="40"/>
      <c r="J709" s="40"/>
      <c r="K709" s="40"/>
      <c r="L709" s="40"/>
      <c r="M709" s="40"/>
      <c r="N709" s="40">
        <v>785</v>
      </c>
      <c r="O709" s="40">
        <v>1695</v>
      </c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3"/>
      <c r="BD709" s="9"/>
      <c r="BE709" s="9"/>
      <c r="BF709" s="9"/>
      <c r="BG709" s="9"/>
      <c r="BH709" s="9"/>
      <c r="BI709" s="9"/>
    </row>
    <row r="710" spans="1:61" ht="18" customHeight="1" x14ac:dyDescent="0.3">
      <c r="A710" s="70">
        <v>2019</v>
      </c>
      <c r="C710" s="2" t="s">
        <v>9085</v>
      </c>
      <c r="D710" s="1" t="s">
        <v>59</v>
      </c>
      <c r="E710" s="3">
        <f>IFERROR(MIN(PH_Bidders),0)</f>
        <v>750</v>
      </c>
      <c r="F710" s="3">
        <f>IFERROR(MAX(PH_Bidders),0)</f>
        <v>1500</v>
      </c>
      <c r="G710" s="3">
        <f>IFERROR(AVERAGE(PH_Bidders),0)</f>
        <v>1125</v>
      </c>
      <c r="H710" s="40" t="str">
        <f>tbl_PH[[#This Row],[Item '#]]&amp;"     "&amp;tbl_PH[[#This Row],[Description]]&amp;"     ("&amp;tbl_PH[[#This Row],[Unit]]&amp;")"</f>
        <v xml:space="preserve">     40' Wood Pole     (EA)</v>
      </c>
      <c r="I710" s="40"/>
      <c r="J710" s="40"/>
      <c r="K710" s="40"/>
      <c r="L710" s="40"/>
      <c r="M710" s="40"/>
      <c r="N710" s="40">
        <v>1500</v>
      </c>
      <c r="O710" s="40">
        <v>750</v>
      </c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3"/>
      <c r="BD710" s="9"/>
      <c r="BE710" s="9"/>
      <c r="BF710" s="9"/>
      <c r="BG710" s="9"/>
      <c r="BH710" s="9"/>
      <c r="BI710" s="9"/>
    </row>
    <row r="711" spans="1:61" ht="18" customHeight="1" x14ac:dyDescent="0.3">
      <c r="A711" s="70">
        <v>2019</v>
      </c>
      <c r="C711" s="2" t="s">
        <v>9086</v>
      </c>
      <c r="D711" s="1" t="s">
        <v>59</v>
      </c>
      <c r="E711" s="3">
        <f>IFERROR(MIN(PH_Bidders),0)</f>
        <v>169.5</v>
      </c>
      <c r="F711" s="3">
        <f>IFERROR(MAX(PH_Bidders),0)</f>
        <v>280</v>
      </c>
      <c r="G711" s="3">
        <f>IFERROR(AVERAGE(PH_Bidders),0)</f>
        <v>224.75</v>
      </c>
      <c r="H711" s="40" t="str">
        <f>tbl_PH[[#This Row],[Item '#]]&amp;"     "&amp;tbl_PH[[#This Row],[Description]]&amp;"     ("&amp;tbl_PH[[#This Row],[Unit]]&amp;")"</f>
        <v xml:space="preserve">     Toggle Switch SP 20A     (EA)</v>
      </c>
      <c r="I711" s="40"/>
      <c r="J711" s="40"/>
      <c r="K711" s="40"/>
      <c r="L711" s="40"/>
      <c r="M711" s="40"/>
      <c r="N711" s="40">
        <v>280</v>
      </c>
      <c r="O711" s="40">
        <v>169.5</v>
      </c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3"/>
      <c r="BD711" s="9"/>
      <c r="BE711" s="9"/>
      <c r="BF711" s="9"/>
      <c r="BG711" s="9"/>
      <c r="BH711" s="9"/>
      <c r="BI711" s="9"/>
    </row>
    <row r="712" spans="1:61" ht="18" customHeight="1" x14ac:dyDescent="0.3">
      <c r="A712" s="70">
        <v>2019</v>
      </c>
      <c r="C712" s="2" t="s">
        <v>8592</v>
      </c>
      <c r="D712" s="1" t="s">
        <v>21</v>
      </c>
      <c r="E712" s="3">
        <f>IFERROR(MIN(PH_Bidders),0)</f>
        <v>6</v>
      </c>
      <c r="F712" s="3">
        <f>IFERROR(MAX(PH_Bidders),0)</f>
        <v>8.14</v>
      </c>
      <c r="G712" s="3">
        <f>IFERROR(AVERAGE(PH_Bidders),0)</f>
        <v>7.07</v>
      </c>
      <c r="H712" s="40" t="str">
        <f>tbl_PH[[#This Row],[Item '#]]&amp;"     "&amp;tbl_PH[[#This Row],[Description]]&amp;"     ("&amp;tbl_PH[[#This Row],[Unit]]&amp;")"</f>
        <v xml:space="preserve">     Seeding &amp; Mulching     (SY)</v>
      </c>
      <c r="I712" s="40"/>
      <c r="J712" s="40"/>
      <c r="K712" s="40"/>
      <c r="L712" s="40"/>
      <c r="M712" s="40"/>
      <c r="N712" s="40">
        <v>6</v>
      </c>
      <c r="O712" s="40">
        <v>8.14</v>
      </c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3"/>
      <c r="BD712" s="9"/>
      <c r="BE712" s="9"/>
      <c r="BF712" s="9"/>
      <c r="BG712" s="9"/>
      <c r="BH712" s="9"/>
      <c r="BI712" s="9"/>
    </row>
    <row r="713" spans="1:61" ht="18" customHeight="1" x14ac:dyDescent="0.3">
      <c r="A713" s="70">
        <v>2019</v>
      </c>
      <c r="C713" s="2" t="s">
        <v>9087</v>
      </c>
      <c r="D713" s="1" t="s">
        <v>12</v>
      </c>
      <c r="E713" s="3">
        <f>IFERROR(MIN(PH_Bidders),0)</f>
        <v>14</v>
      </c>
      <c r="F713" s="3">
        <f>IFERROR(MAX(PH_Bidders),0)</f>
        <v>14.02</v>
      </c>
      <c r="G713" s="3">
        <f>IFERROR(AVERAGE(PH_Bidders),0)</f>
        <v>14.01</v>
      </c>
      <c r="H713" s="40" t="str">
        <f>tbl_PH[[#This Row],[Item '#]]&amp;"     "&amp;tbl_PH[[#This Row],[Description]]&amp;"     ("&amp;tbl_PH[[#This Row],[Unit]]&amp;")"</f>
        <v xml:space="preserve">     Connection of Existing Drainage     (LF)</v>
      </c>
      <c r="I713" s="40"/>
      <c r="J713" s="40"/>
      <c r="K713" s="40"/>
      <c r="L713" s="40"/>
      <c r="M713" s="40"/>
      <c r="N713" s="40">
        <v>14</v>
      </c>
      <c r="O713" s="40">
        <v>14.02</v>
      </c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3"/>
      <c r="BD713" s="9"/>
      <c r="BE713" s="9"/>
      <c r="BF713" s="9"/>
      <c r="BG713" s="9"/>
      <c r="BH713" s="9"/>
      <c r="BI713" s="9"/>
    </row>
    <row r="714" spans="1:61" ht="18" customHeight="1" x14ac:dyDescent="0.3">
      <c r="A714" s="70">
        <v>2019</v>
      </c>
      <c r="C714" s="2" t="s">
        <v>9088</v>
      </c>
      <c r="D714" s="1" t="s">
        <v>9</v>
      </c>
      <c r="E714" s="3">
        <f>IFERROR(MIN(PH_Bidders),0)</f>
        <v>5000</v>
      </c>
      <c r="F714" s="3">
        <f>IFERROR(MAX(PH_Bidders),0)</f>
        <v>5000</v>
      </c>
      <c r="G714" s="3">
        <f>IFERROR(AVERAGE(PH_Bidders),0)</f>
        <v>5000</v>
      </c>
      <c r="H714" s="40" t="str">
        <f>tbl_PH[[#This Row],[Item '#]]&amp;"     "&amp;tbl_PH[[#This Row],[Description]]&amp;"     ("&amp;tbl_PH[[#This Row],[Unit]]&amp;")"</f>
        <v xml:space="preserve">     Electric Service Allowance (Firelands)     (LS)</v>
      </c>
      <c r="I714" s="40"/>
      <c r="J714" s="40"/>
      <c r="K714" s="40"/>
      <c r="L714" s="40"/>
      <c r="M714" s="40"/>
      <c r="N714" s="40">
        <v>5000</v>
      </c>
      <c r="O714" s="40">
        <v>5000</v>
      </c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3"/>
      <c r="BD714" s="9"/>
      <c r="BE714" s="9"/>
      <c r="BF714" s="9"/>
      <c r="BG714" s="9"/>
      <c r="BH714" s="9"/>
      <c r="BI714" s="9"/>
    </row>
    <row r="715" spans="1:61" ht="18" customHeight="1" x14ac:dyDescent="0.3">
      <c r="A715" s="1">
        <v>2020</v>
      </c>
      <c r="C715" s="2" t="s">
        <v>5041</v>
      </c>
      <c r="D715" s="1" t="s">
        <v>9</v>
      </c>
      <c r="E715" s="3">
        <f>IFERROR(MIN(PH_Bidders),0)</f>
        <v>2500</v>
      </c>
      <c r="F715" s="3">
        <f>IFERROR(MAX(PH_Bidders),0)</f>
        <v>89000</v>
      </c>
      <c r="G715" s="3">
        <f>IFERROR(AVERAGE(PH_Bidders),0)</f>
        <v>34619.868000000002</v>
      </c>
      <c r="H715" s="40" t="str">
        <f>tbl_PH[[#This Row],[Item '#]]&amp;"     "&amp;tbl_PH[[#This Row],[Description]]&amp;"     ("&amp;tbl_PH[[#This Row],[Unit]]&amp;")"</f>
        <v xml:space="preserve">     Contract Bond &amp; Insurance     (LS)</v>
      </c>
      <c r="I715" s="40">
        <v>30800</v>
      </c>
      <c r="J715" s="40">
        <v>32698</v>
      </c>
      <c r="K715" s="40">
        <v>18101.34</v>
      </c>
      <c r="L715" s="40">
        <v>2500</v>
      </c>
      <c r="M715" s="40">
        <v>89000</v>
      </c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3"/>
      <c r="BD715" s="9"/>
      <c r="BE715" s="9"/>
      <c r="BF715" s="9"/>
      <c r="BG715" s="9"/>
      <c r="BH715" s="9"/>
      <c r="BI715" s="9"/>
    </row>
    <row r="716" spans="1:61" ht="18" customHeight="1" x14ac:dyDescent="0.3">
      <c r="A716" s="1">
        <v>2020</v>
      </c>
      <c r="C716" s="2" t="s">
        <v>5042</v>
      </c>
      <c r="D716" s="1" t="s">
        <v>9</v>
      </c>
      <c r="E716" s="3">
        <f>IFERROR(MIN(PH_Bidders),0)</f>
        <v>825</v>
      </c>
      <c r="F716" s="3">
        <f>IFERROR(MAX(PH_Bidders),0)</f>
        <v>37500</v>
      </c>
      <c r="G716" s="3">
        <f>IFERROR(AVERAGE(PH_Bidders),0)</f>
        <v>13163.085999999999</v>
      </c>
      <c r="H716" s="40" t="str">
        <f>tbl_PH[[#This Row],[Item '#]]&amp;"     "&amp;tbl_PH[[#This Row],[Description]]&amp;"     ("&amp;tbl_PH[[#This Row],[Unit]]&amp;")"</f>
        <v xml:space="preserve">     Maintenance of Traffic     (LS)</v>
      </c>
      <c r="I716" s="40">
        <v>825</v>
      </c>
      <c r="J716" s="40">
        <v>14104</v>
      </c>
      <c r="K716" s="40">
        <v>9186.43</v>
      </c>
      <c r="L716" s="40">
        <v>4200</v>
      </c>
      <c r="M716" s="40">
        <v>37500</v>
      </c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3"/>
      <c r="BD716" s="9"/>
      <c r="BE716" s="9"/>
      <c r="BF716" s="9"/>
      <c r="BG716" s="9"/>
      <c r="BH716" s="9"/>
      <c r="BI716" s="9"/>
    </row>
    <row r="717" spans="1:61" ht="18" customHeight="1" x14ac:dyDescent="0.3">
      <c r="A717" s="1">
        <v>2020</v>
      </c>
      <c r="C717" s="2" t="s">
        <v>52</v>
      </c>
      <c r="D717" s="1" t="s">
        <v>9</v>
      </c>
      <c r="E717" s="3">
        <f>IFERROR(MIN(PH_Bidders),0)</f>
        <v>11550</v>
      </c>
      <c r="F717" s="3">
        <f>IFERROR(MAX(PH_Bidders),0)</f>
        <v>59000</v>
      </c>
      <c r="G717" s="3">
        <f>IFERROR(AVERAGE(PH_Bidders),0)</f>
        <v>32261.35</v>
      </c>
      <c r="H717" s="40" t="str">
        <f>tbl_PH[[#This Row],[Item '#]]&amp;"     "&amp;tbl_PH[[#This Row],[Description]]&amp;"     ("&amp;tbl_PH[[#This Row],[Unit]]&amp;")"</f>
        <v xml:space="preserve">     Construction Layout Stakes     (LS)</v>
      </c>
      <c r="I717" s="40">
        <v>11550</v>
      </c>
      <c r="J717" s="40">
        <v>20437</v>
      </c>
      <c r="K717" s="40">
        <v>30319.75</v>
      </c>
      <c r="L717" s="40">
        <v>40000</v>
      </c>
      <c r="M717" s="40">
        <v>59000</v>
      </c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3"/>
      <c r="BD717" s="9"/>
      <c r="BE717" s="9"/>
      <c r="BF717" s="9"/>
      <c r="BG717" s="9"/>
      <c r="BH717" s="9"/>
      <c r="BI717" s="9"/>
    </row>
    <row r="718" spans="1:61" ht="18" customHeight="1" x14ac:dyDescent="0.3">
      <c r="A718" s="1">
        <v>2020</v>
      </c>
      <c r="C718" s="2" t="s">
        <v>53</v>
      </c>
      <c r="D718" s="1" t="s">
        <v>9</v>
      </c>
      <c r="E718" s="3">
        <f>IFERROR(MIN(PH_Bidders),0)</f>
        <v>6820</v>
      </c>
      <c r="F718" s="3">
        <f>IFERROR(MAX(PH_Bidders),0)</f>
        <v>59000</v>
      </c>
      <c r="G718" s="3">
        <f>IFERROR(AVERAGE(PH_Bidders),0)</f>
        <v>21752.879999999997</v>
      </c>
      <c r="H718" s="40" t="str">
        <f>tbl_PH[[#This Row],[Item '#]]&amp;"     "&amp;tbl_PH[[#This Row],[Description]]&amp;"     ("&amp;tbl_PH[[#This Row],[Unit]]&amp;")"</f>
        <v xml:space="preserve">     Mobilization     (LS)</v>
      </c>
      <c r="I718" s="40">
        <v>6820</v>
      </c>
      <c r="J718" s="40">
        <v>18120</v>
      </c>
      <c r="K718" s="40">
        <v>8824.4</v>
      </c>
      <c r="L718" s="40">
        <v>16000</v>
      </c>
      <c r="M718" s="40">
        <v>59000</v>
      </c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3"/>
      <c r="BD718" s="9"/>
      <c r="BE718" s="9"/>
      <c r="BF718" s="9"/>
      <c r="BG718" s="9"/>
      <c r="BH718" s="9"/>
      <c r="BI718" s="9"/>
    </row>
    <row r="719" spans="1:61" ht="18" customHeight="1" x14ac:dyDescent="0.3">
      <c r="A719" s="1">
        <v>2020</v>
      </c>
      <c r="C719" s="2" t="s">
        <v>9119</v>
      </c>
      <c r="D719" s="1" t="s">
        <v>9</v>
      </c>
      <c r="E719" s="3">
        <f>IFERROR(MIN(PH_Bidders),0)</f>
        <v>1000</v>
      </c>
      <c r="F719" s="3">
        <f>IFERROR(MAX(PH_Bidders),0)</f>
        <v>18191.849999999999</v>
      </c>
      <c r="G719" s="3">
        <f>IFERROR(AVERAGE(PH_Bidders),0)</f>
        <v>8456.369999999999</v>
      </c>
      <c r="H719" s="40" t="str">
        <f>tbl_PH[[#This Row],[Item '#]]&amp;"     "&amp;tbl_PH[[#This Row],[Description]]&amp;"     ("&amp;tbl_PH[[#This Row],[Unit]]&amp;")"</f>
        <v xml:space="preserve">     Owner's Field Office     (LS)</v>
      </c>
      <c r="I719" s="40">
        <v>2640</v>
      </c>
      <c r="J719" s="40">
        <v>5450</v>
      </c>
      <c r="K719" s="40">
        <v>18191.849999999999</v>
      </c>
      <c r="L719" s="40">
        <v>15000</v>
      </c>
      <c r="M719" s="40">
        <v>1000</v>
      </c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3"/>
      <c r="BD719" s="9"/>
      <c r="BE719" s="9"/>
      <c r="BF719" s="9"/>
      <c r="BG719" s="9"/>
      <c r="BH719" s="9"/>
      <c r="BI719" s="9"/>
    </row>
    <row r="720" spans="1:61" ht="18" customHeight="1" x14ac:dyDescent="0.3">
      <c r="A720" s="1">
        <v>2020</v>
      </c>
      <c r="C720" s="2" t="s">
        <v>9120</v>
      </c>
      <c r="D720" s="1" t="s">
        <v>9</v>
      </c>
      <c r="E720" s="3">
        <f>IFERROR(MIN(PH_Bidders),0)</f>
        <v>14000</v>
      </c>
      <c r="F720" s="3">
        <f>IFERROR(MAX(PH_Bidders),0)</f>
        <v>80000</v>
      </c>
      <c r="G720" s="3">
        <f>IFERROR(AVERAGE(PH_Bidders),0)</f>
        <v>43856.452000000005</v>
      </c>
      <c r="H720" s="40" t="str">
        <f>tbl_PH[[#This Row],[Item '#]]&amp;"     "&amp;tbl_PH[[#This Row],[Description]]&amp;"     ("&amp;tbl_PH[[#This Row],[Unit]]&amp;")"</f>
        <v xml:space="preserve">     Clearing and Grubbing, including tree and stump removal     (LS)</v>
      </c>
      <c r="I720" s="40">
        <v>45859</v>
      </c>
      <c r="J720" s="40">
        <v>47633</v>
      </c>
      <c r="K720" s="40">
        <v>31790.26</v>
      </c>
      <c r="L720" s="40">
        <v>14000</v>
      </c>
      <c r="M720" s="40">
        <v>80000</v>
      </c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3"/>
      <c r="BD720" s="9"/>
      <c r="BE720" s="9"/>
      <c r="BF720" s="9"/>
      <c r="BG720" s="9"/>
      <c r="BH720" s="9"/>
      <c r="BI720" s="9"/>
    </row>
    <row r="721" spans="1:61" ht="18" customHeight="1" x14ac:dyDescent="0.3">
      <c r="A721" s="1">
        <v>2020</v>
      </c>
      <c r="C721" s="2" t="s">
        <v>9121</v>
      </c>
      <c r="D721" s="1" t="s">
        <v>59</v>
      </c>
      <c r="E721" s="3">
        <f>IFERROR(MIN(PH_Bidders),0)</f>
        <v>2000</v>
      </c>
      <c r="F721" s="3">
        <f>IFERROR(MAX(PH_Bidders),0)</f>
        <v>4268</v>
      </c>
      <c r="G721" s="3">
        <f>IFERROR(AVERAGE(PH_Bidders),0)</f>
        <v>3127.5860000000002</v>
      </c>
      <c r="H721" s="40" t="str">
        <f>tbl_PH[[#This Row],[Item '#]]&amp;"     "&amp;tbl_PH[[#This Row],[Description]]&amp;"     ("&amp;tbl_PH[[#This Row],[Unit]]&amp;")"</f>
        <v xml:space="preserve">     Select Demolition - Cabin, including foundation     (EA)</v>
      </c>
      <c r="I721" s="40">
        <v>4268</v>
      </c>
      <c r="J721" s="40">
        <v>3329</v>
      </c>
      <c r="K721" s="40">
        <v>2540.9299999999998</v>
      </c>
      <c r="L721" s="40">
        <v>3500</v>
      </c>
      <c r="M721" s="40">
        <v>2000</v>
      </c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3"/>
      <c r="BD721" s="9"/>
      <c r="BE721" s="9"/>
      <c r="BF721" s="9"/>
      <c r="BG721" s="9"/>
      <c r="BH721" s="9"/>
      <c r="BI721" s="9"/>
    </row>
    <row r="722" spans="1:61" ht="18" customHeight="1" x14ac:dyDescent="0.3">
      <c r="A722" s="1">
        <v>2020</v>
      </c>
      <c r="C722" s="2" t="s">
        <v>9122</v>
      </c>
      <c r="D722" s="1" t="s">
        <v>59</v>
      </c>
      <c r="E722" s="3">
        <f>IFERROR(MIN(PH_Bidders),0)</f>
        <v>200</v>
      </c>
      <c r="F722" s="3">
        <f>IFERROR(MAX(PH_Bidders),0)</f>
        <v>1000</v>
      </c>
      <c r="G722" s="3">
        <f>IFERROR(AVERAGE(PH_Bidders),0)</f>
        <v>478.11599999999999</v>
      </c>
      <c r="H722" s="40" t="str">
        <f>tbl_PH[[#This Row],[Item '#]]&amp;"     "&amp;tbl_PH[[#This Row],[Description]]&amp;"     ("&amp;tbl_PH[[#This Row],[Unit]]&amp;")"</f>
        <v xml:space="preserve">     Select Demolition - Cabin foundations     (EA)</v>
      </c>
      <c r="I722" s="40">
        <v>475.2</v>
      </c>
      <c r="J722" s="40">
        <v>476</v>
      </c>
      <c r="K722" s="40">
        <v>239.38</v>
      </c>
      <c r="L722" s="40">
        <v>200</v>
      </c>
      <c r="M722" s="40">
        <v>1000</v>
      </c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3"/>
      <c r="BD722" s="9"/>
      <c r="BE722" s="9"/>
      <c r="BF722" s="9"/>
      <c r="BG722" s="9"/>
      <c r="BH722" s="9"/>
      <c r="BI722" s="9"/>
    </row>
    <row r="723" spans="1:61" ht="18" customHeight="1" x14ac:dyDescent="0.3">
      <c r="A723" s="1">
        <v>2020</v>
      </c>
      <c r="C723" s="2" t="s">
        <v>9123</v>
      </c>
      <c r="D723" s="1" t="s">
        <v>12</v>
      </c>
      <c r="E723" s="3">
        <f>IFERROR(MIN(PH_Bidders),0)</f>
        <v>2.11</v>
      </c>
      <c r="F723" s="3">
        <f>IFERROR(MAX(PH_Bidders),0)</f>
        <v>4</v>
      </c>
      <c r="G723" s="3">
        <f>IFERROR(AVERAGE(PH_Bidders),0)</f>
        <v>2.9039999999999999</v>
      </c>
      <c r="H723" s="40" t="str">
        <f>tbl_PH[[#This Row],[Item '#]]&amp;"     "&amp;tbl_PH[[#This Row],[Description]]&amp;"     ("&amp;tbl_PH[[#This Row],[Unit]]&amp;")"</f>
        <v xml:space="preserve">     Select Demolition - Ex. Watermain     (LF)</v>
      </c>
      <c r="I723" s="40">
        <v>2.59</v>
      </c>
      <c r="J723" s="40">
        <v>2.11</v>
      </c>
      <c r="K723" s="40">
        <v>2.82</v>
      </c>
      <c r="L723" s="40">
        <v>3</v>
      </c>
      <c r="M723" s="40">
        <v>4</v>
      </c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3"/>
      <c r="BD723" s="9"/>
      <c r="BE723" s="9"/>
      <c r="BF723" s="9"/>
      <c r="BG723" s="9"/>
      <c r="BH723" s="9"/>
      <c r="BI723" s="9"/>
    </row>
    <row r="724" spans="1:61" ht="18" customHeight="1" x14ac:dyDescent="0.3">
      <c r="A724" s="1">
        <v>2020</v>
      </c>
      <c r="C724" s="2" t="s">
        <v>9124</v>
      </c>
      <c r="D724" s="1" t="s">
        <v>12</v>
      </c>
      <c r="E724" s="3">
        <f>IFERROR(MIN(PH_Bidders),0)</f>
        <v>7.61</v>
      </c>
      <c r="F724" s="3">
        <f>IFERROR(MAX(PH_Bidders),0)</f>
        <v>13.78</v>
      </c>
      <c r="G724" s="3">
        <f>IFERROR(AVERAGE(PH_Bidders),0)</f>
        <v>10.724</v>
      </c>
      <c r="H724" s="40" t="str">
        <f>tbl_PH[[#This Row],[Item '#]]&amp;"     "&amp;tbl_PH[[#This Row],[Description]]&amp;"     ("&amp;tbl_PH[[#This Row],[Unit]]&amp;")"</f>
        <v xml:space="preserve">     Selective Demolition - 8" Sanitary Main (including structures)     (LF)</v>
      </c>
      <c r="I724" s="40">
        <v>13.78</v>
      </c>
      <c r="J724" s="40">
        <v>7.61</v>
      </c>
      <c r="K724" s="40">
        <v>12.23</v>
      </c>
      <c r="L724" s="40">
        <v>10</v>
      </c>
      <c r="M724" s="40">
        <v>10</v>
      </c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3"/>
      <c r="BD724" s="9"/>
      <c r="BE724" s="9"/>
      <c r="BF724" s="9"/>
      <c r="BG724" s="9"/>
      <c r="BH724" s="9"/>
      <c r="BI724" s="9"/>
    </row>
    <row r="725" spans="1:61" ht="18" customHeight="1" x14ac:dyDescent="0.3">
      <c r="A725" s="1">
        <v>2020</v>
      </c>
      <c r="C725" s="2" t="s">
        <v>9125</v>
      </c>
      <c r="D725" s="1" t="s">
        <v>9</v>
      </c>
      <c r="E725" s="3">
        <f>IFERROR(MIN(PH_Bidders),0)</f>
        <v>1800</v>
      </c>
      <c r="F725" s="3">
        <f>IFERROR(MAX(PH_Bidders),0)</f>
        <v>7337</v>
      </c>
      <c r="G725" s="3">
        <f>IFERROR(AVERAGE(PH_Bidders),0)</f>
        <v>3768.5219999999999</v>
      </c>
      <c r="H725" s="40" t="str">
        <f>tbl_PH[[#This Row],[Item '#]]&amp;"     "&amp;tbl_PH[[#This Row],[Description]]&amp;"     ("&amp;tbl_PH[[#This Row],[Unit]]&amp;")"</f>
        <v xml:space="preserve">     Selective Demolition - Cabin Utilities (including sanitary, water, electric)     (LS)</v>
      </c>
      <c r="I725" s="40">
        <v>7337</v>
      </c>
      <c r="J725" s="40">
        <v>5176</v>
      </c>
      <c r="K725" s="40">
        <v>2529.61</v>
      </c>
      <c r="L725" s="40">
        <v>1800</v>
      </c>
      <c r="M725" s="40">
        <v>2000</v>
      </c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3"/>
      <c r="BD725" s="9"/>
      <c r="BE725" s="9"/>
      <c r="BF725" s="9"/>
      <c r="BG725" s="9"/>
      <c r="BH725" s="9"/>
      <c r="BI725" s="9"/>
    </row>
    <row r="726" spans="1:61" ht="18" customHeight="1" x14ac:dyDescent="0.3">
      <c r="A726" s="1">
        <v>2020</v>
      </c>
      <c r="C726" s="2" t="s">
        <v>9126</v>
      </c>
      <c r="D726" s="1" t="s">
        <v>12</v>
      </c>
      <c r="E726" s="3">
        <f>IFERROR(MIN(PH_Bidders),0)</f>
        <v>10</v>
      </c>
      <c r="F726" s="3">
        <f>IFERROR(MAX(PH_Bidders),0)</f>
        <v>19.45</v>
      </c>
      <c r="G726" s="3">
        <f>IFERROR(AVERAGE(PH_Bidders),0)</f>
        <v>14.425999999999998</v>
      </c>
      <c r="H726" s="40" t="str">
        <f>tbl_PH[[#This Row],[Item '#]]&amp;"     "&amp;tbl_PH[[#This Row],[Description]]&amp;"     ("&amp;tbl_PH[[#This Row],[Unit]]&amp;")"</f>
        <v xml:space="preserve">     Selective Demolition - Existing Storm Sewer (including structures)     (LF)</v>
      </c>
      <c r="I726" s="40">
        <v>19.45</v>
      </c>
      <c r="J726" s="40">
        <v>14.2</v>
      </c>
      <c r="K726" s="40">
        <v>14.48</v>
      </c>
      <c r="L726" s="40">
        <v>14</v>
      </c>
      <c r="M726" s="40">
        <v>10</v>
      </c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3"/>
      <c r="BD726" s="9"/>
      <c r="BE726" s="9"/>
      <c r="BF726" s="9"/>
      <c r="BG726" s="9"/>
      <c r="BH726" s="9"/>
      <c r="BI726" s="9"/>
    </row>
    <row r="727" spans="1:61" ht="18" customHeight="1" x14ac:dyDescent="0.3">
      <c r="A727" s="1">
        <v>2020</v>
      </c>
      <c r="C727" s="2" t="s">
        <v>8390</v>
      </c>
      <c r="D727" s="1" t="s">
        <v>21</v>
      </c>
      <c r="E727" s="3">
        <f>IFERROR(MIN(PH_Bidders),0)</f>
        <v>3.29</v>
      </c>
      <c r="F727" s="3">
        <f>IFERROR(MAX(PH_Bidders),0)</f>
        <v>12</v>
      </c>
      <c r="G727" s="3">
        <f>IFERROR(AVERAGE(PH_Bidders),0)</f>
        <v>6.1180000000000003</v>
      </c>
      <c r="H727" s="40" t="str">
        <f>tbl_PH[[#This Row],[Item '#]]&amp;"     "&amp;tbl_PH[[#This Row],[Description]]&amp;"     ("&amp;tbl_PH[[#This Row],[Unit]]&amp;")"</f>
        <v xml:space="preserve">     Selective Demolition - Existing Asphalt Pavement Removal, Full Depth     (SY)</v>
      </c>
      <c r="I727" s="40">
        <v>3.29</v>
      </c>
      <c r="J727" s="40">
        <v>6.82</v>
      </c>
      <c r="K727" s="40">
        <v>4.4800000000000004</v>
      </c>
      <c r="L727" s="40">
        <v>4</v>
      </c>
      <c r="M727" s="40">
        <v>12</v>
      </c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3"/>
      <c r="BD727" s="9"/>
      <c r="BE727" s="9"/>
      <c r="BF727" s="9"/>
      <c r="BG727" s="9"/>
      <c r="BH727" s="9"/>
      <c r="BI727" s="9"/>
    </row>
    <row r="728" spans="1:61" ht="18" customHeight="1" x14ac:dyDescent="0.3">
      <c r="A728" s="1">
        <v>2020</v>
      </c>
      <c r="C728" s="2" t="s">
        <v>9127</v>
      </c>
      <c r="D728" s="1" t="s">
        <v>9</v>
      </c>
      <c r="E728" s="3">
        <f>IFERROR(MIN(PH_Bidders),0)</f>
        <v>236.5</v>
      </c>
      <c r="F728" s="3">
        <f>IFERROR(MAX(PH_Bidders),0)</f>
        <v>2990</v>
      </c>
      <c r="G728" s="3">
        <f>IFERROR(AVERAGE(PH_Bidders),0)</f>
        <v>1779.17</v>
      </c>
      <c r="H728" s="40" t="str">
        <f>tbl_PH[[#This Row],[Item '#]]&amp;"     "&amp;tbl_PH[[#This Row],[Description]]&amp;"     ("&amp;tbl_PH[[#This Row],[Unit]]&amp;")"</f>
        <v xml:space="preserve">     Selective Demolition - Removal of site signage and misc. furnishings and recreation     (LS)</v>
      </c>
      <c r="I728" s="40">
        <v>236.5</v>
      </c>
      <c r="J728" s="40">
        <v>2615</v>
      </c>
      <c r="K728" s="40">
        <v>554.35</v>
      </c>
      <c r="L728" s="40">
        <v>2500</v>
      </c>
      <c r="M728" s="40">
        <v>2990</v>
      </c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3"/>
      <c r="BD728" s="9"/>
      <c r="BE728" s="9"/>
      <c r="BF728" s="9"/>
      <c r="BG728" s="9"/>
      <c r="BH728" s="9"/>
      <c r="BI728" s="9"/>
    </row>
    <row r="729" spans="1:61" ht="18" customHeight="1" x14ac:dyDescent="0.3">
      <c r="A729" s="1">
        <v>2020</v>
      </c>
      <c r="C729" s="2" t="s">
        <v>9128</v>
      </c>
      <c r="D729" s="1" t="s">
        <v>9</v>
      </c>
      <c r="E729" s="3">
        <f>IFERROR(MIN(PH_Bidders),0)</f>
        <v>1683</v>
      </c>
      <c r="F729" s="3">
        <f>IFERROR(MAX(PH_Bidders),0)</f>
        <v>7057</v>
      </c>
      <c r="G729" s="3">
        <f>IFERROR(AVERAGE(PH_Bidders),0)</f>
        <v>4083.5440000000003</v>
      </c>
      <c r="H729" s="40" t="str">
        <f>tbl_PH[[#This Row],[Item '#]]&amp;"     "&amp;tbl_PH[[#This Row],[Description]]&amp;"     ("&amp;tbl_PH[[#This Row],[Unit]]&amp;")"</f>
        <v xml:space="preserve">     Selective Demolition - Removal and disposal of sanitary tank     (LS)</v>
      </c>
      <c r="I729" s="40">
        <v>1683</v>
      </c>
      <c r="J729" s="40">
        <v>7057</v>
      </c>
      <c r="K729" s="40">
        <v>3977.72</v>
      </c>
      <c r="L729" s="40">
        <v>2800</v>
      </c>
      <c r="M729" s="40">
        <v>4900</v>
      </c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3"/>
      <c r="BD729" s="9"/>
      <c r="BE729" s="9"/>
      <c r="BF729" s="9"/>
      <c r="BG729" s="9"/>
      <c r="BH729" s="9"/>
      <c r="BI729" s="9"/>
    </row>
    <row r="730" spans="1:61" ht="18" customHeight="1" x14ac:dyDescent="0.3">
      <c r="A730" s="1">
        <v>2020</v>
      </c>
      <c r="C730" s="2" t="s">
        <v>9129</v>
      </c>
      <c r="D730" s="1" t="s">
        <v>12</v>
      </c>
      <c r="E730" s="3">
        <f>IFERROR(MIN(PH_Bidders),0)</f>
        <v>1</v>
      </c>
      <c r="F730" s="3">
        <f>IFERROR(MAX(PH_Bidders),0)</f>
        <v>5</v>
      </c>
      <c r="G730" s="3">
        <f>IFERROR(AVERAGE(PH_Bidders),0)</f>
        <v>3.7039999999999997</v>
      </c>
      <c r="H730" s="40" t="str">
        <f>tbl_PH[[#This Row],[Item '#]]&amp;"     "&amp;tbl_PH[[#This Row],[Description]]&amp;"     ("&amp;tbl_PH[[#This Row],[Unit]]&amp;")"</f>
        <v xml:space="preserve">     Selective Demolition - Ex. Gas line     (LF)</v>
      </c>
      <c r="I730" s="40">
        <v>3.72</v>
      </c>
      <c r="J730" s="40">
        <v>4.3099999999999996</v>
      </c>
      <c r="K730" s="40">
        <v>4.49</v>
      </c>
      <c r="L730" s="40">
        <v>5</v>
      </c>
      <c r="M730" s="40">
        <v>1</v>
      </c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3"/>
      <c r="BD730" s="9"/>
      <c r="BE730" s="9"/>
      <c r="BF730" s="9"/>
      <c r="BG730" s="9"/>
      <c r="BH730" s="9"/>
      <c r="BI730" s="9"/>
    </row>
    <row r="731" spans="1:61" ht="18" customHeight="1" x14ac:dyDescent="0.3">
      <c r="A731" s="1">
        <v>2020</v>
      </c>
      <c r="C731" s="2" t="s">
        <v>5652</v>
      </c>
      <c r="D731" s="1" t="s">
        <v>9</v>
      </c>
      <c r="E731" s="3">
        <f>IFERROR(MIN(PH_Bidders),0)</f>
        <v>36575</v>
      </c>
      <c r="F731" s="3">
        <f>IFERROR(MAX(PH_Bidders),0)</f>
        <v>630930.9</v>
      </c>
      <c r="G731" s="3">
        <f>IFERROR(AVERAGE(PH_Bidders),0)</f>
        <v>175662.856</v>
      </c>
      <c r="H731" s="40" t="str">
        <f>tbl_PH[[#This Row],[Item '#]]&amp;"     "&amp;tbl_PH[[#This Row],[Description]]&amp;"     ("&amp;tbl_PH[[#This Row],[Unit]]&amp;")"</f>
        <v xml:space="preserve">     Excavation      (LS)</v>
      </c>
      <c r="I731" s="40">
        <v>36575</v>
      </c>
      <c r="J731" s="40">
        <v>70615</v>
      </c>
      <c r="K731" s="40">
        <v>79193.38</v>
      </c>
      <c r="L731" s="40">
        <v>61000</v>
      </c>
      <c r="M731" s="40">
        <v>630930.9</v>
      </c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3"/>
      <c r="BD731" s="9"/>
      <c r="BE731" s="9"/>
      <c r="BF731" s="9"/>
      <c r="BG731" s="9"/>
      <c r="BH731" s="9"/>
      <c r="BI731" s="9"/>
    </row>
    <row r="732" spans="1:61" ht="18" customHeight="1" x14ac:dyDescent="0.3">
      <c r="A732" s="1">
        <v>2020</v>
      </c>
      <c r="C732" s="2" t="s">
        <v>13</v>
      </c>
      <c r="D732" s="1" t="s">
        <v>9</v>
      </c>
      <c r="E732" s="3">
        <f>IFERROR(MIN(PH_Bidders),0)</f>
        <v>21945</v>
      </c>
      <c r="F732" s="3">
        <f>IFERROR(MAX(PH_Bidders),0)</f>
        <v>80202</v>
      </c>
      <c r="G732" s="3">
        <f>IFERROR(AVERAGE(PH_Bidders),0)</f>
        <v>47486.07</v>
      </c>
      <c r="H732" s="40" t="str">
        <f>tbl_PH[[#This Row],[Item '#]]&amp;"     "&amp;tbl_PH[[#This Row],[Description]]&amp;"     ("&amp;tbl_PH[[#This Row],[Unit]]&amp;")"</f>
        <v xml:space="preserve">     Embankment     (LS)</v>
      </c>
      <c r="I732" s="40">
        <v>21945</v>
      </c>
      <c r="J732" s="40">
        <v>80202</v>
      </c>
      <c r="K732" s="40">
        <v>28283.35</v>
      </c>
      <c r="L732" s="40">
        <v>28000</v>
      </c>
      <c r="M732" s="40">
        <v>79000</v>
      </c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3"/>
      <c r="BD732" s="9"/>
      <c r="BE732" s="9"/>
      <c r="BF732" s="9"/>
      <c r="BG732" s="9"/>
      <c r="BH732" s="9"/>
      <c r="BI732" s="9"/>
    </row>
    <row r="733" spans="1:61" ht="18" customHeight="1" x14ac:dyDescent="0.3">
      <c r="A733" s="1">
        <v>2020</v>
      </c>
      <c r="C733" s="2" t="s">
        <v>24</v>
      </c>
      <c r="D733" s="1" t="s">
        <v>21</v>
      </c>
      <c r="E733" s="3">
        <f>IFERROR(MIN(PH_Bidders),0)</f>
        <v>0.97</v>
      </c>
      <c r="F733" s="3">
        <f>IFERROR(MAX(PH_Bidders),0)</f>
        <v>1.69</v>
      </c>
      <c r="G733" s="3">
        <f>IFERROR(AVERAGE(PH_Bidders),0)</f>
        <v>1.262</v>
      </c>
      <c r="H733" s="40" t="str">
        <f>tbl_PH[[#This Row],[Item '#]]&amp;"     "&amp;tbl_PH[[#This Row],[Description]]&amp;"     ("&amp;tbl_PH[[#This Row],[Unit]]&amp;")"</f>
        <v xml:space="preserve">     Subgrade Compaction     (SY)</v>
      </c>
      <c r="I733" s="40">
        <v>1.1499999999999999</v>
      </c>
      <c r="J733" s="40">
        <v>0.97</v>
      </c>
      <c r="K733" s="40">
        <v>1.69</v>
      </c>
      <c r="L733" s="40">
        <v>1</v>
      </c>
      <c r="M733" s="40">
        <v>1.5</v>
      </c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3"/>
      <c r="BD733" s="9"/>
      <c r="BE733" s="9"/>
      <c r="BF733" s="9"/>
      <c r="BG733" s="9"/>
      <c r="BH733" s="9"/>
      <c r="BI733" s="9"/>
    </row>
    <row r="734" spans="1:61" ht="18" customHeight="1" x14ac:dyDescent="0.3">
      <c r="A734" s="1">
        <v>2020</v>
      </c>
      <c r="C734" s="2" t="s">
        <v>22</v>
      </c>
      <c r="D734" s="1" t="s">
        <v>23</v>
      </c>
      <c r="E734" s="3">
        <f>IFERROR(MIN(PH_Bidders),0)</f>
        <v>50</v>
      </c>
      <c r="F734" s="3">
        <f>IFERROR(MAX(PH_Bidders),0)</f>
        <v>210</v>
      </c>
      <c r="G734" s="3">
        <f>IFERROR(AVERAGE(PH_Bidders),0)</f>
        <v>126.46399999999998</v>
      </c>
      <c r="H734" s="40" t="str">
        <f>tbl_PH[[#This Row],[Item '#]]&amp;"     "&amp;tbl_PH[[#This Row],[Description]]&amp;"     ("&amp;tbl_PH[[#This Row],[Unit]]&amp;")"</f>
        <v xml:space="preserve">     Proof Rolling     (HR)</v>
      </c>
      <c r="I734" s="40">
        <v>170.5</v>
      </c>
      <c r="J734" s="40">
        <v>50</v>
      </c>
      <c r="K734" s="40">
        <v>101.82</v>
      </c>
      <c r="L734" s="40">
        <v>210</v>
      </c>
      <c r="M734" s="40">
        <v>100</v>
      </c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3"/>
      <c r="BD734" s="9"/>
      <c r="BE734" s="9"/>
      <c r="BF734" s="9"/>
      <c r="BG734" s="9"/>
      <c r="BH734" s="9"/>
      <c r="BI734" s="9"/>
    </row>
    <row r="735" spans="1:61" ht="18" customHeight="1" x14ac:dyDescent="0.3">
      <c r="A735" s="1">
        <v>2020</v>
      </c>
      <c r="C735" s="2" t="s">
        <v>9130</v>
      </c>
      <c r="D735" s="1" t="s">
        <v>12</v>
      </c>
      <c r="E735" s="3">
        <f>IFERROR(MIN(PH_Bidders),0)</f>
        <v>2.95</v>
      </c>
      <c r="F735" s="3">
        <f>IFERROR(MAX(PH_Bidders),0)</f>
        <v>9.3000000000000007</v>
      </c>
      <c r="G735" s="3">
        <f>IFERROR(AVERAGE(PH_Bidders),0)</f>
        <v>6.298</v>
      </c>
      <c r="H735" s="40" t="str">
        <f>tbl_PH[[#This Row],[Item '#]]&amp;"     "&amp;tbl_PH[[#This Row],[Description]]&amp;"     ("&amp;tbl_PH[[#This Row],[Unit]]&amp;")"</f>
        <v xml:space="preserve">     Temporary Consturction Fencing - As Approved by Owner     (LF)</v>
      </c>
      <c r="I735" s="40">
        <v>6.15</v>
      </c>
      <c r="J735" s="40">
        <v>6.09</v>
      </c>
      <c r="K735" s="40">
        <v>9.3000000000000007</v>
      </c>
      <c r="L735" s="40">
        <v>7</v>
      </c>
      <c r="M735" s="40">
        <v>2.95</v>
      </c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3"/>
      <c r="BD735" s="9"/>
      <c r="BE735" s="9"/>
      <c r="BF735" s="9"/>
      <c r="BG735" s="9"/>
      <c r="BH735" s="9"/>
      <c r="BI735" s="9"/>
    </row>
    <row r="736" spans="1:61" ht="18" customHeight="1" x14ac:dyDescent="0.3">
      <c r="A736" s="1">
        <v>2020</v>
      </c>
      <c r="C736" s="2" t="s">
        <v>8391</v>
      </c>
      <c r="D736" s="1" t="s">
        <v>9131</v>
      </c>
      <c r="E736" s="3">
        <f>IFERROR(MIN(PH_Bidders),0)</f>
        <v>3</v>
      </c>
      <c r="F736" s="3">
        <f>IFERROR(MAX(PH_Bidders),0)</f>
        <v>25</v>
      </c>
      <c r="G736" s="3">
        <f>IFERROR(AVERAGE(PH_Bidders),0)</f>
        <v>12.7</v>
      </c>
      <c r="H736" s="40" t="str">
        <f>tbl_PH[[#This Row],[Item '#]]&amp;"     "&amp;tbl_PH[[#This Row],[Description]]&amp;"     ("&amp;tbl_PH[[#This Row],[Unit]]&amp;")"</f>
        <v xml:space="preserve">     Water for Dust Control     (MG)</v>
      </c>
      <c r="I736" s="40">
        <v>16.5</v>
      </c>
      <c r="J736" s="40">
        <v>3</v>
      </c>
      <c r="K736" s="40">
        <v>5</v>
      </c>
      <c r="L736" s="40">
        <v>14</v>
      </c>
      <c r="M736" s="40">
        <v>25</v>
      </c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3"/>
      <c r="BD736" s="9"/>
      <c r="BE736" s="9"/>
      <c r="BF736" s="9"/>
      <c r="BG736" s="9"/>
      <c r="BH736" s="9"/>
      <c r="BI736" s="9"/>
    </row>
    <row r="737" spans="1:61" ht="18" customHeight="1" x14ac:dyDescent="0.3">
      <c r="A737" s="1">
        <v>2020</v>
      </c>
      <c r="C737" s="2" t="s">
        <v>2466</v>
      </c>
      <c r="D737" s="1" t="s">
        <v>199</v>
      </c>
      <c r="E737" s="3">
        <f>IFERROR(MIN(PH_Bidders),0)</f>
        <v>169.7</v>
      </c>
      <c r="F737" s="3">
        <f>IFERROR(MAX(PH_Bidders),0)</f>
        <v>1386</v>
      </c>
      <c r="G737" s="3">
        <f>IFERROR(AVERAGE(PH_Bidders),0)</f>
        <v>602.14</v>
      </c>
      <c r="H737" s="40" t="str">
        <f>tbl_PH[[#This Row],[Item '#]]&amp;"     "&amp;tbl_PH[[#This Row],[Description]]&amp;"     ("&amp;tbl_PH[[#This Row],[Unit]]&amp;")"</f>
        <v xml:space="preserve">     Calcium Chloride     (TON)</v>
      </c>
      <c r="I737" s="40">
        <v>1386</v>
      </c>
      <c r="J737" s="40">
        <v>275</v>
      </c>
      <c r="K737" s="40">
        <v>169.7</v>
      </c>
      <c r="L737" s="40">
        <v>580</v>
      </c>
      <c r="M737" s="40">
        <v>600</v>
      </c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3"/>
      <c r="BD737" s="9"/>
      <c r="BE737" s="9"/>
      <c r="BF737" s="9"/>
      <c r="BG737" s="9"/>
      <c r="BH737" s="9"/>
      <c r="BI737" s="9"/>
    </row>
    <row r="738" spans="1:61" ht="18" customHeight="1" x14ac:dyDescent="0.3">
      <c r="A738" s="1">
        <v>2020</v>
      </c>
      <c r="C738" s="2" t="s">
        <v>9132</v>
      </c>
      <c r="D738" s="1" t="s">
        <v>9</v>
      </c>
      <c r="E738" s="3">
        <f>IFERROR(MIN(PH_Bidders),0)</f>
        <v>15838.67</v>
      </c>
      <c r="F738" s="3">
        <f>IFERROR(MAX(PH_Bidders),0)</f>
        <v>59895</v>
      </c>
      <c r="G738" s="3">
        <f>IFERROR(AVERAGE(PH_Bidders),0)</f>
        <v>31867.733999999997</v>
      </c>
      <c r="H738" s="40" t="str">
        <f>tbl_PH[[#This Row],[Item '#]]&amp;"     "&amp;tbl_PH[[#This Row],[Description]]&amp;"     ("&amp;tbl_PH[[#This Row],[Unit]]&amp;")"</f>
        <v xml:space="preserve">     Topsoil Stripped &amp; Stockpiled - whole site     (LS)</v>
      </c>
      <c r="I738" s="40">
        <v>59895</v>
      </c>
      <c r="J738" s="40">
        <v>22605</v>
      </c>
      <c r="K738" s="40">
        <v>15838.67</v>
      </c>
      <c r="L738" s="40">
        <v>22000</v>
      </c>
      <c r="M738" s="40">
        <v>39000</v>
      </c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3"/>
      <c r="BD738" s="9"/>
      <c r="BE738" s="9"/>
      <c r="BF738" s="9"/>
      <c r="BG738" s="9"/>
      <c r="BH738" s="9"/>
      <c r="BI738" s="9"/>
    </row>
    <row r="739" spans="1:61" ht="18" customHeight="1" x14ac:dyDescent="0.3">
      <c r="A739" s="1">
        <v>2020</v>
      </c>
      <c r="C739" s="2" t="s">
        <v>61</v>
      </c>
      <c r="D739" s="1" t="s">
        <v>9</v>
      </c>
      <c r="E739" s="3">
        <f>IFERROR(MIN(PH_Bidders),0)</f>
        <v>20364.009999999998</v>
      </c>
      <c r="F739" s="3">
        <f>IFERROR(MAX(PH_Bidders),0)</f>
        <v>59118</v>
      </c>
      <c r="G739" s="3">
        <f>IFERROR(AVERAGE(PH_Bidders),0)</f>
        <v>33560.402000000002</v>
      </c>
      <c r="H739" s="40" t="str">
        <f>tbl_PH[[#This Row],[Item '#]]&amp;"     "&amp;tbl_PH[[#This Row],[Description]]&amp;"     ("&amp;tbl_PH[[#This Row],[Unit]]&amp;")"</f>
        <v xml:space="preserve">     Placing Stockpiled Topsoil     (LS)</v>
      </c>
      <c r="I739" s="40">
        <v>34320</v>
      </c>
      <c r="J739" s="40">
        <v>59118</v>
      </c>
      <c r="K739" s="40">
        <v>20364.009999999998</v>
      </c>
      <c r="L739" s="40">
        <v>24000</v>
      </c>
      <c r="M739" s="40">
        <v>30000</v>
      </c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3"/>
      <c r="BD739" s="9"/>
      <c r="BE739" s="9"/>
      <c r="BF739" s="9"/>
      <c r="BG739" s="9"/>
      <c r="BH739" s="9"/>
      <c r="BI739" s="9"/>
    </row>
    <row r="740" spans="1:61" ht="18" customHeight="1" x14ac:dyDescent="0.3">
      <c r="A740" s="1">
        <v>2020</v>
      </c>
      <c r="C740" s="2" t="s">
        <v>5052</v>
      </c>
      <c r="D740" s="1" t="s">
        <v>9</v>
      </c>
      <c r="E740" s="3">
        <f>IFERROR(MIN(PH_Bidders),0)</f>
        <v>4900</v>
      </c>
      <c r="F740" s="3">
        <f>IFERROR(MAX(PH_Bidders),0)</f>
        <v>29527.82</v>
      </c>
      <c r="G740" s="3">
        <f>IFERROR(AVERAGE(PH_Bidders),0)</f>
        <v>15278.444</v>
      </c>
      <c r="H740" s="40" t="str">
        <f>tbl_PH[[#This Row],[Item '#]]&amp;"     "&amp;tbl_PH[[#This Row],[Description]]&amp;"     ("&amp;tbl_PH[[#This Row],[Unit]]&amp;")"</f>
        <v xml:space="preserve">     Temporary Sediment and Erosion Control     (LS)</v>
      </c>
      <c r="I740" s="40">
        <v>10656.4</v>
      </c>
      <c r="J740" s="40">
        <v>21308</v>
      </c>
      <c r="K740" s="40">
        <v>29527.82</v>
      </c>
      <c r="L740" s="40">
        <v>10000</v>
      </c>
      <c r="M740" s="40">
        <v>4900</v>
      </c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3"/>
      <c r="BD740" s="9"/>
      <c r="BE740" s="9"/>
      <c r="BF740" s="9"/>
      <c r="BG740" s="9"/>
      <c r="BH740" s="9"/>
      <c r="BI740" s="9"/>
    </row>
    <row r="741" spans="1:61" ht="18" customHeight="1" x14ac:dyDescent="0.3">
      <c r="A741" s="1">
        <v>2020</v>
      </c>
      <c r="C741" s="2" t="s">
        <v>5054</v>
      </c>
      <c r="D741" s="1" t="s">
        <v>59</v>
      </c>
      <c r="E741" s="3">
        <f>IFERROR(MIN(PH_Bidders),0)</f>
        <v>167.45</v>
      </c>
      <c r="F741" s="3">
        <f>IFERROR(MAX(PH_Bidders),0)</f>
        <v>404.76</v>
      </c>
      <c r="G741" s="3">
        <f>IFERROR(AVERAGE(PH_Bidders),0)</f>
        <v>244.44200000000001</v>
      </c>
      <c r="H741" s="40" t="str">
        <f>tbl_PH[[#This Row],[Item '#]]&amp;"     "&amp;tbl_PH[[#This Row],[Description]]&amp;"     ("&amp;tbl_PH[[#This Row],[Unit]]&amp;")"</f>
        <v xml:space="preserve">     Tree Protection     (EA)</v>
      </c>
      <c r="I741" s="40">
        <v>167.45</v>
      </c>
      <c r="J741" s="40">
        <v>250</v>
      </c>
      <c r="K741" s="40">
        <v>404.76</v>
      </c>
      <c r="L741" s="40">
        <v>200</v>
      </c>
      <c r="M741" s="40">
        <v>200</v>
      </c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3"/>
      <c r="BD741" s="9"/>
      <c r="BE741" s="9"/>
      <c r="BF741" s="9"/>
      <c r="BG741" s="9"/>
      <c r="BH741" s="9"/>
      <c r="BI741" s="9"/>
    </row>
    <row r="742" spans="1:61" ht="18" customHeight="1" x14ac:dyDescent="0.3">
      <c r="A742" s="1">
        <v>2020</v>
      </c>
      <c r="C742" s="2" t="s">
        <v>4745</v>
      </c>
      <c r="D742" s="1" t="s">
        <v>21</v>
      </c>
      <c r="E742" s="3">
        <f>IFERROR(MIN(PH_Bidders),0)</f>
        <v>0.5</v>
      </c>
      <c r="F742" s="3">
        <f>IFERROR(MAX(PH_Bidders),0)</f>
        <v>2</v>
      </c>
      <c r="G742" s="3">
        <f>IFERROR(AVERAGE(PH_Bidders),0)</f>
        <v>1.014</v>
      </c>
      <c r="H742" s="40" t="str">
        <f>tbl_PH[[#This Row],[Item '#]]&amp;"     "&amp;tbl_PH[[#This Row],[Description]]&amp;"     ("&amp;tbl_PH[[#This Row],[Unit]]&amp;")"</f>
        <v xml:space="preserve">     Temporary Seeding     (SY)</v>
      </c>
      <c r="I742" s="40">
        <v>1.06</v>
      </c>
      <c r="J742" s="40">
        <v>0.78</v>
      </c>
      <c r="K742" s="40">
        <v>0.73</v>
      </c>
      <c r="L742" s="40">
        <v>2</v>
      </c>
      <c r="M742" s="40">
        <v>0.5</v>
      </c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3"/>
      <c r="BD742" s="9"/>
      <c r="BE742" s="9"/>
      <c r="BF742" s="9"/>
      <c r="BG742" s="9"/>
      <c r="BH742" s="9"/>
      <c r="BI742" s="9"/>
    </row>
    <row r="743" spans="1:61" ht="18" customHeight="1" x14ac:dyDescent="0.3">
      <c r="A743" s="1">
        <v>2020</v>
      </c>
      <c r="C743" s="2" t="s">
        <v>9133</v>
      </c>
      <c r="D743" s="1" t="s">
        <v>21</v>
      </c>
      <c r="E743" s="3">
        <f>IFERROR(MIN(PH_Bidders),0)</f>
        <v>45</v>
      </c>
      <c r="F743" s="3">
        <f>IFERROR(MAX(PH_Bidders),0)</f>
        <v>156.96</v>
      </c>
      <c r="G743" s="3">
        <f>IFERROR(AVERAGE(PH_Bidders),0)</f>
        <v>75.311999999999998</v>
      </c>
      <c r="H743" s="40" t="str">
        <f>tbl_PH[[#This Row],[Item '#]]&amp;"     "&amp;tbl_PH[[#This Row],[Description]]&amp;"     ("&amp;tbl_PH[[#This Row],[Unit]]&amp;")"</f>
        <v xml:space="preserve">     Full Depth Pavement Repair - Utility Crossing     (SY)</v>
      </c>
      <c r="I743" s="40">
        <v>55</v>
      </c>
      <c r="J743" s="40">
        <v>69.599999999999994</v>
      </c>
      <c r="K743" s="40">
        <v>156.96</v>
      </c>
      <c r="L743" s="40">
        <v>50</v>
      </c>
      <c r="M743" s="40">
        <v>45</v>
      </c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3"/>
      <c r="BD743" s="9"/>
      <c r="BE743" s="9"/>
      <c r="BF743" s="9"/>
      <c r="BG743" s="9"/>
      <c r="BH743" s="9"/>
      <c r="BI743" s="9"/>
    </row>
    <row r="744" spans="1:61" ht="18" customHeight="1" x14ac:dyDescent="0.3">
      <c r="A744" s="1">
        <v>2020</v>
      </c>
      <c r="C744" s="2" t="s">
        <v>9134</v>
      </c>
      <c r="D744" s="1" t="s">
        <v>21</v>
      </c>
      <c r="E744" s="3">
        <f>IFERROR(MIN(PH_Bidders),0)</f>
        <v>18.7</v>
      </c>
      <c r="F744" s="3">
        <f>IFERROR(MAX(PH_Bidders),0)</f>
        <v>45.25</v>
      </c>
      <c r="G744" s="3">
        <f>IFERROR(AVERAGE(PH_Bidders),0)</f>
        <v>31.327999999999996</v>
      </c>
      <c r="H744" s="40" t="str">
        <f>tbl_PH[[#This Row],[Item '#]]&amp;"     "&amp;tbl_PH[[#This Row],[Description]]&amp;"     ("&amp;tbl_PH[[#This Row],[Unit]]&amp;")"</f>
        <v xml:space="preserve">     Partial Depth Pavement Repair (441)      (SY)</v>
      </c>
      <c r="I744" s="40">
        <v>18.7</v>
      </c>
      <c r="J744" s="40">
        <v>27.69</v>
      </c>
      <c r="K744" s="40">
        <v>45.25</v>
      </c>
      <c r="L744" s="40">
        <v>35</v>
      </c>
      <c r="M744" s="40">
        <v>30</v>
      </c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3"/>
      <c r="BD744" s="9"/>
      <c r="BE744" s="9"/>
      <c r="BF744" s="9"/>
      <c r="BG744" s="9"/>
      <c r="BH744" s="9"/>
      <c r="BI744" s="9"/>
    </row>
    <row r="745" spans="1:61" ht="18" customHeight="1" x14ac:dyDescent="0.3">
      <c r="A745" s="1">
        <v>2020</v>
      </c>
      <c r="C745" s="2" t="s">
        <v>9135</v>
      </c>
      <c r="D745" s="1" t="s">
        <v>21</v>
      </c>
      <c r="E745" s="3">
        <f>IFERROR(MIN(PH_Bidders),0)</f>
        <v>42.9</v>
      </c>
      <c r="F745" s="3">
        <f>IFERROR(MAX(PH_Bidders),0)</f>
        <v>96.16</v>
      </c>
      <c r="G745" s="3">
        <f>IFERROR(AVERAGE(PH_Bidders),0)</f>
        <v>61.015999999999998</v>
      </c>
      <c r="H745" s="40" t="str">
        <f>tbl_PH[[#This Row],[Item '#]]&amp;"     "&amp;tbl_PH[[#This Row],[Description]]&amp;"     ("&amp;tbl_PH[[#This Row],[Unit]]&amp;")"</f>
        <v xml:space="preserve">     Full Depth Pavement Repair (Full Depth including Aggregate Base)     (SY)</v>
      </c>
      <c r="I745" s="40">
        <v>42.9</v>
      </c>
      <c r="J745" s="40">
        <v>69.02</v>
      </c>
      <c r="K745" s="40">
        <v>96.16</v>
      </c>
      <c r="L745" s="40">
        <v>52</v>
      </c>
      <c r="M745" s="40">
        <v>45</v>
      </c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3"/>
      <c r="BD745" s="9"/>
      <c r="BE745" s="9"/>
      <c r="BF745" s="9"/>
      <c r="BG745" s="9"/>
      <c r="BH745" s="9"/>
      <c r="BI745" s="9"/>
    </row>
    <row r="746" spans="1:61" ht="18" customHeight="1" x14ac:dyDescent="0.3">
      <c r="A746" s="1">
        <v>2020</v>
      </c>
      <c r="C746" s="2" t="s">
        <v>5487</v>
      </c>
      <c r="D746" s="1" t="s">
        <v>14</v>
      </c>
      <c r="E746" s="3">
        <f>IFERROR(MIN(PH_Bidders),0)</f>
        <v>162</v>
      </c>
      <c r="F746" s="3">
        <f>IFERROR(MAX(PH_Bidders),0)</f>
        <v>190</v>
      </c>
      <c r="G746" s="3">
        <f>IFERROR(AVERAGE(PH_Bidders),0)</f>
        <v>174.99200000000002</v>
      </c>
      <c r="H746" s="40" t="str">
        <f>tbl_PH[[#This Row],[Item '#]]&amp;"     "&amp;tbl_PH[[#This Row],[Description]]&amp;"     ("&amp;tbl_PH[[#This Row],[Unit]]&amp;")"</f>
        <v xml:space="preserve">     Asphalt Concrete Base - Roadways - 4"     (CY)</v>
      </c>
      <c r="I746" s="40">
        <v>176</v>
      </c>
      <c r="J746" s="40">
        <v>177.26</v>
      </c>
      <c r="K746" s="40">
        <v>169.7</v>
      </c>
      <c r="L746" s="40">
        <v>190</v>
      </c>
      <c r="M746" s="40">
        <v>162</v>
      </c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3"/>
      <c r="BD746" s="9"/>
      <c r="BE746" s="9"/>
      <c r="BF746" s="9"/>
      <c r="BG746" s="9"/>
      <c r="BH746" s="9"/>
      <c r="BI746" s="9"/>
    </row>
    <row r="747" spans="1:61" ht="18" customHeight="1" x14ac:dyDescent="0.3">
      <c r="A747" s="1">
        <v>2020</v>
      </c>
      <c r="C747" s="2" t="s">
        <v>5058</v>
      </c>
      <c r="D747" s="1" t="s">
        <v>14</v>
      </c>
      <c r="E747" s="3">
        <f>IFERROR(MIN(PH_Bidders),0)</f>
        <v>50</v>
      </c>
      <c r="F747" s="3">
        <f>IFERROR(MAX(PH_Bidders),0)</f>
        <v>81.48</v>
      </c>
      <c r="G747" s="3">
        <f>IFERROR(AVERAGE(PH_Bidders),0)</f>
        <v>69.8</v>
      </c>
      <c r="H747" s="40" t="str">
        <f>tbl_PH[[#This Row],[Item '#]]&amp;"     "&amp;tbl_PH[[#This Row],[Description]]&amp;"     ("&amp;tbl_PH[[#This Row],[Unit]]&amp;")"</f>
        <v xml:space="preserve">     Aggregate Base - RV Aprons &amp; RV Pads - 4"     (CY)</v>
      </c>
      <c r="I747" s="40">
        <v>66.05</v>
      </c>
      <c r="J747" s="40">
        <v>81.48</v>
      </c>
      <c r="K747" s="40">
        <v>71.47</v>
      </c>
      <c r="L747" s="40">
        <v>80</v>
      </c>
      <c r="M747" s="40">
        <v>50</v>
      </c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3"/>
      <c r="BD747" s="9"/>
      <c r="BE747" s="9"/>
      <c r="BF747" s="9"/>
      <c r="BG747" s="9"/>
      <c r="BH747" s="9"/>
      <c r="BI747" s="9"/>
    </row>
    <row r="748" spans="1:61" ht="18" customHeight="1" x14ac:dyDescent="0.3">
      <c r="A748" s="1">
        <v>2020</v>
      </c>
      <c r="C748" s="2" t="s">
        <v>5492</v>
      </c>
      <c r="D748" s="1" t="s">
        <v>14</v>
      </c>
      <c r="E748" s="3">
        <f>IFERROR(MIN(PH_Bidders),0)</f>
        <v>50</v>
      </c>
      <c r="F748" s="3">
        <f>IFERROR(MAX(PH_Bidders),0)</f>
        <v>68.83</v>
      </c>
      <c r="G748" s="3">
        <f>IFERROR(AVERAGE(PH_Bidders),0)</f>
        <v>54.998000000000005</v>
      </c>
      <c r="H748" s="40" t="str">
        <f>tbl_PH[[#This Row],[Item '#]]&amp;"     "&amp;tbl_PH[[#This Row],[Description]]&amp;"     ("&amp;tbl_PH[[#This Row],[Unit]]&amp;")"</f>
        <v xml:space="preserve">     Aggregate Base - Roadways - 6"     (CY)</v>
      </c>
      <c r="I748" s="40">
        <v>51.16</v>
      </c>
      <c r="J748" s="40">
        <v>53</v>
      </c>
      <c r="K748" s="40">
        <v>68.83</v>
      </c>
      <c r="L748" s="40">
        <v>52</v>
      </c>
      <c r="M748" s="40">
        <v>50</v>
      </c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3"/>
      <c r="BD748" s="9"/>
      <c r="BE748" s="9"/>
      <c r="BF748" s="9"/>
      <c r="BG748" s="9"/>
      <c r="BH748" s="9"/>
      <c r="BI748" s="9"/>
    </row>
    <row r="749" spans="1:61" ht="18" customHeight="1" x14ac:dyDescent="0.3">
      <c r="A749" s="1">
        <v>2020</v>
      </c>
      <c r="C749" s="2" t="s">
        <v>8395</v>
      </c>
      <c r="D749" s="1" t="s">
        <v>14</v>
      </c>
      <c r="E749" s="3">
        <f>IFERROR(MIN(PH_Bidders),0)</f>
        <v>50</v>
      </c>
      <c r="F749" s="3">
        <f>IFERROR(MAX(PH_Bidders),0)</f>
        <v>118.3</v>
      </c>
      <c r="G749" s="3">
        <f>IFERROR(AVERAGE(PH_Bidders),0)</f>
        <v>85.594000000000008</v>
      </c>
      <c r="H749" s="40" t="str">
        <f>tbl_PH[[#This Row],[Item '#]]&amp;"     "&amp;tbl_PH[[#This Row],[Description]]&amp;"     ("&amp;tbl_PH[[#This Row],[Unit]]&amp;")"</f>
        <v xml:space="preserve">     Aggregate Base - Multi-Use Path - 6"     (CY)</v>
      </c>
      <c r="I749" s="40">
        <v>70.67</v>
      </c>
      <c r="J749" s="40">
        <v>99</v>
      </c>
      <c r="K749" s="40">
        <v>118.3</v>
      </c>
      <c r="L749" s="40">
        <v>90</v>
      </c>
      <c r="M749" s="40">
        <v>50</v>
      </c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3"/>
      <c r="BD749" s="9"/>
      <c r="BE749" s="9"/>
      <c r="BF749" s="9"/>
      <c r="BG749" s="9"/>
      <c r="BH749" s="9"/>
      <c r="BI749" s="9"/>
    </row>
    <row r="750" spans="1:61" ht="18" customHeight="1" x14ac:dyDescent="0.3">
      <c r="A750" s="1">
        <v>2020</v>
      </c>
      <c r="C750" s="2" t="s">
        <v>9136</v>
      </c>
      <c r="D750" s="1" t="s">
        <v>14</v>
      </c>
      <c r="E750" s="3">
        <f>IFERROR(MIN(PH_Bidders),0)</f>
        <v>50</v>
      </c>
      <c r="F750" s="3">
        <f>IFERROR(MAX(PH_Bidders),0)</f>
        <v>169</v>
      </c>
      <c r="G750" s="3">
        <f>IFERROR(AVERAGE(PH_Bidders),0)</f>
        <v>105.49600000000001</v>
      </c>
      <c r="H750" s="40" t="str">
        <f>tbl_PH[[#This Row],[Item '#]]&amp;"     "&amp;tbl_PH[[#This Row],[Description]]&amp;"     ("&amp;tbl_PH[[#This Row],[Unit]]&amp;")"</f>
        <v xml:space="preserve">     Aggregate Base - Trash Enclsoure Foundation - 6"     (CY)</v>
      </c>
      <c r="I750" s="40">
        <v>108.79</v>
      </c>
      <c r="J750" s="40">
        <v>169</v>
      </c>
      <c r="K750" s="40">
        <v>119.69</v>
      </c>
      <c r="L750" s="40">
        <v>80</v>
      </c>
      <c r="M750" s="40">
        <v>50</v>
      </c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3"/>
      <c r="BD750" s="9"/>
      <c r="BE750" s="9"/>
      <c r="BF750" s="9"/>
      <c r="BG750" s="9"/>
      <c r="BH750" s="9"/>
      <c r="BI750" s="9"/>
    </row>
    <row r="751" spans="1:61" ht="18" customHeight="1" x14ac:dyDescent="0.3">
      <c r="A751" s="1">
        <v>2020</v>
      </c>
      <c r="C751" s="2" t="s">
        <v>9137</v>
      </c>
      <c r="D751" s="1" t="s">
        <v>14</v>
      </c>
      <c r="E751" s="3">
        <f>IFERROR(MIN(PH_Bidders),0)</f>
        <v>165</v>
      </c>
      <c r="F751" s="3">
        <f>IFERROR(MAX(PH_Bidders),0)</f>
        <v>195</v>
      </c>
      <c r="G751" s="3">
        <f>IFERROR(AVERAGE(PH_Bidders),0)</f>
        <v>181.57</v>
      </c>
      <c r="H751" s="40" t="str">
        <f>tbl_PH[[#This Row],[Item '#]]&amp;"     "&amp;tbl_PH[[#This Row],[Description]]&amp;"     ("&amp;tbl_PH[[#This Row],[Unit]]&amp;")"</f>
        <v xml:space="preserve">     Aspahlt Concrete Intermiediate Course, Type 2 (448) - Roadways - 1-3/4"     (CY)</v>
      </c>
      <c r="I751" s="40">
        <v>192.5</v>
      </c>
      <c r="J751" s="40">
        <v>180</v>
      </c>
      <c r="K751" s="40">
        <v>175.35</v>
      </c>
      <c r="L751" s="40">
        <v>195</v>
      </c>
      <c r="M751" s="40">
        <v>165</v>
      </c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3"/>
      <c r="BD751" s="9"/>
      <c r="BE751" s="9"/>
      <c r="BF751" s="9"/>
      <c r="BG751" s="9"/>
      <c r="BH751" s="9"/>
      <c r="BI751" s="9"/>
    </row>
    <row r="752" spans="1:61" ht="18" customHeight="1" x14ac:dyDescent="0.3">
      <c r="A752" s="1">
        <v>2020</v>
      </c>
      <c r="C752" s="2" t="s">
        <v>9138</v>
      </c>
      <c r="D752" s="1" t="s">
        <v>14</v>
      </c>
      <c r="E752" s="3">
        <f>IFERROR(MIN(PH_Bidders),0)</f>
        <v>170</v>
      </c>
      <c r="F752" s="3">
        <f>IFERROR(MAX(PH_Bidders),0)</f>
        <v>209</v>
      </c>
      <c r="G752" s="3">
        <f>IFERROR(AVERAGE(PH_Bidders),0)</f>
        <v>191.99600000000001</v>
      </c>
      <c r="H752" s="40" t="str">
        <f>tbl_PH[[#This Row],[Item '#]]&amp;"     "&amp;tbl_PH[[#This Row],[Description]]&amp;"     ("&amp;tbl_PH[[#This Row],[Unit]]&amp;")"</f>
        <v xml:space="preserve">     Asphalt Concrete Surface Course, Type I (448) - Roadway - 1 1/4"     (CY)</v>
      </c>
      <c r="I752" s="40">
        <v>209</v>
      </c>
      <c r="J752" s="40">
        <v>183</v>
      </c>
      <c r="K752" s="40">
        <v>197.98</v>
      </c>
      <c r="L752" s="40">
        <v>200</v>
      </c>
      <c r="M752" s="40">
        <v>170</v>
      </c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3"/>
      <c r="BD752" s="9"/>
      <c r="BE752" s="9"/>
      <c r="BF752" s="9"/>
      <c r="BG752" s="9"/>
      <c r="BH752" s="9"/>
      <c r="BI752" s="9"/>
    </row>
    <row r="753" spans="1:61" ht="18" customHeight="1" x14ac:dyDescent="0.3">
      <c r="A753" s="1">
        <v>2020</v>
      </c>
      <c r="C753" s="2" t="s">
        <v>9139</v>
      </c>
      <c r="D753" s="1" t="s">
        <v>14</v>
      </c>
      <c r="E753" s="3">
        <f>IFERROR(MIN(PH_Bidders),0)</f>
        <v>170</v>
      </c>
      <c r="F753" s="3">
        <f>IFERROR(MAX(PH_Bidders),0)</f>
        <v>350.71</v>
      </c>
      <c r="G753" s="3">
        <f>IFERROR(AVERAGE(PH_Bidders),0)</f>
        <v>229.142</v>
      </c>
      <c r="H753" s="40" t="str">
        <f>tbl_PH[[#This Row],[Item '#]]&amp;"     "&amp;tbl_PH[[#This Row],[Description]]&amp;"     ("&amp;tbl_PH[[#This Row],[Unit]]&amp;")"</f>
        <v xml:space="preserve">     Asphalt Concrete Surface Course, Type I (448) - Multi-Use Path - 2 1/2"     (CY)</v>
      </c>
      <c r="I753" s="40">
        <v>242</v>
      </c>
      <c r="J753" s="40">
        <v>183</v>
      </c>
      <c r="K753" s="40">
        <v>350.71</v>
      </c>
      <c r="L753" s="40">
        <v>200</v>
      </c>
      <c r="M753" s="40">
        <v>170</v>
      </c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3"/>
      <c r="BD753" s="9"/>
      <c r="BE753" s="9"/>
      <c r="BF753" s="9"/>
      <c r="BG753" s="9"/>
      <c r="BH753" s="9"/>
      <c r="BI753" s="9"/>
    </row>
    <row r="754" spans="1:61" ht="18" customHeight="1" x14ac:dyDescent="0.3">
      <c r="A754" s="1">
        <v>2020</v>
      </c>
      <c r="C754" s="2" t="s">
        <v>9140</v>
      </c>
      <c r="D754" s="1" t="s">
        <v>21</v>
      </c>
      <c r="E754" s="3">
        <f>IFERROR(MIN(PH_Bidders),0)</f>
        <v>77.55</v>
      </c>
      <c r="F754" s="3">
        <f>IFERROR(MAX(PH_Bidders),0)</f>
        <v>360</v>
      </c>
      <c r="G754" s="3">
        <f>IFERROR(AVERAGE(PH_Bidders),0)</f>
        <v>170.06400000000002</v>
      </c>
      <c r="H754" s="40" t="str">
        <f>tbl_PH[[#This Row],[Item '#]]&amp;"     "&amp;tbl_PH[[#This Row],[Description]]&amp;"     ("&amp;tbl_PH[[#This Row],[Unit]]&amp;")"</f>
        <v xml:space="preserve">     Reinforced Concrete pavement - Trash Enclsoure - Class QC1- 8"     (SY)</v>
      </c>
      <c r="I754" s="40">
        <v>77.55</v>
      </c>
      <c r="J754" s="40">
        <v>157</v>
      </c>
      <c r="K754" s="40">
        <v>160.77000000000001</v>
      </c>
      <c r="L754" s="40">
        <v>360</v>
      </c>
      <c r="M754" s="40">
        <v>95</v>
      </c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3"/>
      <c r="BD754" s="9"/>
      <c r="BE754" s="9"/>
      <c r="BF754" s="9"/>
      <c r="BG754" s="9"/>
      <c r="BH754" s="9"/>
      <c r="BI754" s="9"/>
    </row>
    <row r="755" spans="1:61" ht="18" customHeight="1" x14ac:dyDescent="0.3">
      <c r="A755" s="1">
        <v>2020</v>
      </c>
      <c r="C755" s="2" t="s">
        <v>9141</v>
      </c>
      <c r="D755" s="1" t="s">
        <v>21</v>
      </c>
      <c r="E755" s="3">
        <f>IFERROR(MIN(PH_Bidders),0)</f>
        <v>37.799999999999997</v>
      </c>
      <c r="F755" s="3">
        <f>IFERROR(MAX(PH_Bidders),0)</f>
        <v>75</v>
      </c>
      <c r="G755" s="3">
        <f>IFERROR(AVERAGE(PH_Bidders),0)</f>
        <v>48.09</v>
      </c>
      <c r="H755" s="40" t="str">
        <f>tbl_PH[[#This Row],[Item '#]]&amp;"     "&amp;tbl_PH[[#This Row],[Description]]&amp;"     ("&amp;tbl_PH[[#This Row],[Unit]]&amp;")"</f>
        <v xml:space="preserve">     Reinforced Portand Cement Concrete - RV Pads Class QC1 - 5"     (SY)</v>
      </c>
      <c r="I755" s="40">
        <v>39.380000000000003</v>
      </c>
      <c r="J755" s="40">
        <v>37.799999999999997</v>
      </c>
      <c r="K755" s="40">
        <v>38.270000000000003</v>
      </c>
      <c r="L755" s="40">
        <v>50</v>
      </c>
      <c r="M755" s="40">
        <v>75</v>
      </c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3"/>
      <c r="BD755" s="9"/>
      <c r="BE755" s="9"/>
      <c r="BF755" s="9"/>
      <c r="BG755" s="9"/>
      <c r="BH755" s="9"/>
      <c r="BI755" s="9"/>
    </row>
    <row r="756" spans="1:61" ht="18" customHeight="1" x14ac:dyDescent="0.3">
      <c r="A756" s="1">
        <v>2020</v>
      </c>
      <c r="C756" s="2" t="s">
        <v>6500</v>
      </c>
      <c r="D756" s="1" t="s">
        <v>48</v>
      </c>
      <c r="E756" s="3">
        <f>IFERROR(MIN(PH_Bidders),0)</f>
        <v>4.8499999999999996</v>
      </c>
      <c r="F756" s="3">
        <f>IFERROR(MAX(PH_Bidders),0)</f>
        <v>9</v>
      </c>
      <c r="G756" s="3">
        <f>IFERROR(AVERAGE(PH_Bidders),0)</f>
        <v>6.2799999999999994</v>
      </c>
      <c r="H756" s="40" t="str">
        <f>tbl_PH[[#This Row],[Item '#]]&amp;"     "&amp;tbl_PH[[#This Row],[Description]]&amp;"     ("&amp;tbl_PH[[#This Row],[Unit]]&amp;")"</f>
        <v xml:space="preserve">     Concrete Walk - 4"     (SF)</v>
      </c>
      <c r="I756" s="40">
        <v>5.39</v>
      </c>
      <c r="J756" s="40">
        <v>6.16</v>
      </c>
      <c r="K756" s="40">
        <v>4.8499999999999996</v>
      </c>
      <c r="L756" s="40">
        <v>9</v>
      </c>
      <c r="M756" s="40">
        <v>6</v>
      </c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3"/>
      <c r="BD756" s="9"/>
      <c r="BE756" s="9"/>
      <c r="BF756" s="9"/>
      <c r="BG756" s="9"/>
      <c r="BH756" s="9"/>
      <c r="BI756" s="9"/>
    </row>
    <row r="757" spans="1:61" ht="18" customHeight="1" x14ac:dyDescent="0.3">
      <c r="A757" s="1">
        <v>2020</v>
      </c>
      <c r="C757" s="2" t="s">
        <v>9142</v>
      </c>
      <c r="D757" s="1" t="s">
        <v>59</v>
      </c>
      <c r="E757" s="3">
        <f>IFERROR(MIN(PH_Bidders),0)</f>
        <v>100</v>
      </c>
      <c r="F757" s="3">
        <f>IFERROR(MAX(PH_Bidders),0)</f>
        <v>665</v>
      </c>
      <c r="G757" s="3">
        <f>IFERROR(AVERAGE(PH_Bidders),0)</f>
        <v>361.86400000000003</v>
      </c>
      <c r="H757" s="40" t="str">
        <f>tbl_PH[[#This Row],[Item '#]]&amp;"     "&amp;tbl_PH[[#This Row],[Description]]&amp;"     ("&amp;tbl_PH[[#This Row],[Unit]]&amp;")"</f>
        <v xml:space="preserve">     Traffic / Parking Signage     (EA)</v>
      </c>
      <c r="I757" s="40">
        <v>562.65</v>
      </c>
      <c r="J757" s="40">
        <v>665</v>
      </c>
      <c r="K757" s="40">
        <v>186.67</v>
      </c>
      <c r="L757" s="40">
        <v>100</v>
      </c>
      <c r="M757" s="40">
        <v>295</v>
      </c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3"/>
      <c r="BD757" s="9"/>
      <c r="BE757" s="9"/>
      <c r="BF757" s="9"/>
      <c r="BG757" s="9"/>
      <c r="BH757" s="9"/>
      <c r="BI757" s="9"/>
    </row>
    <row r="758" spans="1:61" ht="18" customHeight="1" x14ac:dyDescent="0.3">
      <c r="A758" s="1">
        <v>2020</v>
      </c>
      <c r="C758" s="2" t="s">
        <v>9143</v>
      </c>
      <c r="D758" s="1" t="s">
        <v>12</v>
      </c>
      <c r="E758" s="3">
        <f>IFERROR(MIN(PH_Bidders),0)</f>
        <v>17.89</v>
      </c>
      <c r="F758" s="3">
        <f>IFERROR(MAX(PH_Bidders),0)</f>
        <v>150</v>
      </c>
      <c r="G758" s="3">
        <f>IFERROR(AVERAGE(PH_Bidders),0)</f>
        <v>63.378</v>
      </c>
      <c r="H758" s="40" t="str">
        <f>tbl_PH[[#This Row],[Item '#]]&amp;"     "&amp;tbl_PH[[#This Row],[Description]]&amp;"     ("&amp;tbl_PH[[#This Row],[Unit]]&amp;")"</f>
        <v xml:space="preserve">     Concrete Curbing, integral to sidewalk     (LF)</v>
      </c>
      <c r="I758" s="40">
        <v>42</v>
      </c>
      <c r="J758" s="40">
        <v>42</v>
      </c>
      <c r="K758" s="40">
        <v>17.89</v>
      </c>
      <c r="L758" s="40">
        <v>150</v>
      </c>
      <c r="M758" s="40">
        <v>65</v>
      </c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3"/>
      <c r="BD758" s="9"/>
      <c r="BE758" s="9"/>
      <c r="BF758" s="9"/>
      <c r="BG758" s="9"/>
      <c r="BH758" s="9"/>
      <c r="BI758" s="9"/>
    </row>
    <row r="759" spans="1:61" ht="18" customHeight="1" x14ac:dyDescent="0.3">
      <c r="A759" s="1">
        <v>2020</v>
      </c>
      <c r="C759" s="2" t="s">
        <v>9144</v>
      </c>
      <c r="D759" s="1" t="s">
        <v>12</v>
      </c>
      <c r="E759" s="3">
        <f>IFERROR(MIN(PH_Bidders),0)</f>
        <v>1.1000000000000001</v>
      </c>
      <c r="F759" s="3">
        <f>IFERROR(MAX(PH_Bidders),0)</f>
        <v>15</v>
      </c>
      <c r="G759" s="3">
        <f>IFERROR(AVERAGE(PH_Bidders),0)</f>
        <v>6.4460000000000006</v>
      </c>
      <c r="H759" s="40" t="str">
        <f>tbl_PH[[#This Row],[Item '#]]&amp;"     "&amp;tbl_PH[[#This Row],[Description]]&amp;"     ("&amp;tbl_PH[[#This Row],[Unit]]&amp;")"</f>
        <v xml:space="preserve">     Traffic Painting, Crosswalk Striping     (LF)</v>
      </c>
      <c r="I759" s="40">
        <v>1.1000000000000001</v>
      </c>
      <c r="J759" s="40">
        <v>10</v>
      </c>
      <c r="K759" s="40">
        <v>1.1299999999999999</v>
      </c>
      <c r="L759" s="40">
        <v>15</v>
      </c>
      <c r="M759" s="40">
        <v>5</v>
      </c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3"/>
      <c r="BD759" s="9"/>
      <c r="BE759" s="9"/>
      <c r="BF759" s="9"/>
      <c r="BG759" s="9"/>
      <c r="BH759" s="9"/>
      <c r="BI759" s="9"/>
    </row>
    <row r="760" spans="1:61" ht="18" customHeight="1" x14ac:dyDescent="0.3">
      <c r="A760" s="1">
        <v>2020</v>
      </c>
      <c r="C760" s="2" t="s">
        <v>9145</v>
      </c>
      <c r="D760" s="1" t="s">
        <v>59</v>
      </c>
      <c r="E760" s="3">
        <f>IFERROR(MIN(PH_Bidders),0)</f>
        <v>148.5</v>
      </c>
      <c r="F760" s="3">
        <f>IFERROR(MAX(PH_Bidders),0)</f>
        <v>250</v>
      </c>
      <c r="G760" s="3">
        <f>IFERROR(AVERAGE(PH_Bidders),0)</f>
        <v>190.24600000000001</v>
      </c>
      <c r="H760" s="40" t="str">
        <f>tbl_PH[[#This Row],[Item '#]]&amp;"     "&amp;tbl_PH[[#This Row],[Description]]&amp;"     ("&amp;tbl_PH[[#This Row],[Unit]]&amp;")"</f>
        <v xml:space="preserve">     Traffic Painting, Handicap Symbol Marking, including loading stripe     (EA)</v>
      </c>
      <c r="I760" s="40">
        <v>148.5</v>
      </c>
      <c r="J760" s="40">
        <v>150</v>
      </c>
      <c r="K760" s="40">
        <v>152.72999999999999</v>
      </c>
      <c r="L760" s="40">
        <v>250</v>
      </c>
      <c r="M760" s="40">
        <v>250</v>
      </c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3"/>
      <c r="BD760" s="9"/>
      <c r="BE760" s="9"/>
      <c r="BF760" s="9"/>
      <c r="BG760" s="9"/>
      <c r="BH760" s="9"/>
      <c r="BI760" s="9"/>
    </row>
    <row r="761" spans="1:61" ht="18" customHeight="1" x14ac:dyDescent="0.3">
      <c r="A761" s="1">
        <v>2020</v>
      </c>
      <c r="C761" s="2" t="s">
        <v>9146</v>
      </c>
      <c r="D761" s="1" t="s">
        <v>48</v>
      </c>
      <c r="E761" s="3">
        <f>IFERROR(MIN(PH_Bidders),0)</f>
        <v>1.1000000000000001</v>
      </c>
      <c r="F761" s="3">
        <f>IFERROR(MAX(PH_Bidders),0)</f>
        <v>15</v>
      </c>
      <c r="G761" s="3">
        <f>IFERROR(AVERAGE(PH_Bidders),0)</f>
        <v>4.4459999999999997</v>
      </c>
      <c r="H761" s="40" t="str">
        <f>tbl_PH[[#This Row],[Item '#]]&amp;"     "&amp;tbl_PH[[#This Row],[Description]]&amp;"     ("&amp;tbl_PH[[#This Row],[Unit]]&amp;")"</f>
        <v xml:space="preserve">     Traffic Painting, Island Marking     (SF)</v>
      </c>
      <c r="I761" s="40">
        <v>1.1000000000000001</v>
      </c>
      <c r="J761" s="40">
        <v>2</v>
      </c>
      <c r="K761" s="40">
        <v>1.1299999999999999</v>
      </c>
      <c r="L761" s="40">
        <v>15</v>
      </c>
      <c r="M761" s="40">
        <v>3</v>
      </c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3"/>
      <c r="BD761" s="9"/>
      <c r="BE761" s="9"/>
      <c r="BF761" s="9"/>
      <c r="BG761" s="9"/>
      <c r="BH761" s="9"/>
      <c r="BI761" s="9"/>
    </row>
    <row r="762" spans="1:61" ht="18" customHeight="1" x14ac:dyDescent="0.3">
      <c r="A762" s="1">
        <v>2020</v>
      </c>
      <c r="C762" s="2" t="s">
        <v>9147</v>
      </c>
      <c r="D762" s="1" t="s">
        <v>12</v>
      </c>
      <c r="E762" s="3">
        <f>IFERROR(MIN(PH_Bidders),0)</f>
        <v>0.88</v>
      </c>
      <c r="F762" s="3">
        <f>IFERROR(MAX(PH_Bidders),0)</f>
        <v>40</v>
      </c>
      <c r="G762" s="3">
        <f>IFERROR(AVERAGE(PH_Bidders),0)</f>
        <v>8.9559999999999995</v>
      </c>
      <c r="H762" s="40" t="str">
        <f>tbl_PH[[#This Row],[Item '#]]&amp;"     "&amp;tbl_PH[[#This Row],[Description]]&amp;"     ("&amp;tbl_PH[[#This Row],[Unit]]&amp;")"</f>
        <v xml:space="preserve">     Traffic Painting, Parking Lot Stall Marking     (LF)</v>
      </c>
      <c r="I762" s="40">
        <v>0.88</v>
      </c>
      <c r="J762" s="40">
        <v>2</v>
      </c>
      <c r="K762" s="40">
        <v>0.9</v>
      </c>
      <c r="L762" s="40">
        <v>40</v>
      </c>
      <c r="M762" s="40">
        <v>1</v>
      </c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3"/>
      <c r="BD762" s="9"/>
      <c r="BE762" s="9"/>
      <c r="BF762" s="9"/>
      <c r="BG762" s="9"/>
      <c r="BH762" s="9"/>
      <c r="BI762" s="9"/>
    </row>
    <row r="763" spans="1:61" ht="18" customHeight="1" x14ac:dyDescent="0.3">
      <c r="A763" s="1">
        <v>2020</v>
      </c>
      <c r="C763" s="2" t="s">
        <v>4729</v>
      </c>
      <c r="D763" s="1" t="s">
        <v>21</v>
      </c>
      <c r="E763" s="3">
        <f>IFERROR(MIN(PH_Bidders),0)</f>
        <v>14.93</v>
      </c>
      <c r="F763" s="3">
        <f>IFERROR(MAX(PH_Bidders),0)</f>
        <v>89</v>
      </c>
      <c r="G763" s="3">
        <f>IFERROR(AVERAGE(PH_Bidders),0)</f>
        <v>55.39</v>
      </c>
      <c r="H763" s="40" t="str">
        <f>tbl_PH[[#This Row],[Item '#]]&amp;"     "&amp;tbl_PH[[#This Row],[Description]]&amp;"     ("&amp;tbl_PH[[#This Row],[Unit]]&amp;")"</f>
        <v xml:space="preserve">     Full Depth Subgrade Repair     (SY)</v>
      </c>
      <c r="I763" s="40">
        <v>64.02</v>
      </c>
      <c r="J763" s="40">
        <v>89</v>
      </c>
      <c r="K763" s="40">
        <v>14.93</v>
      </c>
      <c r="L763" s="40">
        <v>60</v>
      </c>
      <c r="M763" s="40">
        <v>49</v>
      </c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3"/>
      <c r="BD763" s="9"/>
      <c r="BE763" s="9"/>
      <c r="BF763" s="9"/>
      <c r="BG763" s="9"/>
      <c r="BH763" s="9"/>
      <c r="BI763" s="9"/>
    </row>
    <row r="764" spans="1:61" ht="18" customHeight="1" x14ac:dyDescent="0.3">
      <c r="A764" s="1">
        <v>2020</v>
      </c>
      <c r="C764" s="2" t="s">
        <v>2084</v>
      </c>
      <c r="D764" s="1" t="s">
        <v>59</v>
      </c>
      <c r="E764" s="3">
        <f>IFERROR(MIN(PH_Bidders),0)</f>
        <v>231</v>
      </c>
      <c r="F764" s="3">
        <f>IFERROR(MAX(PH_Bidders),0)</f>
        <v>1400</v>
      </c>
      <c r="G764" s="3">
        <f>IFERROR(AVERAGE(PH_Bidders),0)</f>
        <v>898.57199999999989</v>
      </c>
      <c r="H764" s="40" t="str">
        <f>tbl_PH[[#This Row],[Item '#]]&amp;"     "&amp;tbl_PH[[#This Row],[Description]]&amp;"     ("&amp;tbl_PH[[#This Row],[Unit]]&amp;")"</f>
        <v xml:space="preserve">     Detectable Warning     (EA)</v>
      </c>
      <c r="I764" s="40">
        <v>770</v>
      </c>
      <c r="J764" s="40">
        <v>231</v>
      </c>
      <c r="K764" s="40">
        <v>1316.86</v>
      </c>
      <c r="L764" s="40">
        <v>1400</v>
      </c>
      <c r="M764" s="40">
        <v>775</v>
      </c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3"/>
      <c r="BD764" s="9"/>
      <c r="BE764" s="9"/>
      <c r="BF764" s="9"/>
      <c r="BG764" s="9"/>
      <c r="BH764" s="9"/>
      <c r="BI764" s="9"/>
    </row>
    <row r="765" spans="1:61" ht="18" customHeight="1" x14ac:dyDescent="0.3">
      <c r="A765" s="1">
        <v>2020</v>
      </c>
      <c r="C765" s="2" t="s">
        <v>9148</v>
      </c>
      <c r="D765" s="1" t="s">
        <v>12</v>
      </c>
      <c r="E765" s="3">
        <f>IFERROR(MIN(PH_Bidders),0)</f>
        <v>72</v>
      </c>
      <c r="F765" s="3">
        <f>IFERROR(MAX(PH_Bidders),0)</f>
        <v>140.21</v>
      </c>
      <c r="G765" s="3">
        <f>IFERROR(AVERAGE(PH_Bidders),0)</f>
        <v>107.59200000000001</v>
      </c>
      <c r="H765" s="40" t="str">
        <f>tbl_PH[[#This Row],[Item '#]]&amp;"     "&amp;tbl_PH[[#This Row],[Description]]&amp;"     ("&amp;tbl_PH[[#This Row],[Unit]]&amp;")"</f>
        <v xml:space="preserve">     Sanitary Sewer Conduit - 8" SDR 35 PVC w/304 backfill - Installed Complete     (LF)</v>
      </c>
      <c r="I765" s="40">
        <v>105.75</v>
      </c>
      <c r="J765" s="40">
        <v>130</v>
      </c>
      <c r="K765" s="40">
        <v>140.21</v>
      </c>
      <c r="L765" s="40">
        <v>72</v>
      </c>
      <c r="M765" s="40">
        <v>90</v>
      </c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3"/>
      <c r="BD765" s="9"/>
      <c r="BE765" s="9"/>
      <c r="BF765" s="9"/>
      <c r="BG765" s="9"/>
      <c r="BH765" s="9"/>
      <c r="BI765" s="9"/>
    </row>
    <row r="766" spans="1:61" ht="18" customHeight="1" x14ac:dyDescent="0.3">
      <c r="A766" s="1">
        <v>2020</v>
      </c>
      <c r="C766" s="2" t="s">
        <v>9149</v>
      </c>
      <c r="D766" s="1" t="s">
        <v>12</v>
      </c>
      <c r="E766" s="3">
        <f>IFERROR(MIN(PH_Bidders),0)</f>
        <v>45</v>
      </c>
      <c r="F766" s="3">
        <f>IFERROR(MAX(PH_Bidders),0)</f>
        <v>94.86</v>
      </c>
      <c r="G766" s="3">
        <f>IFERROR(AVERAGE(PH_Bidders),0)</f>
        <v>64.510000000000005</v>
      </c>
      <c r="H766" s="40" t="str">
        <f>tbl_PH[[#This Row],[Item '#]]&amp;"     "&amp;tbl_PH[[#This Row],[Description]]&amp;"     ("&amp;tbl_PH[[#This Row],[Unit]]&amp;")"</f>
        <v xml:space="preserve">     Sanitary Sewer Conduit - 8" SDR 35 PVC w/native backfill - Installed Complete     (LF)</v>
      </c>
      <c r="I766" s="40">
        <v>57.19</v>
      </c>
      <c r="J766" s="40">
        <v>45.5</v>
      </c>
      <c r="K766" s="40">
        <v>94.86</v>
      </c>
      <c r="L766" s="40">
        <v>45</v>
      </c>
      <c r="M766" s="40">
        <v>80</v>
      </c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3"/>
      <c r="BD766" s="9"/>
      <c r="BE766" s="9"/>
      <c r="BF766" s="9"/>
      <c r="BG766" s="9"/>
      <c r="BH766" s="9"/>
      <c r="BI766" s="9"/>
    </row>
    <row r="767" spans="1:61" ht="18" customHeight="1" x14ac:dyDescent="0.3">
      <c r="A767" s="1">
        <v>2020</v>
      </c>
      <c r="C767" s="2" t="s">
        <v>5087</v>
      </c>
      <c r="D767" s="1" t="s">
        <v>59</v>
      </c>
      <c r="E767" s="3">
        <f>IFERROR(MIN(PH_Bidders),0)</f>
        <v>3000</v>
      </c>
      <c r="F767" s="3">
        <f>IFERROR(MAX(PH_Bidders),0)</f>
        <v>4293.5</v>
      </c>
      <c r="G767" s="3">
        <f>IFERROR(AVERAGE(PH_Bidders),0)</f>
        <v>3562.3540000000003</v>
      </c>
      <c r="H767" s="40" t="str">
        <f>tbl_PH[[#This Row],[Item '#]]&amp;"     "&amp;tbl_PH[[#This Row],[Description]]&amp;"     ("&amp;tbl_PH[[#This Row],[Unit]]&amp;")"</f>
        <v xml:space="preserve">     Sanitary - 48" Manhole     (EA)</v>
      </c>
      <c r="I767" s="40">
        <v>4293.5</v>
      </c>
      <c r="J767" s="40">
        <v>3620</v>
      </c>
      <c r="K767" s="40">
        <v>3598.27</v>
      </c>
      <c r="L767" s="40">
        <v>3300</v>
      </c>
      <c r="M767" s="40">
        <v>3000</v>
      </c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3"/>
      <c r="BD767" s="9"/>
      <c r="BE767" s="9"/>
      <c r="BF767" s="9"/>
      <c r="BG767" s="9"/>
      <c r="BH767" s="9"/>
      <c r="BI767" s="9"/>
    </row>
    <row r="768" spans="1:61" ht="18" customHeight="1" x14ac:dyDescent="0.3">
      <c r="A768" s="1">
        <v>2020</v>
      </c>
      <c r="C768" s="2" t="s">
        <v>9150</v>
      </c>
      <c r="D768" s="1" t="s">
        <v>59</v>
      </c>
      <c r="E768" s="3">
        <f>IFERROR(MIN(PH_Bidders),0)</f>
        <v>3900</v>
      </c>
      <c r="F768" s="3">
        <f>IFERROR(MAX(PH_Bidders),0)</f>
        <v>6789.2</v>
      </c>
      <c r="G768" s="3">
        <f>IFERROR(AVERAGE(PH_Bidders),0)</f>
        <v>5462.04</v>
      </c>
      <c r="H768" s="40" t="str">
        <f>tbl_PH[[#This Row],[Item '#]]&amp;"     "&amp;tbl_PH[[#This Row],[Description]]&amp;"     ("&amp;tbl_PH[[#This Row],[Unit]]&amp;")"</f>
        <v xml:space="preserve">     Sanitary - 48" Manhole on existing 8" main     (EA)</v>
      </c>
      <c r="I768" s="40">
        <v>6789.2</v>
      </c>
      <c r="J768" s="40">
        <v>6775</v>
      </c>
      <c r="K768" s="40">
        <v>5046</v>
      </c>
      <c r="L768" s="40">
        <v>4800</v>
      </c>
      <c r="M768" s="40">
        <v>3900</v>
      </c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3"/>
      <c r="BD768" s="9"/>
      <c r="BE768" s="9"/>
      <c r="BF768" s="9"/>
      <c r="BG768" s="9"/>
      <c r="BH768" s="9"/>
      <c r="BI768" s="9"/>
    </row>
    <row r="769" spans="1:61" ht="18" customHeight="1" x14ac:dyDescent="0.3">
      <c r="A769" s="1">
        <v>2020</v>
      </c>
      <c r="C769" s="2" t="s">
        <v>6060</v>
      </c>
      <c r="D769" s="1" t="s">
        <v>12</v>
      </c>
      <c r="E769" s="3">
        <f>IFERROR(MIN(PH_Bidders),0)</f>
        <v>55</v>
      </c>
      <c r="F769" s="3">
        <f>IFERROR(MAX(PH_Bidders),0)</f>
        <v>92</v>
      </c>
      <c r="G769" s="3">
        <f>IFERROR(AVERAGE(PH_Bidders),0)</f>
        <v>75.334000000000003</v>
      </c>
      <c r="H769" s="40" t="str">
        <f>tbl_PH[[#This Row],[Item '#]]&amp;"     "&amp;tbl_PH[[#This Row],[Description]]&amp;"     ("&amp;tbl_PH[[#This Row],[Unit]]&amp;")"</f>
        <v xml:space="preserve">     Sanitary Lateral w/304 backfill (4" PVC lateral, wye connection, connection cap, cleanout)     (LF)</v>
      </c>
      <c r="I769" s="40">
        <v>67.73</v>
      </c>
      <c r="J769" s="40">
        <v>92</v>
      </c>
      <c r="K769" s="40">
        <v>91.94</v>
      </c>
      <c r="L769" s="40">
        <v>55</v>
      </c>
      <c r="M769" s="40">
        <v>70</v>
      </c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3"/>
      <c r="BD769" s="9"/>
      <c r="BE769" s="9"/>
      <c r="BF769" s="9"/>
      <c r="BG769" s="9"/>
      <c r="BH769" s="9"/>
      <c r="BI769" s="9"/>
    </row>
    <row r="770" spans="1:61" ht="18" customHeight="1" x14ac:dyDescent="0.3">
      <c r="A770" s="1">
        <v>2020</v>
      </c>
      <c r="C770" s="2" t="s">
        <v>6061</v>
      </c>
      <c r="D770" s="1" t="s">
        <v>12</v>
      </c>
      <c r="E770" s="3">
        <f>IFERROR(MIN(PH_Bidders),0)</f>
        <v>38.47</v>
      </c>
      <c r="F770" s="3">
        <f>IFERROR(MAX(PH_Bidders),0)</f>
        <v>60</v>
      </c>
      <c r="G770" s="3">
        <f>IFERROR(AVERAGE(PH_Bidders),0)</f>
        <v>45.892000000000003</v>
      </c>
      <c r="H770" s="40" t="str">
        <f>tbl_PH[[#This Row],[Item '#]]&amp;"     "&amp;tbl_PH[[#This Row],[Description]]&amp;"     ("&amp;tbl_PH[[#This Row],[Unit]]&amp;")"</f>
        <v xml:space="preserve">     Sanitary Lateral w/native backfill (4" PVC lateral, wye connection, connection cap, cleanout)     (LF)</v>
      </c>
      <c r="I770" s="40">
        <v>39.99</v>
      </c>
      <c r="J770" s="40">
        <v>46</v>
      </c>
      <c r="K770" s="40">
        <v>38.47</v>
      </c>
      <c r="L770" s="40">
        <v>45</v>
      </c>
      <c r="M770" s="40">
        <v>60</v>
      </c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3"/>
      <c r="BD770" s="9"/>
      <c r="BE770" s="9"/>
      <c r="BF770" s="9"/>
      <c r="BG770" s="9"/>
      <c r="BH770" s="9"/>
      <c r="BI770" s="9"/>
    </row>
    <row r="771" spans="1:61" ht="18" customHeight="1" x14ac:dyDescent="0.3">
      <c r="A771" s="1">
        <v>2020</v>
      </c>
      <c r="C771" s="2" t="s">
        <v>9151</v>
      </c>
      <c r="D771" s="1" t="s">
        <v>12</v>
      </c>
      <c r="E771" s="3">
        <f>IFERROR(MIN(PH_Bidders),0)</f>
        <v>32</v>
      </c>
      <c r="F771" s="3">
        <f>IFERROR(MAX(PH_Bidders),0)</f>
        <v>70</v>
      </c>
      <c r="G771" s="3">
        <f>IFERROR(AVERAGE(PH_Bidders),0)</f>
        <v>50.847999999999999</v>
      </c>
      <c r="H771" s="40" t="str">
        <f>tbl_PH[[#This Row],[Item '#]]&amp;"     "&amp;tbl_PH[[#This Row],[Description]]&amp;"     ("&amp;tbl_PH[[#This Row],[Unit]]&amp;")"</f>
        <v xml:space="preserve">     Storm Sewer Conduit - 12" - Installed Complete     (LF)</v>
      </c>
      <c r="I771" s="40">
        <v>47.56</v>
      </c>
      <c r="J771" s="40">
        <v>46</v>
      </c>
      <c r="K771" s="40">
        <v>58.68</v>
      </c>
      <c r="L771" s="40">
        <v>32</v>
      </c>
      <c r="M771" s="40">
        <v>70</v>
      </c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3"/>
      <c r="BD771" s="9"/>
      <c r="BE771" s="9"/>
      <c r="BF771" s="9"/>
      <c r="BG771" s="9"/>
      <c r="BH771" s="9"/>
      <c r="BI771" s="9"/>
    </row>
    <row r="772" spans="1:61" ht="18" customHeight="1" x14ac:dyDescent="0.3">
      <c r="A772" s="1">
        <v>2020</v>
      </c>
      <c r="C772" s="2" t="s">
        <v>9152</v>
      </c>
      <c r="D772" s="1" t="s">
        <v>12</v>
      </c>
      <c r="E772" s="3">
        <f>IFERROR(MIN(PH_Bidders),0)</f>
        <v>45</v>
      </c>
      <c r="F772" s="3">
        <f>IFERROR(MAX(PH_Bidders),0)</f>
        <v>90</v>
      </c>
      <c r="G772" s="3">
        <f>IFERROR(AVERAGE(PH_Bidders),0)</f>
        <v>64.364000000000004</v>
      </c>
      <c r="H772" s="40" t="str">
        <f>tbl_PH[[#This Row],[Item '#]]&amp;"     "&amp;tbl_PH[[#This Row],[Description]]&amp;"     ("&amp;tbl_PH[[#This Row],[Unit]]&amp;")"</f>
        <v xml:space="preserve">     Storm Sewer Conduit - 18" - Installed Complete     (LF)</v>
      </c>
      <c r="I772" s="40">
        <v>59.03</v>
      </c>
      <c r="J772" s="40">
        <v>51</v>
      </c>
      <c r="K772" s="40">
        <v>76.790000000000006</v>
      </c>
      <c r="L772" s="40">
        <v>45</v>
      </c>
      <c r="M772" s="40">
        <v>90</v>
      </c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3"/>
      <c r="BD772" s="9"/>
      <c r="BE772" s="9"/>
      <c r="BF772" s="9"/>
      <c r="BG772" s="9"/>
      <c r="BH772" s="9"/>
      <c r="BI772" s="9"/>
    </row>
    <row r="773" spans="1:61" ht="18" customHeight="1" x14ac:dyDescent="0.3">
      <c r="A773" s="1">
        <v>2020</v>
      </c>
      <c r="C773" s="2" t="s">
        <v>5114</v>
      </c>
      <c r="D773" s="1" t="s">
        <v>59</v>
      </c>
      <c r="E773" s="3">
        <f>IFERROR(MIN(PH_Bidders),0)</f>
        <v>1000</v>
      </c>
      <c r="F773" s="3">
        <f>IFERROR(MAX(PH_Bidders),0)</f>
        <v>2418.2199999999998</v>
      </c>
      <c r="G773" s="3">
        <f>IFERROR(AVERAGE(PH_Bidders),0)</f>
        <v>1608.674</v>
      </c>
      <c r="H773" s="40" t="str">
        <f>tbl_PH[[#This Row],[Item '#]]&amp;"     "&amp;tbl_PH[[#This Row],[Description]]&amp;"     ("&amp;tbl_PH[[#This Row],[Unit]]&amp;")"</f>
        <v xml:space="preserve">     Storm Catch Basin 2 x 2-B     (EA)</v>
      </c>
      <c r="I773" s="40">
        <v>2075.15</v>
      </c>
      <c r="J773" s="40">
        <v>1150</v>
      </c>
      <c r="K773" s="40">
        <v>2418.2199999999998</v>
      </c>
      <c r="L773" s="40">
        <v>1400</v>
      </c>
      <c r="M773" s="40">
        <v>1000</v>
      </c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3"/>
      <c r="BD773" s="9"/>
      <c r="BE773" s="9"/>
      <c r="BF773" s="9"/>
      <c r="BG773" s="9"/>
      <c r="BH773" s="9"/>
      <c r="BI773" s="9"/>
    </row>
    <row r="774" spans="1:61" ht="18" customHeight="1" x14ac:dyDescent="0.3">
      <c r="A774" s="1">
        <v>2020</v>
      </c>
      <c r="C774" s="2" t="s">
        <v>9153</v>
      </c>
      <c r="D774" s="1" t="s">
        <v>59</v>
      </c>
      <c r="E774" s="3">
        <f>IFERROR(MIN(PH_Bidders),0)</f>
        <v>1250</v>
      </c>
      <c r="F774" s="3">
        <f>IFERROR(MAX(PH_Bidders),0)</f>
        <v>2806.1</v>
      </c>
      <c r="G774" s="3">
        <f>IFERROR(AVERAGE(PH_Bidders),0)</f>
        <v>1959.0060000000001</v>
      </c>
      <c r="H774" s="40" t="str">
        <f>tbl_PH[[#This Row],[Item '#]]&amp;"     "&amp;tbl_PH[[#This Row],[Description]]&amp;"     ("&amp;tbl_PH[[#This Row],[Unit]]&amp;")"</f>
        <v xml:space="preserve">     Storm Catch Basin 2 x 3     (EA)</v>
      </c>
      <c r="I774" s="40">
        <v>2806.1</v>
      </c>
      <c r="J774" s="40">
        <v>1650</v>
      </c>
      <c r="K774" s="40">
        <v>2488.9299999999998</v>
      </c>
      <c r="L774" s="40">
        <v>1600</v>
      </c>
      <c r="M774" s="40">
        <v>1250</v>
      </c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3"/>
      <c r="BD774" s="9"/>
      <c r="BE774" s="9"/>
      <c r="BF774" s="9"/>
      <c r="BG774" s="9"/>
      <c r="BH774" s="9"/>
      <c r="BI774" s="9"/>
    </row>
    <row r="775" spans="1:61" ht="18" customHeight="1" x14ac:dyDescent="0.3">
      <c r="A775" s="1">
        <v>2020</v>
      </c>
      <c r="C775" s="2" t="s">
        <v>9154</v>
      </c>
      <c r="D775" s="1" t="s">
        <v>59</v>
      </c>
      <c r="E775" s="3">
        <f>IFERROR(MIN(PH_Bidders),0)</f>
        <v>600</v>
      </c>
      <c r="F775" s="3">
        <f>IFERROR(MAX(PH_Bidders),0)</f>
        <v>2400</v>
      </c>
      <c r="G775" s="3">
        <f>IFERROR(AVERAGE(PH_Bidders),0)</f>
        <v>1329.7380000000001</v>
      </c>
      <c r="H775" s="40" t="str">
        <f>tbl_PH[[#This Row],[Item '#]]&amp;"     "&amp;tbl_PH[[#This Row],[Description]]&amp;"     ("&amp;tbl_PH[[#This Row],[Unit]]&amp;")"</f>
        <v xml:space="preserve">     Precast Headwall &amp; endwall including outlet protection     (EA)</v>
      </c>
      <c r="I775" s="40">
        <v>1372.93</v>
      </c>
      <c r="J775" s="40">
        <v>2400</v>
      </c>
      <c r="K775" s="40">
        <v>775.76</v>
      </c>
      <c r="L775" s="40">
        <v>1500</v>
      </c>
      <c r="M775" s="40">
        <v>600</v>
      </c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3"/>
      <c r="BD775" s="9"/>
      <c r="BE775" s="9"/>
      <c r="BF775" s="9"/>
      <c r="BG775" s="9"/>
      <c r="BH775" s="9"/>
      <c r="BI775" s="9"/>
    </row>
    <row r="776" spans="1:61" ht="18" customHeight="1" x14ac:dyDescent="0.3">
      <c r="A776" s="1">
        <v>2020</v>
      </c>
      <c r="C776" s="2" t="s">
        <v>9155</v>
      </c>
      <c r="D776" s="1" t="s">
        <v>59</v>
      </c>
      <c r="E776" s="3">
        <f>IFERROR(MIN(PH_Bidders),0)</f>
        <v>200</v>
      </c>
      <c r="F776" s="3">
        <f>IFERROR(MAX(PH_Bidders),0)</f>
        <v>2900</v>
      </c>
      <c r="G776" s="3">
        <f>IFERROR(AVERAGE(PH_Bidders),0)</f>
        <v>1342.9639999999999</v>
      </c>
      <c r="H776" s="40" t="str">
        <f>tbl_PH[[#This Row],[Item '#]]&amp;"     "&amp;tbl_PH[[#This Row],[Description]]&amp;"     ("&amp;tbl_PH[[#This Row],[Unit]]&amp;")"</f>
        <v xml:space="preserve">     Storm Outlet Structure, orfice plate     (EA)</v>
      </c>
      <c r="I776" s="40">
        <v>225.5</v>
      </c>
      <c r="J776" s="40">
        <v>1500</v>
      </c>
      <c r="K776" s="40">
        <v>1889.32</v>
      </c>
      <c r="L776" s="40">
        <v>200</v>
      </c>
      <c r="M776" s="40">
        <v>2900</v>
      </c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3"/>
      <c r="BD776" s="9"/>
      <c r="BE776" s="9"/>
      <c r="BF776" s="9"/>
      <c r="BG776" s="9"/>
      <c r="BH776" s="9"/>
      <c r="BI776" s="9"/>
    </row>
    <row r="777" spans="1:61" ht="18" customHeight="1" x14ac:dyDescent="0.3">
      <c r="A777" s="1">
        <v>2020</v>
      </c>
      <c r="C777" s="2" t="s">
        <v>9156</v>
      </c>
      <c r="D777" s="1" t="s">
        <v>12</v>
      </c>
      <c r="E777" s="3">
        <f>IFERROR(MIN(PH_Bidders),0)</f>
        <v>35</v>
      </c>
      <c r="F777" s="3">
        <f>IFERROR(MAX(PH_Bidders),0)</f>
        <v>40</v>
      </c>
      <c r="G777" s="3">
        <f>IFERROR(AVERAGE(PH_Bidders),0)</f>
        <v>38.287999999999997</v>
      </c>
      <c r="H777" s="40" t="str">
        <f>tbl_PH[[#This Row],[Item '#]]&amp;"     "&amp;tbl_PH[[#This Row],[Description]]&amp;"     ("&amp;tbl_PH[[#This Row],[Unit]]&amp;")"</f>
        <v xml:space="preserve">     Primary Electrical Underground Conduit &amp; Trench Installation (2-6" schedule 80 conduits)      (LF)</v>
      </c>
      <c r="I777" s="40">
        <v>39.35</v>
      </c>
      <c r="J777" s="40">
        <v>37.5</v>
      </c>
      <c r="K777" s="40">
        <v>39.590000000000003</v>
      </c>
      <c r="L777" s="40">
        <v>40</v>
      </c>
      <c r="M777" s="40">
        <v>35</v>
      </c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3"/>
      <c r="BD777" s="9"/>
      <c r="BE777" s="9"/>
      <c r="BF777" s="9"/>
      <c r="BG777" s="9"/>
      <c r="BH777" s="9"/>
      <c r="BI777" s="9"/>
    </row>
    <row r="778" spans="1:61" ht="18" customHeight="1" x14ac:dyDescent="0.3">
      <c r="A778" s="1">
        <v>2020</v>
      </c>
      <c r="C778" s="2" t="s">
        <v>9157</v>
      </c>
      <c r="D778" s="1" t="s">
        <v>9</v>
      </c>
      <c r="E778" s="3">
        <f>IFERROR(MIN(PH_Bidders),0)</f>
        <v>4500</v>
      </c>
      <c r="F778" s="3">
        <f>IFERROR(MAX(PH_Bidders),0)</f>
        <v>6311.8</v>
      </c>
      <c r="G778" s="3">
        <f>IFERROR(AVERAGE(PH_Bidders),0)</f>
        <v>5445.96</v>
      </c>
      <c r="H778" s="40" t="str">
        <f>tbl_PH[[#This Row],[Item '#]]&amp;"     "&amp;tbl_PH[[#This Row],[Description]]&amp;"     ("&amp;tbl_PH[[#This Row],[Unit]]&amp;")"</f>
        <v xml:space="preserve">     Underground Electrical Service to Maintenance building, furnish &amp; install complete, including reconnection     (LS)</v>
      </c>
      <c r="I778" s="40">
        <v>6311.8</v>
      </c>
      <c r="J778" s="40">
        <v>5927</v>
      </c>
      <c r="K778" s="40">
        <v>5091</v>
      </c>
      <c r="L778" s="40">
        <v>5400</v>
      </c>
      <c r="M778" s="40">
        <v>4500</v>
      </c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3"/>
      <c r="BD778" s="9"/>
      <c r="BE778" s="9"/>
      <c r="BF778" s="9"/>
      <c r="BG778" s="9"/>
      <c r="BH778" s="9"/>
      <c r="BI778" s="9"/>
    </row>
    <row r="779" spans="1:61" ht="18" customHeight="1" x14ac:dyDescent="0.3">
      <c r="A779" s="1">
        <v>2020</v>
      </c>
      <c r="C779" s="2" t="s">
        <v>9158</v>
      </c>
      <c r="D779" s="1" t="s">
        <v>12</v>
      </c>
      <c r="E779" s="3">
        <f>IFERROR(MIN(PH_Bidders),0)</f>
        <v>60.03</v>
      </c>
      <c r="F779" s="3">
        <f>IFERROR(MAX(PH_Bidders),0)</f>
        <v>96</v>
      </c>
      <c r="G779" s="3">
        <f>IFERROR(AVERAGE(PH_Bidders),0)</f>
        <v>82.853999999999999</v>
      </c>
      <c r="H779" s="40" t="str">
        <f>tbl_PH[[#This Row],[Item '#]]&amp;"     "&amp;tbl_PH[[#This Row],[Description]]&amp;"     ("&amp;tbl_PH[[#This Row],[Unit]]&amp;")"</f>
        <v xml:space="preserve">     Secondary Electrical Underground Conduit &amp; Trench (Secondary 13-3")     (LF)</v>
      </c>
      <c r="I779" s="40">
        <v>60.03</v>
      </c>
      <c r="J779" s="40">
        <v>96</v>
      </c>
      <c r="K779" s="40">
        <v>88.24</v>
      </c>
      <c r="L779" s="40">
        <v>92</v>
      </c>
      <c r="M779" s="40">
        <v>78</v>
      </c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3"/>
      <c r="BD779" s="9"/>
      <c r="BE779" s="9"/>
      <c r="BF779" s="9"/>
      <c r="BG779" s="9"/>
      <c r="BH779" s="9"/>
      <c r="BI779" s="9"/>
    </row>
    <row r="780" spans="1:61" ht="18" customHeight="1" x14ac:dyDescent="0.3">
      <c r="A780" s="1">
        <v>2020</v>
      </c>
      <c r="C780" s="2" t="s">
        <v>9159</v>
      </c>
      <c r="D780" s="1" t="s">
        <v>12</v>
      </c>
      <c r="E780" s="3">
        <f>IFERROR(MIN(PH_Bidders),0)</f>
        <v>37.71</v>
      </c>
      <c r="F780" s="3">
        <f>IFERROR(MAX(PH_Bidders),0)</f>
        <v>63</v>
      </c>
      <c r="G780" s="3">
        <f>IFERROR(AVERAGE(PH_Bidders),0)</f>
        <v>50.124000000000002</v>
      </c>
      <c r="H780" s="40" t="str">
        <f>tbl_PH[[#This Row],[Item '#]]&amp;"     "&amp;tbl_PH[[#This Row],[Description]]&amp;"     ("&amp;tbl_PH[[#This Row],[Unit]]&amp;")"</f>
        <v xml:space="preserve">     Secondary Electrical Underground Conduit &amp; Trench (Secondary 9-3")     (LF)</v>
      </c>
      <c r="I780" s="40">
        <v>37.71</v>
      </c>
      <c r="J780" s="40">
        <v>63</v>
      </c>
      <c r="K780" s="40">
        <v>50.91</v>
      </c>
      <c r="L780" s="40">
        <v>54</v>
      </c>
      <c r="M780" s="40">
        <v>45</v>
      </c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3"/>
      <c r="BD780" s="9"/>
      <c r="BE780" s="9"/>
      <c r="BF780" s="9"/>
      <c r="BG780" s="9"/>
      <c r="BH780" s="9"/>
      <c r="BI780" s="9"/>
    </row>
    <row r="781" spans="1:61" ht="18" customHeight="1" x14ac:dyDescent="0.3">
      <c r="A781" s="1">
        <v>2020</v>
      </c>
      <c r="C781" s="2" t="s">
        <v>9160</v>
      </c>
      <c r="D781" s="1" t="s">
        <v>12</v>
      </c>
      <c r="E781" s="3">
        <f>IFERROR(MIN(PH_Bidders),0)</f>
        <v>42</v>
      </c>
      <c r="F781" s="3">
        <f>IFERROR(MAX(PH_Bidders),0)</f>
        <v>72</v>
      </c>
      <c r="G781" s="3">
        <f>IFERROR(AVERAGE(PH_Bidders),0)</f>
        <v>59.058000000000007</v>
      </c>
      <c r="H781" s="40" t="str">
        <f>tbl_PH[[#This Row],[Item '#]]&amp;"     "&amp;tbl_PH[[#This Row],[Description]]&amp;"     ("&amp;tbl_PH[[#This Row],[Unit]]&amp;")"</f>
        <v xml:space="preserve">     Secondary Electrical Underground Conduit &amp; Trench (Secondary 6-3")     (LF)</v>
      </c>
      <c r="I781" s="40">
        <v>42</v>
      </c>
      <c r="J781" s="40">
        <v>51</v>
      </c>
      <c r="K781" s="40">
        <v>69.290000000000006</v>
      </c>
      <c r="L781" s="40">
        <v>72</v>
      </c>
      <c r="M781" s="40">
        <v>61</v>
      </c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3"/>
      <c r="BD781" s="9"/>
      <c r="BE781" s="9"/>
      <c r="BF781" s="9"/>
      <c r="BG781" s="9"/>
      <c r="BH781" s="9"/>
      <c r="BI781" s="9"/>
    </row>
    <row r="782" spans="1:61" ht="18" customHeight="1" x14ac:dyDescent="0.3">
      <c r="A782" s="1">
        <v>2020</v>
      </c>
      <c r="C782" s="2" t="s">
        <v>9161</v>
      </c>
      <c r="D782" s="1" t="s">
        <v>12</v>
      </c>
      <c r="E782" s="3">
        <f>IFERROR(MIN(PH_Bidders),0)</f>
        <v>31.4</v>
      </c>
      <c r="F782" s="3">
        <f>IFERROR(MAX(PH_Bidders),0)</f>
        <v>40</v>
      </c>
      <c r="G782" s="3">
        <f>IFERROR(AVERAGE(PH_Bidders),0)</f>
        <v>35.422000000000004</v>
      </c>
      <c r="H782" s="40" t="str">
        <f>tbl_PH[[#This Row],[Item '#]]&amp;"     "&amp;tbl_PH[[#This Row],[Description]]&amp;"     ("&amp;tbl_PH[[#This Row],[Unit]]&amp;")"</f>
        <v xml:space="preserve">     Secondary Electrical Underground Conduit &amp; Trench (Secondary 4-3")     (LF)</v>
      </c>
      <c r="I782" s="40">
        <v>31.4</v>
      </c>
      <c r="J782" s="40">
        <v>35</v>
      </c>
      <c r="K782" s="40">
        <v>37.71</v>
      </c>
      <c r="L782" s="40">
        <v>40</v>
      </c>
      <c r="M782" s="40">
        <v>33</v>
      </c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3"/>
      <c r="BD782" s="9"/>
      <c r="BE782" s="9"/>
      <c r="BF782" s="9"/>
      <c r="BG782" s="9"/>
      <c r="BH782" s="9"/>
      <c r="BI782" s="9"/>
    </row>
    <row r="783" spans="1:61" ht="18" customHeight="1" x14ac:dyDescent="0.3">
      <c r="A783" s="1">
        <v>2020</v>
      </c>
      <c r="C783" s="2" t="s">
        <v>9162</v>
      </c>
      <c r="D783" s="1" t="s">
        <v>12</v>
      </c>
      <c r="E783" s="3">
        <f>IFERROR(MIN(PH_Bidders),0)</f>
        <v>17.329999999999998</v>
      </c>
      <c r="F783" s="3">
        <f>IFERROR(MAX(PH_Bidders),0)</f>
        <v>30</v>
      </c>
      <c r="G783" s="3">
        <f>IFERROR(AVERAGE(PH_Bidders),0)</f>
        <v>24.387999999999998</v>
      </c>
      <c r="H783" s="40" t="str">
        <f>tbl_PH[[#This Row],[Item '#]]&amp;"     "&amp;tbl_PH[[#This Row],[Description]]&amp;"     ("&amp;tbl_PH[[#This Row],[Unit]]&amp;")"</f>
        <v xml:space="preserve">     Secondary Electrical Underground Conduit &amp; Trench (Secondary 2-3")     (LF)</v>
      </c>
      <c r="I783" s="40">
        <v>23.46</v>
      </c>
      <c r="J783" s="40">
        <v>17.329999999999998</v>
      </c>
      <c r="K783" s="40">
        <v>27.15</v>
      </c>
      <c r="L783" s="40">
        <v>30</v>
      </c>
      <c r="M783" s="40">
        <v>24</v>
      </c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3"/>
      <c r="BD783" s="9"/>
      <c r="BE783" s="9"/>
      <c r="BF783" s="9"/>
      <c r="BG783" s="9"/>
      <c r="BH783" s="9"/>
      <c r="BI783" s="9"/>
    </row>
    <row r="784" spans="1:61" ht="18" customHeight="1" x14ac:dyDescent="0.3">
      <c r="A784" s="1">
        <v>2020</v>
      </c>
      <c r="C784" s="2" t="s">
        <v>9163</v>
      </c>
      <c r="D784" s="1" t="s">
        <v>12</v>
      </c>
      <c r="E784" s="3">
        <f>IFERROR(MIN(PH_Bidders),0)</f>
        <v>19.5</v>
      </c>
      <c r="F784" s="3">
        <f>IFERROR(MAX(PH_Bidders),0)</f>
        <v>23</v>
      </c>
      <c r="G784" s="3">
        <f>IFERROR(AVERAGE(PH_Bidders),0)</f>
        <v>21.258000000000003</v>
      </c>
      <c r="H784" s="40" t="str">
        <f>tbl_PH[[#This Row],[Item '#]]&amp;"     "&amp;tbl_PH[[#This Row],[Description]]&amp;"     ("&amp;tbl_PH[[#This Row],[Unit]]&amp;")"</f>
        <v xml:space="preserve">     Secondary Electrical Underground Conduit &amp; Trench (Secondary 1-3")     (LF)</v>
      </c>
      <c r="I784" s="40">
        <v>20.13</v>
      </c>
      <c r="J784" s="40">
        <v>21.6</v>
      </c>
      <c r="K784" s="40">
        <v>22.06</v>
      </c>
      <c r="L784" s="40">
        <v>23</v>
      </c>
      <c r="M784" s="40">
        <v>19.5</v>
      </c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3"/>
      <c r="BD784" s="9"/>
      <c r="BE784" s="9"/>
      <c r="BF784" s="9"/>
      <c r="BG784" s="9"/>
      <c r="BH784" s="9"/>
      <c r="BI784" s="9"/>
    </row>
    <row r="785" spans="1:61" ht="18" customHeight="1" x14ac:dyDescent="0.3">
      <c r="A785" s="1">
        <v>2020</v>
      </c>
      <c r="C785" s="2" t="s">
        <v>9164</v>
      </c>
      <c r="D785" s="1" t="s">
        <v>59</v>
      </c>
      <c r="E785" s="3">
        <f>IFERROR(MIN(PH_Bidders),0)</f>
        <v>12000</v>
      </c>
      <c r="F785" s="3">
        <f>IFERROR(MAX(PH_Bidders),0)</f>
        <v>17726</v>
      </c>
      <c r="G785" s="3">
        <f>IFERROR(AVERAGE(PH_Bidders),0)</f>
        <v>14166.4</v>
      </c>
      <c r="H785" s="40" t="str">
        <f>tbl_PH[[#This Row],[Item '#]]&amp;"     "&amp;tbl_PH[[#This Row],[Description]]&amp;"     ("&amp;tbl_PH[[#This Row],[Unit]]&amp;")"</f>
        <v xml:space="preserve">     Main Distribution Panels (including grounding and equipment)     (EA)</v>
      </c>
      <c r="I785" s="40">
        <v>13530</v>
      </c>
      <c r="J785" s="40">
        <v>17726</v>
      </c>
      <c r="K785" s="40">
        <v>13576</v>
      </c>
      <c r="L785" s="40">
        <v>14000</v>
      </c>
      <c r="M785" s="40">
        <v>12000</v>
      </c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3"/>
      <c r="BD785" s="9"/>
      <c r="BE785" s="9"/>
      <c r="BF785" s="9"/>
      <c r="BG785" s="9"/>
      <c r="BH785" s="9"/>
      <c r="BI785" s="9"/>
    </row>
    <row r="786" spans="1:61" ht="18" customHeight="1" x14ac:dyDescent="0.3">
      <c r="A786" s="1">
        <v>2020</v>
      </c>
      <c r="C786" s="2" t="s">
        <v>5094</v>
      </c>
      <c r="D786" s="1" t="s">
        <v>59</v>
      </c>
      <c r="E786" s="3">
        <f>IFERROR(MIN(PH_Bidders),0)</f>
        <v>100</v>
      </c>
      <c r="F786" s="3">
        <f>IFERROR(MAX(PH_Bidders),0)</f>
        <v>873</v>
      </c>
      <c r="G786" s="3">
        <f>IFERROR(AVERAGE(PH_Bidders),0)</f>
        <v>263.226</v>
      </c>
      <c r="H786" s="40" t="str">
        <f>tbl_PH[[#This Row],[Item '#]]&amp;"     "&amp;tbl_PH[[#This Row],[Description]]&amp;"     ("&amp;tbl_PH[[#This Row],[Unit]]&amp;")"</f>
        <v xml:space="preserve">     Electrical Junction Box     (EA)</v>
      </c>
      <c r="I786" s="40">
        <v>110</v>
      </c>
      <c r="J786" s="40">
        <v>873</v>
      </c>
      <c r="K786" s="40">
        <v>113.13</v>
      </c>
      <c r="L786" s="40">
        <v>120</v>
      </c>
      <c r="M786" s="40">
        <v>100</v>
      </c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3"/>
      <c r="BD786" s="9"/>
      <c r="BE786" s="9"/>
      <c r="BF786" s="9"/>
      <c r="BG786" s="9"/>
      <c r="BH786" s="9"/>
      <c r="BI786" s="9"/>
    </row>
    <row r="787" spans="1:61" ht="18" customHeight="1" x14ac:dyDescent="0.3">
      <c r="A787" s="1">
        <v>2020</v>
      </c>
      <c r="C787" s="2" t="s">
        <v>9165</v>
      </c>
      <c r="D787" s="1" t="s">
        <v>12</v>
      </c>
      <c r="E787" s="3">
        <f>IFERROR(MIN(PH_Bidders),0)</f>
        <v>13.9</v>
      </c>
      <c r="F787" s="3">
        <f>IFERROR(MAX(PH_Bidders),0)</f>
        <v>16.88</v>
      </c>
      <c r="G787" s="3">
        <f>IFERROR(AVERAGE(PH_Bidders),0)</f>
        <v>15.536000000000001</v>
      </c>
      <c r="H787" s="40" t="str">
        <f>tbl_PH[[#This Row],[Item '#]]&amp;"     "&amp;tbl_PH[[#This Row],[Description]]&amp;"     ("&amp;tbl_PH[[#This Row],[Unit]]&amp;")"</f>
        <v xml:space="preserve">     Electrical Distribution Cable, Multiple Cables Per Conduit     (LF)</v>
      </c>
      <c r="I787" s="40">
        <v>15.18</v>
      </c>
      <c r="J787" s="40">
        <v>16.88</v>
      </c>
      <c r="K787" s="40">
        <v>15.72</v>
      </c>
      <c r="L787" s="40">
        <v>16</v>
      </c>
      <c r="M787" s="40">
        <v>13.9</v>
      </c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3"/>
      <c r="BD787" s="9"/>
      <c r="BE787" s="9"/>
      <c r="BF787" s="9"/>
      <c r="BG787" s="9"/>
      <c r="BH787" s="9"/>
      <c r="BI787" s="9"/>
    </row>
    <row r="788" spans="1:61" ht="18" customHeight="1" x14ac:dyDescent="0.3">
      <c r="A788" s="1">
        <v>2020</v>
      </c>
      <c r="C788" s="2" t="s">
        <v>8406</v>
      </c>
      <c r="D788" s="1" t="s">
        <v>59</v>
      </c>
      <c r="E788" s="3">
        <f>IFERROR(MIN(PH_Bidders),0)</f>
        <v>1454</v>
      </c>
      <c r="F788" s="3">
        <f>IFERROR(MAX(PH_Bidders),0)</f>
        <v>6000</v>
      </c>
      <c r="G788" s="3">
        <f>IFERROR(AVERAGE(PH_Bidders),0)</f>
        <v>4414.134</v>
      </c>
      <c r="H788" s="40" t="str">
        <f>tbl_PH[[#This Row],[Item '#]]&amp;"     "&amp;tbl_PH[[#This Row],[Description]]&amp;"     ("&amp;tbl_PH[[#This Row],[Unit]]&amp;")"</f>
        <v xml:space="preserve">     Distribution Panel Concrete Base     (EA)</v>
      </c>
      <c r="I788" s="40">
        <v>3960</v>
      </c>
      <c r="J788" s="40">
        <v>1454</v>
      </c>
      <c r="K788" s="40">
        <v>5656.67</v>
      </c>
      <c r="L788" s="40">
        <v>6000</v>
      </c>
      <c r="M788" s="40">
        <v>5000</v>
      </c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3"/>
      <c r="BD788" s="9"/>
      <c r="BE788" s="9"/>
      <c r="BF788" s="9"/>
      <c r="BG788" s="9"/>
      <c r="BH788" s="9"/>
      <c r="BI788" s="9"/>
    </row>
    <row r="789" spans="1:61" ht="18" customHeight="1" x14ac:dyDescent="0.3">
      <c r="A789" s="1">
        <v>2020</v>
      </c>
      <c r="C789" s="2" t="s">
        <v>9166</v>
      </c>
      <c r="D789" s="1" t="s">
        <v>59</v>
      </c>
      <c r="E789" s="3">
        <f>IFERROR(MIN(PH_Bidders),0)</f>
        <v>931</v>
      </c>
      <c r="F789" s="3">
        <f>IFERROR(MAX(PH_Bidders),0)</f>
        <v>6500</v>
      </c>
      <c r="G789" s="3">
        <f>IFERROR(AVERAGE(PH_Bidders),0)</f>
        <v>4831.6940000000004</v>
      </c>
      <c r="H789" s="40" t="str">
        <f>tbl_PH[[#This Row],[Item '#]]&amp;"     "&amp;tbl_PH[[#This Row],[Description]]&amp;"     ("&amp;tbl_PH[[#This Row],[Unit]]&amp;")"</f>
        <v xml:space="preserve">     Electrical Transformers and Service     (EA)</v>
      </c>
      <c r="I789" s="40">
        <v>5111.7</v>
      </c>
      <c r="J789" s="40">
        <v>931</v>
      </c>
      <c r="K789" s="40">
        <v>6165.77</v>
      </c>
      <c r="L789" s="40">
        <v>6500</v>
      </c>
      <c r="M789" s="40">
        <v>5450</v>
      </c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3"/>
      <c r="BD789" s="9"/>
      <c r="BE789" s="9"/>
      <c r="BF789" s="9"/>
      <c r="BG789" s="9"/>
      <c r="BH789" s="9"/>
      <c r="BI789" s="9"/>
    </row>
    <row r="790" spans="1:61" ht="18" customHeight="1" x14ac:dyDescent="0.3">
      <c r="A790" s="1">
        <v>2020</v>
      </c>
      <c r="C790" s="2" t="s">
        <v>9167</v>
      </c>
      <c r="D790" s="1" t="s">
        <v>9</v>
      </c>
      <c r="E790" s="3">
        <f>IFERROR(MIN(PH_Bidders),0)</f>
        <v>7398.92</v>
      </c>
      <c r="F790" s="3">
        <f>IFERROR(MAX(PH_Bidders),0)</f>
        <v>20000</v>
      </c>
      <c r="G790" s="3">
        <f>IFERROR(AVERAGE(PH_Bidders),0)</f>
        <v>12853.144</v>
      </c>
      <c r="H790" s="40" t="str">
        <f>tbl_PH[[#This Row],[Item '#]]&amp;"     "&amp;tbl_PH[[#This Row],[Description]]&amp;"     ("&amp;tbl_PH[[#This Row],[Unit]]&amp;")"</f>
        <v xml:space="preserve">     Gas Line - 2" with native backfill - installed complete with valves     (LS)</v>
      </c>
      <c r="I790" s="40">
        <v>13890.8</v>
      </c>
      <c r="J790" s="40">
        <v>13276</v>
      </c>
      <c r="K790" s="40">
        <v>7398.92</v>
      </c>
      <c r="L790" s="40">
        <v>20000</v>
      </c>
      <c r="M790" s="40">
        <v>9700</v>
      </c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3"/>
      <c r="BD790" s="9"/>
      <c r="BE790" s="9"/>
      <c r="BF790" s="9"/>
      <c r="BG790" s="9"/>
      <c r="BH790" s="9"/>
      <c r="BI790" s="9"/>
    </row>
    <row r="791" spans="1:61" ht="18" customHeight="1" x14ac:dyDescent="0.3">
      <c r="A791" s="1">
        <v>2020</v>
      </c>
      <c r="C791" s="2" t="s">
        <v>9168</v>
      </c>
      <c r="D791" s="1" t="s">
        <v>12</v>
      </c>
      <c r="E791" s="3">
        <f>IFERROR(MIN(PH_Bidders),0)</f>
        <v>39.54</v>
      </c>
      <c r="F791" s="3">
        <f>IFERROR(MAX(PH_Bidders),0)</f>
        <v>79</v>
      </c>
      <c r="G791" s="3">
        <f>IFERROR(AVERAGE(PH_Bidders),0)</f>
        <v>49.671999999999997</v>
      </c>
      <c r="H791" s="40" t="str">
        <f>tbl_PH[[#This Row],[Item '#]]&amp;"     "&amp;tbl_PH[[#This Row],[Description]]&amp;"     ("&amp;tbl_PH[[#This Row],[Unit]]&amp;")"</f>
        <v xml:space="preserve">     Water - 4" main with 304 backfill - installed complete     (LF)</v>
      </c>
      <c r="I791" s="40">
        <v>39.82</v>
      </c>
      <c r="J791" s="40">
        <v>48</v>
      </c>
      <c r="K791" s="40">
        <v>39.54</v>
      </c>
      <c r="L791" s="40">
        <v>42</v>
      </c>
      <c r="M791" s="40">
        <v>79</v>
      </c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3"/>
      <c r="BD791" s="9"/>
      <c r="BE791" s="9"/>
      <c r="BF791" s="9"/>
      <c r="BG791" s="9"/>
      <c r="BH791" s="9"/>
      <c r="BI791" s="9"/>
    </row>
    <row r="792" spans="1:61" ht="18" customHeight="1" x14ac:dyDescent="0.3">
      <c r="A792" s="1">
        <v>2020</v>
      </c>
      <c r="C792" s="2" t="s">
        <v>9169</v>
      </c>
      <c r="D792" s="1" t="s">
        <v>12</v>
      </c>
      <c r="E792" s="3">
        <f>IFERROR(MIN(PH_Bidders),0)</f>
        <v>25.63</v>
      </c>
      <c r="F792" s="3">
        <f>IFERROR(MAX(PH_Bidders),0)</f>
        <v>70</v>
      </c>
      <c r="G792" s="3">
        <f>IFERROR(AVERAGE(PH_Bidders),0)</f>
        <v>36.791999999999994</v>
      </c>
      <c r="H792" s="40" t="str">
        <f>tbl_PH[[#This Row],[Item '#]]&amp;"     "&amp;tbl_PH[[#This Row],[Description]]&amp;"     ("&amp;tbl_PH[[#This Row],[Unit]]&amp;")"</f>
        <v xml:space="preserve">     Water - 4" main with native backfill - installed complete     (LF)</v>
      </c>
      <c r="I792" s="40">
        <v>25.63</v>
      </c>
      <c r="J792" s="40">
        <v>27</v>
      </c>
      <c r="K792" s="40">
        <v>29.33</v>
      </c>
      <c r="L792" s="40">
        <v>32</v>
      </c>
      <c r="M792" s="40">
        <v>70</v>
      </c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3"/>
      <c r="BD792" s="9"/>
      <c r="BE792" s="9"/>
      <c r="BF792" s="9"/>
      <c r="BG792" s="9"/>
      <c r="BH792" s="9"/>
      <c r="BI792" s="9"/>
    </row>
    <row r="793" spans="1:61" ht="18" customHeight="1" x14ac:dyDescent="0.3">
      <c r="A793" s="1">
        <v>2020</v>
      </c>
      <c r="C793" s="2" t="s">
        <v>9170</v>
      </c>
      <c r="D793" s="1" t="s">
        <v>12</v>
      </c>
      <c r="E793" s="3">
        <f>IFERROR(MIN(PH_Bidders),0)</f>
        <v>33</v>
      </c>
      <c r="F793" s="3">
        <f>IFERROR(MAX(PH_Bidders),0)</f>
        <v>60</v>
      </c>
      <c r="G793" s="3">
        <f>IFERROR(AVERAGE(PH_Bidders),0)</f>
        <v>40.594000000000001</v>
      </c>
      <c r="H793" s="40" t="str">
        <f>tbl_PH[[#This Row],[Item '#]]&amp;"     "&amp;tbl_PH[[#This Row],[Description]]&amp;"     ("&amp;tbl_PH[[#This Row],[Unit]]&amp;")"</f>
        <v xml:space="preserve">     Water - 2" Water Main with 304 backfill - installed complete     (LF)</v>
      </c>
      <c r="I793" s="40">
        <v>35.17</v>
      </c>
      <c r="J793" s="40">
        <v>33</v>
      </c>
      <c r="K793" s="40">
        <v>39.799999999999997</v>
      </c>
      <c r="L793" s="40">
        <v>35</v>
      </c>
      <c r="M793" s="40">
        <v>60</v>
      </c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3"/>
      <c r="BD793" s="9"/>
      <c r="BE793" s="9"/>
      <c r="BF793" s="9"/>
      <c r="BG793" s="9"/>
      <c r="BH793" s="9"/>
      <c r="BI793" s="9"/>
    </row>
    <row r="794" spans="1:61" ht="18" customHeight="1" x14ac:dyDescent="0.3">
      <c r="A794" s="1">
        <v>2020</v>
      </c>
      <c r="C794" s="2" t="s">
        <v>9171</v>
      </c>
      <c r="D794" s="1" t="s">
        <v>12</v>
      </c>
      <c r="E794" s="3">
        <f>IFERROR(MIN(PH_Bidders),0)</f>
        <v>23.45</v>
      </c>
      <c r="F794" s="3">
        <f>IFERROR(MAX(PH_Bidders),0)</f>
        <v>50</v>
      </c>
      <c r="G794" s="3">
        <f>IFERROR(AVERAGE(PH_Bidders),0)</f>
        <v>32.206000000000003</v>
      </c>
      <c r="H794" s="40" t="str">
        <f>tbl_PH[[#This Row],[Item '#]]&amp;"     "&amp;tbl_PH[[#This Row],[Description]]&amp;"     ("&amp;tbl_PH[[#This Row],[Unit]]&amp;")"</f>
        <v xml:space="preserve">     Water - 2" Water Main with native backfill - installed complete     (LF)</v>
      </c>
      <c r="I794" s="40">
        <v>23.45</v>
      </c>
      <c r="J794" s="40">
        <v>29</v>
      </c>
      <c r="K794" s="40">
        <v>26.58</v>
      </c>
      <c r="L794" s="40">
        <v>32</v>
      </c>
      <c r="M794" s="40">
        <v>50</v>
      </c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3"/>
      <c r="BD794" s="9"/>
      <c r="BE794" s="9"/>
      <c r="BF794" s="9"/>
      <c r="BG794" s="9"/>
      <c r="BH794" s="9"/>
      <c r="BI794" s="9"/>
    </row>
    <row r="795" spans="1:61" ht="18" customHeight="1" x14ac:dyDescent="0.3">
      <c r="A795" s="1">
        <v>2020</v>
      </c>
      <c r="C795" s="2" t="s">
        <v>9172</v>
      </c>
      <c r="D795" s="1" t="s">
        <v>59</v>
      </c>
      <c r="E795" s="3">
        <f>IFERROR(MIN(PH_Bidders),0)</f>
        <v>1000</v>
      </c>
      <c r="F795" s="3">
        <f>IFERROR(MAX(PH_Bidders),0)</f>
        <v>3100</v>
      </c>
      <c r="G795" s="3">
        <f>IFERROR(AVERAGE(PH_Bidders),0)</f>
        <v>2287.5520000000001</v>
      </c>
      <c r="H795" s="40" t="str">
        <f>tbl_PH[[#This Row],[Item '#]]&amp;"     "&amp;tbl_PH[[#This Row],[Description]]&amp;"     ("&amp;tbl_PH[[#This Row],[Unit]]&amp;")"</f>
        <v xml:space="preserve">     4" Water Tapping Sleeve and valve     (EA)</v>
      </c>
      <c r="I795" s="40">
        <v>1489.95</v>
      </c>
      <c r="J795" s="40">
        <v>3100</v>
      </c>
      <c r="K795" s="40">
        <v>3047.81</v>
      </c>
      <c r="L795" s="40">
        <v>2800</v>
      </c>
      <c r="M795" s="40">
        <v>1000</v>
      </c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3"/>
      <c r="BD795" s="9"/>
      <c r="BE795" s="9"/>
      <c r="BF795" s="9"/>
      <c r="BG795" s="9"/>
      <c r="BH795" s="9"/>
      <c r="BI795" s="9"/>
    </row>
    <row r="796" spans="1:61" ht="18" customHeight="1" x14ac:dyDescent="0.3">
      <c r="A796" s="1">
        <v>2020</v>
      </c>
      <c r="C796" s="2" t="s">
        <v>9173</v>
      </c>
      <c r="D796" s="1" t="s">
        <v>59</v>
      </c>
      <c r="E796" s="3">
        <f>IFERROR(MIN(PH_Bidders),0)</f>
        <v>295.68</v>
      </c>
      <c r="F796" s="3">
        <f>IFERROR(MAX(PH_Bidders),0)</f>
        <v>2000</v>
      </c>
      <c r="G796" s="3">
        <f>IFERROR(AVERAGE(PH_Bidders),0)</f>
        <v>647.01599999999996</v>
      </c>
      <c r="H796" s="40" t="str">
        <f>tbl_PH[[#This Row],[Item '#]]&amp;"     "&amp;tbl_PH[[#This Row],[Description]]&amp;"     ("&amp;tbl_PH[[#This Row],[Unit]]&amp;")"</f>
        <v xml:space="preserve">     4" Water Valve Box assembly     (EA)</v>
      </c>
      <c r="I796" s="40">
        <v>295.68</v>
      </c>
      <c r="J796" s="40">
        <v>300</v>
      </c>
      <c r="K796" s="40">
        <v>339.4</v>
      </c>
      <c r="L796" s="40">
        <v>2000</v>
      </c>
      <c r="M796" s="40">
        <v>300</v>
      </c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3"/>
      <c r="BD796" s="9"/>
      <c r="BE796" s="9"/>
      <c r="BF796" s="9"/>
      <c r="BG796" s="9"/>
      <c r="BH796" s="9"/>
      <c r="BI796" s="9"/>
    </row>
    <row r="797" spans="1:61" ht="18" customHeight="1" x14ac:dyDescent="0.3">
      <c r="A797" s="1">
        <v>2020</v>
      </c>
      <c r="C797" s="2" t="s">
        <v>9174</v>
      </c>
      <c r="D797" s="1" t="s">
        <v>59</v>
      </c>
      <c r="E797" s="3">
        <f>IFERROR(MIN(PH_Bidders),0)</f>
        <v>176.66</v>
      </c>
      <c r="F797" s="3">
        <f>IFERROR(MAX(PH_Bidders),0)</f>
        <v>1600</v>
      </c>
      <c r="G797" s="3">
        <f>IFERROR(AVERAGE(PH_Bidders),0)</f>
        <v>602.21199999999999</v>
      </c>
      <c r="H797" s="40" t="str">
        <f>tbl_PH[[#This Row],[Item '#]]&amp;"     "&amp;tbl_PH[[#This Row],[Description]]&amp;"     ("&amp;tbl_PH[[#This Row],[Unit]]&amp;")"</f>
        <v xml:space="preserve">     2" Water Valve Box assembly     (EA)</v>
      </c>
      <c r="I797" s="40">
        <v>176.66</v>
      </c>
      <c r="J797" s="40">
        <v>300</v>
      </c>
      <c r="K797" s="40">
        <v>339.4</v>
      </c>
      <c r="L797" s="40">
        <v>1600</v>
      </c>
      <c r="M797" s="40">
        <v>595</v>
      </c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3"/>
      <c r="BD797" s="9"/>
      <c r="BE797" s="9"/>
      <c r="BF797" s="9"/>
      <c r="BG797" s="9"/>
      <c r="BH797" s="9"/>
      <c r="BI797" s="9"/>
    </row>
    <row r="798" spans="1:61" ht="18" customHeight="1" x14ac:dyDescent="0.3">
      <c r="A798" s="1">
        <v>2020</v>
      </c>
      <c r="C798" s="2" t="s">
        <v>9175</v>
      </c>
      <c r="D798" s="1" t="s">
        <v>59</v>
      </c>
      <c r="E798" s="3">
        <f>IFERROR(MIN(PH_Bidders),0)</f>
        <v>700</v>
      </c>
      <c r="F798" s="3">
        <f>IFERROR(MAX(PH_Bidders),0)</f>
        <v>2884.9</v>
      </c>
      <c r="G798" s="3">
        <f>IFERROR(AVERAGE(PH_Bidders),0)</f>
        <v>1303.374</v>
      </c>
      <c r="H798" s="40" t="str">
        <f>tbl_PH[[#This Row],[Item '#]]&amp;"     "&amp;tbl_PH[[#This Row],[Description]]&amp;"     ("&amp;tbl_PH[[#This Row],[Unit]]&amp;")"</f>
        <v xml:space="preserve">     2x2 Tee with 2" valve     (EA)</v>
      </c>
      <c r="I798" s="40">
        <v>1031.97</v>
      </c>
      <c r="J798" s="40">
        <v>900</v>
      </c>
      <c r="K798" s="40">
        <v>2884.9</v>
      </c>
      <c r="L798" s="40">
        <v>1000</v>
      </c>
      <c r="M798" s="40">
        <v>700</v>
      </c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3"/>
      <c r="BD798" s="9"/>
      <c r="BE798" s="9"/>
      <c r="BF798" s="9"/>
      <c r="BG798" s="9"/>
      <c r="BH798" s="9"/>
      <c r="BI798" s="9"/>
    </row>
    <row r="799" spans="1:61" ht="18" customHeight="1" x14ac:dyDescent="0.3">
      <c r="A799" s="1">
        <v>2020</v>
      </c>
      <c r="C799" s="2" t="s">
        <v>9176</v>
      </c>
      <c r="D799" s="1" t="s">
        <v>59</v>
      </c>
      <c r="E799" s="3">
        <f>IFERROR(MIN(PH_Bidders),0)</f>
        <v>250</v>
      </c>
      <c r="F799" s="3">
        <f>IFERROR(MAX(PH_Bidders),0)</f>
        <v>1200</v>
      </c>
      <c r="G799" s="3">
        <f>IFERROR(AVERAGE(PH_Bidders),0)</f>
        <v>605.178</v>
      </c>
      <c r="H799" s="40" t="str">
        <f>tbl_PH[[#This Row],[Item '#]]&amp;"     "&amp;tbl_PH[[#This Row],[Description]]&amp;"     ("&amp;tbl_PH[[#This Row],[Unit]]&amp;")"</f>
        <v xml:space="preserve">     4"x4" Tee with 2" Reducer     (EA)</v>
      </c>
      <c r="I799" s="40">
        <v>400.02</v>
      </c>
      <c r="J799" s="40">
        <v>250</v>
      </c>
      <c r="K799" s="40">
        <v>825.87</v>
      </c>
      <c r="L799" s="40">
        <v>1200</v>
      </c>
      <c r="M799" s="40">
        <v>350</v>
      </c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3"/>
      <c r="BD799" s="9"/>
      <c r="BE799" s="9"/>
      <c r="BF799" s="9"/>
      <c r="BG799" s="9"/>
      <c r="BH799" s="9"/>
      <c r="BI799" s="9"/>
    </row>
    <row r="800" spans="1:61" ht="18" customHeight="1" x14ac:dyDescent="0.3">
      <c r="A800" s="1">
        <v>2020</v>
      </c>
      <c r="C800" s="2" t="s">
        <v>9177</v>
      </c>
      <c r="D800" s="1" t="s">
        <v>59</v>
      </c>
      <c r="E800" s="3">
        <f>IFERROR(MIN(PH_Bidders),0)</f>
        <v>3460.16</v>
      </c>
      <c r="F800" s="3">
        <f>IFERROR(MAX(PH_Bidders),0)</f>
        <v>4250</v>
      </c>
      <c r="G800" s="3">
        <f>IFERROR(AVERAGE(PH_Bidders),0)</f>
        <v>3875.7539999999999</v>
      </c>
      <c r="H800" s="40" t="str">
        <f>tbl_PH[[#This Row],[Item '#]]&amp;"     "&amp;tbl_PH[[#This Row],[Description]]&amp;"     ("&amp;tbl_PH[[#This Row],[Unit]]&amp;")"</f>
        <v xml:space="preserve">     Furnish and Install Flushing Hydrant, including 2" lead     (EA)</v>
      </c>
      <c r="I800" s="40">
        <v>3460.16</v>
      </c>
      <c r="J800" s="40">
        <v>4250</v>
      </c>
      <c r="K800" s="40">
        <v>4168.6099999999997</v>
      </c>
      <c r="L800" s="40">
        <v>3500</v>
      </c>
      <c r="M800" s="40">
        <v>4000</v>
      </c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3"/>
      <c r="BD800" s="9"/>
      <c r="BE800" s="9"/>
      <c r="BF800" s="9"/>
      <c r="BG800" s="9"/>
      <c r="BH800" s="9"/>
      <c r="BI800" s="9"/>
    </row>
    <row r="801" spans="1:61" ht="18" customHeight="1" x14ac:dyDescent="0.3">
      <c r="A801" s="1">
        <v>2020</v>
      </c>
      <c r="C801" s="2" t="s">
        <v>9178</v>
      </c>
      <c r="D801" s="1" t="s">
        <v>59</v>
      </c>
      <c r="E801" s="3">
        <f>IFERROR(MIN(PH_Bidders),0)</f>
        <v>1461.68</v>
      </c>
      <c r="F801" s="3">
        <f>IFERROR(MAX(PH_Bidders),0)</f>
        <v>3334.04</v>
      </c>
      <c r="G801" s="3">
        <f>IFERROR(AVERAGE(PH_Bidders),0)</f>
        <v>2439.1440000000002</v>
      </c>
      <c r="H801" s="40" t="str">
        <f>tbl_PH[[#This Row],[Item '#]]&amp;"     "&amp;tbl_PH[[#This Row],[Description]]&amp;"     ("&amp;tbl_PH[[#This Row],[Unit]]&amp;")"</f>
        <v xml:space="preserve">     Furnish and Install Yard Hydrant (frost free)     (EA)</v>
      </c>
      <c r="I801" s="40">
        <v>1461.68</v>
      </c>
      <c r="J801" s="40">
        <v>3000</v>
      </c>
      <c r="K801" s="40">
        <v>3334.04</v>
      </c>
      <c r="L801" s="40">
        <v>1500</v>
      </c>
      <c r="M801" s="40">
        <v>2900</v>
      </c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3"/>
      <c r="BD801" s="9"/>
      <c r="BE801" s="9"/>
      <c r="BF801" s="9"/>
      <c r="BG801" s="9"/>
      <c r="BH801" s="9"/>
      <c r="BI801" s="9"/>
    </row>
    <row r="802" spans="1:61" ht="18" customHeight="1" x14ac:dyDescent="0.3">
      <c r="A802" s="1">
        <v>2020</v>
      </c>
      <c r="C802" s="2" t="s">
        <v>7825</v>
      </c>
      <c r="D802" s="1" t="s">
        <v>59</v>
      </c>
      <c r="E802" s="3">
        <f>IFERROR(MIN(PH_Bidders),0)</f>
        <v>1364.63</v>
      </c>
      <c r="F802" s="3">
        <f>IFERROR(MAX(PH_Bidders),0)</f>
        <v>2800</v>
      </c>
      <c r="G802" s="3">
        <f>IFERROR(AVERAGE(PH_Bidders),0)</f>
        <v>2188.5140000000001</v>
      </c>
      <c r="H802" s="40" t="str">
        <f>tbl_PH[[#This Row],[Item '#]]&amp;"     "&amp;tbl_PH[[#This Row],[Description]]&amp;"     ("&amp;tbl_PH[[#This Row],[Unit]]&amp;")"</f>
        <v xml:space="preserve">     Water Lateral (1" water line, valve assemblies, water connection)     (EA)</v>
      </c>
      <c r="I802" s="40">
        <v>2302.94</v>
      </c>
      <c r="J802" s="40">
        <v>1975</v>
      </c>
      <c r="K802" s="40">
        <v>1364.63</v>
      </c>
      <c r="L802" s="40">
        <v>2800</v>
      </c>
      <c r="M802" s="40">
        <v>2500</v>
      </c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3"/>
      <c r="BD802" s="9"/>
      <c r="BE802" s="9"/>
      <c r="BF802" s="9"/>
      <c r="BG802" s="9"/>
      <c r="BH802" s="9"/>
      <c r="BI802" s="9"/>
    </row>
    <row r="803" spans="1:61" ht="18" customHeight="1" x14ac:dyDescent="0.3">
      <c r="A803" s="1">
        <v>2020</v>
      </c>
      <c r="C803" s="2" t="s">
        <v>9179</v>
      </c>
      <c r="D803" s="1" t="s">
        <v>59</v>
      </c>
      <c r="E803" s="3">
        <f>IFERROR(MIN(PH_Bidders),0)</f>
        <v>1800</v>
      </c>
      <c r="F803" s="3">
        <f>IFERROR(MAX(PH_Bidders),0)</f>
        <v>9000</v>
      </c>
      <c r="G803" s="3">
        <f>IFERROR(AVERAGE(PH_Bidders),0)</f>
        <v>4235.3819999999996</v>
      </c>
      <c r="H803" s="40" t="str">
        <f>tbl_PH[[#This Row],[Item '#]]&amp;"     "&amp;tbl_PH[[#This Row],[Description]]&amp;"     ("&amp;tbl_PH[[#This Row],[Unit]]&amp;")"</f>
        <v xml:space="preserve">     Water Lateral to Maintenance Building (1" water line, valve assemblies, water connection)     (EA)</v>
      </c>
      <c r="I803" s="40">
        <v>3892.41</v>
      </c>
      <c r="J803" s="40">
        <v>9000</v>
      </c>
      <c r="K803" s="40">
        <v>3484.5</v>
      </c>
      <c r="L803" s="40">
        <v>1800</v>
      </c>
      <c r="M803" s="40">
        <v>3000</v>
      </c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3"/>
      <c r="BD803" s="9"/>
      <c r="BE803" s="9"/>
      <c r="BF803" s="9"/>
      <c r="BG803" s="9"/>
      <c r="BH803" s="9"/>
      <c r="BI803" s="9"/>
    </row>
    <row r="804" spans="1:61" ht="18" customHeight="1" x14ac:dyDescent="0.3">
      <c r="A804" s="1">
        <v>2020</v>
      </c>
      <c r="C804" s="2" t="s">
        <v>9180</v>
      </c>
      <c r="D804" s="1" t="s">
        <v>59</v>
      </c>
      <c r="E804" s="3">
        <f>IFERROR(MIN(PH_Bidders),0)</f>
        <v>2550</v>
      </c>
      <c r="F804" s="3">
        <f>IFERROR(MAX(PH_Bidders),0)</f>
        <v>4800</v>
      </c>
      <c r="G804" s="3">
        <f>IFERROR(AVERAGE(PH_Bidders),0)</f>
        <v>3291.1080000000002</v>
      </c>
      <c r="H804" s="40" t="str">
        <f>tbl_PH[[#This Row],[Item '#]]&amp;"     "&amp;tbl_PH[[#This Row],[Description]]&amp;"     ("&amp;tbl_PH[[#This Row],[Unit]]&amp;")"</f>
        <v xml:space="preserve">     Water Lateral (1 1/2" water line, valve assemblies, water connection)     (EA)</v>
      </c>
      <c r="I804" s="40">
        <v>3073.57</v>
      </c>
      <c r="J804" s="40">
        <v>2550</v>
      </c>
      <c r="K804" s="40">
        <v>3031.97</v>
      </c>
      <c r="L804" s="40">
        <v>4800</v>
      </c>
      <c r="M804" s="40">
        <v>3000</v>
      </c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3"/>
      <c r="BD804" s="9"/>
      <c r="BE804" s="9"/>
      <c r="BF804" s="9"/>
      <c r="BG804" s="9"/>
      <c r="BH804" s="9"/>
      <c r="BI804" s="9"/>
    </row>
    <row r="805" spans="1:61" ht="18" customHeight="1" x14ac:dyDescent="0.3">
      <c r="A805" s="1">
        <v>2020</v>
      </c>
      <c r="C805" s="2" t="s">
        <v>9181</v>
      </c>
      <c r="D805" s="1" t="s">
        <v>59</v>
      </c>
      <c r="E805" s="3">
        <f>IFERROR(MIN(PH_Bidders),0)</f>
        <v>380</v>
      </c>
      <c r="F805" s="3">
        <f>IFERROR(MAX(PH_Bidders),0)</f>
        <v>676</v>
      </c>
      <c r="G805" s="3">
        <f>IFERROR(AVERAGE(PH_Bidders),0)</f>
        <v>497.262</v>
      </c>
      <c r="H805" s="40" t="str">
        <f>tbl_PH[[#This Row],[Item '#]]&amp;"     "&amp;tbl_PH[[#This Row],[Description]]&amp;"     ("&amp;tbl_PH[[#This Row],[Unit]]&amp;")"</f>
        <v xml:space="preserve">     Power Pedestal - Installation including foundation     (EA)</v>
      </c>
      <c r="I805" s="40">
        <v>550.41</v>
      </c>
      <c r="J805" s="40">
        <v>676</v>
      </c>
      <c r="K805" s="40">
        <v>429.9</v>
      </c>
      <c r="L805" s="40">
        <v>450</v>
      </c>
      <c r="M805" s="40">
        <v>380</v>
      </c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3"/>
      <c r="BD805" s="9"/>
      <c r="BE805" s="9"/>
      <c r="BF805" s="9"/>
      <c r="BG805" s="9"/>
      <c r="BH805" s="9"/>
      <c r="BI805" s="9"/>
    </row>
    <row r="806" spans="1:61" ht="18" customHeight="1" x14ac:dyDescent="0.3">
      <c r="A806" s="1">
        <v>2020</v>
      </c>
      <c r="C806" s="2" t="s">
        <v>9182</v>
      </c>
      <c r="D806" s="1" t="s">
        <v>12</v>
      </c>
      <c r="E806" s="3">
        <f>IFERROR(MIN(PH_Bidders),0)</f>
        <v>10</v>
      </c>
      <c r="F806" s="3">
        <f>IFERROR(MAX(PH_Bidders),0)</f>
        <v>16</v>
      </c>
      <c r="G806" s="3">
        <f>IFERROR(AVERAGE(PH_Bidders),0)</f>
        <v>12.815999999999999</v>
      </c>
      <c r="H806" s="40" t="str">
        <f>tbl_PH[[#This Row],[Item '#]]&amp;"     "&amp;tbl_PH[[#This Row],[Description]]&amp;"     ("&amp;tbl_PH[[#This Row],[Unit]]&amp;")"</f>
        <v xml:space="preserve">     Communication Conduit - 2-2" PVC      (LF)</v>
      </c>
      <c r="I806" s="40">
        <v>14.77</v>
      </c>
      <c r="J806" s="40">
        <v>16</v>
      </c>
      <c r="K806" s="40">
        <v>11.31</v>
      </c>
      <c r="L806" s="40">
        <v>12</v>
      </c>
      <c r="M806" s="40">
        <v>10</v>
      </c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3"/>
      <c r="BD806" s="9"/>
      <c r="BE806" s="9"/>
      <c r="BF806" s="9"/>
      <c r="BG806" s="9"/>
      <c r="BH806" s="9"/>
      <c r="BI806" s="9"/>
    </row>
    <row r="807" spans="1:61" ht="18" customHeight="1" x14ac:dyDescent="0.3">
      <c r="A807" s="1">
        <v>2020</v>
      </c>
      <c r="C807" s="2" t="s">
        <v>9183</v>
      </c>
      <c r="D807" s="1" t="s">
        <v>59</v>
      </c>
      <c r="E807" s="3">
        <f>IFERROR(MIN(PH_Bidders),0)</f>
        <v>1000</v>
      </c>
      <c r="F807" s="3">
        <f>IFERROR(MAX(PH_Bidders),0)</f>
        <v>2036</v>
      </c>
      <c r="G807" s="3">
        <f>IFERROR(AVERAGE(PH_Bidders),0)</f>
        <v>1293.4659999999999</v>
      </c>
      <c r="H807" s="40" t="str">
        <f>tbl_PH[[#This Row],[Item '#]]&amp;"     "&amp;tbl_PH[[#This Row],[Description]]&amp;"     ("&amp;tbl_PH[[#This Row],[Unit]]&amp;")"</f>
        <v xml:space="preserve">     Communication Conduit - handholes     (EA)</v>
      </c>
      <c r="I807" s="40">
        <v>1100</v>
      </c>
      <c r="J807" s="40">
        <v>2036</v>
      </c>
      <c r="K807" s="40">
        <v>1131.33</v>
      </c>
      <c r="L807" s="40">
        <v>1200</v>
      </c>
      <c r="M807" s="40">
        <v>1000</v>
      </c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3"/>
      <c r="BD807" s="9"/>
      <c r="BE807" s="9"/>
      <c r="BF807" s="9"/>
      <c r="BG807" s="9"/>
      <c r="BH807" s="9"/>
      <c r="BI807" s="9"/>
    </row>
    <row r="808" spans="1:61" ht="18" customHeight="1" x14ac:dyDescent="0.3">
      <c r="A808" s="1">
        <v>2020</v>
      </c>
      <c r="C808" s="2" t="s">
        <v>7836</v>
      </c>
      <c r="D808" s="1" t="s">
        <v>12</v>
      </c>
      <c r="E808" s="3">
        <f>IFERROR(MIN(PH_Bidders),0)</f>
        <v>8.59</v>
      </c>
      <c r="F808" s="3">
        <f>IFERROR(MAX(PH_Bidders),0)</f>
        <v>120</v>
      </c>
      <c r="G808" s="3">
        <f>IFERROR(AVERAGE(PH_Bidders),0)</f>
        <v>48.06</v>
      </c>
      <c r="H808" s="40" t="str">
        <f>tbl_PH[[#This Row],[Item '#]]&amp;"     "&amp;tbl_PH[[#This Row],[Description]]&amp;"     ("&amp;tbl_PH[[#This Row],[Unit]]&amp;")"</f>
        <v xml:space="preserve">     Connection of Existing Drainage Conduit     (LF)</v>
      </c>
      <c r="I808" s="40">
        <v>27.71</v>
      </c>
      <c r="J808" s="40">
        <v>10</v>
      </c>
      <c r="K808" s="40">
        <v>8.59</v>
      </c>
      <c r="L808" s="40">
        <v>120</v>
      </c>
      <c r="M808" s="40">
        <v>74</v>
      </c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3"/>
      <c r="BD808" s="9"/>
      <c r="BE808" s="9"/>
      <c r="BF808" s="9"/>
      <c r="BG808" s="9"/>
      <c r="BH808" s="9"/>
      <c r="BI808" s="9"/>
    </row>
    <row r="809" spans="1:61" ht="18" customHeight="1" x14ac:dyDescent="0.3">
      <c r="A809" s="1">
        <v>2020</v>
      </c>
      <c r="C809" s="2" t="s">
        <v>9184</v>
      </c>
      <c r="D809" s="1" t="s">
        <v>59</v>
      </c>
      <c r="E809" s="3">
        <f>IFERROR(MIN(PH_Bidders),0)</f>
        <v>18</v>
      </c>
      <c r="F809" s="3">
        <f>IFERROR(MAX(PH_Bidders),0)</f>
        <v>148</v>
      </c>
      <c r="G809" s="3">
        <f>IFERROR(AVERAGE(PH_Bidders),0)</f>
        <v>90.4</v>
      </c>
      <c r="H809" s="40" t="str">
        <f>tbl_PH[[#This Row],[Item '#]]&amp;"     "&amp;tbl_PH[[#This Row],[Description]]&amp;"     ("&amp;tbl_PH[[#This Row],[Unit]]&amp;")"</f>
        <v xml:space="preserve">     Picnic Table - Belson Outdoors Model R8HA-P Green  - Supplied by owner     (EA)</v>
      </c>
      <c r="I809" s="40">
        <v>66</v>
      </c>
      <c r="J809" s="40">
        <v>148</v>
      </c>
      <c r="K809" s="40">
        <v>18</v>
      </c>
      <c r="L809" s="40">
        <v>120</v>
      </c>
      <c r="M809" s="40">
        <v>100</v>
      </c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3"/>
      <c r="BD809" s="9"/>
      <c r="BE809" s="9"/>
      <c r="BF809" s="9"/>
      <c r="BG809" s="9"/>
      <c r="BH809" s="9"/>
      <c r="BI809" s="9"/>
    </row>
    <row r="810" spans="1:61" ht="18" customHeight="1" x14ac:dyDescent="0.3">
      <c r="A810" s="1">
        <v>2020</v>
      </c>
      <c r="C810" s="2" t="s">
        <v>9185</v>
      </c>
      <c r="D810" s="1" t="s">
        <v>59</v>
      </c>
      <c r="E810" s="3">
        <f>IFERROR(MIN(PH_Bidders),0)</f>
        <v>80</v>
      </c>
      <c r="F810" s="3">
        <f>IFERROR(MAX(PH_Bidders),0)</f>
        <v>132</v>
      </c>
      <c r="G810" s="3">
        <f>IFERROR(AVERAGE(PH_Bidders),0)</f>
        <v>102.46</v>
      </c>
      <c r="H810" s="40" t="str">
        <f>tbl_PH[[#This Row],[Item '#]]&amp;"     "&amp;tbl_PH[[#This Row],[Description]]&amp;"     ("&amp;tbl_PH[[#This Row],[Unit]]&amp;")"</f>
        <v xml:space="preserve">     Concrete Wheel Stop     (EA)</v>
      </c>
      <c r="I810" s="40">
        <v>92.45</v>
      </c>
      <c r="J810" s="40">
        <v>132</v>
      </c>
      <c r="K810" s="40">
        <v>87.85</v>
      </c>
      <c r="L810" s="40">
        <v>120</v>
      </c>
      <c r="M810" s="40">
        <v>80</v>
      </c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3"/>
      <c r="BD810" s="9"/>
      <c r="BE810" s="9"/>
      <c r="BF810" s="9"/>
      <c r="BG810" s="9"/>
      <c r="BH810" s="9"/>
      <c r="BI810" s="9"/>
    </row>
    <row r="811" spans="1:61" ht="18" customHeight="1" x14ac:dyDescent="0.3">
      <c r="A811" s="1">
        <v>2020</v>
      </c>
      <c r="C811" s="2" t="s">
        <v>8438</v>
      </c>
      <c r="D811" s="1" t="s">
        <v>59</v>
      </c>
      <c r="E811" s="3">
        <f>IFERROR(MIN(PH_Bidders),0)</f>
        <v>20</v>
      </c>
      <c r="F811" s="3">
        <f>IFERROR(MAX(PH_Bidders),0)</f>
        <v>2132</v>
      </c>
      <c r="G811" s="3">
        <f>IFERROR(AVERAGE(PH_Bidders),0)</f>
        <v>1182.0639999999999</v>
      </c>
      <c r="H811" s="40" t="str">
        <f>tbl_PH[[#This Row],[Item '#]]&amp;"     "&amp;tbl_PH[[#This Row],[Description]]&amp;"     ("&amp;tbl_PH[[#This Row],[Unit]]&amp;")"</f>
        <v xml:space="preserve">     Multi-Use Path Bollards     (EA)</v>
      </c>
      <c r="I811" s="40">
        <v>1908.5</v>
      </c>
      <c r="J811" s="40">
        <v>2132</v>
      </c>
      <c r="K811" s="40">
        <v>1699.82</v>
      </c>
      <c r="L811" s="40">
        <v>20</v>
      </c>
      <c r="M811" s="40">
        <v>150</v>
      </c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3"/>
      <c r="BD811" s="9"/>
      <c r="BE811" s="9"/>
      <c r="BF811" s="9"/>
      <c r="BG811" s="9"/>
      <c r="BH811" s="9"/>
      <c r="BI811" s="9"/>
    </row>
    <row r="812" spans="1:61" ht="18" customHeight="1" x14ac:dyDescent="0.3">
      <c r="A812" s="1">
        <v>2020</v>
      </c>
      <c r="C812" s="2" t="s">
        <v>9186</v>
      </c>
      <c r="D812" s="1" t="s">
        <v>59</v>
      </c>
      <c r="E812" s="3">
        <f>IFERROR(MIN(PH_Bidders),0)</f>
        <v>8955.59</v>
      </c>
      <c r="F812" s="3">
        <f>IFERROR(MAX(PH_Bidders),0)</f>
        <v>30000</v>
      </c>
      <c r="G812" s="3">
        <f>IFERROR(AVERAGE(PH_Bidders),0)</f>
        <v>16578.718000000001</v>
      </c>
      <c r="H812" s="40" t="str">
        <f>tbl_PH[[#This Row],[Item '#]]&amp;"     "&amp;tbl_PH[[#This Row],[Description]]&amp;"     ("&amp;tbl_PH[[#This Row],[Unit]]&amp;")"</f>
        <v xml:space="preserve">     Dumpster Enclosure - Wood Slat Enclosure for Trash &amp; Recycling (Double)     (EA)</v>
      </c>
      <c r="I812" s="40">
        <v>12078</v>
      </c>
      <c r="J812" s="40">
        <v>16860</v>
      </c>
      <c r="K812" s="40">
        <v>8955.59</v>
      </c>
      <c r="L812" s="40">
        <v>30000</v>
      </c>
      <c r="M812" s="40">
        <v>15000</v>
      </c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3"/>
      <c r="BD812" s="9"/>
      <c r="BE812" s="9"/>
      <c r="BF812" s="9"/>
      <c r="BG812" s="9"/>
      <c r="BH812" s="9"/>
      <c r="BI812" s="9"/>
    </row>
    <row r="813" spans="1:61" ht="18" customHeight="1" x14ac:dyDescent="0.3">
      <c r="A813" s="1">
        <v>2020</v>
      </c>
      <c r="C813" s="2" t="s">
        <v>9187</v>
      </c>
      <c r="D813" s="1" t="s">
        <v>59</v>
      </c>
      <c r="E813" s="3">
        <f>IFERROR(MIN(PH_Bidders),0)</f>
        <v>110000</v>
      </c>
      <c r="F813" s="3">
        <f>IFERROR(MAX(PH_Bidders),0)</f>
        <v>465000</v>
      </c>
      <c r="G813" s="3">
        <f>IFERROR(AVERAGE(PH_Bidders),0)</f>
        <v>241911.33200000002</v>
      </c>
      <c r="H813" s="40" t="str">
        <f>tbl_PH[[#This Row],[Item '#]]&amp;"     "&amp;tbl_PH[[#This Row],[Description]]&amp;"     ("&amp;tbl_PH[[#This Row],[Unit]]&amp;")"</f>
        <v xml:space="preserve">     Shower Restroom Facility - Complete installation of pre-engineered restroom/shower building kit according to drawings and specifications     (EA)</v>
      </c>
      <c r="I813" s="40">
        <v>226132.5</v>
      </c>
      <c r="J813" s="40">
        <v>207835</v>
      </c>
      <c r="K813" s="40">
        <v>200589.16</v>
      </c>
      <c r="L813" s="40">
        <v>465000</v>
      </c>
      <c r="M813" s="40">
        <v>110000</v>
      </c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3"/>
      <c r="BD813" s="9"/>
      <c r="BE813" s="9"/>
      <c r="BF813" s="9"/>
      <c r="BG813" s="9"/>
      <c r="BH813" s="9"/>
      <c r="BI813" s="9"/>
    </row>
    <row r="814" spans="1:61" ht="18" customHeight="1" x14ac:dyDescent="0.3">
      <c r="A814" s="1">
        <v>2020</v>
      </c>
      <c r="C814" s="2" t="s">
        <v>9188</v>
      </c>
      <c r="D814" s="1" t="s">
        <v>9</v>
      </c>
      <c r="E814" s="3">
        <f>IFERROR(MIN(PH_Bidders),0)</f>
        <v>21048</v>
      </c>
      <c r="F814" s="3">
        <f>IFERROR(MAX(PH_Bidders),0)</f>
        <v>35000</v>
      </c>
      <c r="G814" s="3">
        <f>IFERROR(AVERAGE(PH_Bidders),0)</f>
        <v>30055.175999999999</v>
      </c>
      <c r="H814" s="40" t="str">
        <f>tbl_PH[[#This Row],[Item '#]]&amp;"     "&amp;tbl_PH[[#This Row],[Description]]&amp;"     ("&amp;tbl_PH[[#This Row],[Unit]]&amp;")"</f>
        <v xml:space="preserve">     Pre-engineered Shower Building installer cost - ELECTRICAL     (LS)</v>
      </c>
      <c r="I814" s="40">
        <v>32419.200000000001</v>
      </c>
      <c r="J814" s="40">
        <v>21048</v>
      </c>
      <c r="K814" s="40">
        <v>32808.68</v>
      </c>
      <c r="L814" s="40">
        <v>35000</v>
      </c>
      <c r="M814" s="40">
        <v>29000</v>
      </c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3"/>
      <c r="BD814" s="9"/>
      <c r="BE814" s="9"/>
      <c r="BF814" s="9"/>
      <c r="BG814" s="9"/>
      <c r="BH814" s="9"/>
      <c r="BI814" s="9"/>
    </row>
    <row r="815" spans="1:61" ht="18" customHeight="1" x14ac:dyDescent="0.3">
      <c r="A815" s="1">
        <v>2020</v>
      </c>
      <c r="C815" s="2" t="s">
        <v>9189</v>
      </c>
      <c r="D815" s="1" t="s">
        <v>9</v>
      </c>
      <c r="E815" s="3">
        <f>IFERROR(MIN(PH_Bidders),0)</f>
        <v>29000</v>
      </c>
      <c r="F815" s="3">
        <f>IFERROR(MAX(PH_Bidders),0)</f>
        <v>100000</v>
      </c>
      <c r="G815" s="3">
        <f>IFERROR(AVERAGE(PH_Bidders),0)</f>
        <v>70051.948000000004</v>
      </c>
      <c r="H815" s="40" t="str">
        <f>tbl_PH[[#This Row],[Item '#]]&amp;"     "&amp;tbl_PH[[#This Row],[Description]]&amp;"     ("&amp;tbl_PH[[#This Row],[Unit]]&amp;")"</f>
        <v xml:space="preserve">     Pre-engineered Shower Building installer cost - PLUMBING     (LS)</v>
      </c>
      <c r="I815" s="40">
        <v>83215</v>
      </c>
      <c r="J815" s="40">
        <v>68298</v>
      </c>
      <c r="K815" s="40">
        <v>69746.740000000005</v>
      </c>
      <c r="L815" s="40">
        <v>100000</v>
      </c>
      <c r="M815" s="40">
        <v>29000</v>
      </c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3"/>
      <c r="BD815" s="9"/>
      <c r="BE815" s="9"/>
      <c r="BF815" s="9"/>
      <c r="BG815" s="9"/>
      <c r="BH815" s="9"/>
      <c r="BI815" s="9"/>
    </row>
    <row r="816" spans="1:61" ht="18" customHeight="1" x14ac:dyDescent="0.3">
      <c r="A816" s="1">
        <v>2020</v>
      </c>
      <c r="C816" s="2" t="s">
        <v>9190</v>
      </c>
      <c r="D816" s="1" t="s">
        <v>9</v>
      </c>
      <c r="E816" s="3">
        <f>IFERROR(MIN(PH_Bidders),0)</f>
        <v>17765</v>
      </c>
      <c r="F816" s="3">
        <f>IFERROR(MAX(PH_Bidders),0)</f>
        <v>35000</v>
      </c>
      <c r="G816" s="3">
        <f>IFERROR(AVERAGE(PH_Bidders),0)</f>
        <v>25196.148000000001</v>
      </c>
      <c r="H816" s="40" t="str">
        <f>tbl_PH[[#This Row],[Item '#]]&amp;"     "&amp;tbl_PH[[#This Row],[Description]]&amp;"     ("&amp;tbl_PH[[#This Row],[Unit]]&amp;")"</f>
        <v xml:space="preserve">     Pre-engineered Shower Building installer cost - HVAC     (LS)</v>
      </c>
      <c r="I816" s="40">
        <v>17765</v>
      </c>
      <c r="J816" s="40">
        <v>21381</v>
      </c>
      <c r="K816" s="40">
        <v>21834.74</v>
      </c>
      <c r="L816" s="40">
        <v>35000</v>
      </c>
      <c r="M816" s="40">
        <v>30000</v>
      </c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3"/>
      <c r="BD816" s="9"/>
      <c r="BE816" s="9"/>
      <c r="BF816" s="9"/>
      <c r="BG816" s="9"/>
      <c r="BH816" s="9"/>
      <c r="BI816" s="9"/>
    </row>
    <row r="817" spans="1:61" ht="18" customHeight="1" x14ac:dyDescent="0.3">
      <c r="A817" s="1">
        <v>2020</v>
      </c>
      <c r="C817" s="2" t="s">
        <v>9191</v>
      </c>
      <c r="D817" s="1" t="s">
        <v>59</v>
      </c>
      <c r="E817" s="3">
        <f>IFERROR(MIN(PH_Bidders),0)</f>
        <v>15325</v>
      </c>
      <c r="F817" s="3">
        <f>IFERROR(MAX(PH_Bidders),0)</f>
        <v>175168.71</v>
      </c>
      <c r="G817" s="3">
        <f>IFERROR(AVERAGE(PH_Bidders),0)</f>
        <v>109826.102</v>
      </c>
      <c r="H817" s="40" t="str">
        <f>tbl_PH[[#This Row],[Item '#]]&amp;"     "&amp;tbl_PH[[#This Row],[Description]]&amp;"     ("&amp;tbl_PH[[#This Row],[Unit]]&amp;")"</f>
        <v xml:space="preserve">     Shelter - Large - Installed including foundation and electrical      (EA)</v>
      </c>
      <c r="I817" s="40">
        <v>100009.8</v>
      </c>
      <c r="J817" s="40">
        <v>133627</v>
      </c>
      <c r="K817" s="40">
        <v>175168.71</v>
      </c>
      <c r="L817" s="40">
        <v>125000</v>
      </c>
      <c r="M817" s="40">
        <v>15325</v>
      </c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3"/>
      <c r="BD817" s="9"/>
      <c r="BE817" s="9"/>
      <c r="BF817" s="9"/>
      <c r="BG817" s="9"/>
      <c r="BH817" s="9"/>
      <c r="BI817" s="9"/>
    </row>
    <row r="818" spans="1:61" ht="18" customHeight="1" x14ac:dyDescent="0.3">
      <c r="A818" s="1">
        <v>2020</v>
      </c>
      <c r="C818" s="2" t="s">
        <v>9192</v>
      </c>
      <c r="D818" s="1" t="s">
        <v>21</v>
      </c>
      <c r="E818" s="3">
        <f>IFERROR(MIN(PH_Bidders),0)</f>
        <v>0.9</v>
      </c>
      <c r="F818" s="3">
        <f>IFERROR(MAX(PH_Bidders),0)</f>
        <v>1.1499999999999999</v>
      </c>
      <c r="G818" s="3">
        <f>IFERROR(AVERAGE(PH_Bidders),0)</f>
        <v>1.03</v>
      </c>
      <c r="H818" s="40" t="str">
        <f>tbl_PH[[#This Row],[Item '#]]&amp;"     "&amp;tbl_PH[[#This Row],[Description]]&amp;"     ("&amp;tbl_PH[[#This Row],[Unit]]&amp;")"</f>
        <v xml:space="preserve">     Seeding &amp; Mulching - Open Space &amp; RV Sites (seed mix type A)     (SY)</v>
      </c>
      <c r="I818" s="40">
        <v>1.05</v>
      </c>
      <c r="J818" s="40">
        <v>1.05</v>
      </c>
      <c r="K818" s="40">
        <v>1.1499999999999999</v>
      </c>
      <c r="L818" s="40">
        <v>1</v>
      </c>
      <c r="M818" s="40">
        <v>0.9</v>
      </c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3"/>
      <c r="BD818" s="9"/>
      <c r="BE818" s="9"/>
      <c r="BF818" s="9"/>
      <c r="BG818" s="9"/>
      <c r="BH818" s="9"/>
      <c r="BI818" s="9"/>
    </row>
    <row r="819" spans="1:61" ht="18" customHeight="1" x14ac:dyDescent="0.3">
      <c r="A819" s="1">
        <v>2020</v>
      </c>
      <c r="C819" s="2" t="s">
        <v>9193</v>
      </c>
      <c r="D819" s="1" t="s">
        <v>21</v>
      </c>
      <c r="E819" s="3">
        <f>IFERROR(MIN(PH_Bidders),0)</f>
        <v>0.9</v>
      </c>
      <c r="F819" s="3">
        <f>IFERROR(MAX(PH_Bidders),0)</f>
        <v>1.41</v>
      </c>
      <c r="G819" s="3">
        <f>IFERROR(AVERAGE(PH_Bidders),0)</f>
        <v>1.1920000000000002</v>
      </c>
      <c r="H819" s="40" t="str">
        <f>tbl_PH[[#This Row],[Item '#]]&amp;"     "&amp;tbl_PH[[#This Row],[Description]]&amp;"     ("&amp;tbl_PH[[#This Row],[Unit]]&amp;")"</f>
        <v xml:space="preserve">     Seed Mix B: Naturalization Areas (seed mix and cover crop)     (SY)</v>
      </c>
      <c r="I819" s="40">
        <v>1.32</v>
      </c>
      <c r="J819" s="40">
        <v>1.33</v>
      </c>
      <c r="K819" s="40">
        <v>1.41</v>
      </c>
      <c r="L819" s="40">
        <v>1</v>
      </c>
      <c r="M819" s="40">
        <v>0.9</v>
      </c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3"/>
      <c r="BD819" s="9"/>
      <c r="BE819" s="9"/>
      <c r="BF819" s="9"/>
      <c r="BG819" s="9"/>
      <c r="BH819" s="9"/>
      <c r="BI819" s="9"/>
    </row>
    <row r="820" spans="1:61" ht="18" customHeight="1" x14ac:dyDescent="0.3">
      <c r="A820" s="1">
        <v>2020</v>
      </c>
      <c r="C820" s="2" t="s">
        <v>5123</v>
      </c>
      <c r="D820" s="1" t="s">
        <v>59</v>
      </c>
      <c r="E820" s="3">
        <f>IFERROR(MIN(PH_Bidders),0)</f>
        <v>1</v>
      </c>
      <c r="F820" s="3">
        <f>IFERROR(MAX(PH_Bidders),0)</f>
        <v>72</v>
      </c>
      <c r="G820" s="3">
        <f>IFERROR(AVERAGE(PH_Bidders),0)</f>
        <v>49.775999999999996</v>
      </c>
      <c r="H820" s="40" t="str">
        <f>tbl_PH[[#This Row],[Item '#]]&amp;"     "&amp;tbl_PH[[#This Row],[Description]]&amp;"     ("&amp;tbl_PH[[#This Row],[Unit]]&amp;")"</f>
        <v xml:space="preserve">     Seedlings for Naturalization Areas - 20' X 20' Spacing w/tree wrap     (EA)</v>
      </c>
      <c r="I820" s="40">
        <v>71.5</v>
      </c>
      <c r="J820" s="40">
        <v>72</v>
      </c>
      <c r="K820" s="40">
        <v>52.38</v>
      </c>
      <c r="L820" s="40">
        <v>1</v>
      </c>
      <c r="M820" s="40">
        <v>52</v>
      </c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3"/>
      <c r="BD820" s="9"/>
      <c r="BE820" s="9"/>
      <c r="BF820" s="9"/>
      <c r="BG820" s="9"/>
      <c r="BH820" s="9"/>
      <c r="BI820" s="9"/>
    </row>
    <row r="821" spans="1:61" ht="18" customHeight="1" x14ac:dyDescent="0.3">
      <c r="A821" s="1">
        <v>2020</v>
      </c>
      <c r="C821" s="2" t="s">
        <v>9194</v>
      </c>
      <c r="D821" s="1" t="s">
        <v>59</v>
      </c>
      <c r="E821" s="3">
        <f>IFERROR(MIN(PH_Bidders),0)</f>
        <v>418</v>
      </c>
      <c r="F821" s="3">
        <f>IFERROR(MAX(PH_Bidders),0)</f>
        <v>578.79</v>
      </c>
      <c r="G821" s="3">
        <f>IFERROR(AVERAGE(PH_Bidders),0)</f>
        <v>474.95799999999997</v>
      </c>
      <c r="H821" s="40" t="str">
        <f>tbl_PH[[#This Row],[Item '#]]&amp;"     "&amp;tbl_PH[[#This Row],[Description]]&amp;"     ("&amp;tbl_PH[[#This Row],[Unit]]&amp;")"</f>
        <v xml:space="preserve">     Campground Deciduous Tree - Red Maple 2" Caliper     (EA)</v>
      </c>
      <c r="I821" s="40">
        <v>418</v>
      </c>
      <c r="J821" s="40">
        <v>421</v>
      </c>
      <c r="K821" s="40">
        <v>578.79</v>
      </c>
      <c r="L821" s="40">
        <v>450</v>
      </c>
      <c r="M821" s="40">
        <v>507</v>
      </c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3"/>
      <c r="BD821" s="9"/>
      <c r="BE821" s="9"/>
      <c r="BF821" s="9"/>
      <c r="BG821" s="9"/>
      <c r="BH821" s="9"/>
      <c r="BI821" s="9"/>
    </row>
    <row r="822" spans="1:61" ht="18" customHeight="1" x14ac:dyDescent="0.3">
      <c r="A822" s="1">
        <v>2020</v>
      </c>
      <c r="C822" s="2" t="s">
        <v>9195</v>
      </c>
      <c r="D822" s="1" t="s">
        <v>59</v>
      </c>
      <c r="E822" s="3">
        <f>IFERROR(MIN(PH_Bidders),0)</f>
        <v>418</v>
      </c>
      <c r="F822" s="3">
        <f>IFERROR(MAX(PH_Bidders),0)</f>
        <v>597</v>
      </c>
      <c r="G822" s="3">
        <f>IFERROR(AVERAGE(PH_Bidders),0)</f>
        <v>492.95799999999997</v>
      </c>
      <c r="H822" s="40" t="str">
        <f>tbl_PH[[#This Row],[Item '#]]&amp;"     "&amp;tbl_PH[[#This Row],[Description]]&amp;"     ("&amp;tbl_PH[[#This Row],[Unit]]&amp;")"</f>
        <v xml:space="preserve">     Campground Deciduous Tree - Sugar Maple 2" Caliper     (EA)</v>
      </c>
      <c r="I822" s="40">
        <v>418</v>
      </c>
      <c r="J822" s="40">
        <v>421</v>
      </c>
      <c r="K822" s="40">
        <v>578.79</v>
      </c>
      <c r="L822" s="40">
        <v>450</v>
      </c>
      <c r="M822" s="40">
        <v>597</v>
      </c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3"/>
      <c r="BD822" s="9"/>
      <c r="BE822" s="9"/>
      <c r="BF822" s="9"/>
      <c r="BG822" s="9"/>
      <c r="BH822" s="9"/>
      <c r="BI822" s="9"/>
    </row>
    <row r="823" spans="1:61" ht="18" customHeight="1" x14ac:dyDescent="0.3">
      <c r="A823" s="1">
        <v>2020</v>
      </c>
      <c r="C823" s="2" t="s">
        <v>9196</v>
      </c>
      <c r="D823" s="1" t="s">
        <v>59</v>
      </c>
      <c r="E823" s="3">
        <f>IFERROR(MIN(PH_Bidders),0)</f>
        <v>440</v>
      </c>
      <c r="F823" s="3">
        <f>IFERROR(MAX(PH_Bidders),0)</f>
        <v>705</v>
      </c>
      <c r="G823" s="3">
        <f>IFERROR(AVERAGE(PH_Bidders),0)</f>
        <v>523.55799999999999</v>
      </c>
      <c r="H823" s="40" t="str">
        <f>tbl_PH[[#This Row],[Item '#]]&amp;"     "&amp;tbl_PH[[#This Row],[Description]]&amp;"     ("&amp;tbl_PH[[#This Row],[Unit]]&amp;")"</f>
        <v xml:space="preserve">     Campground Deciduous Tree - Ohio Buckeye 2" Caliper     (EA)</v>
      </c>
      <c r="I823" s="40">
        <v>440</v>
      </c>
      <c r="J823" s="40">
        <v>444</v>
      </c>
      <c r="K823" s="40">
        <v>578.79</v>
      </c>
      <c r="L823" s="40">
        <v>450</v>
      </c>
      <c r="M823" s="40">
        <v>705</v>
      </c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3"/>
      <c r="BD823" s="9"/>
      <c r="BE823" s="9"/>
      <c r="BF823" s="9"/>
      <c r="BG823" s="9"/>
      <c r="BH823" s="9"/>
      <c r="BI823" s="9"/>
    </row>
    <row r="824" spans="1:61" ht="18" customHeight="1" x14ac:dyDescent="0.3">
      <c r="A824" s="1">
        <v>2020</v>
      </c>
      <c r="C824" s="2" t="s">
        <v>9197</v>
      </c>
      <c r="D824" s="1" t="s">
        <v>59</v>
      </c>
      <c r="E824" s="3">
        <f>IFERROR(MIN(PH_Bidders),0)</f>
        <v>418</v>
      </c>
      <c r="F824" s="3">
        <f>IFERROR(MAX(PH_Bidders),0)</f>
        <v>547</v>
      </c>
      <c r="G824" s="3">
        <f>IFERROR(AVERAGE(PH_Bidders),0)</f>
        <v>475.91999999999996</v>
      </c>
      <c r="H824" s="40" t="str">
        <f>tbl_PH[[#This Row],[Item '#]]&amp;"     "&amp;tbl_PH[[#This Row],[Description]]&amp;"     ("&amp;tbl_PH[[#This Row],[Unit]]&amp;")"</f>
        <v xml:space="preserve">     Campground Deciduous Tree - Sweetgum 2" Caliper     (EA)</v>
      </c>
      <c r="I824" s="40">
        <v>418</v>
      </c>
      <c r="J824" s="40">
        <v>421</v>
      </c>
      <c r="K824" s="40">
        <v>543.6</v>
      </c>
      <c r="L824" s="40">
        <v>450</v>
      </c>
      <c r="M824" s="40">
        <v>547</v>
      </c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3"/>
      <c r="BD824" s="9"/>
      <c r="BE824" s="9"/>
      <c r="BF824" s="9"/>
      <c r="BG824" s="9"/>
      <c r="BH824" s="9"/>
      <c r="BI824" s="9"/>
    </row>
    <row r="825" spans="1:61" ht="18" customHeight="1" x14ac:dyDescent="0.3">
      <c r="A825" s="1">
        <v>2020</v>
      </c>
      <c r="C825" s="2" t="s">
        <v>9198</v>
      </c>
      <c r="D825" s="1" t="s">
        <v>59</v>
      </c>
      <c r="E825" s="3">
        <f>IFERROR(MIN(PH_Bidders),0)</f>
        <v>440</v>
      </c>
      <c r="F825" s="3">
        <f>IFERROR(MAX(PH_Bidders),0)</f>
        <v>737.17</v>
      </c>
      <c r="G825" s="3">
        <f>IFERROR(AVERAGE(PH_Bidders),0)</f>
        <v>531.63400000000001</v>
      </c>
      <c r="H825" s="40" t="str">
        <f>tbl_PH[[#This Row],[Item '#]]&amp;"     "&amp;tbl_PH[[#This Row],[Description]]&amp;"     ("&amp;tbl_PH[[#This Row],[Unit]]&amp;")"</f>
        <v xml:space="preserve">     Campground Deciduous Tree - Black Gum 2" Caliper     (EA)</v>
      </c>
      <c r="I825" s="40">
        <v>440</v>
      </c>
      <c r="J825" s="40">
        <v>444</v>
      </c>
      <c r="K825" s="40">
        <v>737.17</v>
      </c>
      <c r="L825" s="40">
        <v>450</v>
      </c>
      <c r="M825" s="40">
        <v>587</v>
      </c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3"/>
      <c r="BD825" s="9"/>
      <c r="BE825" s="9"/>
      <c r="BF825" s="9"/>
      <c r="BG825" s="9"/>
      <c r="BH825" s="9"/>
      <c r="BI825" s="9"/>
    </row>
    <row r="826" spans="1:61" ht="18" customHeight="1" x14ac:dyDescent="0.3">
      <c r="A826" s="1">
        <v>2020</v>
      </c>
      <c r="C826" s="2" t="s">
        <v>9199</v>
      </c>
      <c r="D826" s="1" t="s">
        <v>59</v>
      </c>
      <c r="E826" s="3">
        <f>IFERROR(MIN(PH_Bidders),0)</f>
        <v>385</v>
      </c>
      <c r="F826" s="3">
        <f>IFERROR(MAX(PH_Bidders),0)</f>
        <v>561.25</v>
      </c>
      <c r="G826" s="3">
        <f>IFERROR(AVERAGE(PH_Bidders),0)</f>
        <v>447.25</v>
      </c>
      <c r="H826" s="40" t="str">
        <f>tbl_PH[[#This Row],[Item '#]]&amp;"     "&amp;tbl_PH[[#This Row],[Description]]&amp;"     ("&amp;tbl_PH[[#This Row],[Unit]]&amp;")"</f>
        <v xml:space="preserve">     Campground Deciduous Tree - Sycamore 2" Caliper     (EA)</v>
      </c>
      <c r="I826" s="40">
        <v>385</v>
      </c>
      <c r="J826" s="40">
        <v>388</v>
      </c>
      <c r="K826" s="40">
        <v>561.25</v>
      </c>
      <c r="L826" s="40">
        <v>420</v>
      </c>
      <c r="M826" s="40">
        <v>482</v>
      </c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3"/>
      <c r="BD826" s="9"/>
      <c r="BE826" s="9"/>
      <c r="BF826" s="9"/>
      <c r="BG826" s="9"/>
      <c r="BH826" s="9"/>
      <c r="BI826" s="9"/>
    </row>
    <row r="827" spans="1:61" ht="18" customHeight="1" x14ac:dyDescent="0.3">
      <c r="A827" s="1">
        <v>2020</v>
      </c>
      <c r="C827" s="2" t="s">
        <v>9200</v>
      </c>
      <c r="D827" s="1" t="s">
        <v>59</v>
      </c>
      <c r="E827" s="3">
        <f>IFERROR(MIN(PH_Bidders),0)</f>
        <v>385</v>
      </c>
      <c r="F827" s="3">
        <f>IFERROR(MAX(PH_Bidders),0)</f>
        <v>578.79</v>
      </c>
      <c r="G827" s="3">
        <f>IFERROR(AVERAGE(PH_Bidders),0)</f>
        <v>457.75799999999998</v>
      </c>
      <c r="H827" s="40" t="str">
        <f>tbl_PH[[#This Row],[Item '#]]&amp;"     "&amp;tbl_PH[[#This Row],[Description]]&amp;"     ("&amp;tbl_PH[[#This Row],[Unit]]&amp;")"</f>
        <v xml:space="preserve">     Campground Deciduous Tree - Red Oak 2" Caliper     (EA)</v>
      </c>
      <c r="I827" s="40">
        <v>385</v>
      </c>
      <c r="J827" s="40">
        <v>388</v>
      </c>
      <c r="K827" s="40">
        <v>578.79</v>
      </c>
      <c r="L827" s="40">
        <v>420</v>
      </c>
      <c r="M827" s="40">
        <v>517</v>
      </c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3"/>
      <c r="BD827" s="9"/>
      <c r="BE827" s="9"/>
      <c r="BF827" s="9"/>
      <c r="BG827" s="9"/>
      <c r="BH827" s="9"/>
      <c r="BI827" s="9"/>
    </row>
    <row r="828" spans="1:61" ht="18" customHeight="1" x14ac:dyDescent="0.3">
      <c r="A828" s="1">
        <v>2020</v>
      </c>
      <c r="C828" s="2" t="s">
        <v>9201</v>
      </c>
      <c r="D828" s="1" t="s">
        <v>59</v>
      </c>
      <c r="E828" s="3">
        <f>IFERROR(MIN(PH_Bidders),0)</f>
        <v>385</v>
      </c>
      <c r="F828" s="3">
        <f>IFERROR(MAX(PH_Bidders),0)</f>
        <v>561.25</v>
      </c>
      <c r="G828" s="3">
        <f>IFERROR(AVERAGE(PH_Bidders),0)</f>
        <v>454.25</v>
      </c>
      <c r="H828" s="40" t="str">
        <f>tbl_PH[[#This Row],[Item '#]]&amp;"     "&amp;tbl_PH[[#This Row],[Description]]&amp;"     ("&amp;tbl_PH[[#This Row],[Unit]]&amp;")"</f>
        <v xml:space="preserve">     Campground Deciduous Tree - Pin Oak 2" Caliper     (EA)</v>
      </c>
      <c r="I828" s="40">
        <v>385</v>
      </c>
      <c r="J828" s="40">
        <v>388</v>
      </c>
      <c r="K828" s="40">
        <v>561.25</v>
      </c>
      <c r="L828" s="40">
        <v>420</v>
      </c>
      <c r="M828" s="40">
        <v>517</v>
      </c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3"/>
      <c r="BD828" s="9"/>
      <c r="BE828" s="9"/>
      <c r="BF828" s="9"/>
      <c r="BG828" s="9"/>
      <c r="BH828" s="9"/>
      <c r="BI828" s="9"/>
    </row>
    <row r="829" spans="1:61" ht="18" customHeight="1" x14ac:dyDescent="0.3">
      <c r="A829" s="1">
        <v>2020</v>
      </c>
      <c r="C829" s="2" t="s">
        <v>9202</v>
      </c>
      <c r="D829" s="1" t="s">
        <v>59</v>
      </c>
      <c r="E829" s="3">
        <f>IFERROR(MIN(PH_Bidders),0)</f>
        <v>330</v>
      </c>
      <c r="F829" s="3">
        <f>IFERROR(MAX(PH_Bidders),0)</f>
        <v>597</v>
      </c>
      <c r="G829" s="3">
        <f>IFERROR(AVERAGE(PH_Bidders),0)</f>
        <v>406.08000000000004</v>
      </c>
      <c r="H829" s="40" t="str">
        <f>tbl_PH[[#This Row],[Item '#]]&amp;"     "&amp;tbl_PH[[#This Row],[Description]]&amp;"     ("&amp;tbl_PH[[#This Row],[Unit]]&amp;")"</f>
        <v xml:space="preserve">     Campground Deciduous Tree - Serviceberry Clump 8' Height     (EA)</v>
      </c>
      <c r="I829" s="40">
        <v>330</v>
      </c>
      <c r="J829" s="40">
        <v>333</v>
      </c>
      <c r="K829" s="40">
        <v>420.4</v>
      </c>
      <c r="L829" s="40">
        <v>350</v>
      </c>
      <c r="M829" s="40">
        <v>597</v>
      </c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3"/>
      <c r="BD829" s="9"/>
      <c r="BE829" s="9"/>
      <c r="BF829" s="9"/>
      <c r="BG829" s="9"/>
      <c r="BH829" s="9"/>
      <c r="BI829" s="9"/>
    </row>
    <row r="830" spans="1:61" ht="18" customHeight="1" x14ac:dyDescent="0.3">
      <c r="A830" s="1">
        <v>2020</v>
      </c>
      <c r="C830" s="2" t="s">
        <v>9203</v>
      </c>
      <c r="D830" s="1" t="s">
        <v>59</v>
      </c>
      <c r="E830" s="3">
        <f>IFERROR(MIN(PH_Bidders),0)</f>
        <v>330</v>
      </c>
      <c r="F830" s="3">
        <f>IFERROR(MAX(PH_Bidders),0)</f>
        <v>417</v>
      </c>
      <c r="G830" s="3">
        <f>IFERROR(AVERAGE(PH_Bidders),0)</f>
        <v>368.7</v>
      </c>
      <c r="H830" s="40" t="str">
        <f>tbl_PH[[#This Row],[Item '#]]&amp;"     "&amp;tbl_PH[[#This Row],[Description]]&amp;"     ("&amp;tbl_PH[[#This Row],[Unit]]&amp;")"</f>
        <v xml:space="preserve">     Campground Deciduous Tree - Red Bud Clump 8' Height     (EA)</v>
      </c>
      <c r="I830" s="40">
        <v>330</v>
      </c>
      <c r="J830" s="40">
        <v>333</v>
      </c>
      <c r="K830" s="40">
        <v>413.5</v>
      </c>
      <c r="L830" s="40">
        <v>350</v>
      </c>
      <c r="M830" s="40">
        <v>417</v>
      </c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3"/>
      <c r="BD830" s="9"/>
      <c r="BE830" s="9"/>
      <c r="BF830" s="9"/>
      <c r="BG830" s="9"/>
      <c r="BH830" s="9"/>
      <c r="BI830" s="9"/>
    </row>
    <row r="831" spans="1:61" ht="18" customHeight="1" x14ac:dyDescent="0.3">
      <c r="A831" s="1">
        <v>2020</v>
      </c>
      <c r="C831" s="2" t="s">
        <v>9204</v>
      </c>
      <c r="D831" s="1" t="s">
        <v>59</v>
      </c>
      <c r="E831" s="3">
        <f>IFERROR(MIN(PH_Bidders),0)</f>
        <v>308</v>
      </c>
      <c r="F831" s="3">
        <f>IFERROR(MAX(PH_Bidders),0)</f>
        <v>385.21</v>
      </c>
      <c r="G831" s="3">
        <f>IFERROR(AVERAGE(PH_Bidders),0)</f>
        <v>338.24200000000002</v>
      </c>
      <c r="H831" s="40" t="str">
        <f>tbl_PH[[#This Row],[Item '#]]&amp;"     "&amp;tbl_PH[[#This Row],[Description]]&amp;"     ("&amp;tbl_PH[[#This Row],[Unit]]&amp;")"</f>
        <v xml:space="preserve">     Campground Evergreen Tree - Norway Spruce 6' ht     (EA)</v>
      </c>
      <c r="I831" s="40">
        <v>308</v>
      </c>
      <c r="J831" s="40">
        <v>311</v>
      </c>
      <c r="K831" s="40">
        <v>385.21</v>
      </c>
      <c r="L831" s="40">
        <v>350</v>
      </c>
      <c r="M831" s="40">
        <v>337</v>
      </c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3"/>
      <c r="BD831" s="9"/>
      <c r="BE831" s="9"/>
      <c r="BF831" s="9"/>
      <c r="BG831" s="9"/>
      <c r="BH831" s="9"/>
      <c r="BI831" s="9"/>
    </row>
    <row r="832" spans="1:61" ht="18" customHeight="1" x14ac:dyDescent="0.3">
      <c r="A832" s="1">
        <v>2020</v>
      </c>
      <c r="C832" s="2" t="s">
        <v>9205</v>
      </c>
      <c r="D832" s="1" t="s">
        <v>59</v>
      </c>
      <c r="E832" s="3">
        <f>IFERROR(MIN(PH_Bidders),0)</f>
        <v>308</v>
      </c>
      <c r="F832" s="3">
        <f>IFERROR(MAX(PH_Bidders),0)</f>
        <v>367.68</v>
      </c>
      <c r="G832" s="3">
        <f>IFERROR(AVERAGE(PH_Bidders),0)</f>
        <v>338.73599999999999</v>
      </c>
      <c r="H832" s="40" t="str">
        <f>tbl_PH[[#This Row],[Item '#]]&amp;"     "&amp;tbl_PH[[#This Row],[Description]]&amp;"     ("&amp;tbl_PH[[#This Row],[Unit]]&amp;")"</f>
        <v xml:space="preserve">     Campground Evergreen Tree - White Spruce 6' ht     (EA)</v>
      </c>
      <c r="I832" s="40">
        <v>308</v>
      </c>
      <c r="J832" s="40">
        <v>311</v>
      </c>
      <c r="K832" s="40">
        <v>367.68</v>
      </c>
      <c r="L832" s="40">
        <v>350</v>
      </c>
      <c r="M832" s="40">
        <v>357</v>
      </c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3"/>
      <c r="BD832" s="9"/>
      <c r="BE832" s="9"/>
      <c r="BF832" s="9"/>
      <c r="BG832" s="9"/>
      <c r="BH832" s="9"/>
      <c r="BI832" s="9"/>
    </row>
    <row r="833" spans="1:61" ht="18" customHeight="1" x14ac:dyDescent="0.3">
      <c r="A833" s="1">
        <v>2020</v>
      </c>
      <c r="C833" s="2" t="s">
        <v>9206</v>
      </c>
      <c r="D833" s="1" t="s">
        <v>59</v>
      </c>
      <c r="E833" s="3">
        <f>IFERROR(MIN(PH_Bidders),0)</f>
        <v>50</v>
      </c>
      <c r="F833" s="3">
        <f>IFERROR(MAX(PH_Bidders),0)</f>
        <v>77.83</v>
      </c>
      <c r="G833" s="3">
        <f>IFERROR(AVERAGE(PH_Bidders),0)</f>
        <v>62.866</v>
      </c>
      <c r="H833" s="40" t="str">
        <f>tbl_PH[[#This Row],[Item '#]]&amp;"     "&amp;tbl_PH[[#This Row],[Description]]&amp;"     ("&amp;tbl_PH[[#This Row],[Unit]]&amp;")"</f>
        <v xml:space="preserve">     Campground Evergreen Shrubs - Boxwood 5 Gallon     (EA)</v>
      </c>
      <c r="I833" s="40">
        <v>60.5</v>
      </c>
      <c r="J833" s="40">
        <v>61</v>
      </c>
      <c r="K833" s="40">
        <v>77.83</v>
      </c>
      <c r="L833" s="40">
        <v>65</v>
      </c>
      <c r="M833" s="40">
        <v>50</v>
      </c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3"/>
      <c r="BD833" s="9"/>
      <c r="BE833" s="9"/>
      <c r="BF833" s="9"/>
      <c r="BG833" s="9"/>
      <c r="BH833" s="9"/>
      <c r="BI833" s="9"/>
    </row>
    <row r="834" spans="1:61" ht="18" customHeight="1" x14ac:dyDescent="0.3">
      <c r="A834" s="1">
        <v>2020</v>
      </c>
      <c r="C834" s="2" t="s">
        <v>9207</v>
      </c>
      <c r="D834" s="1" t="s">
        <v>59</v>
      </c>
      <c r="E834" s="3">
        <f>IFERROR(MIN(PH_Bidders),0)</f>
        <v>44</v>
      </c>
      <c r="F834" s="3">
        <f>IFERROR(MAX(PH_Bidders),0)</f>
        <v>65</v>
      </c>
      <c r="G834" s="3">
        <f>IFERROR(AVERAGE(PH_Bidders),0)</f>
        <v>58.136000000000003</v>
      </c>
      <c r="H834" s="40" t="str">
        <f>tbl_PH[[#This Row],[Item '#]]&amp;"     "&amp;tbl_PH[[#This Row],[Description]]&amp;"     ("&amp;tbl_PH[[#This Row],[Unit]]&amp;")"</f>
        <v xml:space="preserve">     Campground Deciduous Shrubs Gro-low Sumac - 5 Gallon     (EA)</v>
      </c>
      <c r="I834" s="40">
        <v>60.5</v>
      </c>
      <c r="J834" s="40">
        <v>61</v>
      </c>
      <c r="K834" s="40">
        <v>60.18</v>
      </c>
      <c r="L834" s="40">
        <v>65</v>
      </c>
      <c r="M834" s="40">
        <v>44</v>
      </c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3"/>
      <c r="BD834" s="9"/>
      <c r="BE834" s="9"/>
      <c r="BF834" s="9"/>
      <c r="BG834" s="9"/>
      <c r="BH834" s="9"/>
      <c r="BI834" s="9"/>
    </row>
    <row r="835" spans="1:61" ht="18" customHeight="1" x14ac:dyDescent="0.3">
      <c r="A835" s="1">
        <v>2020</v>
      </c>
      <c r="C835" s="2" t="s">
        <v>9208</v>
      </c>
      <c r="D835" s="1" t="s">
        <v>59</v>
      </c>
      <c r="E835" s="3">
        <f>IFERROR(MIN(PH_Bidders),0)</f>
        <v>54</v>
      </c>
      <c r="F835" s="3">
        <f>IFERROR(MAX(PH_Bidders),0)</f>
        <v>65</v>
      </c>
      <c r="G835" s="3">
        <f>IFERROR(AVERAGE(PH_Bidders),0)</f>
        <v>60.838000000000001</v>
      </c>
      <c r="H835" s="40" t="str">
        <f>tbl_PH[[#This Row],[Item '#]]&amp;"     "&amp;tbl_PH[[#This Row],[Description]]&amp;"     ("&amp;tbl_PH[[#This Row],[Unit]]&amp;")"</f>
        <v xml:space="preserve">     Campground Deciduous Shrubs - Arrowwood Vibrunum 5 Gallon     (EA)</v>
      </c>
      <c r="I835" s="40">
        <v>60.5</v>
      </c>
      <c r="J835" s="40">
        <v>61</v>
      </c>
      <c r="K835" s="40">
        <v>63.69</v>
      </c>
      <c r="L835" s="40">
        <v>65</v>
      </c>
      <c r="M835" s="40">
        <v>54</v>
      </c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3"/>
      <c r="BD835" s="9"/>
      <c r="BE835" s="9"/>
      <c r="BF835" s="9"/>
      <c r="BG835" s="9"/>
      <c r="BH835" s="9"/>
      <c r="BI835" s="9"/>
    </row>
    <row r="836" spans="1:61" ht="18" customHeight="1" x14ac:dyDescent="0.3">
      <c r="A836" s="1">
        <v>2020</v>
      </c>
      <c r="C836" s="2" t="s">
        <v>9209</v>
      </c>
      <c r="D836" s="1" t="s">
        <v>59</v>
      </c>
      <c r="E836" s="3">
        <f>IFERROR(MIN(PH_Bidders),0)</f>
        <v>418</v>
      </c>
      <c r="F836" s="3">
        <f>IFERROR(MAX(PH_Bidders),0)</f>
        <v>567</v>
      </c>
      <c r="G836" s="3">
        <f>IFERROR(AVERAGE(PH_Bidders),0)</f>
        <v>472.88400000000001</v>
      </c>
      <c r="H836" s="40" t="str">
        <f>tbl_PH[[#This Row],[Item '#]]&amp;"     "&amp;tbl_PH[[#This Row],[Description]]&amp;"     ("&amp;tbl_PH[[#This Row],[Unit]]&amp;")"</f>
        <v xml:space="preserve">     RV Campsite Landscaping - Armstrong Maple 2" caliper     (EA)</v>
      </c>
      <c r="I836" s="40">
        <v>418</v>
      </c>
      <c r="J836" s="40">
        <v>421</v>
      </c>
      <c r="K836" s="40">
        <v>508.42</v>
      </c>
      <c r="L836" s="40">
        <v>450</v>
      </c>
      <c r="M836" s="40">
        <v>567</v>
      </c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3"/>
      <c r="BD836" s="9"/>
      <c r="BE836" s="9"/>
      <c r="BF836" s="9"/>
      <c r="BG836" s="9"/>
      <c r="BH836" s="9"/>
      <c r="BI836" s="9"/>
    </row>
    <row r="837" spans="1:61" ht="18" customHeight="1" x14ac:dyDescent="0.3">
      <c r="A837" s="1">
        <v>2020</v>
      </c>
      <c r="C837" s="2" t="s">
        <v>9210</v>
      </c>
      <c r="D837" s="1" t="s">
        <v>59</v>
      </c>
      <c r="E837" s="3">
        <f>IFERROR(MIN(PH_Bidders),0)</f>
        <v>385</v>
      </c>
      <c r="F837" s="3">
        <f>IFERROR(MAX(PH_Bidders),0)</f>
        <v>446.87</v>
      </c>
      <c r="G837" s="3">
        <f>IFERROR(AVERAGE(PH_Bidders),0)</f>
        <v>415.37399999999997</v>
      </c>
      <c r="H837" s="40" t="str">
        <f>tbl_PH[[#This Row],[Item '#]]&amp;"     "&amp;tbl_PH[[#This Row],[Description]]&amp;"     ("&amp;tbl_PH[[#This Row],[Unit]]&amp;")"</f>
        <v xml:space="preserve">     RV Campsite Landscaping - Heritage Birch 2" Caliper     (EA)</v>
      </c>
      <c r="I837" s="40">
        <v>385</v>
      </c>
      <c r="J837" s="40">
        <v>388</v>
      </c>
      <c r="K837" s="40">
        <v>446.87</v>
      </c>
      <c r="L837" s="40">
        <v>420</v>
      </c>
      <c r="M837" s="40">
        <v>437</v>
      </c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3"/>
      <c r="BD837" s="9"/>
      <c r="BE837" s="9"/>
      <c r="BF837" s="9"/>
      <c r="BG837" s="9"/>
      <c r="BH837" s="9"/>
      <c r="BI837" s="9"/>
    </row>
    <row r="838" spans="1:61" ht="18" customHeight="1" x14ac:dyDescent="0.3">
      <c r="A838" s="1">
        <v>2020</v>
      </c>
      <c r="C838" s="2" t="s">
        <v>9211</v>
      </c>
      <c r="D838" s="1" t="s">
        <v>59</v>
      </c>
      <c r="E838" s="3">
        <f>IFERROR(MIN(PH_Bidders),0)</f>
        <v>385</v>
      </c>
      <c r="F838" s="3">
        <f>IFERROR(MAX(PH_Bidders),0)</f>
        <v>552</v>
      </c>
      <c r="G838" s="3">
        <f>IFERROR(AVERAGE(PH_Bidders),0)</f>
        <v>452.44799999999998</v>
      </c>
      <c r="H838" s="40" t="str">
        <f>tbl_PH[[#This Row],[Item '#]]&amp;"     "&amp;tbl_PH[[#This Row],[Description]]&amp;"     ("&amp;tbl_PH[[#This Row],[Unit]]&amp;")"</f>
        <v xml:space="preserve">     RV Campsite Landscaping - Serviceberry single stem 2" Caliper     (EA)</v>
      </c>
      <c r="I838" s="40">
        <v>385</v>
      </c>
      <c r="J838" s="40">
        <v>388</v>
      </c>
      <c r="K838" s="40">
        <v>517.24</v>
      </c>
      <c r="L838" s="40">
        <v>420</v>
      </c>
      <c r="M838" s="40">
        <v>552</v>
      </c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3"/>
      <c r="BD838" s="9"/>
      <c r="BE838" s="9"/>
      <c r="BF838" s="9"/>
      <c r="BG838" s="9"/>
      <c r="BH838" s="9"/>
      <c r="BI838" s="9"/>
    </row>
    <row r="839" spans="1:61" ht="18" customHeight="1" x14ac:dyDescent="0.3">
      <c r="A839" s="1">
        <v>2020</v>
      </c>
      <c r="C839" s="2" t="s">
        <v>9212</v>
      </c>
      <c r="D839" s="1" t="s">
        <v>59</v>
      </c>
      <c r="E839" s="3">
        <f>IFERROR(MIN(PH_Bidders),0)</f>
        <v>54</v>
      </c>
      <c r="F839" s="3">
        <f>IFERROR(MAX(PH_Bidders),0)</f>
        <v>90.16</v>
      </c>
      <c r="G839" s="3">
        <f>IFERROR(AVERAGE(PH_Bidders),0)</f>
        <v>66.131999999999991</v>
      </c>
      <c r="H839" s="40" t="str">
        <f>tbl_PH[[#This Row],[Item '#]]&amp;"     "&amp;tbl_PH[[#This Row],[Description]]&amp;"     ("&amp;tbl_PH[[#This Row],[Unit]]&amp;")"</f>
        <v xml:space="preserve">     RV Campsite Landscaping - Arrowwood Viburnum Shrub 36" ht     (EA)</v>
      </c>
      <c r="I839" s="40">
        <v>60.5</v>
      </c>
      <c r="J839" s="40">
        <v>61</v>
      </c>
      <c r="K839" s="40">
        <v>90.16</v>
      </c>
      <c r="L839" s="40">
        <v>65</v>
      </c>
      <c r="M839" s="40">
        <v>54</v>
      </c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3"/>
      <c r="BD839" s="9"/>
      <c r="BE839" s="9"/>
      <c r="BF839" s="9"/>
      <c r="BG839" s="9"/>
      <c r="BH839" s="9"/>
      <c r="BI839" s="9"/>
    </row>
    <row r="840" spans="1:61" ht="18" customHeight="1" x14ac:dyDescent="0.3">
      <c r="A840" s="1">
        <v>2020</v>
      </c>
      <c r="C840" s="2" t="s">
        <v>9213</v>
      </c>
      <c r="D840" s="1" t="s">
        <v>59</v>
      </c>
      <c r="E840" s="3">
        <f>IFERROR(MIN(PH_Bidders),0)</f>
        <v>51</v>
      </c>
      <c r="F840" s="3">
        <f>IFERROR(MAX(PH_Bidders),0)</f>
        <v>69.010000000000005</v>
      </c>
      <c r="G840" s="3">
        <f>IFERROR(AVERAGE(PH_Bidders),0)</f>
        <v>61.302</v>
      </c>
      <c r="H840" s="40" t="str">
        <f>tbl_PH[[#This Row],[Item '#]]&amp;"     "&amp;tbl_PH[[#This Row],[Description]]&amp;"     ("&amp;tbl_PH[[#This Row],[Unit]]&amp;")"</f>
        <v xml:space="preserve">     RV Campsite Landscaping - Spicebush 36" ht     (EA)</v>
      </c>
      <c r="I840" s="40">
        <v>60.5</v>
      </c>
      <c r="J840" s="40">
        <v>61</v>
      </c>
      <c r="K840" s="40">
        <v>69.010000000000005</v>
      </c>
      <c r="L840" s="40">
        <v>65</v>
      </c>
      <c r="M840" s="40">
        <v>51</v>
      </c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3"/>
      <c r="BD840" s="9"/>
      <c r="BE840" s="9"/>
      <c r="BF840" s="9"/>
      <c r="BG840" s="9"/>
      <c r="BH840" s="9"/>
      <c r="BI840" s="9"/>
    </row>
    <row r="841" spans="1:61" ht="18" customHeight="1" x14ac:dyDescent="0.3">
      <c r="A841" s="1">
        <v>2020</v>
      </c>
      <c r="C841" s="2" t="s">
        <v>9214</v>
      </c>
      <c r="D841" s="1" t="s">
        <v>59</v>
      </c>
      <c r="E841" s="3">
        <f>IFERROR(MIN(PH_Bidders),0)</f>
        <v>46</v>
      </c>
      <c r="F841" s="3">
        <f>IFERROR(MAX(PH_Bidders),0)</f>
        <v>65.5</v>
      </c>
      <c r="G841" s="3">
        <f>IFERROR(AVERAGE(PH_Bidders),0)</f>
        <v>59.6</v>
      </c>
      <c r="H841" s="40" t="str">
        <f>tbl_PH[[#This Row],[Item '#]]&amp;"     "&amp;tbl_PH[[#This Row],[Description]]&amp;"     ("&amp;tbl_PH[[#This Row],[Unit]]&amp;")"</f>
        <v xml:space="preserve">     RV Campsite Landscaping - Redosier Dogwood Shrub 36" ht     (EA)</v>
      </c>
      <c r="I841" s="40">
        <v>60.5</v>
      </c>
      <c r="J841" s="40">
        <v>61</v>
      </c>
      <c r="K841" s="40">
        <v>65.5</v>
      </c>
      <c r="L841" s="40">
        <v>65</v>
      </c>
      <c r="M841" s="40">
        <v>46</v>
      </c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3"/>
      <c r="BD841" s="9"/>
      <c r="BE841" s="9"/>
      <c r="BF841" s="9"/>
      <c r="BG841" s="9"/>
      <c r="BH841" s="9"/>
      <c r="BI841" s="9"/>
    </row>
    <row r="842" spans="1:61" ht="18" customHeight="1" x14ac:dyDescent="0.3">
      <c r="A842" s="1">
        <v>2020</v>
      </c>
      <c r="C842" s="2" t="s">
        <v>9215</v>
      </c>
      <c r="D842" s="1" t="s">
        <v>14</v>
      </c>
      <c r="E842" s="3">
        <f>IFERROR(MIN(PH_Bidders),0)</f>
        <v>125</v>
      </c>
      <c r="F842" s="3">
        <f>IFERROR(MAX(PH_Bidders),0)</f>
        <v>200</v>
      </c>
      <c r="G842" s="3">
        <f>IFERROR(AVERAGE(PH_Bidders),0)</f>
        <v>167.69400000000002</v>
      </c>
      <c r="H842" s="40" t="str">
        <f>tbl_PH[[#This Row],[Item '#]]&amp;"     "&amp;tbl_PH[[#This Row],[Description]]&amp;"     ("&amp;tbl_PH[[#This Row],[Unit]]&amp;")"</f>
        <v xml:space="preserve">     RV Campsite Landscaping - River wash gravel mulch, 3" depth, 1"dia avg     (CY)</v>
      </c>
      <c r="I842" s="40">
        <v>187</v>
      </c>
      <c r="J842" s="40">
        <v>188</v>
      </c>
      <c r="K842" s="40">
        <v>138.47</v>
      </c>
      <c r="L842" s="40">
        <v>200</v>
      </c>
      <c r="M842" s="40">
        <v>125</v>
      </c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3"/>
      <c r="BD842" s="9"/>
      <c r="BE842" s="9"/>
      <c r="BF842" s="9"/>
      <c r="BG842" s="9"/>
      <c r="BH842" s="9"/>
      <c r="BI842" s="9"/>
    </row>
    <row r="843" spans="1:61" ht="18" customHeight="1" x14ac:dyDescent="0.3">
      <c r="A843" s="1">
        <v>2020</v>
      </c>
      <c r="C843" s="2" t="s">
        <v>9216</v>
      </c>
      <c r="D843" s="1" t="s">
        <v>21</v>
      </c>
      <c r="E843" s="3">
        <f>IFERROR(MIN(PH_Bidders),0)</f>
        <v>1.76</v>
      </c>
      <c r="F843" s="3">
        <f>IFERROR(MAX(PH_Bidders),0)</f>
        <v>3.58</v>
      </c>
      <c r="G843" s="3">
        <f>IFERROR(AVERAGE(PH_Bidders),0)</f>
        <v>2.274</v>
      </c>
      <c r="H843" s="40" t="str">
        <f>tbl_PH[[#This Row],[Item '#]]&amp;"     "&amp;tbl_PH[[#This Row],[Description]]&amp;"     ("&amp;tbl_PH[[#This Row],[Unit]]&amp;")"</f>
        <v xml:space="preserve">     RV Campsite Landscaping - Landscaping Fabric and Herbicide in River Cobble Area     (SY)</v>
      </c>
      <c r="I843" s="40">
        <v>1.76</v>
      </c>
      <c r="J843" s="40">
        <v>1.77</v>
      </c>
      <c r="K843" s="40">
        <v>2.2599999999999998</v>
      </c>
      <c r="L843" s="40">
        <v>2</v>
      </c>
      <c r="M843" s="40">
        <v>3.58</v>
      </c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3"/>
      <c r="BD843" s="9"/>
      <c r="BE843" s="9"/>
      <c r="BF843" s="9"/>
      <c r="BG843" s="9"/>
      <c r="BH843" s="9"/>
      <c r="BI843" s="9"/>
    </row>
    <row r="844" spans="1:61" ht="18" customHeight="1" x14ac:dyDescent="0.3">
      <c r="A844" s="1">
        <v>2020</v>
      </c>
      <c r="C844" s="2" t="s">
        <v>5622</v>
      </c>
      <c r="D844" s="1" t="s">
        <v>9</v>
      </c>
      <c r="E844" s="3">
        <f>IFERROR(MIN(PH_Bidders),0)</f>
        <v>20000</v>
      </c>
      <c r="F844" s="3">
        <f>IFERROR(MAX(PH_Bidders),0)</f>
        <v>20000</v>
      </c>
      <c r="G844" s="3">
        <f>IFERROR(AVERAGE(PH_Bidders),0)</f>
        <v>20000</v>
      </c>
      <c r="H844" s="40" t="str">
        <f>tbl_PH[[#This Row],[Item '#]]&amp;"     "&amp;tbl_PH[[#This Row],[Description]]&amp;"     ("&amp;tbl_PH[[#This Row],[Unit]]&amp;")"</f>
        <v xml:space="preserve">     Electrical Utility Service Extension Allowance     (LS)</v>
      </c>
      <c r="I844" s="40">
        <v>20000</v>
      </c>
      <c r="J844" s="40">
        <v>20000</v>
      </c>
      <c r="K844" s="40">
        <v>20000</v>
      </c>
      <c r="L844" s="40">
        <v>20000</v>
      </c>
      <c r="M844" s="40">
        <v>20000</v>
      </c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3"/>
      <c r="BD844" s="9"/>
      <c r="BE844" s="9"/>
      <c r="BF844" s="9"/>
      <c r="BG844" s="9"/>
      <c r="BH844" s="9"/>
      <c r="BI844" s="9"/>
    </row>
    <row r="845" spans="1:61" ht="18" customHeight="1" x14ac:dyDescent="0.3">
      <c r="A845" s="1">
        <v>2020</v>
      </c>
      <c r="C845" s="2" t="s">
        <v>8365</v>
      </c>
      <c r="D845" s="1" t="s">
        <v>9</v>
      </c>
      <c r="E845" s="3">
        <f>IFERROR(MIN(PH_Bidders),0)</f>
        <v>25000</v>
      </c>
      <c r="F845" s="3">
        <f>IFERROR(MAX(PH_Bidders),0)</f>
        <v>250000</v>
      </c>
      <c r="G845" s="3">
        <f>IFERROR(AVERAGE(PH_Bidders),0)</f>
        <v>70000</v>
      </c>
      <c r="H845" s="40" t="str">
        <f>tbl_PH[[#This Row],[Item '#]]&amp;"     "&amp;tbl_PH[[#This Row],[Description]]&amp;"     ("&amp;tbl_PH[[#This Row],[Unit]]&amp;")"</f>
        <v xml:space="preserve">     Owner's Contingency Allowance     (LS)</v>
      </c>
      <c r="I845" s="40">
        <v>25000</v>
      </c>
      <c r="J845" s="40">
        <v>25000</v>
      </c>
      <c r="K845" s="40">
        <v>25000</v>
      </c>
      <c r="L845" s="40">
        <v>25000</v>
      </c>
      <c r="M845" s="40">
        <v>250000</v>
      </c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3"/>
      <c r="BD845" s="9"/>
      <c r="BE845" s="9"/>
      <c r="BF845" s="9"/>
      <c r="BG845" s="9"/>
      <c r="BH845" s="9"/>
      <c r="BI845" s="9"/>
    </row>
    <row r="846" spans="1:61" ht="18" customHeight="1" x14ac:dyDescent="0.3">
      <c r="A846" s="1">
        <v>2020</v>
      </c>
      <c r="C846" s="2" t="s">
        <v>9217</v>
      </c>
      <c r="D846" s="1" t="s">
        <v>59</v>
      </c>
      <c r="E846" s="3">
        <f>IFERROR(MIN(PH_Bidders),0)</f>
        <v>139</v>
      </c>
      <c r="F846" s="3">
        <f>IFERROR(MAX(PH_Bidders),0)</f>
        <v>300</v>
      </c>
      <c r="G846" s="3">
        <f>IFERROR(AVERAGE(PH_Bidders),0)</f>
        <v>193.95599999999999</v>
      </c>
      <c r="H846" s="40" t="str">
        <f>tbl_PH[[#This Row],[Item '#]]&amp;"     "&amp;tbl_PH[[#This Row],[Description]]&amp;"     ("&amp;tbl_PH[[#This Row],[Unit]]&amp;")"</f>
        <v xml:space="preserve">     Campground Deciduous Tree - Red Maple - Additional cost to substitute 3.5" Caliper for 2" Caliper     (EA)</v>
      </c>
      <c r="I846" s="40">
        <v>165</v>
      </c>
      <c r="J846" s="40">
        <v>139</v>
      </c>
      <c r="K846" s="40">
        <v>190.78</v>
      </c>
      <c r="L846" s="40">
        <v>175</v>
      </c>
      <c r="M846" s="40">
        <v>300</v>
      </c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3"/>
      <c r="BD846" s="9"/>
      <c r="BE846" s="9"/>
      <c r="BF846" s="9"/>
      <c r="BG846" s="9"/>
      <c r="BH846" s="9"/>
      <c r="BI846" s="9"/>
    </row>
    <row r="847" spans="1:61" ht="18" customHeight="1" x14ac:dyDescent="0.3">
      <c r="A847" s="1">
        <v>2020</v>
      </c>
      <c r="C847" s="2" t="s">
        <v>9218</v>
      </c>
      <c r="D847" s="1" t="s">
        <v>59</v>
      </c>
      <c r="E847" s="3">
        <f>IFERROR(MIN(PH_Bidders),0)</f>
        <v>149</v>
      </c>
      <c r="F847" s="3">
        <f>IFERROR(MAX(PH_Bidders),0)</f>
        <v>300</v>
      </c>
      <c r="G847" s="3">
        <f>IFERROR(AVERAGE(PH_Bidders),0)</f>
        <v>210.262</v>
      </c>
      <c r="H847" s="40" t="str">
        <f>tbl_PH[[#This Row],[Item '#]]&amp;"     "&amp;tbl_PH[[#This Row],[Description]]&amp;"     ("&amp;tbl_PH[[#This Row],[Unit]]&amp;")"</f>
        <v xml:space="preserve">     Campground Deciduous Tree - Sugar Maple - Additional cost to substitute 3.5" Caliper for 2" Caliper     (EA)</v>
      </c>
      <c r="I847" s="40">
        <v>165</v>
      </c>
      <c r="J847" s="40">
        <v>149</v>
      </c>
      <c r="K847" s="40">
        <v>262.31</v>
      </c>
      <c r="L847" s="40">
        <v>175</v>
      </c>
      <c r="M847" s="40">
        <v>300</v>
      </c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3"/>
      <c r="BD847" s="9"/>
      <c r="BE847" s="9"/>
      <c r="BF847" s="9"/>
      <c r="BG847" s="9"/>
      <c r="BH847" s="9"/>
      <c r="BI847" s="9"/>
    </row>
    <row r="848" spans="1:61" ht="18" customHeight="1" x14ac:dyDescent="0.3">
      <c r="A848" s="1">
        <v>2020</v>
      </c>
      <c r="C848" s="2" t="s">
        <v>9219</v>
      </c>
      <c r="D848" s="1" t="s">
        <v>59</v>
      </c>
      <c r="E848" s="3">
        <f>IFERROR(MIN(PH_Bidders),0)</f>
        <v>155</v>
      </c>
      <c r="F848" s="3">
        <f>IFERROR(MAX(PH_Bidders),0)</f>
        <v>255</v>
      </c>
      <c r="G848" s="3">
        <f>IFERROR(AVERAGE(PH_Bidders),0)</f>
        <v>195.31</v>
      </c>
      <c r="H848" s="40" t="str">
        <f>tbl_PH[[#This Row],[Item '#]]&amp;"     "&amp;tbl_PH[[#This Row],[Description]]&amp;"     ("&amp;tbl_PH[[#This Row],[Unit]]&amp;")"</f>
        <v xml:space="preserve">     Campground Deciduous Tree - Ohio Buckeye - Additional cost to substitute 3.5" Caliper for 2" Caliper     (EA)</v>
      </c>
      <c r="I848" s="40">
        <v>165</v>
      </c>
      <c r="J848" s="40">
        <v>155</v>
      </c>
      <c r="K848" s="40">
        <v>226.55</v>
      </c>
      <c r="L848" s="40">
        <v>175</v>
      </c>
      <c r="M848" s="40">
        <v>255</v>
      </c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3"/>
      <c r="BD848" s="9"/>
      <c r="BE848" s="9"/>
      <c r="BF848" s="9"/>
      <c r="BG848" s="9"/>
      <c r="BH848" s="9"/>
      <c r="BI848" s="9"/>
    </row>
    <row r="849" spans="1:61" ht="18" customHeight="1" x14ac:dyDescent="0.3">
      <c r="A849" s="1">
        <v>2020</v>
      </c>
      <c r="C849" s="2" t="s">
        <v>9220</v>
      </c>
      <c r="D849" s="1" t="s">
        <v>59</v>
      </c>
      <c r="E849" s="3">
        <f>IFERROR(MIN(PH_Bidders),0)</f>
        <v>133</v>
      </c>
      <c r="F849" s="3">
        <f>IFERROR(MAX(PH_Bidders),0)</f>
        <v>340</v>
      </c>
      <c r="G849" s="3">
        <f>IFERROR(AVERAGE(PH_Bidders),0)</f>
        <v>207.91</v>
      </c>
      <c r="H849" s="40" t="str">
        <f>tbl_PH[[#This Row],[Item '#]]&amp;"     "&amp;tbl_PH[[#This Row],[Description]]&amp;"     ("&amp;tbl_PH[[#This Row],[Unit]]&amp;")"</f>
        <v xml:space="preserve">     Campground Deciduous Tree - Sweetgum - Additional cost to substitute 3.5" Caliper for 2" Caliper     (EA)</v>
      </c>
      <c r="I849" s="40">
        <v>165</v>
      </c>
      <c r="J849" s="40">
        <v>133</v>
      </c>
      <c r="K849" s="40">
        <v>226.55</v>
      </c>
      <c r="L849" s="40">
        <v>175</v>
      </c>
      <c r="M849" s="40">
        <v>340</v>
      </c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3"/>
      <c r="BD849" s="9"/>
      <c r="BE849" s="9"/>
      <c r="BF849" s="9"/>
      <c r="BG849" s="9"/>
      <c r="BH849" s="9"/>
      <c r="BI849" s="9"/>
    </row>
    <row r="850" spans="1:61" ht="18" customHeight="1" x14ac:dyDescent="0.3">
      <c r="A850" s="1">
        <v>2020</v>
      </c>
      <c r="C850" s="2" t="s">
        <v>9221</v>
      </c>
      <c r="D850" s="1" t="s">
        <v>59</v>
      </c>
      <c r="E850" s="3">
        <f>IFERROR(MIN(PH_Bidders),0)</f>
        <v>155.02000000000001</v>
      </c>
      <c r="F850" s="3">
        <f>IFERROR(MAX(PH_Bidders),0)</f>
        <v>650</v>
      </c>
      <c r="G850" s="3">
        <f>IFERROR(AVERAGE(PH_Bidders),0)</f>
        <v>267.80399999999997</v>
      </c>
      <c r="H850" s="40" t="str">
        <f>tbl_PH[[#This Row],[Item '#]]&amp;"     "&amp;tbl_PH[[#This Row],[Description]]&amp;"     ("&amp;tbl_PH[[#This Row],[Unit]]&amp;")"</f>
        <v xml:space="preserve">     Campground Deciduous Tree - Black Gum - Additional cost to substitute 3.5" Caliper for 2" Caliper     (EA)</v>
      </c>
      <c r="I850" s="40">
        <v>165</v>
      </c>
      <c r="J850" s="40">
        <v>194</v>
      </c>
      <c r="K850" s="40">
        <v>155.02000000000001</v>
      </c>
      <c r="L850" s="40">
        <v>175</v>
      </c>
      <c r="M850" s="40">
        <v>650</v>
      </c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3"/>
      <c r="BD850" s="9"/>
      <c r="BE850" s="9"/>
      <c r="BF850" s="9"/>
      <c r="BG850" s="9"/>
      <c r="BH850" s="9"/>
      <c r="BI850" s="9"/>
    </row>
    <row r="851" spans="1:61" ht="18" customHeight="1" x14ac:dyDescent="0.3">
      <c r="A851" s="1">
        <v>2020</v>
      </c>
      <c r="C851" s="2" t="s">
        <v>9222</v>
      </c>
      <c r="D851" s="1" t="s">
        <v>59</v>
      </c>
      <c r="E851" s="3">
        <f>IFERROR(MIN(PH_Bidders),0)</f>
        <v>144</v>
      </c>
      <c r="F851" s="3">
        <f>IFERROR(MAX(PH_Bidders),0)</f>
        <v>240</v>
      </c>
      <c r="G851" s="3">
        <f>IFERROR(AVERAGE(PH_Bidders),0)</f>
        <v>186.52199999999999</v>
      </c>
      <c r="H851" s="40" t="str">
        <f>tbl_PH[[#This Row],[Item '#]]&amp;"     "&amp;tbl_PH[[#This Row],[Description]]&amp;"     ("&amp;tbl_PH[[#This Row],[Unit]]&amp;")"</f>
        <v xml:space="preserve">     Campground Deciduous Tree - Sycamore - Additional cost to substitute 3.5" Caliper for 2" Caliper     (EA)</v>
      </c>
      <c r="I851" s="40">
        <v>165</v>
      </c>
      <c r="J851" s="40">
        <v>144</v>
      </c>
      <c r="K851" s="40">
        <v>208.61</v>
      </c>
      <c r="L851" s="40">
        <v>175</v>
      </c>
      <c r="M851" s="40">
        <v>240</v>
      </c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3"/>
      <c r="BD851" s="9"/>
      <c r="BE851" s="9"/>
      <c r="BF851" s="9"/>
      <c r="BG851" s="9"/>
      <c r="BH851" s="9"/>
      <c r="BI851" s="9"/>
    </row>
    <row r="852" spans="1:61" ht="18" customHeight="1" x14ac:dyDescent="0.3">
      <c r="A852" s="1">
        <v>2020</v>
      </c>
      <c r="C852" s="2" t="s">
        <v>9223</v>
      </c>
      <c r="D852" s="1" t="s">
        <v>59</v>
      </c>
      <c r="E852" s="3">
        <f>IFERROR(MIN(PH_Bidders),0)</f>
        <v>139</v>
      </c>
      <c r="F852" s="3">
        <f>IFERROR(MAX(PH_Bidders),0)</f>
        <v>510</v>
      </c>
      <c r="G852" s="3">
        <f>IFERROR(AVERAGE(PH_Bidders),0)</f>
        <v>235.95599999999999</v>
      </c>
      <c r="H852" s="40" t="str">
        <f>tbl_PH[[#This Row],[Item '#]]&amp;"     "&amp;tbl_PH[[#This Row],[Description]]&amp;"     ("&amp;tbl_PH[[#This Row],[Unit]]&amp;")"</f>
        <v xml:space="preserve">     Campground Deciduous Tree - Red Oak - Additional cost to substitute 3.5" Caliper for 2" Caliper     (EA)</v>
      </c>
      <c r="I852" s="40">
        <v>165</v>
      </c>
      <c r="J852" s="40">
        <v>139</v>
      </c>
      <c r="K852" s="40">
        <v>190.78</v>
      </c>
      <c r="L852" s="40">
        <v>175</v>
      </c>
      <c r="M852" s="40">
        <v>510</v>
      </c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3"/>
      <c r="BD852" s="9"/>
      <c r="BE852" s="9"/>
      <c r="BF852" s="9"/>
      <c r="BG852" s="9"/>
      <c r="BH852" s="9"/>
      <c r="BI852" s="9"/>
    </row>
    <row r="853" spans="1:61" ht="18" customHeight="1" x14ac:dyDescent="0.3">
      <c r="A853" s="1">
        <v>2020</v>
      </c>
      <c r="C853" s="2" t="s">
        <v>9224</v>
      </c>
      <c r="D853" s="1" t="s">
        <v>59</v>
      </c>
      <c r="E853" s="3">
        <f>IFERROR(MIN(PH_Bidders),0)</f>
        <v>149</v>
      </c>
      <c r="F853" s="3">
        <f>IFERROR(MAX(PH_Bidders),0)</f>
        <v>330</v>
      </c>
      <c r="G853" s="3">
        <f>IFERROR(AVERAGE(PH_Bidders),0)</f>
        <v>205.52200000000002</v>
      </c>
      <c r="H853" s="40" t="str">
        <f>tbl_PH[[#This Row],[Item '#]]&amp;"     "&amp;tbl_PH[[#This Row],[Description]]&amp;"     ("&amp;tbl_PH[[#This Row],[Unit]]&amp;")"</f>
        <v xml:space="preserve">     Campground Deciduous Tree - Pin Oak - Additional cost to substitute 3.5" Caliper for 2" Caliper     (EA)</v>
      </c>
      <c r="I853" s="40">
        <v>165</v>
      </c>
      <c r="J853" s="40">
        <v>149</v>
      </c>
      <c r="K853" s="40">
        <v>208.61</v>
      </c>
      <c r="L853" s="40">
        <v>175</v>
      </c>
      <c r="M853" s="40">
        <v>330</v>
      </c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3"/>
      <c r="BD853" s="9"/>
      <c r="BE853" s="9"/>
      <c r="BF853" s="9"/>
      <c r="BG853" s="9"/>
      <c r="BH853" s="9"/>
      <c r="BI853" s="9"/>
    </row>
    <row r="854" spans="1:61" ht="18" customHeight="1" x14ac:dyDescent="0.3">
      <c r="A854" s="1">
        <v>2020</v>
      </c>
      <c r="C854" s="2" t="s">
        <v>9225</v>
      </c>
      <c r="D854" s="1" t="s">
        <v>59</v>
      </c>
      <c r="E854" s="3">
        <f>IFERROR(MIN(PH_Bidders),0)</f>
        <v>67</v>
      </c>
      <c r="F854" s="3">
        <f>IFERROR(MAX(PH_Bidders),0)</f>
        <v>180</v>
      </c>
      <c r="G854" s="3">
        <f>IFERROR(AVERAGE(PH_Bidders),0)</f>
        <v>148.404</v>
      </c>
      <c r="H854" s="40" t="str">
        <f>tbl_PH[[#This Row],[Item '#]]&amp;"     "&amp;tbl_PH[[#This Row],[Description]]&amp;"     ("&amp;tbl_PH[[#This Row],[Unit]]&amp;")"</f>
        <v xml:space="preserve">     Campground Evergreen Tree - Norway Spruce - Additional cost to substitute 8' Height for 6' Height     (EA)</v>
      </c>
      <c r="I854" s="40">
        <v>165</v>
      </c>
      <c r="J854" s="40">
        <v>67</v>
      </c>
      <c r="K854" s="40">
        <v>155.02000000000001</v>
      </c>
      <c r="L854" s="40">
        <v>175</v>
      </c>
      <c r="M854" s="40">
        <v>180</v>
      </c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3"/>
      <c r="BD854" s="9"/>
      <c r="BE854" s="9"/>
      <c r="BF854" s="9"/>
      <c r="BG854" s="9"/>
      <c r="BH854" s="9"/>
      <c r="BI854" s="9"/>
    </row>
    <row r="855" spans="1:61" ht="18" customHeight="1" x14ac:dyDescent="0.3">
      <c r="A855" s="1">
        <v>2020</v>
      </c>
      <c r="C855" s="2" t="s">
        <v>9226</v>
      </c>
      <c r="D855" s="1" t="s">
        <v>59</v>
      </c>
      <c r="E855" s="3">
        <f>IFERROR(MIN(PH_Bidders),0)</f>
        <v>78</v>
      </c>
      <c r="F855" s="3">
        <f>IFERROR(MAX(PH_Bidders),0)</f>
        <v>210</v>
      </c>
      <c r="G855" s="3">
        <f>IFERROR(AVERAGE(PH_Bidders),0)</f>
        <v>163.756</v>
      </c>
      <c r="H855" s="40" t="str">
        <f>tbl_PH[[#This Row],[Item '#]]&amp;"     "&amp;tbl_PH[[#This Row],[Description]]&amp;"     ("&amp;tbl_PH[[#This Row],[Unit]]&amp;")"</f>
        <v xml:space="preserve">     Campground Evergreen Tree - White Spruce - Additional cost to substitute 8' Height for 6' Height     (EA)</v>
      </c>
      <c r="I855" s="40">
        <v>165</v>
      </c>
      <c r="J855" s="40">
        <v>78</v>
      </c>
      <c r="K855" s="40">
        <v>190.78</v>
      </c>
      <c r="L855" s="40">
        <v>175</v>
      </c>
      <c r="M855" s="40">
        <v>210</v>
      </c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3"/>
      <c r="BD855" s="9"/>
      <c r="BE855" s="9"/>
      <c r="BF855" s="9"/>
      <c r="BG855" s="9"/>
      <c r="BH855" s="9"/>
      <c r="BI855" s="9"/>
    </row>
    <row r="856" spans="1:61" ht="18" customHeight="1" x14ac:dyDescent="0.3">
      <c r="A856" s="1">
        <v>2020</v>
      </c>
      <c r="C856" s="2" t="s">
        <v>9227</v>
      </c>
      <c r="D856" s="1" t="s">
        <v>59</v>
      </c>
      <c r="E856" s="3">
        <f>IFERROR(MIN(PH_Bidders),0)</f>
        <v>12.13</v>
      </c>
      <c r="F856" s="3">
        <f>IFERROR(MAX(PH_Bidders),0)</f>
        <v>350</v>
      </c>
      <c r="G856" s="3">
        <f>IFERROR(AVERAGE(PH_Bidders),0)</f>
        <v>149.726</v>
      </c>
      <c r="H856" s="40" t="str">
        <f>tbl_PH[[#This Row],[Item '#]]&amp;"     "&amp;tbl_PH[[#This Row],[Description]]&amp;"     ("&amp;tbl_PH[[#This Row],[Unit]]&amp;")"</f>
        <v xml:space="preserve">     RV Campsite Landscaping - Armstrong Maple -  Additional cost to substitute 3.5" Caliper for 2" Caliper     (EA)</v>
      </c>
      <c r="I856" s="40">
        <v>73.5</v>
      </c>
      <c r="J856" s="40">
        <v>138</v>
      </c>
      <c r="K856" s="40">
        <v>12.13</v>
      </c>
      <c r="L856" s="40">
        <v>175</v>
      </c>
      <c r="M856" s="40">
        <v>350</v>
      </c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3"/>
      <c r="BD856" s="9"/>
      <c r="BE856" s="9"/>
      <c r="BF856" s="9"/>
      <c r="BG856" s="9"/>
      <c r="BH856" s="9"/>
      <c r="BI856" s="9"/>
    </row>
    <row r="857" spans="1:61" ht="18" customHeight="1" x14ac:dyDescent="0.3">
      <c r="A857" s="1">
        <v>2020</v>
      </c>
      <c r="C857" s="2" t="s">
        <v>9228</v>
      </c>
      <c r="D857" s="1" t="s">
        <v>59</v>
      </c>
      <c r="E857" s="3">
        <f>IFERROR(MIN(PH_Bidders),0)</f>
        <v>133</v>
      </c>
      <c r="F857" s="3">
        <f>IFERROR(MAX(PH_Bidders),0)</f>
        <v>324.87</v>
      </c>
      <c r="G857" s="3">
        <f>IFERROR(AVERAGE(PH_Bidders),0)</f>
        <v>198.57400000000001</v>
      </c>
      <c r="H857" s="40" t="str">
        <f>tbl_PH[[#This Row],[Item '#]]&amp;"     "&amp;tbl_PH[[#This Row],[Description]]&amp;"     ("&amp;tbl_PH[[#This Row],[Unit]]&amp;")"</f>
        <v xml:space="preserve">     RV Campsite Landscaping - Heritage Birch - Additional cost to substitute 2" Caliper with 3.5" Caliper     (EA)</v>
      </c>
      <c r="I857" s="40">
        <v>165</v>
      </c>
      <c r="J857" s="40">
        <v>133</v>
      </c>
      <c r="K857" s="40">
        <v>324.87</v>
      </c>
      <c r="L857" s="40">
        <v>175</v>
      </c>
      <c r="M857" s="40">
        <v>195</v>
      </c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3"/>
      <c r="BD857" s="9"/>
      <c r="BE857" s="9"/>
      <c r="BF857" s="9"/>
      <c r="BG857" s="9"/>
      <c r="BH857" s="9"/>
      <c r="BI857" s="9"/>
    </row>
  </sheetData>
  <mergeCells count="11">
    <mergeCell ref="I3:M3"/>
    <mergeCell ref="N3:O3"/>
    <mergeCell ref="P3:X3"/>
    <mergeCell ref="BD3:BI3"/>
    <mergeCell ref="AV3:AX3"/>
    <mergeCell ref="AL3:AR3"/>
    <mergeCell ref="Y3:AD3"/>
    <mergeCell ref="AE3:AG3"/>
    <mergeCell ref="AH3:AK3"/>
    <mergeCell ref="AS3:AU3"/>
    <mergeCell ref="AY3:BC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2289" r:id="rId4" name="InsertBidder"/>
      </mc:Fallback>
    </mc:AlternateContent>
  </controls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AI578"/>
  <sheetViews>
    <sheetView showGridLines="0" topLeftCell="D1" workbookViewId="0">
      <pane ySplit="4" topLeftCell="A5" activePane="bottomLeft" state="frozen"/>
      <selection pane="bottomLeft" activeCell="AD4" sqref="I4:AD4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6" max="7" width="12.69921875" style="3"/>
    <col min="8" max="8" width="0" style="3" hidden="1" customWidth="1"/>
    <col min="9" max="25" width="12.69921875" style="3"/>
    <col min="28" max="32" width="12.69921875" style="3"/>
    <col min="33" max="33" width="12.69921875" style="2" customWidth="1"/>
    <col min="34" max="35" width="12.69921875" style="3"/>
    <col min="36" max="36" width="12.69921875" style="1" customWidth="1"/>
    <col min="37" max="16384" width="12.69921875" style="1"/>
  </cols>
  <sheetData>
    <row r="1" spans="1:35" ht="30" customHeight="1" x14ac:dyDescent="0.3">
      <c r="A1" s="4" t="s">
        <v>152</v>
      </c>
      <c r="E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E1" s="1"/>
      <c r="AF1" s="1"/>
      <c r="AG1" s="1"/>
      <c r="AH1" s="1"/>
      <c r="AI1" s="1"/>
    </row>
    <row r="2" spans="1:35" ht="18" customHeight="1" x14ac:dyDescent="0.3">
      <c r="E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E2" s="1"/>
      <c r="AF2" s="1"/>
      <c r="AG2" s="1"/>
      <c r="AH2" s="1"/>
      <c r="AI2" s="1"/>
    </row>
    <row r="3" spans="1:35" ht="30" customHeight="1" x14ac:dyDescent="0.3">
      <c r="E3" s="3"/>
      <c r="H3" s="2"/>
      <c r="I3" s="94" t="s">
        <v>9291</v>
      </c>
      <c r="J3" s="96"/>
      <c r="K3" s="97" t="s">
        <v>8797</v>
      </c>
      <c r="L3" s="101"/>
      <c r="M3" s="102"/>
      <c r="N3" s="94" t="s">
        <v>8575</v>
      </c>
      <c r="O3" s="96"/>
      <c r="P3" s="103" t="s">
        <v>8444</v>
      </c>
      <c r="Q3" s="98"/>
      <c r="R3" s="94" t="s">
        <v>8222</v>
      </c>
      <c r="S3" s="96"/>
      <c r="T3" s="85" t="s">
        <v>6404</v>
      </c>
      <c r="U3" s="86"/>
      <c r="V3" s="86"/>
      <c r="W3" s="86"/>
      <c r="X3" s="86"/>
      <c r="Y3" s="87"/>
      <c r="Z3" s="94" t="s">
        <v>6403</v>
      </c>
      <c r="AA3" s="96"/>
      <c r="AB3" s="84" t="s">
        <v>6402</v>
      </c>
      <c r="AC3" s="84"/>
      <c r="AD3" s="84"/>
      <c r="AE3" s="1"/>
      <c r="AF3" s="1"/>
      <c r="AG3" s="1"/>
      <c r="AH3" s="1"/>
      <c r="AI3" s="1"/>
    </row>
    <row r="4" spans="1:35" s="5" customFormat="1" ht="30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7" t="s">
        <v>9403</v>
      </c>
      <c r="J4" s="7" t="s">
        <v>9404</v>
      </c>
      <c r="K4" s="7" t="s">
        <v>9405</v>
      </c>
      <c r="L4" s="7" t="s">
        <v>9406</v>
      </c>
      <c r="M4" s="7" t="s">
        <v>9407</v>
      </c>
      <c r="N4" s="7" t="s">
        <v>9408</v>
      </c>
      <c r="O4" s="7" t="s">
        <v>9409</v>
      </c>
      <c r="P4" s="7" t="s">
        <v>9410</v>
      </c>
      <c r="Q4" s="7" t="s">
        <v>9411</v>
      </c>
      <c r="R4" s="7" t="s">
        <v>9412</v>
      </c>
      <c r="S4" s="7" t="s">
        <v>9413</v>
      </c>
      <c r="T4" s="7" t="s">
        <v>9414</v>
      </c>
      <c r="U4" s="7" t="s">
        <v>9415</v>
      </c>
      <c r="V4" s="7" t="s">
        <v>9416</v>
      </c>
      <c r="W4" s="7" t="s">
        <v>9417</v>
      </c>
      <c r="X4" s="7" t="s">
        <v>9418</v>
      </c>
      <c r="Y4" s="7" t="s">
        <v>9419</v>
      </c>
      <c r="Z4" s="7" t="s">
        <v>9420</v>
      </c>
      <c r="AA4" s="7" t="s">
        <v>9421</v>
      </c>
      <c r="AB4" s="7" t="s">
        <v>9422</v>
      </c>
      <c r="AC4" s="7" t="s">
        <v>9401</v>
      </c>
      <c r="AD4" s="7" t="s">
        <v>9402</v>
      </c>
    </row>
    <row r="5" spans="1:35" ht="18" customHeight="1" x14ac:dyDescent="0.3">
      <c r="A5" s="1">
        <v>2015</v>
      </c>
      <c r="B5" s="1">
        <v>203</v>
      </c>
      <c r="C5" s="2" t="s">
        <v>15</v>
      </c>
      <c r="D5" s="1" t="s">
        <v>9</v>
      </c>
      <c r="E5" s="3">
        <f>IFERROR(MIN(PI_Bidders),0)</f>
        <v>3500</v>
      </c>
      <c r="F5" s="3">
        <f>IFERROR(MAX(PI_Bidders),0)</f>
        <v>6844</v>
      </c>
      <c r="G5" s="3">
        <f>IFERROR(AVERAGE(PI_Bidders),0)</f>
        <v>5214.666666666667</v>
      </c>
      <c r="H5" s="2" t="str">
        <f>tbl_PI[[#This Row],[Item '#]]&amp;"     "&amp;tbl_PI[[#This Row],[Description]]&amp;"     ("&amp;tbl_PI[[#This Row],[Unit]]&amp;")"</f>
        <v>203     Excavation     (LS)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9"/>
      <c r="AA5" s="39"/>
      <c r="AB5" s="3">
        <v>3500</v>
      </c>
      <c r="AC5" s="3">
        <v>6844</v>
      </c>
      <c r="AD5" s="3">
        <v>5300</v>
      </c>
      <c r="AE5" s="1"/>
      <c r="AF5" s="1"/>
      <c r="AG5" s="1"/>
      <c r="AH5" s="1"/>
      <c r="AI5" s="1"/>
    </row>
    <row r="6" spans="1:35" ht="18" customHeight="1" x14ac:dyDescent="0.3">
      <c r="A6" s="1">
        <v>2015</v>
      </c>
      <c r="B6" s="1">
        <v>204</v>
      </c>
      <c r="C6" s="2" t="s">
        <v>137</v>
      </c>
      <c r="D6" s="1" t="s">
        <v>9</v>
      </c>
      <c r="E6" s="3">
        <f>IFERROR(MIN(PI_Bidders),0)</f>
        <v>300</v>
      </c>
      <c r="F6" s="3">
        <f>IFERROR(MAX(PI_Bidders),0)</f>
        <v>1255</v>
      </c>
      <c r="G6" s="3">
        <f>IFERROR(AVERAGE(PI_Bidders),0)</f>
        <v>859</v>
      </c>
      <c r="H6" s="2" t="str">
        <f>tbl_PI[[#This Row],[Item '#]]&amp;"     "&amp;tbl_PI[[#This Row],[Description]]&amp;"     ("&amp;tbl_PI[[#This Row],[Unit]]&amp;")"</f>
        <v>204     Subgrade Compaction and Proof Rolling     (LS)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9"/>
      <c r="AA6" s="39"/>
      <c r="AB6" s="3">
        <v>1255</v>
      </c>
      <c r="AC6" s="3">
        <v>1022</v>
      </c>
      <c r="AD6" s="3">
        <v>300</v>
      </c>
      <c r="AE6" s="1"/>
      <c r="AF6" s="1"/>
      <c r="AG6" s="1"/>
      <c r="AH6" s="1"/>
      <c r="AI6" s="1"/>
    </row>
    <row r="7" spans="1:35" ht="18" customHeight="1" x14ac:dyDescent="0.3">
      <c r="A7" s="1">
        <v>2015</v>
      </c>
      <c r="B7" s="1">
        <v>304</v>
      </c>
      <c r="C7" s="2" t="s">
        <v>365</v>
      </c>
      <c r="D7" s="1" t="s">
        <v>14</v>
      </c>
      <c r="E7" s="3">
        <f>IFERROR(MIN(PI_Bidders),0)</f>
        <v>64.25</v>
      </c>
      <c r="F7" s="3">
        <f>IFERROR(MAX(PI_Bidders),0)</f>
        <v>86</v>
      </c>
      <c r="G7" s="3">
        <f>IFERROR(AVERAGE(PI_Bidders),0)</f>
        <v>74.916666666666671</v>
      </c>
      <c r="H7" s="2" t="str">
        <f>tbl_PI[[#This Row],[Item '#]]&amp;"     "&amp;tbl_PI[[#This Row],[Description]]&amp;"     ("&amp;tbl_PI[[#This Row],[Unit]]&amp;")"</f>
        <v>304     7" Aggregate Base     (CY)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39"/>
      <c r="AA7" s="39"/>
      <c r="AB7" s="3">
        <v>64.25</v>
      </c>
      <c r="AC7" s="3">
        <v>86</v>
      </c>
      <c r="AD7" s="3">
        <v>74.5</v>
      </c>
      <c r="AE7" s="1"/>
      <c r="AF7" s="1"/>
      <c r="AG7" s="1"/>
      <c r="AH7" s="1"/>
      <c r="AI7" s="1"/>
    </row>
    <row r="8" spans="1:35" ht="18" customHeight="1" x14ac:dyDescent="0.3">
      <c r="A8" s="1">
        <v>2015</v>
      </c>
      <c r="B8" s="1">
        <v>407</v>
      </c>
      <c r="C8" s="2" t="s">
        <v>127</v>
      </c>
      <c r="D8" s="1" t="s">
        <v>29</v>
      </c>
      <c r="E8" s="3">
        <f>IFERROR(MIN(PI_Bidders),0)</f>
        <v>3</v>
      </c>
      <c r="F8" s="3">
        <f>IFERROR(MAX(PI_Bidders),0)</f>
        <v>11.5</v>
      </c>
      <c r="G8" s="3">
        <f>IFERROR(AVERAGE(PI_Bidders),0)</f>
        <v>6.166666666666667</v>
      </c>
      <c r="H8" s="2" t="str">
        <f>tbl_PI[[#This Row],[Item '#]]&amp;"     "&amp;tbl_PI[[#This Row],[Description]]&amp;"     ("&amp;tbl_PI[[#This Row],[Unit]]&amp;")"</f>
        <v>407     Tack Coat (@ 0.04 Gal./S.Y.)     (GAL)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39"/>
      <c r="AA8" s="39"/>
      <c r="AB8" s="3">
        <v>11.5</v>
      </c>
      <c r="AC8" s="3">
        <v>3</v>
      </c>
      <c r="AD8" s="3">
        <v>4</v>
      </c>
      <c r="AE8" s="1"/>
      <c r="AF8" s="1"/>
      <c r="AG8" s="1"/>
      <c r="AH8" s="1"/>
      <c r="AI8" s="1"/>
    </row>
    <row r="9" spans="1:35" ht="18" customHeight="1" x14ac:dyDescent="0.3">
      <c r="A9" s="1">
        <v>2015</v>
      </c>
      <c r="B9" s="1">
        <v>408</v>
      </c>
      <c r="C9" s="2" t="s">
        <v>138</v>
      </c>
      <c r="D9" s="1" t="s">
        <v>29</v>
      </c>
      <c r="E9" s="3">
        <f>IFERROR(MIN(PI_Bidders),0)</f>
        <v>9</v>
      </c>
      <c r="F9" s="3">
        <f>IFERROR(MAX(PI_Bidders),0)</f>
        <v>12</v>
      </c>
      <c r="G9" s="3">
        <f>IFERROR(AVERAGE(PI_Bidders),0)</f>
        <v>11</v>
      </c>
      <c r="H9" s="2" t="str">
        <f>tbl_PI[[#This Row],[Item '#]]&amp;"     "&amp;tbl_PI[[#This Row],[Description]]&amp;"     ("&amp;tbl_PI[[#This Row],[Unit]]&amp;")"</f>
        <v>408     Prime Coat (@ 0.45 Gal./S.Y.)     (GAL)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9"/>
      <c r="AA9" s="39"/>
      <c r="AB9" s="3">
        <v>12</v>
      </c>
      <c r="AC9" s="3">
        <v>9</v>
      </c>
      <c r="AD9" s="3">
        <v>12</v>
      </c>
      <c r="AE9" s="1"/>
      <c r="AF9" s="1"/>
      <c r="AG9" s="1"/>
      <c r="AH9" s="1"/>
      <c r="AI9" s="1"/>
    </row>
    <row r="10" spans="1:35" ht="18" customHeight="1" x14ac:dyDescent="0.3">
      <c r="A10" s="1">
        <v>2015</v>
      </c>
      <c r="B10" s="1">
        <v>448</v>
      </c>
      <c r="C10" s="2" t="s">
        <v>95</v>
      </c>
      <c r="D10" s="1" t="s">
        <v>14</v>
      </c>
      <c r="E10" s="3">
        <f>IFERROR(MIN(PI_Bidders),0)</f>
        <v>445</v>
      </c>
      <c r="F10" s="3">
        <f>IFERROR(MAX(PI_Bidders),0)</f>
        <v>585</v>
      </c>
      <c r="G10" s="3">
        <f>IFERROR(AVERAGE(PI_Bidders),0)</f>
        <v>513.16666666666663</v>
      </c>
      <c r="H10" s="2" t="str">
        <f>tbl_PI[[#This Row],[Item '#]]&amp;"     "&amp;tbl_PI[[#This Row],[Description]]&amp;"     ("&amp;tbl_PI[[#This Row],[Unit]]&amp;")"</f>
        <v>448     1.5" Asphalt Concrete Surface Course, Type 1, PG 64-22     (CY)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9"/>
      <c r="AA10" s="39"/>
      <c r="AB10" s="3">
        <v>585</v>
      </c>
      <c r="AC10" s="3">
        <v>445</v>
      </c>
      <c r="AD10" s="3">
        <v>509.5</v>
      </c>
      <c r="AE10" s="1"/>
      <c r="AF10" s="1"/>
      <c r="AG10" s="1"/>
      <c r="AH10" s="1"/>
      <c r="AI10" s="1"/>
    </row>
    <row r="11" spans="1:35" ht="18" customHeight="1" x14ac:dyDescent="0.3">
      <c r="A11" s="1">
        <v>2015</v>
      </c>
      <c r="B11" s="1">
        <v>448</v>
      </c>
      <c r="C11" s="2" t="s">
        <v>139</v>
      </c>
      <c r="D11" s="1" t="s">
        <v>14</v>
      </c>
      <c r="E11" s="3">
        <f>IFERROR(MIN(PI_Bidders),0)</f>
        <v>205</v>
      </c>
      <c r="F11" s="3">
        <f>IFERROR(MAX(PI_Bidders),0)</f>
        <v>416</v>
      </c>
      <c r="G11" s="3">
        <f>IFERROR(AVERAGE(PI_Bidders),0)</f>
        <v>329.5</v>
      </c>
      <c r="H11" s="2" t="str">
        <f>tbl_PI[[#This Row],[Item '#]]&amp;"     "&amp;tbl_PI[[#This Row],[Description]]&amp;"     ("&amp;tbl_PI[[#This Row],[Unit]]&amp;")"</f>
        <v>448     3.5" Asphalt Concrete Base, Type 1, PG 64-22     (CY)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9"/>
      <c r="AA11" s="39"/>
      <c r="AB11" s="3">
        <v>205</v>
      </c>
      <c r="AC11" s="3">
        <v>416</v>
      </c>
      <c r="AD11" s="3">
        <v>367.5</v>
      </c>
      <c r="AE11" s="1"/>
      <c r="AF11" s="1"/>
      <c r="AG11" s="1"/>
      <c r="AH11" s="1"/>
      <c r="AI11" s="1"/>
    </row>
    <row r="12" spans="1:35" ht="18" customHeight="1" x14ac:dyDescent="0.3">
      <c r="A12" s="1">
        <v>2015</v>
      </c>
      <c r="B12" s="1">
        <v>452</v>
      </c>
      <c r="C12" s="2" t="s">
        <v>140</v>
      </c>
      <c r="D12" s="1" t="s">
        <v>21</v>
      </c>
      <c r="E12" s="3">
        <f>IFERROR(MIN(PI_Bidders),0)</f>
        <v>90</v>
      </c>
      <c r="F12" s="3">
        <f>IFERROR(MAX(PI_Bidders),0)</f>
        <v>107</v>
      </c>
      <c r="G12" s="3">
        <f>IFERROR(AVERAGE(PI_Bidders),0)</f>
        <v>100.66666666666667</v>
      </c>
      <c r="H12" s="2" t="str">
        <f>tbl_PI[[#This Row],[Item '#]]&amp;"     "&amp;tbl_PI[[#This Row],[Description]]&amp;"     ("&amp;tbl_PI[[#This Row],[Unit]]&amp;")"</f>
        <v>452     4" Concrete Walk     (SY)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9"/>
      <c r="AA12" s="39"/>
      <c r="AB12" s="3">
        <v>105</v>
      </c>
      <c r="AC12" s="3">
        <v>90</v>
      </c>
      <c r="AD12" s="3">
        <v>107</v>
      </c>
      <c r="AE12" s="1"/>
      <c r="AF12" s="1"/>
      <c r="AG12" s="1"/>
      <c r="AH12" s="1"/>
      <c r="AI12" s="1"/>
    </row>
    <row r="13" spans="1:35" ht="18" customHeight="1" x14ac:dyDescent="0.3">
      <c r="A13" s="1">
        <v>2015</v>
      </c>
      <c r="B13" s="1">
        <v>601</v>
      </c>
      <c r="C13" s="2" t="s">
        <v>141</v>
      </c>
      <c r="D13" s="1" t="s">
        <v>14</v>
      </c>
      <c r="E13" s="3">
        <f>IFERROR(MIN(PI_Bidders),0)</f>
        <v>100</v>
      </c>
      <c r="F13" s="3">
        <f>IFERROR(MAX(PI_Bidders),0)</f>
        <v>260</v>
      </c>
      <c r="G13" s="3">
        <f>IFERROR(AVERAGE(PI_Bidders),0)</f>
        <v>169.33333333333334</v>
      </c>
      <c r="H13" s="2" t="str">
        <f>tbl_PI[[#This Row],[Item '#]]&amp;"     "&amp;tbl_PI[[#This Row],[Description]]&amp;"     ("&amp;tbl_PI[[#This Row],[Unit]]&amp;")"</f>
        <v>601     Rock Channel Protection w/Filter Fabric     (CY)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9"/>
      <c r="AA13" s="39"/>
      <c r="AB13" s="3">
        <v>100</v>
      </c>
      <c r="AC13" s="3">
        <v>148</v>
      </c>
      <c r="AD13" s="3">
        <v>260</v>
      </c>
      <c r="AE13" s="1"/>
      <c r="AF13" s="1"/>
      <c r="AG13" s="1"/>
      <c r="AH13" s="1"/>
      <c r="AI13" s="1"/>
    </row>
    <row r="14" spans="1:35" ht="18" customHeight="1" x14ac:dyDescent="0.3">
      <c r="A14" s="1">
        <v>2015</v>
      </c>
      <c r="B14" s="1">
        <v>603</v>
      </c>
      <c r="C14" s="2" t="s">
        <v>142</v>
      </c>
      <c r="D14" s="1" t="s">
        <v>12</v>
      </c>
      <c r="E14" s="3">
        <f>IFERROR(MIN(PI_Bidders),0)</f>
        <v>34.5</v>
      </c>
      <c r="F14" s="3">
        <f>IFERROR(MAX(PI_Bidders),0)</f>
        <v>52.5</v>
      </c>
      <c r="G14" s="3">
        <f>IFERROR(AVERAGE(PI_Bidders),0)</f>
        <v>42.333333333333336</v>
      </c>
      <c r="H14" s="2" t="str">
        <f>tbl_PI[[#This Row],[Item '#]]&amp;"     "&amp;tbl_PI[[#This Row],[Description]]&amp;"     ("&amp;tbl_PI[[#This Row],[Unit]]&amp;")"</f>
        <v>603     6" HDPE N-12 Storm Sewr, Type B     (LF)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9"/>
      <c r="AA14" s="39"/>
      <c r="AB14" s="3">
        <v>34.5</v>
      </c>
      <c r="AC14" s="3">
        <v>40</v>
      </c>
      <c r="AD14" s="3">
        <v>52.5</v>
      </c>
      <c r="AE14" s="1"/>
      <c r="AF14" s="1"/>
      <c r="AG14" s="1"/>
      <c r="AH14" s="1"/>
      <c r="AI14" s="1"/>
    </row>
    <row r="15" spans="1:35" ht="18" customHeight="1" x14ac:dyDescent="0.3">
      <c r="A15" s="1">
        <v>2015</v>
      </c>
      <c r="B15" s="1">
        <v>603</v>
      </c>
      <c r="C15" s="2" t="s">
        <v>143</v>
      </c>
      <c r="D15" s="1" t="s">
        <v>12</v>
      </c>
      <c r="E15" s="3">
        <f>IFERROR(MIN(PI_Bidders),0)</f>
        <v>31</v>
      </c>
      <c r="F15" s="3">
        <f>IFERROR(MAX(PI_Bidders),0)</f>
        <v>45.5</v>
      </c>
      <c r="G15" s="3">
        <f>IFERROR(AVERAGE(PI_Bidders),0)</f>
        <v>38.5</v>
      </c>
      <c r="H15" s="2" t="str">
        <f>tbl_PI[[#This Row],[Item '#]]&amp;"     "&amp;tbl_PI[[#This Row],[Description]]&amp;"     ("&amp;tbl_PI[[#This Row],[Unit]]&amp;")"</f>
        <v>603     8" HDPE N-12 Storm Sewr, Type C     (LF)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9"/>
      <c r="AA15" s="39"/>
      <c r="AB15" s="3">
        <v>39</v>
      </c>
      <c r="AC15" s="3">
        <v>31</v>
      </c>
      <c r="AD15" s="3">
        <v>45.5</v>
      </c>
      <c r="AE15" s="1"/>
      <c r="AF15" s="1"/>
      <c r="AG15" s="1"/>
      <c r="AH15" s="1"/>
      <c r="AI15" s="1"/>
    </row>
    <row r="16" spans="1:35" ht="18" customHeight="1" x14ac:dyDescent="0.3">
      <c r="A16" s="1">
        <v>2015</v>
      </c>
      <c r="B16" s="1">
        <v>605</v>
      </c>
      <c r="C16" s="2" t="s">
        <v>144</v>
      </c>
      <c r="D16" s="1" t="s">
        <v>12</v>
      </c>
      <c r="E16" s="3">
        <f>IFERROR(MIN(PI_Bidders),0)</f>
        <v>26</v>
      </c>
      <c r="F16" s="3">
        <f>IFERROR(MAX(PI_Bidders),0)</f>
        <v>47.5</v>
      </c>
      <c r="G16" s="3">
        <f>IFERROR(AVERAGE(PI_Bidders),0)</f>
        <v>34.5</v>
      </c>
      <c r="H16" s="2" t="str">
        <f>tbl_PI[[#This Row],[Item '#]]&amp;"     "&amp;tbl_PI[[#This Row],[Description]]&amp;"     ("&amp;tbl_PI[[#This Row],[Unit]]&amp;")"</f>
        <v>605     French Drain     (LF)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9"/>
      <c r="AA16" s="39"/>
      <c r="AB16" s="3">
        <v>30</v>
      </c>
      <c r="AC16" s="3">
        <v>26</v>
      </c>
      <c r="AD16" s="3">
        <v>47.5</v>
      </c>
      <c r="AE16" s="1"/>
      <c r="AF16" s="1"/>
      <c r="AG16" s="1"/>
      <c r="AH16" s="1"/>
      <c r="AI16" s="1"/>
    </row>
    <row r="17" spans="1:35" ht="18" customHeight="1" x14ac:dyDescent="0.3">
      <c r="A17" s="1">
        <v>2015</v>
      </c>
      <c r="B17" s="1">
        <v>609</v>
      </c>
      <c r="C17" s="2" t="s">
        <v>145</v>
      </c>
      <c r="D17" s="1" t="s">
        <v>12</v>
      </c>
      <c r="E17" s="3">
        <f>IFERROR(MIN(PI_Bidders),0)</f>
        <v>41</v>
      </c>
      <c r="F17" s="3">
        <f>IFERROR(MAX(PI_Bidders),0)</f>
        <v>54</v>
      </c>
      <c r="G17" s="3">
        <f>IFERROR(AVERAGE(PI_Bidders),0)</f>
        <v>45.333333333333336</v>
      </c>
      <c r="H17" s="2" t="str">
        <f>tbl_PI[[#This Row],[Item '#]]&amp;"     "&amp;tbl_PI[[#This Row],[Description]]&amp;"     ("&amp;tbl_PI[[#This Row],[Unit]]&amp;")"</f>
        <v>609     Type 6 Curb     (LF)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9"/>
      <c r="AA17" s="39"/>
      <c r="AB17" s="3">
        <v>41</v>
      </c>
      <c r="AC17" s="3">
        <v>41</v>
      </c>
      <c r="AD17" s="3">
        <v>54</v>
      </c>
      <c r="AE17" s="1"/>
      <c r="AF17" s="1"/>
      <c r="AG17" s="1"/>
      <c r="AH17" s="1"/>
      <c r="AI17" s="1"/>
    </row>
    <row r="18" spans="1:35" ht="18" customHeight="1" x14ac:dyDescent="0.3">
      <c r="A18" s="1">
        <v>2015</v>
      </c>
      <c r="B18" s="1">
        <v>611</v>
      </c>
      <c r="C18" s="2" t="s">
        <v>108</v>
      </c>
      <c r="D18" s="1" t="s">
        <v>59</v>
      </c>
      <c r="E18" s="3">
        <f>IFERROR(MIN(PI_Bidders),0)</f>
        <v>612</v>
      </c>
      <c r="F18" s="3">
        <f>IFERROR(MAX(PI_Bidders),0)</f>
        <v>1325</v>
      </c>
      <c r="G18" s="3">
        <f>IFERROR(AVERAGE(PI_Bidders),0)</f>
        <v>1062.3333333333333</v>
      </c>
      <c r="H18" s="2" t="str">
        <f>tbl_PI[[#This Row],[Item '#]]&amp;"     "&amp;tbl_PI[[#This Row],[Description]]&amp;"     ("&amp;tbl_PI[[#This Row],[Unit]]&amp;")"</f>
        <v>611     Catch Basin No. 2-2B     (EA)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9"/>
      <c r="AA18" s="39"/>
      <c r="AB18" s="3">
        <v>1250</v>
      </c>
      <c r="AC18" s="3">
        <v>612</v>
      </c>
      <c r="AD18" s="3">
        <v>1325</v>
      </c>
      <c r="AE18" s="1"/>
      <c r="AF18" s="1"/>
      <c r="AG18" s="1"/>
      <c r="AH18" s="1"/>
      <c r="AI18" s="1"/>
    </row>
    <row r="19" spans="1:35" ht="18" customHeight="1" x14ac:dyDescent="0.3">
      <c r="A19" s="1">
        <v>2015</v>
      </c>
      <c r="B19" s="1">
        <v>624</v>
      </c>
      <c r="C19" s="2" t="s">
        <v>53</v>
      </c>
      <c r="D19" s="1" t="s">
        <v>9</v>
      </c>
      <c r="E19" s="3">
        <f>IFERROR(MIN(PI_Bidders),0)</f>
        <v>4011</v>
      </c>
      <c r="F19" s="3">
        <f>IFERROR(MAX(PI_Bidders),0)</f>
        <v>14000</v>
      </c>
      <c r="G19" s="3">
        <f>IFERROR(AVERAGE(PI_Bidders),0)</f>
        <v>7670.333333333333</v>
      </c>
      <c r="H19" s="2" t="str">
        <f>tbl_PI[[#This Row],[Item '#]]&amp;"     "&amp;tbl_PI[[#This Row],[Description]]&amp;"     ("&amp;tbl_PI[[#This Row],[Unit]]&amp;")"</f>
        <v>624     Mobilization     (LS)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9"/>
      <c r="AA19" s="39"/>
      <c r="AB19" s="3">
        <v>5000</v>
      </c>
      <c r="AC19" s="3">
        <v>4011</v>
      </c>
      <c r="AD19" s="3">
        <v>14000</v>
      </c>
      <c r="AE19" s="1"/>
      <c r="AF19" s="1"/>
      <c r="AG19" s="1"/>
      <c r="AH19" s="1"/>
      <c r="AI19" s="1"/>
    </row>
    <row r="20" spans="1:35" ht="18" customHeight="1" x14ac:dyDescent="0.3">
      <c r="A20" s="1">
        <v>2015</v>
      </c>
      <c r="B20" s="1">
        <v>642</v>
      </c>
      <c r="C20" s="2" t="s">
        <v>146</v>
      </c>
      <c r="D20" s="1" t="s">
        <v>9</v>
      </c>
      <c r="E20" s="3">
        <f>IFERROR(MIN(PI_Bidders),0)</f>
        <v>300</v>
      </c>
      <c r="F20" s="3">
        <f>IFERROR(MAX(PI_Bidders),0)</f>
        <v>3200</v>
      </c>
      <c r="G20" s="3">
        <f>IFERROR(AVERAGE(PI_Bidders),0)</f>
        <v>2166.6666666666665</v>
      </c>
      <c r="H20" s="2" t="str">
        <f>tbl_PI[[#This Row],[Item '#]]&amp;"     "&amp;tbl_PI[[#This Row],[Description]]&amp;"     ("&amp;tbl_PI[[#This Row],[Unit]]&amp;")"</f>
        <v>642     Pavement Markings and Signage     (LS)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9"/>
      <c r="AA20" s="39"/>
      <c r="AB20" s="3">
        <v>3000</v>
      </c>
      <c r="AC20" s="3">
        <v>300</v>
      </c>
      <c r="AD20" s="3">
        <v>3200</v>
      </c>
      <c r="AE20" s="1"/>
      <c r="AF20" s="1"/>
      <c r="AG20" s="1"/>
      <c r="AH20" s="1"/>
      <c r="AI20" s="1"/>
    </row>
    <row r="21" spans="1:35" ht="18" customHeight="1" x14ac:dyDescent="0.3">
      <c r="A21" s="1">
        <v>2015</v>
      </c>
      <c r="B21" s="1">
        <v>659</v>
      </c>
      <c r="C21" s="2" t="s">
        <v>120</v>
      </c>
      <c r="D21" s="1" t="s">
        <v>9</v>
      </c>
      <c r="E21" s="3">
        <f>IFERROR(MIN(PI_Bidders),0)</f>
        <v>950</v>
      </c>
      <c r="F21" s="3">
        <f>IFERROR(MAX(PI_Bidders),0)</f>
        <v>2000</v>
      </c>
      <c r="G21" s="3">
        <f>IFERROR(AVERAGE(PI_Bidders),0)</f>
        <v>1594</v>
      </c>
      <c r="H21" s="2" t="str">
        <f>tbl_PI[[#This Row],[Item '#]]&amp;"     "&amp;tbl_PI[[#This Row],[Description]]&amp;"     ("&amp;tbl_PI[[#This Row],[Unit]]&amp;")"</f>
        <v>659     Seeding and Mulching     (LS)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9"/>
      <c r="AA21" s="39"/>
      <c r="AB21" s="3">
        <v>2000</v>
      </c>
      <c r="AC21" s="3">
        <v>1832</v>
      </c>
      <c r="AD21" s="3">
        <v>950</v>
      </c>
      <c r="AE21" s="1"/>
      <c r="AF21" s="1"/>
      <c r="AG21" s="1"/>
      <c r="AH21" s="1"/>
      <c r="AI21" s="1"/>
    </row>
    <row r="22" spans="1:35" ht="18" customHeight="1" x14ac:dyDescent="0.3">
      <c r="A22" s="1">
        <v>2015</v>
      </c>
      <c r="B22" s="1">
        <v>670</v>
      </c>
      <c r="C22" s="2" t="s">
        <v>111</v>
      </c>
      <c r="D22" s="1" t="s">
        <v>9</v>
      </c>
      <c r="E22" s="3">
        <f>IFERROR(MIN(PI_Bidders),0)</f>
        <v>595</v>
      </c>
      <c r="F22" s="3">
        <f>IFERROR(MAX(PI_Bidders),0)</f>
        <v>1200</v>
      </c>
      <c r="G22" s="3">
        <f>IFERROR(AVERAGE(PI_Bidders),0)</f>
        <v>931.66666666666663</v>
      </c>
      <c r="H22" s="2" t="str">
        <f>tbl_PI[[#This Row],[Item '#]]&amp;"     "&amp;tbl_PI[[#This Row],[Description]]&amp;"     ("&amp;tbl_PI[[#This Row],[Unit]]&amp;")"</f>
        <v>670     Erosion Control     (LS)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9"/>
      <c r="AA22" s="39"/>
      <c r="AB22" s="3">
        <v>1000</v>
      </c>
      <c r="AC22" s="3">
        <v>595</v>
      </c>
      <c r="AD22" s="3">
        <v>1200</v>
      </c>
      <c r="AE22" s="1"/>
      <c r="AF22" s="1"/>
      <c r="AG22" s="1"/>
      <c r="AH22" s="1"/>
      <c r="AI22" s="1"/>
    </row>
    <row r="23" spans="1:35" ht="18" customHeight="1" x14ac:dyDescent="0.3">
      <c r="A23" s="1">
        <v>2015</v>
      </c>
      <c r="B23" s="1" t="s">
        <v>75</v>
      </c>
      <c r="C23" s="2" t="s">
        <v>147</v>
      </c>
      <c r="D23" s="1" t="s">
        <v>9</v>
      </c>
      <c r="E23" s="3">
        <f>IFERROR(MIN(PI_Bidders),0)</f>
        <v>4870</v>
      </c>
      <c r="F23" s="3">
        <f>IFERROR(MAX(PI_Bidders),0)</f>
        <v>13000</v>
      </c>
      <c r="G23" s="3">
        <f>IFERROR(AVERAGE(PI_Bidders),0)</f>
        <v>8623.3333333333339</v>
      </c>
      <c r="H23" s="2" t="str">
        <f>tbl_PI[[#This Row],[Item '#]]&amp;"     "&amp;tbl_PI[[#This Row],[Description]]&amp;"     ("&amp;tbl_PI[[#This Row],[Unit]]&amp;")"</f>
        <v>SPEC     Biofiltration Basin     (LS)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9"/>
      <c r="AA23" s="39"/>
      <c r="AB23" s="3">
        <v>8000</v>
      </c>
      <c r="AC23" s="3">
        <v>4870</v>
      </c>
      <c r="AD23" s="3">
        <v>13000</v>
      </c>
      <c r="AE23" s="1"/>
      <c r="AF23" s="1"/>
      <c r="AG23" s="1"/>
      <c r="AH23" s="1"/>
      <c r="AI23" s="1"/>
    </row>
    <row r="24" spans="1:35" ht="18" customHeight="1" x14ac:dyDescent="0.3">
      <c r="A24" s="1">
        <v>2015</v>
      </c>
      <c r="B24" s="1" t="s">
        <v>75</v>
      </c>
      <c r="C24" s="2" t="s">
        <v>148</v>
      </c>
      <c r="D24" s="1" t="s">
        <v>12</v>
      </c>
      <c r="E24" s="3">
        <f>IFERROR(MIN(PI_Bidders),0)</f>
        <v>31</v>
      </c>
      <c r="F24" s="3">
        <f>IFERROR(MAX(PI_Bidders),0)</f>
        <v>40</v>
      </c>
      <c r="G24" s="3">
        <f>IFERROR(AVERAGE(PI_Bidders),0)</f>
        <v>36.25</v>
      </c>
      <c r="H24" s="2" t="str">
        <f>tbl_PI[[#This Row],[Item '#]]&amp;"     "&amp;tbl_PI[[#This Row],[Description]]&amp;"     ("&amp;tbl_PI[[#This Row],[Unit]]&amp;")"</f>
        <v>SPEC     Electric Relocation     (LF)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9"/>
      <c r="AA24" s="39"/>
      <c r="AB24" s="3">
        <v>40</v>
      </c>
      <c r="AC24" s="3">
        <v>31</v>
      </c>
      <c r="AD24" s="3">
        <v>37.75</v>
      </c>
      <c r="AE24" s="1"/>
      <c r="AF24" s="1"/>
      <c r="AG24" s="1"/>
      <c r="AH24" s="1"/>
      <c r="AI24" s="1"/>
    </row>
    <row r="25" spans="1:35" ht="18" customHeight="1" x14ac:dyDescent="0.3">
      <c r="A25" s="1">
        <v>2015</v>
      </c>
      <c r="B25" s="1" t="s">
        <v>75</v>
      </c>
      <c r="C25" s="2" t="s">
        <v>149</v>
      </c>
      <c r="D25" s="1" t="s">
        <v>9</v>
      </c>
      <c r="E25" s="3">
        <f>IFERROR(MIN(PI_Bidders),0)</f>
        <v>9100</v>
      </c>
      <c r="F25" s="3">
        <f>IFERROR(MAX(PI_Bidders),0)</f>
        <v>15700</v>
      </c>
      <c r="G25" s="3">
        <f>IFERROR(AVERAGE(PI_Bidders),0)</f>
        <v>11600</v>
      </c>
      <c r="H25" s="2" t="str">
        <f>tbl_PI[[#This Row],[Item '#]]&amp;"     "&amp;tbl_PI[[#This Row],[Description]]&amp;"     ("&amp;tbl_PI[[#This Row],[Unit]]&amp;")"</f>
        <v>SPEC     Landscaping with Biofiltration Basin     (LS)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9"/>
      <c r="AA25" s="39"/>
      <c r="AB25" s="3">
        <v>10000</v>
      </c>
      <c r="AC25" s="3">
        <v>9100</v>
      </c>
      <c r="AD25" s="3">
        <v>15700</v>
      </c>
      <c r="AE25" s="1"/>
      <c r="AF25" s="1"/>
      <c r="AG25" s="1"/>
      <c r="AH25" s="1"/>
      <c r="AI25" s="1"/>
    </row>
    <row r="26" spans="1:35" ht="18" customHeight="1" x14ac:dyDescent="0.3">
      <c r="A26" s="1">
        <v>2015</v>
      </c>
      <c r="B26" s="1" t="s">
        <v>75</v>
      </c>
      <c r="C26" s="2" t="s">
        <v>150</v>
      </c>
      <c r="D26" s="1" t="s">
        <v>9</v>
      </c>
      <c r="E26" s="3">
        <f>IFERROR(MIN(PI_Bidders),0)</f>
        <v>2700</v>
      </c>
      <c r="F26" s="3">
        <f>IFERROR(MAX(PI_Bidders),0)</f>
        <v>7300</v>
      </c>
      <c r="G26" s="3">
        <f>IFERROR(AVERAGE(PI_Bidders),0)</f>
        <v>5333.333333333333</v>
      </c>
      <c r="H26" s="2" t="str">
        <f>tbl_PI[[#This Row],[Item '#]]&amp;"     "&amp;tbl_PI[[#This Row],[Description]]&amp;"     ("&amp;tbl_PI[[#This Row],[Unit]]&amp;")"</f>
        <v>SPEC     Landscaping without Biofiltration Basin     (LS)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9"/>
      <c r="AA26" s="39"/>
      <c r="AB26" s="3">
        <v>6000</v>
      </c>
      <c r="AC26" s="3">
        <v>7300</v>
      </c>
      <c r="AD26" s="3">
        <v>2700</v>
      </c>
      <c r="AE26" s="1"/>
      <c r="AF26" s="1"/>
      <c r="AG26" s="1"/>
      <c r="AH26" s="1"/>
      <c r="AI26" s="1"/>
    </row>
    <row r="27" spans="1:35" ht="18" customHeight="1" x14ac:dyDescent="0.3">
      <c r="A27" s="1">
        <v>2015</v>
      </c>
      <c r="B27" s="1" t="s">
        <v>75</v>
      </c>
      <c r="C27" s="2" t="s">
        <v>151</v>
      </c>
      <c r="D27" s="1" t="s">
        <v>14</v>
      </c>
      <c r="E27" s="3">
        <f>IFERROR(MIN(PI_Bidders),0)</f>
        <v>93</v>
      </c>
      <c r="F27" s="3">
        <f>IFERROR(MAX(PI_Bidders),0)</f>
        <v>280</v>
      </c>
      <c r="G27" s="3">
        <f>IFERROR(AVERAGE(PI_Bidders),0)</f>
        <v>217</v>
      </c>
      <c r="H27" s="2" t="str">
        <f>tbl_PI[[#This Row],[Item '#]]&amp;"     "&amp;tbl_PI[[#This Row],[Description]]&amp;"     ("&amp;tbl_PI[[#This Row],[Unit]]&amp;")"</f>
        <v>SPEC     No. 57 Gravel Berm     (CY)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9"/>
      <c r="AA27" s="39"/>
      <c r="AB27" s="3">
        <v>93</v>
      </c>
      <c r="AC27" s="3">
        <v>278</v>
      </c>
      <c r="AD27" s="3">
        <v>280</v>
      </c>
      <c r="AE27" s="1"/>
      <c r="AF27" s="1"/>
      <c r="AG27" s="1"/>
      <c r="AH27" s="1"/>
      <c r="AI27" s="1"/>
    </row>
    <row r="28" spans="1:35" ht="18" customHeight="1" x14ac:dyDescent="0.3">
      <c r="A28" s="34">
        <v>2017</v>
      </c>
      <c r="B28" s="34"/>
      <c r="C28" s="38" t="s">
        <v>53</v>
      </c>
      <c r="D28" s="34" t="s">
        <v>9</v>
      </c>
      <c r="E28" s="35">
        <f>IFERROR(MIN(PI_Bidders),0)</f>
        <v>2000</v>
      </c>
      <c r="F28" s="35">
        <f>IFERROR(MAX(PI_Bidders),0)</f>
        <v>3000</v>
      </c>
      <c r="G28" s="35">
        <f>IFERROR(AVERAGE(PI_Bidders),0)</f>
        <v>2500</v>
      </c>
      <c r="H28" s="39" t="str">
        <f>tbl_PI[[#This Row],[Item '#]]&amp;"     "&amp;tbl_PI[[#This Row],[Description]]&amp;"     ("&amp;tbl_PI[[#This Row],[Unit]]&amp;")"</f>
        <v xml:space="preserve">     Mobilization     (LS)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40">
        <v>2000</v>
      </c>
      <c r="AA28" s="40">
        <v>3000</v>
      </c>
      <c r="AB28" s="35"/>
      <c r="AC28" s="35"/>
      <c r="AD28" s="35"/>
      <c r="AE28" s="1"/>
      <c r="AF28" s="1"/>
      <c r="AG28" s="1"/>
      <c r="AH28" s="1"/>
      <c r="AI28" s="1"/>
    </row>
    <row r="29" spans="1:35" ht="18" customHeight="1" x14ac:dyDescent="0.3">
      <c r="A29" s="34">
        <v>2017</v>
      </c>
      <c r="B29" s="34"/>
      <c r="C29" s="38" t="s">
        <v>5387</v>
      </c>
      <c r="D29" s="34" t="s">
        <v>12</v>
      </c>
      <c r="E29" s="35">
        <f>IFERROR(MIN(PI_Bidders),0)</f>
        <v>73</v>
      </c>
      <c r="F29" s="35">
        <f>IFERROR(MAX(PI_Bidders),0)</f>
        <v>120</v>
      </c>
      <c r="G29" s="35">
        <f>IFERROR(AVERAGE(PI_Bidders),0)</f>
        <v>96.5</v>
      </c>
      <c r="H29" s="39" t="str">
        <f>tbl_PI[[#This Row],[Item '#]]&amp;"     "&amp;tbl_PI[[#This Row],[Description]]&amp;"     ("&amp;tbl_PI[[#This Row],[Unit]]&amp;")"</f>
        <v xml:space="preserve">     1 ½‐ inch Landside Piping within 4‐ inch Pipe Chase,  with Manual Shutoff Valve, and Anti‐Siphon Valve, As Per Plan      (LF)</v>
      </c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40">
        <v>73</v>
      </c>
      <c r="AA29" s="40">
        <v>120</v>
      </c>
      <c r="AB29" s="35"/>
      <c r="AC29" s="35"/>
      <c r="AD29" s="35"/>
      <c r="AE29" s="1"/>
      <c r="AF29" s="1"/>
      <c r="AG29" s="1"/>
      <c r="AH29" s="1"/>
      <c r="AI29" s="1"/>
    </row>
    <row r="30" spans="1:35" ht="18" customHeight="1" x14ac:dyDescent="0.3">
      <c r="A30" s="34">
        <v>2017</v>
      </c>
      <c r="B30" s="34"/>
      <c r="C30" s="38" t="s">
        <v>5388</v>
      </c>
      <c r="D30" s="34" t="s">
        <v>12</v>
      </c>
      <c r="E30" s="35">
        <f>IFERROR(MIN(PI_Bidders),0)</f>
        <v>73</v>
      </c>
      <c r="F30" s="35">
        <f>IFERROR(MAX(PI_Bidders),0)</f>
        <v>300</v>
      </c>
      <c r="G30" s="35">
        <f>IFERROR(AVERAGE(PI_Bidders),0)</f>
        <v>186.5</v>
      </c>
      <c r="H30" s="39" t="str">
        <f>tbl_PI[[#This Row],[Item '#]]&amp;"     "&amp;tbl_PI[[#This Row],[Description]]&amp;"     ("&amp;tbl_PI[[#This Row],[Unit]]&amp;")"</f>
        <v xml:space="preserve">     1 ½‐ inch Piping within 4‐ inch Pipe Chase, Onshore Transition Sump to Dockside Transition Sump,  As Per Plan      (LF)</v>
      </c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40">
        <v>73</v>
      </c>
      <c r="AA30" s="40">
        <v>300</v>
      </c>
      <c r="AB30" s="35"/>
      <c r="AC30" s="35"/>
      <c r="AD30" s="35"/>
      <c r="AE30" s="1"/>
      <c r="AF30" s="1"/>
      <c r="AG30" s="1"/>
      <c r="AH30" s="1"/>
      <c r="AI30" s="1"/>
    </row>
    <row r="31" spans="1:35" ht="18" customHeight="1" x14ac:dyDescent="0.3">
      <c r="A31" s="34">
        <v>2017</v>
      </c>
      <c r="B31" s="34"/>
      <c r="C31" s="38" t="s">
        <v>5389</v>
      </c>
      <c r="D31" s="34" t="s">
        <v>12</v>
      </c>
      <c r="E31" s="35">
        <f>IFERROR(MIN(PI_Bidders),0)</f>
        <v>73</v>
      </c>
      <c r="F31" s="35">
        <f>IFERROR(MAX(PI_Bidders),0)</f>
        <v>300</v>
      </c>
      <c r="G31" s="35">
        <f>IFERROR(AVERAGE(PI_Bidders),0)</f>
        <v>186.5</v>
      </c>
      <c r="H31" s="39" t="str">
        <f>tbl_PI[[#This Row],[Item '#]]&amp;"     "&amp;tbl_PI[[#This Row],[Description]]&amp;"     ("&amp;tbl_PI[[#This Row],[Unit]]&amp;")"</f>
        <v xml:space="preserve">     1 ½‐ inch within 4‐ inch Pipe Chase, Dockside Transition Sump to Dispenser Sump,  As Per Plan      (LF)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40">
        <v>73</v>
      </c>
      <c r="AA31" s="40">
        <v>300</v>
      </c>
      <c r="AB31" s="35"/>
      <c r="AC31" s="35"/>
      <c r="AD31" s="35"/>
      <c r="AE31" s="1"/>
      <c r="AF31" s="1"/>
      <c r="AG31" s="1"/>
      <c r="AH31" s="1"/>
      <c r="AI31" s="1"/>
    </row>
    <row r="32" spans="1:35" ht="18" customHeight="1" x14ac:dyDescent="0.3">
      <c r="A32" s="34">
        <v>2017</v>
      </c>
      <c r="B32" s="34"/>
      <c r="C32" s="38" t="s">
        <v>5390</v>
      </c>
      <c r="D32" s="34" t="s">
        <v>9</v>
      </c>
      <c r="E32" s="35">
        <f>IFERROR(MIN(PI_Bidders),0)</f>
        <v>4000</v>
      </c>
      <c r="F32" s="35">
        <f>IFERROR(MAX(PI_Bidders),0)</f>
        <v>12690</v>
      </c>
      <c r="G32" s="35">
        <f>IFERROR(AVERAGE(PI_Bidders),0)</f>
        <v>8345</v>
      </c>
      <c r="H32" s="39" t="str">
        <f>tbl_PI[[#This Row],[Item '#]]&amp;"     "&amp;tbl_PI[[#This Row],[Description]]&amp;"     ("&amp;tbl_PI[[#This Row],[Unit]]&amp;")"</f>
        <v xml:space="preserve">     Underground Storage Tank and Piping to be Removed, As Per Plan      (LS)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40">
        <v>12690</v>
      </c>
      <c r="AA32" s="40">
        <v>4000</v>
      </c>
      <c r="AB32" s="35"/>
      <c r="AC32" s="35"/>
      <c r="AD32" s="35"/>
      <c r="AE32" s="1"/>
      <c r="AF32" s="1"/>
      <c r="AG32" s="1"/>
      <c r="AH32" s="1"/>
      <c r="AI32" s="1"/>
    </row>
    <row r="33" spans="1:35" ht="18" customHeight="1" x14ac:dyDescent="0.3">
      <c r="A33" s="34">
        <v>2017</v>
      </c>
      <c r="B33" s="34"/>
      <c r="C33" s="38" t="s">
        <v>5391</v>
      </c>
      <c r="D33" s="34" t="s">
        <v>9</v>
      </c>
      <c r="E33" s="35">
        <f>IFERROR(MIN(PI_Bidders),0)</f>
        <v>9250</v>
      </c>
      <c r="F33" s="35">
        <f>IFERROR(MAX(PI_Bidders),0)</f>
        <v>14400</v>
      </c>
      <c r="G33" s="35">
        <f>IFERROR(AVERAGE(PI_Bidders),0)</f>
        <v>11825</v>
      </c>
      <c r="H33" s="39" t="str">
        <f>tbl_PI[[#This Row],[Item '#]]&amp;"     "&amp;tbl_PI[[#This Row],[Description]]&amp;"     ("&amp;tbl_PI[[#This Row],[Unit]]&amp;")"</f>
        <v xml:space="preserve">     AST Concrete Pad and Bollards, As Per Plan      (LS)</v>
      </c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40">
        <v>14400</v>
      </c>
      <c r="AA33" s="40">
        <v>9250</v>
      </c>
      <c r="AB33" s="35"/>
      <c r="AC33" s="35"/>
      <c r="AD33" s="35"/>
      <c r="AE33" s="1"/>
      <c r="AF33" s="1"/>
      <c r="AG33" s="1"/>
      <c r="AH33" s="1"/>
      <c r="AI33" s="1"/>
    </row>
    <row r="34" spans="1:35" ht="18" customHeight="1" x14ac:dyDescent="0.3">
      <c r="A34" s="34">
        <v>2017</v>
      </c>
      <c r="B34" s="34"/>
      <c r="C34" s="38" t="s">
        <v>5392</v>
      </c>
      <c r="D34" s="34" t="s">
        <v>9</v>
      </c>
      <c r="E34" s="35">
        <f>IFERROR(MIN(PI_Bidders),0)</f>
        <v>29260</v>
      </c>
      <c r="F34" s="35">
        <f>IFERROR(MAX(PI_Bidders),0)</f>
        <v>29840</v>
      </c>
      <c r="G34" s="35">
        <f>IFERROR(AVERAGE(PI_Bidders),0)</f>
        <v>29550</v>
      </c>
      <c r="H34" s="39" t="str">
        <f>tbl_PI[[#This Row],[Item '#]]&amp;"     "&amp;tbl_PI[[#This Row],[Description]]&amp;"     ("&amp;tbl_PI[[#This Row],[Unit]]&amp;")"</f>
        <v xml:space="preserve">     1000 Gallon Above‐Ground Fuel Storage Tank and Appurtenances      (LS)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40">
        <v>29840</v>
      </c>
      <c r="AA34" s="40">
        <v>29260</v>
      </c>
      <c r="AB34" s="35"/>
      <c r="AC34" s="35"/>
      <c r="AD34" s="35"/>
      <c r="AE34" s="1"/>
      <c r="AF34" s="1"/>
      <c r="AG34" s="1"/>
      <c r="AH34" s="1"/>
      <c r="AI34" s="1"/>
    </row>
    <row r="35" spans="1:35" ht="18" customHeight="1" x14ac:dyDescent="0.3">
      <c r="A35" s="34">
        <v>2017</v>
      </c>
      <c r="B35" s="34"/>
      <c r="C35" s="38" t="s">
        <v>5393</v>
      </c>
      <c r="D35" s="34" t="s">
        <v>9</v>
      </c>
      <c r="E35" s="35">
        <f>IFERROR(MIN(PI_Bidders),0)</f>
        <v>4100</v>
      </c>
      <c r="F35" s="35">
        <f>IFERROR(MAX(PI_Bidders),0)</f>
        <v>5000</v>
      </c>
      <c r="G35" s="35">
        <f>IFERROR(AVERAGE(PI_Bidders),0)</f>
        <v>4550</v>
      </c>
      <c r="H35" s="39" t="str">
        <f>tbl_PI[[#This Row],[Item '#]]&amp;"     "&amp;tbl_PI[[#This Row],[Description]]&amp;"     ("&amp;tbl_PI[[#This Row],[Unit]]&amp;")"</f>
        <v xml:space="preserve">     Onshore Transition Sump, to be Removed and Replaced, As Per Plan      (LS)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40">
        <v>4100</v>
      </c>
      <c r="AA35" s="40">
        <v>5000</v>
      </c>
      <c r="AB35" s="35"/>
      <c r="AC35" s="35"/>
      <c r="AD35" s="35"/>
      <c r="AE35" s="1"/>
      <c r="AF35" s="1"/>
      <c r="AG35" s="1"/>
      <c r="AH35" s="1"/>
      <c r="AI35" s="1"/>
    </row>
    <row r="36" spans="1:35" ht="18" customHeight="1" x14ac:dyDescent="0.3">
      <c r="A36" s="34">
        <v>2017</v>
      </c>
      <c r="B36" s="34"/>
      <c r="C36" s="38" t="s">
        <v>5394</v>
      </c>
      <c r="D36" s="34" t="s">
        <v>9</v>
      </c>
      <c r="E36" s="35">
        <f>IFERROR(MIN(PI_Bidders),0)</f>
        <v>3900</v>
      </c>
      <c r="F36" s="35">
        <f>IFERROR(MAX(PI_Bidders),0)</f>
        <v>5000</v>
      </c>
      <c r="G36" s="35">
        <f>IFERROR(AVERAGE(PI_Bidders),0)</f>
        <v>4450</v>
      </c>
      <c r="H36" s="39" t="str">
        <f>tbl_PI[[#This Row],[Item '#]]&amp;"     "&amp;tbl_PI[[#This Row],[Description]]&amp;"     ("&amp;tbl_PI[[#This Row],[Unit]]&amp;")"</f>
        <v xml:space="preserve">     Dockside Transition Sump, As Per Plan      (LS)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40">
        <v>3900</v>
      </c>
      <c r="AA36" s="40">
        <v>5000</v>
      </c>
      <c r="AB36" s="35"/>
      <c r="AC36" s="35"/>
      <c r="AD36" s="35"/>
      <c r="AE36" s="1"/>
      <c r="AF36" s="1"/>
      <c r="AG36" s="1"/>
      <c r="AH36" s="1"/>
      <c r="AI36" s="1"/>
    </row>
    <row r="37" spans="1:35" ht="18" customHeight="1" x14ac:dyDescent="0.3">
      <c r="A37" s="34">
        <v>2017</v>
      </c>
      <c r="B37" s="34"/>
      <c r="C37" s="38" t="s">
        <v>5395</v>
      </c>
      <c r="D37" s="34" t="s">
        <v>9</v>
      </c>
      <c r="E37" s="35">
        <f>IFERROR(MIN(PI_Bidders),0)</f>
        <v>3000</v>
      </c>
      <c r="F37" s="35">
        <f>IFERROR(MAX(PI_Bidders),0)</f>
        <v>3850</v>
      </c>
      <c r="G37" s="35">
        <f>IFERROR(AVERAGE(PI_Bidders),0)</f>
        <v>3425</v>
      </c>
      <c r="H37" s="39" t="str">
        <f>tbl_PI[[#This Row],[Item '#]]&amp;"     "&amp;tbl_PI[[#This Row],[Description]]&amp;"     ("&amp;tbl_PI[[#This Row],[Unit]]&amp;")"</f>
        <v xml:space="preserve">     Dispenser Sump, As Per Plan      (LS)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40">
        <v>3850</v>
      </c>
      <c r="AA37" s="40">
        <v>3000</v>
      </c>
      <c r="AB37" s="35"/>
      <c r="AC37" s="35"/>
      <c r="AD37" s="35"/>
      <c r="AE37" s="1"/>
      <c r="AF37" s="1"/>
      <c r="AG37" s="1"/>
      <c r="AH37" s="1"/>
      <c r="AI37" s="1"/>
    </row>
    <row r="38" spans="1:35" ht="18" customHeight="1" x14ac:dyDescent="0.3">
      <c r="A38" s="34">
        <v>2017</v>
      </c>
      <c r="B38" s="34"/>
      <c r="C38" s="38" t="s">
        <v>5396</v>
      </c>
      <c r="D38" s="34" t="s">
        <v>9</v>
      </c>
      <c r="E38" s="35">
        <f>IFERROR(MIN(PI_Bidders),0)</f>
        <v>2100</v>
      </c>
      <c r="F38" s="35">
        <f>IFERROR(MAX(PI_Bidders),0)</f>
        <v>5000</v>
      </c>
      <c r="G38" s="35">
        <f>IFERROR(AVERAGE(PI_Bidders),0)</f>
        <v>3550</v>
      </c>
      <c r="H38" s="39" t="str">
        <f>tbl_PI[[#This Row],[Item '#]]&amp;"     "&amp;tbl_PI[[#This Row],[Description]]&amp;"     ("&amp;tbl_PI[[#This Row],[Unit]]&amp;")"</f>
        <v xml:space="preserve">     Concrete Walk Replacement, As Per Plan      (LS)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40">
        <v>2100</v>
      </c>
      <c r="AA38" s="40">
        <v>5000</v>
      </c>
      <c r="AB38" s="35"/>
      <c r="AC38" s="35"/>
      <c r="AD38" s="35"/>
      <c r="AE38" s="1"/>
      <c r="AF38" s="1"/>
      <c r="AG38" s="1"/>
      <c r="AH38" s="1"/>
      <c r="AI38" s="1"/>
    </row>
    <row r="39" spans="1:35" ht="18" customHeight="1" x14ac:dyDescent="0.3">
      <c r="A39" s="34">
        <v>2017</v>
      </c>
      <c r="B39" s="34"/>
      <c r="C39" s="38" t="s">
        <v>5397</v>
      </c>
      <c r="D39" s="34" t="s">
        <v>9</v>
      </c>
      <c r="E39" s="35">
        <f>IFERROR(MIN(PI_Bidders),0)</f>
        <v>900</v>
      </c>
      <c r="F39" s="35">
        <f>IFERROR(MAX(PI_Bidders),0)</f>
        <v>1000</v>
      </c>
      <c r="G39" s="35">
        <f>IFERROR(AVERAGE(PI_Bidders),0)</f>
        <v>950</v>
      </c>
      <c r="H39" s="39" t="str">
        <f>tbl_PI[[#This Row],[Item '#]]&amp;"     "&amp;tbl_PI[[#This Row],[Description]]&amp;"     ("&amp;tbl_PI[[#This Row],[Unit]]&amp;")"</f>
        <v xml:space="preserve">     Re‐programming of Existing Veeder‐Root Controller      (LS)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40">
        <v>900</v>
      </c>
      <c r="AA39" s="40">
        <v>1000</v>
      </c>
      <c r="AB39" s="35"/>
      <c r="AC39" s="35"/>
      <c r="AD39" s="35"/>
      <c r="AE39" s="1"/>
      <c r="AF39" s="1"/>
      <c r="AG39" s="1"/>
      <c r="AH39" s="1"/>
      <c r="AI39" s="1"/>
    </row>
    <row r="40" spans="1:35" ht="18" customHeight="1" x14ac:dyDescent="0.3">
      <c r="A40" s="34">
        <v>2017</v>
      </c>
      <c r="B40" s="34"/>
      <c r="C40" s="38" t="s">
        <v>5398</v>
      </c>
      <c r="D40" s="34" t="s">
        <v>59</v>
      </c>
      <c r="E40" s="35">
        <f>IFERROR(MIN(PI_Bidders),0)</f>
        <v>1000</v>
      </c>
      <c r="F40" s="35">
        <f>IFERROR(MAX(PI_Bidders),0)</f>
        <v>1160</v>
      </c>
      <c r="G40" s="35">
        <f>IFERROR(AVERAGE(PI_Bidders),0)</f>
        <v>1080</v>
      </c>
      <c r="H40" s="39" t="str">
        <f>tbl_PI[[#This Row],[Item '#]]&amp;"     "&amp;tbl_PI[[#This Row],[Description]]&amp;"     ("&amp;tbl_PI[[#This Row],[Unit]]&amp;")"</f>
        <v xml:space="preserve">     Installation and Connections of AST Interstitial Sensor      (EA)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40">
        <v>1160</v>
      </c>
      <c r="AA40" s="40">
        <v>1000</v>
      </c>
      <c r="AB40" s="35"/>
      <c r="AC40" s="35"/>
      <c r="AD40" s="35"/>
      <c r="AE40" s="1"/>
      <c r="AF40" s="1"/>
      <c r="AG40" s="1"/>
      <c r="AH40" s="1"/>
      <c r="AI40" s="1"/>
    </row>
    <row r="41" spans="1:35" ht="18" customHeight="1" x14ac:dyDescent="0.3">
      <c r="A41" s="34">
        <v>2017</v>
      </c>
      <c r="B41" s="34"/>
      <c r="C41" s="38" t="s">
        <v>5399</v>
      </c>
      <c r="D41" s="34" t="s">
        <v>59</v>
      </c>
      <c r="E41" s="35">
        <f>IFERROR(MIN(PI_Bidders),0)</f>
        <v>3000</v>
      </c>
      <c r="F41" s="35">
        <f>IFERROR(MAX(PI_Bidders),0)</f>
        <v>3100</v>
      </c>
      <c r="G41" s="35">
        <f>IFERROR(AVERAGE(PI_Bidders),0)</f>
        <v>3050</v>
      </c>
      <c r="H41" s="39" t="str">
        <f>tbl_PI[[#This Row],[Item '#]]&amp;"     "&amp;tbl_PI[[#This Row],[Description]]&amp;"     ("&amp;tbl_PI[[#This Row],[Unit]]&amp;")"</f>
        <v xml:space="preserve">     Installation and Connections of AST Level Sensor      (EA)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40">
        <v>3100</v>
      </c>
      <c r="AA41" s="40">
        <v>3000</v>
      </c>
      <c r="AB41" s="35"/>
      <c r="AC41" s="35"/>
      <c r="AD41" s="35"/>
      <c r="AE41" s="1"/>
      <c r="AF41" s="1"/>
      <c r="AG41" s="1"/>
      <c r="AH41" s="1"/>
      <c r="AI41" s="1"/>
    </row>
    <row r="42" spans="1:35" ht="18" customHeight="1" x14ac:dyDescent="0.3">
      <c r="A42" s="34">
        <v>2017</v>
      </c>
      <c r="B42" s="34"/>
      <c r="C42" s="38" t="s">
        <v>5400</v>
      </c>
      <c r="D42" s="34" t="s">
        <v>59</v>
      </c>
      <c r="E42" s="35">
        <f>IFERROR(MIN(PI_Bidders),0)</f>
        <v>630</v>
      </c>
      <c r="F42" s="35">
        <f>IFERROR(MAX(PI_Bidders),0)</f>
        <v>1000</v>
      </c>
      <c r="G42" s="35">
        <f>IFERROR(AVERAGE(PI_Bidders),0)</f>
        <v>815</v>
      </c>
      <c r="H42" s="39" t="str">
        <f>tbl_PI[[#This Row],[Item '#]]&amp;"     "&amp;tbl_PI[[#This Row],[Description]]&amp;"     ("&amp;tbl_PI[[#This Row],[Unit]]&amp;")"</f>
        <v xml:space="preserve">     Installation and Connections of AST Spill Containment Sensor      (EA)</v>
      </c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40">
        <v>630</v>
      </c>
      <c r="AA42" s="40">
        <v>1000</v>
      </c>
      <c r="AB42" s="35"/>
      <c r="AC42" s="35"/>
      <c r="AD42" s="35"/>
      <c r="AE42" s="1"/>
      <c r="AF42" s="1"/>
      <c r="AG42" s="1"/>
      <c r="AH42" s="1"/>
      <c r="AI42" s="1"/>
    </row>
    <row r="43" spans="1:35" ht="18" customHeight="1" x14ac:dyDescent="0.3">
      <c r="A43" s="34">
        <v>2017</v>
      </c>
      <c r="B43" s="34"/>
      <c r="C43" s="38" t="s">
        <v>5401</v>
      </c>
      <c r="D43" s="34" t="s">
        <v>59</v>
      </c>
      <c r="E43" s="35">
        <f>IFERROR(MIN(PI_Bidders),0)</f>
        <v>690</v>
      </c>
      <c r="F43" s="35">
        <f>IFERROR(MAX(PI_Bidders),0)</f>
        <v>1000</v>
      </c>
      <c r="G43" s="35">
        <f>IFERROR(AVERAGE(PI_Bidders),0)</f>
        <v>845</v>
      </c>
      <c r="H43" s="39" t="str">
        <f>tbl_PI[[#This Row],[Item '#]]&amp;"     "&amp;tbl_PI[[#This Row],[Description]]&amp;"     ("&amp;tbl_PI[[#This Row],[Unit]]&amp;")"</f>
        <v xml:space="preserve">     Installation and Connections of Anti ‐Siphon Valve      (EA)</v>
      </c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40">
        <v>690</v>
      </c>
      <c r="AA43" s="40">
        <v>1000</v>
      </c>
      <c r="AB43" s="35"/>
      <c r="AC43" s="35"/>
      <c r="AD43" s="35"/>
      <c r="AE43" s="1"/>
      <c r="AF43" s="1"/>
      <c r="AG43" s="1"/>
      <c r="AH43" s="1"/>
      <c r="AI43" s="1"/>
    </row>
    <row r="44" spans="1:35" ht="18" customHeight="1" x14ac:dyDescent="0.3">
      <c r="A44" s="34">
        <v>2017</v>
      </c>
      <c r="B44" s="34"/>
      <c r="C44" s="38" t="s">
        <v>5402</v>
      </c>
      <c r="D44" s="34" t="s">
        <v>59</v>
      </c>
      <c r="E44" s="35">
        <f>IFERROR(MIN(PI_Bidders),0)</f>
        <v>630</v>
      </c>
      <c r="F44" s="35">
        <f>IFERROR(MAX(PI_Bidders),0)</f>
        <v>5000</v>
      </c>
      <c r="G44" s="35">
        <f>IFERROR(AVERAGE(PI_Bidders),0)</f>
        <v>2815</v>
      </c>
      <c r="H44" s="39" t="str">
        <f>tbl_PI[[#This Row],[Item '#]]&amp;"     "&amp;tbl_PI[[#This Row],[Description]]&amp;"     ("&amp;tbl_PI[[#This Row],[Unit]]&amp;")"</f>
        <v xml:space="preserve">     Installation and Connections of On‐Shore Transition Sump Leak Detector      (EA)</v>
      </c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40">
        <v>630</v>
      </c>
      <c r="AA44" s="40">
        <v>5000</v>
      </c>
      <c r="AB44" s="35"/>
      <c r="AC44" s="35"/>
      <c r="AD44" s="35"/>
      <c r="AE44" s="1"/>
      <c r="AF44" s="1"/>
      <c r="AG44" s="1"/>
      <c r="AH44" s="1"/>
      <c r="AI44" s="1"/>
    </row>
    <row r="45" spans="1:35" ht="18" customHeight="1" x14ac:dyDescent="0.3">
      <c r="A45" s="34">
        <v>2017</v>
      </c>
      <c r="B45" s="34"/>
      <c r="C45" s="38" t="s">
        <v>5403</v>
      </c>
      <c r="D45" s="34" t="s">
        <v>59</v>
      </c>
      <c r="E45" s="35">
        <f>IFERROR(MIN(PI_Bidders),0)</f>
        <v>630</v>
      </c>
      <c r="F45" s="35">
        <f>IFERROR(MAX(PI_Bidders),0)</f>
        <v>3000</v>
      </c>
      <c r="G45" s="35">
        <f>IFERROR(AVERAGE(PI_Bidders),0)</f>
        <v>1815</v>
      </c>
      <c r="H45" s="39" t="str">
        <f>tbl_PI[[#This Row],[Item '#]]&amp;"     "&amp;tbl_PI[[#This Row],[Description]]&amp;"     ("&amp;tbl_PI[[#This Row],[Unit]]&amp;")"</f>
        <v xml:space="preserve">     Installation and Connections of On‐Shore Transition Sump Solenoid Valve      (EA)</v>
      </c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40">
        <v>630</v>
      </c>
      <c r="AA45" s="40">
        <v>3000</v>
      </c>
      <c r="AB45" s="35"/>
      <c r="AC45" s="35"/>
      <c r="AD45" s="35"/>
      <c r="AE45" s="1"/>
      <c r="AF45" s="1"/>
      <c r="AG45" s="1"/>
      <c r="AH45" s="1"/>
      <c r="AI45" s="1"/>
    </row>
    <row r="46" spans="1:35" ht="18" customHeight="1" x14ac:dyDescent="0.3">
      <c r="A46" s="34">
        <v>2017</v>
      </c>
      <c r="B46" s="34"/>
      <c r="C46" s="38" t="s">
        <v>5404</v>
      </c>
      <c r="D46" s="34" t="s">
        <v>59</v>
      </c>
      <c r="E46" s="35">
        <f>IFERROR(MIN(PI_Bidders),0)</f>
        <v>720</v>
      </c>
      <c r="F46" s="35">
        <f>IFERROR(MAX(PI_Bidders),0)</f>
        <v>1000</v>
      </c>
      <c r="G46" s="35">
        <f>IFERROR(AVERAGE(PI_Bidders),0)</f>
        <v>860</v>
      </c>
      <c r="H46" s="39" t="str">
        <f>tbl_PI[[#This Row],[Item '#]]&amp;"     "&amp;tbl_PI[[#This Row],[Description]]&amp;"     ("&amp;tbl_PI[[#This Row],[Unit]]&amp;")"</f>
        <v xml:space="preserve">     Installation and Connections of Dock Transition Sump Leak Detector      (EA)</v>
      </c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40">
        <v>720</v>
      </c>
      <c r="AA46" s="40">
        <v>1000</v>
      </c>
      <c r="AB46" s="35"/>
      <c r="AC46" s="35"/>
      <c r="AD46" s="35"/>
      <c r="AE46" s="1"/>
      <c r="AF46" s="1"/>
      <c r="AG46" s="1"/>
      <c r="AH46" s="1"/>
      <c r="AI46" s="1"/>
    </row>
    <row r="47" spans="1:35" ht="18" customHeight="1" x14ac:dyDescent="0.3">
      <c r="A47" s="34">
        <v>2017</v>
      </c>
      <c r="B47" s="34"/>
      <c r="C47" s="38" t="s">
        <v>5405</v>
      </c>
      <c r="D47" s="34" t="s">
        <v>59</v>
      </c>
      <c r="E47" s="35">
        <f>IFERROR(MIN(PI_Bidders),0)</f>
        <v>720</v>
      </c>
      <c r="F47" s="35">
        <f>IFERROR(MAX(PI_Bidders),0)</f>
        <v>1000</v>
      </c>
      <c r="G47" s="35">
        <f>IFERROR(AVERAGE(PI_Bidders),0)</f>
        <v>860</v>
      </c>
      <c r="H47" s="39" t="str">
        <f>tbl_PI[[#This Row],[Item '#]]&amp;"     "&amp;tbl_PI[[#This Row],[Description]]&amp;"     ("&amp;tbl_PI[[#This Row],[Unit]]&amp;")"</f>
        <v xml:space="preserve">     Installation and Connections of Dispenser Sump Leak Detector      (EA)</v>
      </c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40">
        <v>720</v>
      </c>
      <c r="AA47" s="40">
        <v>1000</v>
      </c>
      <c r="AB47" s="35"/>
      <c r="AC47" s="35"/>
      <c r="AD47" s="35"/>
      <c r="AE47" s="1"/>
      <c r="AF47" s="1"/>
      <c r="AG47" s="1"/>
      <c r="AH47" s="1"/>
      <c r="AI47" s="1"/>
    </row>
    <row r="48" spans="1:35" ht="18" customHeight="1" x14ac:dyDescent="0.3">
      <c r="A48" s="34">
        <v>2017</v>
      </c>
      <c r="B48" s="34"/>
      <c r="C48" s="38" t="s">
        <v>5406</v>
      </c>
      <c r="D48" s="34" t="s">
        <v>9</v>
      </c>
      <c r="E48" s="35">
        <f>IFERROR(MIN(PI_Bidders),0)</f>
        <v>1000</v>
      </c>
      <c r="F48" s="35">
        <f>IFERROR(MAX(PI_Bidders),0)</f>
        <v>1700</v>
      </c>
      <c r="G48" s="35">
        <f>IFERROR(AVERAGE(PI_Bidders),0)</f>
        <v>1350</v>
      </c>
      <c r="H48" s="39" t="str">
        <f>tbl_PI[[#This Row],[Item '#]]&amp;"     "&amp;tbl_PI[[#This Row],[Description]]&amp;"     ("&amp;tbl_PI[[#This Row],[Unit]]&amp;")"</f>
        <v xml:space="preserve">     Modifications and Connections to Existing Fuel Dispenser, As Per Plan      (LS)</v>
      </c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0">
        <v>1700</v>
      </c>
      <c r="AA48" s="40">
        <v>1000</v>
      </c>
      <c r="AB48" s="35"/>
      <c r="AC48" s="35"/>
      <c r="AD48" s="35"/>
      <c r="AE48" s="1"/>
      <c r="AF48" s="1"/>
      <c r="AG48" s="1"/>
      <c r="AH48" s="1"/>
      <c r="AI48" s="1"/>
    </row>
    <row r="49" spans="1:35" ht="18" customHeight="1" x14ac:dyDescent="0.3">
      <c r="A49" s="34">
        <v>2017</v>
      </c>
      <c r="B49" s="34"/>
      <c r="C49" s="38" t="s">
        <v>5407</v>
      </c>
      <c r="D49" s="34" t="s">
        <v>9</v>
      </c>
      <c r="E49" s="35">
        <f>IFERROR(MIN(PI_Bidders),0)</f>
        <v>1000</v>
      </c>
      <c r="F49" s="35">
        <f>IFERROR(MAX(PI_Bidders),0)</f>
        <v>7000</v>
      </c>
      <c r="G49" s="35">
        <f>IFERROR(AVERAGE(PI_Bidders),0)</f>
        <v>4000</v>
      </c>
      <c r="H49" s="39" t="str">
        <f>tbl_PI[[#This Row],[Item '#]]&amp;"     "&amp;tbl_PI[[#This Row],[Description]]&amp;"     ("&amp;tbl_PI[[#This Row],[Unit]]&amp;")"</f>
        <v xml:space="preserve">     30A 3‐pole Weather Rated Disconnect Switch, Mounted on Unistrut, with Signage and Connections      (LS)</v>
      </c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40">
        <v>7000</v>
      </c>
      <c r="AA49" s="40">
        <v>1000</v>
      </c>
      <c r="AB49" s="35"/>
      <c r="AC49" s="35"/>
      <c r="AD49" s="35"/>
      <c r="AE49" s="1"/>
      <c r="AF49" s="1"/>
      <c r="AG49" s="1"/>
      <c r="AH49" s="1"/>
      <c r="AI49" s="1"/>
    </row>
    <row r="50" spans="1:35" ht="18" customHeight="1" x14ac:dyDescent="0.3">
      <c r="A50" s="34">
        <v>2017</v>
      </c>
      <c r="B50" s="34"/>
      <c r="C50" s="38" t="s">
        <v>5408</v>
      </c>
      <c r="D50" s="34" t="s">
        <v>26</v>
      </c>
      <c r="E50" s="35">
        <f>IFERROR(MIN(PI_Bidders),0)</f>
        <v>7</v>
      </c>
      <c r="F50" s="35">
        <f>IFERROR(MAX(PI_Bidders),0)</f>
        <v>7000</v>
      </c>
      <c r="G50" s="35">
        <f>IFERROR(AVERAGE(PI_Bidders),0)</f>
        <v>3503.5</v>
      </c>
      <c r="H50" s="39" t="str">
        <f>tbl_PI[[#This Row],[Item '#]]&amp;"     "&amp;tbl_PI[[#This Row],[Description]]&amp;"     ("&amp;tbl_PI[[#This Row],[Unit]]&amp;")"</f>
        <v xml:space="preserve">     Control Wiring ‐ (1) #18 STP in 3/4" Conduit      (FT)</v>
      </c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40">
        <v>7000</v>
      </c>
      <c r="AA50" s="40">
        <v>7</v>
      </c>
      <c r="AB50" s="35"/>
      <c r="AC50" s="35"/>
      <c r="AD50" s="35"/>
      <c r="AE50" s="1"/>
      <c r="AF50" s="1"/>
      <c r="AG50" s="1"/>
      <c r="AH50" s="1"/>
      <c r="AI50" s="1"/>
    </row>
    <row r="51" spans="1:35" ht="18" customHeight="1" x14ac:dyDescent="0.3">
      <c r="A51" s="34">
        <v>2017</v>
      </c>
      <c r="B51" s="52">
        <v>201</v>
      </c>
      <c r="C51" s="53" t="s">
        <v>6114</v>
      </c>
      <c r="D51" s="52" t="s">
        <v>9</v>
      </c>
      <c r="E51" s="54">
        <f>IFERROR(MIN(PI_Bidders),0)</f>
        <v>24360</v>
      </c>
      <c r="F51" s="54">
        <f>IFERROR(MAX(PI_Bidders),0)</f>
        <v>40000</v>
      </c>
      <c r="G51" s="54">
        <f>IFERROR(AVERAGE(PI_Bidders),0)</f>
        <v>28877.75</v>
      </c>
      <c r="H51" s="55" t="str">
        <f>tbl_PI[[#This Row],[Item '#]]&amp;"     "&amp;tbl_PI[[#This Row],[Description]]&amp;"     ("&amp;tbl_PI[[#This Row],[Unit]]&amp;")"</f>
        <v>201     Clearing and Grubbing - Include Stump Removals     (LS)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>
        <v>40000</v>
      </c>
      <c r="U51" s="55">
        <v>28822.5</v>
      </c>
      <c r="V51" s="55">
        <v>29684</v>
      </c>
      <c r="W51" s="55">
        <v>24360</v>
      </c>
      <c r="X51" s="55">
        <v>25000</v>
      </c>
      <c r="Y51" s="55">
        <v>25400</v>
      </c>
      <c r="Z51" s="55"/>
      <c r="AA51" s="55"/>
      <c r="AB51" s="54"/>
      <c r="AC51" s="54"/>
      <c r="AD51" s="54"/>
    </row>
    <row r="52" spans="1:35" ht="18" customHeight="1" x14ac:dyDescent="0.3">
      <c r="A52" s="34">
        <v>2017</v>
      </c>
      <c r="B52" s="58"/>
      <c r="C52" s="59" t="s">
        <v>6115</v>
      </c>
      <c r="D52" s="58" t="s">
        <v>21</v>
      </c>
      <c r="E52" s="54">
        <f>IFERROR(MIN(PI_Bidders),0)</f>
        <v>4.25</v>
      </c>
      <c r="F52" s="54">
        <f>IFERROR(MAX(PI_Bidders),0)</f>
        <v>8.3000000000000007</v>
      </c>
      <c r="G52" s="54">
        <f>IFERROR(AVERAGE(PI_Bidders),0)</f>
        <v>6.3150000000000004</v>
      </c>
      <c r="H52" s="55" t="str">
        <f>tbl_PI[[#This Row],[Item '#]]&amp;"     "&amp;tbl_PI[[#This Row],[Description]]&amp;"     ("&amp;tbl_PI[[#This Row],[Unit]]&amp;")"</f>
        <v xml:space="preserve">     Asphalt Pavement removal     (SY)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>
        <v>5</v>
      </c>
      <c r="U52" s="55">
        <v>8.3000000000000007</v>
      </c>
      <c r="V52" s="55">
        <v>7</v>
      </c>
      <c r="W52" s="55">
        <v>5.34</v>
      </c>
      <c r="X52" s="55">
        <v>4.25</v>
      </c>
      <c r="Y52" s="55">
        <v>8</v>
      </c>
      <c r="Z52" s="55"/>
      <c r="AA52" s="55"/>
      <c r="AB52" s="54"/>
      <c r="AC52" s="54"/>
      <c r="AD52" s="54"/>
    </row>
    <row r="53" spans="1:35" ht="18" customHeight="1" x14ac:dyDescent="0.3">
      <c r="A53" s="34">
        <v>2017</v>
      </c>
      <c r="B53" s="58"/>
      <c r="C53" s="59" t="s">
        <v>6116</v>
      </c>
      <c r="D53" s="58" t="s">
        <v>21</v>
      </c>
      <c r="E53" s="54">
        <f>IFERROR(MIN(PI_Bidders),0)</f>
        <v>2.35</v>
      </c>
      <c r="F53" s="54">
        <f>IFERROR(MAX(PI_Bidders),0)</f>
        <v>7</v>
      </c>
      <c r="G53" s="54">
        <f>IFERROR(AVERAGE(PI_Bidders),0)</f>
        <v>4.0966666666666667</v>
      </c>
      <c r="H53" s="55" t="str">
        <f>tbl_PI[[#This Row],[Item '#]]&amp;"     "&amp;tbl_PI[[#This Row],[Description]]&amp;"     ("&amp;tbl_PI[[#This Row],[Unit]]&amp;")"</f>
        <v xml:space="preserve">     Gravel Pavement removal     (SY)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>
        <v>3</v>
      </c>
      <c r="U53" s="55">
        <v>5.25</v>
      </c>
      <c r="V53" s="55">
        <v>7</v>
      </c>
      <c r="W53" s="55">
        <v>2.48</v>
      </c>
      <c r="X53" s="55">
        <v>2.35</v>
      </c>
      <c r="Y53" s="55">
        <v>4.5</v>
      </c>
      <c r="Z53" s="55"/>
      <c r="AA53" s="55"/>
      <c r="AB53" s="54"/>
      <c r="AC53" s="54"/>
      <c r="AD53" s="54"/>
    </row>
    <row r="54" spans="1:35" ht="18" customHeight="1" x14ac:dyDescent="0.3">
      <c r="A54" s="34">
        <v>2017</v>
      </c>
      <c r="B54" s="58">
        <v>202</v>
      </c>
      <c r="C54" s="59" t="s">
        <v>5416</v>
      </c>
      <c r="D54" s="58" t="s">
        <v>12</v>
      </c>
      <c r="E54" s="54">
        <f>IFERROR(MIN(PI_Bidders),0)</f>
        <v>3</v>
      </c>
      <c r="F54" s="54">
        <f>IFERROR(MAX(PI_Bidders),0)</f>
        <v>20</v>
      </c>
      <c r="G54" s="54">
        <f>IFERROR(AVERAGE(PI_Bidders),0)</f>
        <v>13.106666666666667</v>
      </c>
      <c r="H54" s="55" t="str">
        <f>tbl_PI[[#This Row],[Item '#]]&amp;"     "&amp;tbl_PI[[#This Row],[Description]]&amp;"     ("&amp;tbl_PI[[#This Row],[Unit]]&amp;")"</f>
        <v>202     Remove Utility - Waterline     (LF)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>
        <v>3</v>
      </c>
      <c r="U54" s="55">
        <v>12.6</v>
      </c>
      <c r="V54" s="55">
        <v>20</v>
      </c>
      <c r="W54" s="55">
        <v>10.54</v>
      </c>
      <c r="X54" s="55">
        <v>14</v>
      </c>
      <c r="Y54" s="55">
        <v>18.5</v>
      </c>
      <c r="Z54" s="55"/>
      <c r="AA54" s="55"/>
      <c r="AB54" s="54"/>
      <c r="AC54" s="54"/>
      <c r="AD54" s="54"/>
    </row>
    <row r="55" spans="1:35" ht="18" customHeight="1" x14ac:dyDescent="0.3">
      <c r="A55" s="34">
        <v>2017</v>
      </c>
      <c r="B55" s="58">
        <v>202</v>
      </c>
      <c r="C55" s="59" t="s">
        <v>6117</v>
      </c>
      <c r="D55" s="58" t="s">
        <v>12</v>
      </c>
      <c r="E55" s="54">
        <f>IFERROR(MIN(PI_Bidders),0)</f>
        <v>3</v>
      </c>
      <c r="F55" s="54">
        <f>IFERROR(MAX(PI_Bidders),0)</f>
        <v>18.5</v>
      </c>
      <c r="G55" s="54">
        <f>IFERROR(AVERAGE(PI_Bidders),0)</f>
        <v>13.976666666666667</v>
      </c>
      <c r="H55" s="55" t="str">
        <f>tbl_PI[[#This Row],[Item '#]]&amp;"     "&amp;tbl_PI[[#This Row],[Description]]&amp;"     ("&amp;tbl_PI[[#This Row],[Unit]]&amp;")"</f>
        <v>202     Remove Utility - Sanitary Sewer     (LF)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>
        <v>3</v>
      </c>
      <c r="U55" s="55">
        <v>14.7</v>
      </c>
      <c r="V55" s="55">
        <v>17</v>
      </c>
      <c r="W55" s="55">
        <v>16.66</v>
      </c>
      <c r="X55" s="55">
        <v>14</v>
      </c>
      <c r="Y55" s="55">
        <v>18.5</v>
      </c>
      <c r="Z55" s="55"/>
      <c r="AA55" s="55"/>
      <c r="AB55" s="54"/>
      <c r="AC55" s="54"/>
      <c r="AD55" s="54"/>
    </row>
    <row r="56" spans="1:35" ht="18" customHeight="1" x14ac:dyDescent="0.3">
      <c r="A56" s="34">
        <v>2017</v>
      </c>
      <c r="B56" s="58">
        <v>202</v>
      </c>
      <c r="C56" s="59" t="s">
        <v>5417</v>
      </c>
      <c r="D56" s="58" t="s">
        <v>59</v>
      </c>
      <c r="E56" s="54">
        <f>IFERROR(MIN(PI_Bidders),0)</f>
        <v>90.32</v>
      </c>
      <c r="F56" s="54">
        <f>IFERROR(MAX(PI_Bidders),0)</f>
        <v>300</v>
      </c>
      <c r="G56" s="54">
        <f>IFERROR(AVERAGE(PI_Bidders),0)</f>
        <v>209.97</v>
      </c>
      <c r="H56" s="55" t="str">
        <f>tbl_PI[[#This Row],[Item '#]]&amp;"     "&amp;tbl_PI[[#This Row],[Description]]&amp;"     ("&amp;tbl_PI[[#This Row],[Unit]]&amp;")"</f>
        <v>202     Remove Utility - Waterline Yard Hydrants     (EA)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>
        <v>195</v>
      </c>
      <c r="U56" s="55">
        <v>231</v>
      </c>
      <c r="V56" s="55">
        <v>168</v>
      </c>
      <c r="W56" s="55">
        <v>90.32</v>
      </c>
      <c r="X56" s="55">
        <v>300</v>
      </c>
      <c r="Y56" s="55">
        <v>275.5</v>
      </c>
      <c r="Z56" s="55"/>
      <c r="AA56" s="55"/>
      <c r="AB56" s="54"/>
      <c r="AC56" s="54"/>
      <c r="AD56" s="54"/>
    </row>
    <row r="57" spans="1:35" ht="18" customHeight="1" x14ac:dyDescent="0.3">
      <c r="A57" s="34">
        <v>2017</v>
      </c>
      <c r="B57" s="58">
        <v>202</v>
      </c>
      <c r="C57" s="59" t="s">
        <v>5418</v>
      </c>
      <c r="D57" s="58" t="s">
        <v>59</v>
      </c>
      <c r="E57" s="54">
        <f>IFERROR(MIN(PI_Bidders),0)</f>
        <v>120</v>
      </c>
      <c r="F57" s="54">
        <f>IFERROR(MAX(PI_Bidders),0)</f>
        <v>300</v>
      </c>
      <c r="G57" s="54">
        <f>IFERROR(AVERAGE(PI_Bidders),0)</f>
        <v>221.52166666666668</v>
      </c>
      <c r="H57" s="55" t="str">
        <f>tbl_PI[[#This Row],[Item '#]]&amp;"     "&amp;tbl_PI[[#This Row],[Description]]&amp;"     ("&amp;tbl_PI[[#This Row],[Unit]]&amp;")"</f>
        <v>202     Remove Utility - Waterline Valve     (EA)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>
        <v>300</v>
      </c>
      <c r="U57" s="55">
        <v>231</v>
      </c>
      <c r="V57" s="55">
        <v>120</v>
      </c>
      <c r="W57" s="55">
        <v>157.63</v>
      </c>
      <c r="X57" s="55">
        <v>300</v>
      </c>
      <c r="Y57" s="55">
        <v>220.5</v>
      </c>
      <c r="Z57" s="55"/>
      <c r="AA57" s="55"/>
      <c r="AB57" s="54"/>
      <c r="AC57" s="54"/>
      <c r="AD57" s="54"/>
    </row>
    <row r="58" spans="1:35" ht="18" customHeight="1" x14ac:dyDescent="0.3">
      <c r="A58" s="34">
        <v>2017</v>
      </c>
      <c r="B58" s="58">
        <v>202</v>
      </c>
      <c r="C58" s="59" t="s">
        <v>6118</v>
      </c>
      <c r="D58" s="58" t="s">
        <v>59</v>
      </c>
      <c r="E58" s="54">
        <f>IFERROR(MIN(PI_Bidders),0)</f>
        <v>240</v>
      </c>
      <c r="F58" s="54">
        <f>IFERROR(MAX(PI_Bidders),0)</f>
        <v>2209.5</v>
      </c>
      <c r="G58" s="54">
        <f>IFERROR(AVERAGE(PI_Bidders),0)</f>
        <v>970.30166666666662</v>
      </c>
      <c r="H58" s="55" t="str">
        <f>tbl_PI[[#This Row],[Item '#]]&amp;"     "&amp;tbl_PI[[#This Row],[Description]]&amp;"     ("&amp;tbl_PI[[#This Row],[Unit]]&amp;")"</f>
        <v>202     Remove Utility - Sanitary MH up to 8' depth     (EA)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>
        <v>1200</v>
      </c>
      <c r="U58" s="55">
        <v>472.5</v>
      </c>
      <c r="V58" s="55">
        <v>240</v>
      </c>
      <c r="W58" s="55">
        <v>699.81</v>
      </c>
      <c r="X58" s="55">
        <v>1000</v>
      </c>
      <c r="Y58" s="55">
        <v>2209.5</v>
      </c>
      <c r="Z58" s="55"/>
      <c r="AA58" s="55"/>
      <c r="AB58" s="54"/>
      <c r="AC58" s="54"/>
      <c r="AD58" s="54"/>
    </row>
    <row r="59" spans="1:35" ht="18" customHeight="1" x14ac:dyDescent="0.3">
      <c r="A59" s="34">
        <v>2017</v>
      </c>
      <c r="B59" s="58">
        <v>202</v>
      </c>
      <c r="C59" s="59" t="s">
        <v>5419</v>
      </c>
      <c r="D59" s="58" t="s">
        <v>12</v>
      </c>
      <c r="E59" s="54">
        <f>IFERROR(MIN(PI_Bidders),0)</f>
        <v>2.35</v>
      </c>
      <c r="F59" s="54">
        <f>IFERROR(MAX(PI_Bidders),0)</f>
        <v>5</v>
      </c>
      <c r="G59" s="54">
        <f>IFERROR(AVERAGE(PI_Bidders),0)</f>
        <v>3.11</v>
      </c>
      <c r="H59" s="55" t="str">
        <f>tbl_PI[[#This Row],[Item '#]]&amp;"     "&amp;tbl_PI[[#This Row],[Description]]&amp;"     ("&amp;tbl_PI[[#This Row],[Unit]]&amp;")"</f>
        <v>202     Remove Utility - Electric (Underground)     (LF)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>
        <v>5</v>
      </c>
      <c r="U59" s="55">
        <v>2.56</v>
      </c>
      <c r="V59" s="55">
        <v>3</v>
      </c>
      <c r="W59" s="55">
        <v>2.35</v>
      </c>
      <c r="X59" s="55">
        <v>3.25</v>
      </c>
      <c r="Y59" s="55">
        <v>2.5</v>
      </c>
      <c r="Z59" s="55"/>
      <c r="AA59" s="55"/>
      <c r="AB59" s="54"/>
      <c r="AC59" s="54"/>
      <c r="AD59" s="54"/>
    </row>
    <row r="60" spans="1:35" ht="18" customHeight="1" x14ac:dyDescent="0.3">
      <c r="A60" s="34">
        <v>2017</v>
      </c>
      <c r="B60" s="58"/>
      <c r="C60" s="59" t="s">
        <v>5420</v>
      </c>
      <c r="D60" s="58" t="s">
        <v>59</v>
      </c>
      <c r="E60" s="54">
        <f>IFERROR(MIN(PI_Bidders),0)</f>
        <v>128.21</v>
      </c>
      <c r="F60" s="54">
        <f>IFERROR(MAX(PI_Bidders),0)</f>
        <v>672</v>
      </c>
      <c r="G60" s="54">
        <f>IFERROR(AVERAGE(PI_Bidders),0)</f>
        <v>453.37166666666667</v>
      </c>
      <c r="H60" s="55" t="str">
        <f>tbl_PI[[#This Row],[Item '#]]&amp;"     "&amp;tbl_PI[[#This Row],[Description]]&amp;"     ("&amp;tbl_PI[[#This Row],[Unit]]&amp;")"</f>
        <v xml:space="preserve">     Remove Utility - Electric Panel     (EA)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>
        <v>550</v>
      </c>
      <c r="U60" s="55">
        <v>128.21</v>
      </c>
      <c r="V60" s="55">
        <v>672</v>
      </c>
      <c r="W60" s="55">
        <v>613.52</v>
      </c>
      <c r="X60" s="55">
        <v>165</v>
      </c>
      <c r="Y60" s="55">
        <v>591.5</v>
      </c>
      <c r="Z60" s="55"/>
      <c r="AA60" s="55"/>
      <c r="AB60" s="54"/>
      <c r="AC60" s="54"/>
      <c r="AD60" s="54"/>
    </row>
    <row r="61" spans="1:35" ht="18" customHeight="1" x14ac:dyDescent="0.3">
      <c r="A61" s="34">
        <v>2017</v>
      </c>
      <c r="B61" s="58">
        <v>202</v>
      </c>
      <c r="C61" s="59" t="s">
        <v>5423</v>
      </c>
      <c r="D61" s="58" t="s">
        <v>12</v>
      </c>
      <c r="E61" s="54">
        <f>IFERROR(MIN(PI_Bidders),0)</f>
        <v>6</v>
      </c>
      <c r="F61" s="54">
        <f>IFERROR(MAX(PI_Bidders),0)</f>
        <v>22</v>
      </c>
      <c r="G61" s="54">
        <f>IFERROR(AVERAGE(PI_Bidders),0)</f>
        <v>15.116666666666667</v>
      </c>
      <c r="H61" s="55" t="str">
        <f>tbl_PI[[#This Row],[Item '#]]&amp;"     "&amp;tbl_PI[[#This Row],[Description]]&amp;"     ("&amp;tbl_PI[[#This Row],[Unit]]&amp;")"</f>
        <v>202     Remove Utility - Storm Pipe     (LF)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>
        <v>6</v>
      </c>
      <c r="U61" s="55">
        <v>12.6</v>
      </c>
      <c r="V61" s="55">
        <v>22</v>
      </c>
      <c r="W61" s="55">
        <v>15.1</v>
      </c>
      <c r="X61" s="55">
        <v>20</v>
      </c>
      <c r="Y61" s="55">
        <v>15</v>
      </c>
      <c r="Z61" s="55"/>
      <c r="AA61" s="55"/>
      <c r="AB61" s="54"/>
      <c r="AC61" s="54"/>
      <c r="AD61" s="54"/>
    </row>
    <row r="62" spans="1:35" ht="18" customHeight="1" x14ac:dyDescent="0.3">
      <c r="A62" s="34">
        <v>2017</v>
      </c>
      <c r="B62" s="58"/>
      <c r="C62" s="59" t="s">
        <v>5428</v>
      </c>
      <c r="D62" s="58" t="s">
        <v>9</v>
      </c>
      <c r="E62" s="54">
        <f>IFERROR(MIN(PI_Bidders),0)</f>
        <v>150</v>
      </c>
      <c r="F62" s="54">
        <f>IFERROR(MAX(PI_Bidders),0)</f>
        <v>8589</v>
      </c>
      <c r="G62" s="54">
        <f>IFERROR(AVERAGE(PI_Bidders),0)</f>
        <v>3396.1083333333336</v>
      </c>
      <c r="H62" s="55" t="str">
        <f>tbl_PI[[#This Row],[Item '#]]&amp;"     "&amp;tbl_PI[[#This Row],[Description]]&amp;"     ("&amp;tbl_PI[[#This Row],[Unit]]&amp;")"</f>
        <v xml:space="preserve">     Remove Misc. Items - Fire Rings, Grills Trash Cans, Signs, Posts     (LS)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>
        <v>3300</v>
      </c>
      <c r="U62" s="55">
        <v>2051.2800000000002</v>
      </c>
      <c r="V62" s="55">
        <v>8589</v>
      </c>
      <c r="W62" s="55">
        <v>2625.37</v>
      </c>
      <c r="X62" s="55">
        <v>150</v>
      </c>
      <c r="Y62" s="55">
        <v>3661</v>
      </c>
      <c r="Z62" s="55"/>
      <c r="AA62" s="55"/>
      <c r="AB62" s="54"/>
      <c r="AC62" s="54"/>
      <c r="AD62" s="54"/>
    </row>
    <row r="63" spans="1:35" ht="18" customHeight="1" x14ac:dyDescent="0.3">
      <c r="A63" s="34">
        <v>2017</v>
      </c>
      <c r="B63" s="58"/>
      <c r="C63" s="59" t="s">
        <v>6119</v>
      </c>
      <c r="D63" s="58" t="s">
        <v>59</v>
      </c>
      <c r="E63" s="54">
        <f>IFERROR(MIN(PI_Bidders),0)</f>
        <v>68.38</v>
      </c>
      <c r="F63" s="54">
        <f>IFERROR(MAX(PI_Bidders),0)</f>
        <v>107</v>
      </c>
      <c r="G63" s="54">
        <f>IFERROR(AVERAGE(PI_Bidders),0)</f>
        <v>91.108333333333334</v>
      </c>
      <c r="H63" s="55" t="str">
        <f>tbl_PI[[#This Row],[Item '#]]&amp;"     "&amp;tbl_PI[[#This Row],[Description]]&amp;"     ("&amp;tbl_PI[[#This Row],[Unit]]&amp;")"</f>
        <v xml:space="preserve">     Remove existing RV Power Pedestal     (EA)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>
        <v>100</v>
      </c>
      <c r="U63" s="55">
        <v>68.38</v>
      </c>
      <c r="V63" s="55">
        <v>107</v>
      </c>
      <c r="W63" s="55">
        <v>97.27</v>
      </c>
      <c r="X63" s="55">
        <v>80</v>
      </c>
      <c r="Y63" s="55">
        <v>94</v>
      </c>
      <c r="Z63" s="55"/>
      <c r="AA63" s="55"/>
      <c r="AB63" s="54"/>
      <c r="AC63" s="54"/>
      <c r="AD63" s="54"/>
    </row>
    <row r="64" spans="1:35" ht="18" customHeight="1" x14ac:dyDescent="0.3">
      <c r="A64" s="34">
        <v>2017</v>
      </c>
      <c r="B64" s="58"/>
      <c r="C64" s="59" t="s">
        <v>6120</v>
      </c>
      <c r="D64" s="58" t="s">
        <v>59</v>
      </c>
      <c r="E64" s="54">
        <f>IFERROR(MIN(PI_Bidders),0)</f>
        <v>125</v>
      </c>
      <c r="F64" s="54">
        <f>IFERROR(MAX(PI_Bidders),0)</f>
        <v>212</v>
      </c>
      <c r="G64" s="54">
        <f>IFERROR(AVERAGE(PI_Bidders),0)</f>
        <v>168.36166666666668</v>
      </c>
      <c r="H64" s="55" t="str">
        <f>tbl_PI[[#This Row],[Item '#]]&amp;"     "&amp;tbl_PI[[#This Row],[Description]]&amp;"     ("&amp;tbl_PI[[#This Row],[Unit]]&amp;")"</f>
        <v xml:space="preserve">     Remove existing Power Panels 'D', 'E', and 'F'     (EA)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>
        <v>125</v>
      </c>
      <c r="U64" s="55">
        <v>128.21</v>
      </c>
      <c r="V64" s="55">
        <v>212</v>
      </c>
      <c r="W64" s="55">
        <v>193.46</v>
      </c>
      <c r="X64" s="55">
        <v>165</v>
      </c>
      <c r="Y64" s="55">
        <v>186.5</v>
      </c>
      <c r="Z64" s="55"/>
      <c r="AA64" s="55"/>
      <c r="AB64" s="54"/>
      <c r="AC64" s="54"/>
      <c r="AD64" s="54"/>
    </row>
    <row r="65" spans="1:30" ht="18" customHeight="1" x14ac:dyDescent="0.3">
      <c r="A65" s="34">
        <v>2017</v>
      </c>
      <c r="B65" s="58"/>
      <c r="C65" s="59" t="s">
        <v>6121</v>
      </c>
      <c r="D65" s="58" t="s">
        <v>59</v>
      </c>
      <c r="E65" s="54">
        <f>IFERROR(MIN(PI_Bidders),0)</f>
        <v>500</v>
      </c>
      <c r="F65" s="54">
        <f>IFERROR(MAX(PI_Bidders),0)</f>
        <v>1772.8</v>
      </c>
      <c r="G65" s="54">
        <f>IFERROR(AVERAGE(PI_Bidders),0)</f>
        <v>737.59</v>
      </c>
      <c r="H65" s="55" t="str">
        <f>tbl_PI[[#This Row],[Item '#]]&amp;"     "&amp;tbl_PI[[#This Row],[Description]]&amp;"     ("&amp;tbl_PI[[#This Row],[Unit]]&amp;")"</f>
        <v xml:space="preserve">     Remove existing Utility/Service Pole     (EA)</v>
      </c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>
        <v>500</v>
      </c>
      <c r="U65" s="55">
        <v>1772.8</v>
      </c>
      <c r="V65" s="55">
        <v>574</v>
      </c>
      <c r="W65" s="55">
        <v>523.74</v>
      </c>
      <c r="X65" s="55">
        <v>550</v>
      </c>
      <c r="Y65" s="55">
        <v>505</v>
      </c>
      <c r="Z65" s="55"/>
      <c r="AA65" s="55"/>
      <c r="AB65" s="54"/>
      <c r="AC65" s="54"/>
      <c r="AD65" s="54"/>
    </row>
    <row r="66" spans="1:30" ht="18" customHeight="1" x14ac:dyDescent="0.3">
      <c r="A66" s="34">
        <v>2017</v>
      </c>
      <c r="B66" s="58">
        <v>611</v>
      </c>
      <c r="C66" s="59" t="s">
        <v>5447</v>
      </c>
      <c r="D66" s="58" t="s">
        <v>59</v>
      </c>
      <c r="E66" s="54">
        <f>IFERROR(MIN(PI_Bidders),0)</f>
        <v>1072.79</v>
      </c>
      <c r="F66" s="54">
        <f>IFERROR(MAX(PI_Bidders),0)</f>
        <v>2177</v>
      </c>
      <c r="G66" s="54">
        <f>IFERROR(AVERAGE(PI_Bidders),0)</f>
        <v>1473.6316666666669</v>
      </c>
      <c r="H66" s="55" t="str">
        <f>tbl_PI[[#This Row],[Item '#]]&amp;"     "&amp;tbl_PI[[#This Row],[Description]]&amp;"     ("&amp;tbl_PI[[#This Row],[Unit]]&amp;")"</f>
        <v>611     ODOT Catch Basin No 2-2B     (EA)</v>
      </c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>
        <v>1240</v>
      </c>
      <c r="U66" s="55">
        <v>1428</v>
      </c>
      <c r="V66" s="55">
        <v>2177</v>
      </c>
      <c r="W66" s="55">
        <v>1072.79</v>
      </c>
      <c r="X66" s="55">
        <v>1550</v>
      </c>
      <c r="Y66" s="55">
        <v>1374</v>
      </c>
      <c r="Z66" s="55"/>
      <c r="AA66" s="55"/>
      <c r="AB66" s="54"/>
      <c r="AC66" s="54"/>
      <c r="AD66" s="54"/>
    </row>
    <row r="67" spans="1:30" ht="18" customHeight="1" x14ac:dyDescent="0.3">
      <c r="A67" s="34">
        <v>2017</v>
      </c>
      <c r="B67" s="58"/>
      <c r="C67" s="59" t="s">
        <v>6122</v>
      </c>
      <c r="D67" s="58" t="s">
        <v>59</v>
      </c>
      <c r="E67" s="54">
        <f>IFERROR(MIN(PI_Bidders),0)</f>
        <v>869.21</v>
      </c>
      <c r="F67" s="54">
        <f>IFERROR(MAX(PI_Bidders),0)</f>
        <v>1632.75</v>
      </c>
      <c r="G67" s="54">
        <f>IFERROR(AVERAGE(PI_Bidders),0)</f>
        <v>1211.0766666666666</v>
      </c>
      <c r="H67" s="55" t="str">
        <f>tbl_PI[[#This Row],[Item '#]]&amp;"     "&amp;tbl_PI[[#This Row],[Description]]&amp;"     ("&amp;tbl_PI[[#This Row],[Unit]]&amp;")"</f>
        <v xml:space="preserve">     12" Nyloplast Drain Basin     (EA)</v>
      </c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>
        <v>1500</v>
      </c>
      <c r="U67" s="55">
        <v>1632.75</v>
      </c>
      <c r="V67" s="55">
        <v>977</v>
      </c>
      <c r="W67" s="55">
        <v>869.21</v>
      </c>
      <c r="X67" s="55">
        <v>1400</v>
      </c>
      <c r="Y67" s="55">
        <v>887.5</v>
      </c>
      <c r="Z67" s="55"/>
      <c r="AA67" s="55"/>
      <c r="AB67" s="54"/>
      <c r="AC67" s="54"/>
      <c r="AD67" s="54"/>
    </row>
    <row r="68" spans="1:30" ht="18" customHeight="1" x14ac:dyDescent="0.3">
      <c r="A68" s="34">
        <v>2017</v>
      </c>
      <c r="B68" s="58">
        <v>611</v>
      </c>
      <c r="C68" s="59" t="s">
        <v>6123</v>
      </c>
      <c r="D68" s="58" t="s">
        <v>12</v>
      </c>
      <c r="E68" s="54">
        <f>IFERROR(MIN(PI_Bidders),0)</f>
        <v>35</v>
      </c>
      <c r="F68" s="54">
        <f>IFERROR(MAX(PI_Bidders),0)</f>
        <v>74.489999999999995</v>
      </c>
      <c r="G68" s="54">
        <f>IFERROR(AVERAGE(PI_Bidders),0)</f>
        <v>51.453333333333326</v>
      </c>
      <c r="H68" s="55" t="str">
        <f>tbl_PI[[#This Row],[Item '#]]&amp;"     "&amp;tbl_PI[[#This Row],[Description]]&amp;"     ("&amp;tbl_PI[[#This Row],[Unit]]&amp;")"</f>
        <v>611     10” Storm Sewer Conduit,Type B- HDPE     (LF)</v>
      </c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>
        <v>35</v>
      </c>
      <c r="U68" s="55">
        <v>46.73</v>
      </c>
      <c r="V68" s="55">
        <v>42</v>
      </c>
      <c r="W68" s="55">
        <v>74.489999999999995</v>
      </c>
      <c r="X68" s="55">
        <v>60</v>
      </c>
      <c r="Y68" s="55">
        <v>50.5</v>
      </c>
      <c r="Z68" s="55"/>
      <c r="AA68" s="55"/>
      <c r="AB68" s="54"/>
      <c r="AC68" s="54"/>
      <c r="AD68" s="54"/>
    </row>
    <row r="69" spans="1:30" ht="18" customHeight="1" x14ac:dyDescent="0.3">
      <c r="A69" s="34">
        <v>2017</v>
      </c>
      <c r="B69" s="58">
        <v>611</v>
      </c>
      <c r="C69" s="59" t="s">
        <v>6124</v>
      </c>
      <c r="D69" s="58" t="s">
        <v>12</v>
      </c>
      <c r="E69" s="54">
        <f>IFERROR(MIN(PI_Bidders),0)</f>
        <v>24</v>
      </c>
      <c r="F69" s="54">
        <f>IFERROR(MAX(PI_Bidders),0)</f>
        <v>50</v>
      </c>
      <c r="G69" s="54">
        <f>IFERROR(AVERAGE(PI_Bidders),0)</f>
        <v>37.895000000000003</v>
      </c>
      <c r="H69" s="55" t="str">
        <f>tbl_PI[[#This Row],[Item '#]]&amp;"     "&amp;tbl_PI[[#This Row],[Description]]&amp;"     ("&amp;tbl_PI[[#This Row],[Unit]]&amp;")"</f>
        <v>611     10” Storm Sewer Conduit,Type C- HDPE     (LF)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>
        <v>24</v>
      </c>
      <c r="U69" s="55">
        <v>32.76</v>
      </c>
      <c r="V69" s="55">
        <v>37</v>
      </c>
      <c r="W69" s="55">
        <v>40.61</v>
      </c>
      <c r="X69" s="55">
        <v>50</v>
      </c>
      <c r="Y69" s="55">
        <v>43</v>
      </c>
      <c r="Z69" s="55"/>
      <c r="AA69" s="55"/>
      <c r="AB69" s="54"/>
      <c r="AC69" s="54"/>
      <c r="AD69" s="54"/>
    </row>
    <row r="70" spans="1:30" ht="18" customHeight="1" x14ac:dyDescent="0.3">
      <c r="A70" s="34">
        <v>2017</v>
      </c>
      <c r="B70" s="58"/>
      <c r="C70" s="59" t="s">
        <v>6125</v>
      </c>
      <c r="D70" s="58" t="s">
        <v>12</v>
      </c>
      <c r="E70" s="54">
        <f>IFERROR(MIN(PI_Bidders),0)</f>
        <v>56</v>
      </c>
      <c r="F70" s="54">
        <f>IFERROR(MAX(PI_Bidders),0)</f>
        <v>80.03</v>
      </c>
      <c r="G70" s="54">
        <f>IFERROR(AVERAGE(PI_Bidders),0)</f>
        <v>66.071666666666673</v>
      </c>
      <c r="H70" s="55" t="str">
        <f>tbl_PI[[#This Row],[Item '#]]&amp;"     "&amp;tbl_PI[[#This Row],[Description]]&amp;"     ("&amp;tbl_PI[[#This Row],[Unit]]&amp;")"</f>
        <v xml:space="preserve">     12” Storm Sewer Conduit,Type B-RCP     (LF)</v>
      </c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>
        <v>65</v>
      </c>
      <c r="U70" s="55">
        <v>60.9</v>
      </c>
      <c r="V70" s="55">
        <v>56</v>
      </c>
      <c r="W70" s="55">
        <v>80.03</v>
      </c>
      <c r="X70" s="55">
        <v>75</v>
      </c>
      <c r="Y70" s="55">
        <v>59.5</v>
      </c>
      <c r="Z70" s="55"/>
      <c r="AA70" s="55"/>
      <c r="AB70" s="54"/>
      <c r="AC70" s="54"/>
      <c r="AD70" s="54"/>
    </row>
    <row r="71" spans="1:30" ht="18" customHeight="1" x14ac:dyDescent="0.3">
      <c r="A71" s="34">
        <v>2017</v>
      </c>
      <c r="B71" s="58">
        <v>611</v>
      </c>
      <c r="C71" s="59" t="s">
        <v>6126</v>
      </c>
      <c r="D71" s="58" t="s">
        <v>12</v>
      </c>
      <c r="E71" s="54">
        <f>IFERROR(MIN(PI_Bidders),0)</f>
        <v>62.08</v>
      </c>
      <c r="F71" s="54">
        <f>IFERROR(MAX(PI_Bidders),0)</f>
        <v>95</v>
      </c>
      <c r="G71" s="54">
        <f>IFERROR(AVERAGE(PI_Bidders),0)</f>
        <v>80.018333333333331</v>
      </c>
      <c r="H71" s="55" t="str">
        <f>tbl_PI[[#This Row],[Item '#]]&amp;"     "&amp;tbl_PI[[#This Row],[Description]]&amp;"     ("&amp;tbl_PI[[#This Row],[Unit]]&amp;")"</f>
        <v>611     24" Storm Sewer Conduit,Type C - RCP     (LF)</v>
      </c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>
        <v>87.5</v>
      </c>
      <c r="U71" s="55">
        <v>84.53</v>
      </c>
      <c r="V71" s="55">
        <v>70</v>
      </c>
      <c r="W71" s="55">
        <v>62.08</v>
      </c>
      <c r="X71" s="55">
        <v>95</v>
      </c>
      <c r="Y71" s="55">
        <v>81</v>
      </c>
      <c r="Z71" s="55"/>
      <c r="AA71" s="55"/>
      <c r="AB71" s="54"/>
      <c r="AC71" s="54"/>
      <c r="AD71" s="54"/>
    </row>
    <row r="72" spans="1:30" ht="18" customHeight="1" x14ac:dyDescent="0.3">
      <c r="A72" s="34">
        <v>2017</v>
      </c>
      <c r="B72" s="58"/>
      <c r="C72" s="59" t="s">
        <v>6127</v>
      </c>
      <c r="D72" s="58" t="s">
        <v>12</v>
      </c>
      <c r="E72" s="54">
        <f>IFERROR(MIN(PI_Bidders),0)</f>
        <v>15.75</v>
      </c>
      <c r="F72" s="54">
        <f>IFERROR(MAX(PI_Bidders),0)</f>
        <v>25</v>
      </c>
      <c r="G72" s="54">
        <f>IFERROR(AVERAGE(PI_Bidders),0)</f>
        <v>21.291666666666668</v>
      </c>
      <c r="H72" s="55" t="str">
        <f>tbl_PI[[#This Row],[Item '#]]&amp;"     "&amp;tbl_PI[[#This Row],[Description]]&amp;"     ("&amp;tbl_PI[[#This Row],[Unit]]&amp;")"</f>
        <v xml:space="preserve">     French Drain Complete - 6" Perforated Drain (18" Gravel Width)     (LF)</v>
      </c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>
        <v>20</v>
      </c>
      <c r="U72" s="55">
        <v>15.75</v>
      </c>
      <c r="V72" s="55">
        <v>25</v>
      </c>
      <c r="W72" s="55">
        <v>23.5</v>
      </c>
      <c r="X72" s="55">
        <v>25</v>
      </c>
      <c r="Y72" s="55">
        <v>18.5</v>
      </c>
      <c r="Z72" s="55"/>
      <c r="AA72" s="55"/>
      <c r="AB72" s="54"/>
      <c r="AC72" s="54"/>
      <c r="AD72" s="54"/>
    </row>
    <row r="73" spans="1:30" ht="18" customHeight="1" x14ac:dyDescent="0.3">
      <c r="A73" s="34">
        <v>2017</v>
      </c>
      <c r="B73" s="58">
        <v>638</v>
      </c>
      <c r="C73" s="59" t="s">
        <v>4686</v>
      </c>
      <c r="D73" s="58" t="s">
        <v>12</v>
      </c>
      <c r="E73" s="54">
        <f>IFERROR(MIN(PI_Bidders),0)</f>
        <v>30</v>
      </c>
      <c r="F73" s="54">
        <f>IFERROR(MAX(PI_Bidders),0)</f>
        <v>66.599999999999994</v>
      </c>
      <c r="G73" s="54">
        <f>IFERROR(AVERAGE(PI_Bidders),0)</f>
        <v>43.738333333333337</v>
      </c>
      <c r="H73" s="55" t="str">
        <f>tbl_PI[[#This Row],[Item '#]]&amp;"     "&amp;tbl_PI[[#This Row],[Description]]&amp;"     ("&amp;tbl_PI[[#This Row],[Unit]]&amp;")"</f>
        <v>638     4" Water Main w/Gravel Backfill     (LF)</v>
      </c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>
        <v>36</v>
      </c>
      <c r="U73" s="55">
        <v>48.83</v>
      </c>
      <c r="V73" s="55">
        <v>37</v>
      </c>
      <c r="W73" s="55">
        <v>66.599999999999994</v>
      </c>
      <c r="X73" s="55">
        <v>44</v>
      </c>
      <c r="Y73" s="55">
        <v>30</v>
      </c>
      <c r="Z73" s="55"/>
      <c r="AA73" s="55"/>
      <c r="AB73" s="54"/>
      <c r="AC73" s="54"/>
      <c r="AD73" s="54"/>
    </row>
    <row r="74" spans="1:30" ht="18" customHeight="1" x14ac:dyDescent="0.3">
      <c r="A74" s="34">
        <v>2017</v>
      </c>
      <c r="B74" s="58">
        <v>638</v>
      </c>
      <c r="C74" s="59" t="s">
        <v>4687</v>
      </c>
      <c r="D74" s="58" t="s">
        <v>12</v>
      </c>
      <c r="E74" s="54">
        <f>IFERROR(MIN(PI_Bidders),0)</f>
        <v>25</v>
      </c>
      <c r="F74" s="54">
        <f>IFERROR(MAX(PI_Bidders),0)</f>
        <v>43.84</v>
      </c>
      <c r="G74" s="54">
        <f>IFERROR(AVERAGE(PI_Bidders),0)</f>
        <v>32.848333333333336</v>
      </c>
      <c r="H74" s="55" t="str">
        <f>tbl_PI[[#This Row],[Item '#]]&amp;"     "&amp;tbl_PI[[#This Row],[Description]]&amp;"     ("&amp;tbl_PI[[#This Row],[Unit]]&amp;")"</f>
        <v>638     2" Water Main w/Gravel Backfill     (LF)</v>
      </c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>
        <v>25.5</v>
      </c>
      <c r="U74" s="55">
        <v>36.75</v>
      </c>
      <c r="V74" s="55">
        <v>28</v>
      </c>
      <c r="W74" s="55">
        <v>43.84</v>
      </c>
      <c r="X74" s="55">
        <v>38</v>
      </c>
      <c r="Y74" s="55">
        <v>25</v>
      </c>
      <c r="Z74" s="55"/>
      <c r="AA74" s="55"/>
      <c r="AB74" s="54"/>
      <c r="AC74" s="54"/>
      <c r="AD74" s="54"/>
    </row>
    <row r="75" spans="1:30" ht="18" customHeight="1" x14ac:dyDescent="0.3">
      <c r="A75" s="34">
        <v>2017</v>
      </c>
      <c r="B75" s="58">
        <v>638</v>
      </c>
      <c r="C75" s="59" t="s">
        <v>6128</v>
      </c>
      <c r="D75" s="58" t="s">
        <v>59</v>
      </c>
      <c r="E75" s="54">
        <f>IFERROR(MIN(PI_Bidders),0)</f>
        <v>757</v>
      </c>
      <c r="F75" s="54">
        <f>IFERROR(MAX(PI_Bidders),0)</f>
        <v>1307.25</v>
      </c>
      <c r="G75" s="54">
        <f>IFERROR(AVERAGE(PI_Bidders),0)</f>
        <v>993.88</v>
      </c>
      <c r="H75" s="55" t="str">
        <f>tbl_PI[[#This Row],[Item '#]]&amp;"     "&amp;tbl_PI[[#This Row],[Description]]&amp;"     ("&amp;tbl_PI[[#This Row],[Unit]]&amp;")"</f>
        <v>638     4" Gate Valve and Box     (EA)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>
        <v>950</v>
      </c>
      <c r="U75" s="55">
        <v>1307.25</v>
      </c>
      <c r="V75" s="55">
        <v>757</v>
      </c>
      <c r="W75" s="55">
        <v>1062.03</v>
      </c>
      <c r="X75" s="55">
        <v>950</v>
      </c>
      <c r="Y75" s="55">
        <v>937</v>
      </c>
      <c r="Z75" s="55"/>
      <c r="AA75" s="55"/>
      <c r="AB75" s="54"/>
      <c r="AC75" s="54"/>
      <c r="AD75" s="54"/>
    </row>
    <row r="76" spans="1:30" ht="18" customHeight="1" x14ac:dyDescent="0.3">
      <c r="A76" s="34">
        <v>2017</v>
      </c>
      <c r="B76" s="58">
        <v>638</v>
      </c>
      <c r="C76" s="59" t="s">
        <v>6129</v>
      </c>
      <c r="D76" s="58" t="s">
        <v>59</v>
      </c>
      <c r="E76" s="54">
        <f>IFERROR(MIN(PI_Bidders),0)</f>
        <v>1105</v>
      </c>
      <c r="F76" s="54">
        <f>IFERROR(MAX(PI_Bidders),0)</f>
        <v>3536.79</v>
      </c>
      <c r="G76" s="54">
        <f>IFERROR(AVERAGE(PI_Bidders),0)</f>
        <v>2130.0483333333336</v>
      </c>
      <c r="H76" s="55" t="str">
        <f>tbl_PI[[#This Row],[Item '#]]&amp;"     "&amp;tbl_PI[[#This Row],[Description]]&amp;"     ("&amp;tbl_PI[[#This Row],[Unit]]&amp;")"</f>
        <v>638     4" Air Release Valve     (EA)</v>
      </c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>
        <v>1885</v>
      </c>
      <c r="U76" s="55">
        <v>2583</v>
      </c>
      <c r="V76" s="55">
        <v>1105</v>
      </c>
      <c r="W76" s="55">
        <v>3536.79</v>
      </c>
      <c r="X76" s="55">
        <v>1500</v>
      </c>
      <c r="Y76" s="55">
        <v>2170.5</v>
      </c>
      <c r="Z76" s="55"/>
      <c r="AA76" s="55"/>
      <c r="AB76" s="54"/>
      <c r="AC76" s="54"/>
      <c r="AD76" s="54"/>
    </row>
    <row r="77" spans="1:30" ht="18" customHeight="1" x14ac:dyDescent="0.3">
      <c r="A77" s="34">
        <v>2017</v>
      </c>
      <c r="B77" s="58"/>
      <c r="C77" s="59" t="s">
        <v>3832</v>
      </c>
      <c r="D77" s="58" t="s">
        <v>59</v>
      </c>
      <c r="E77" s="54">
        <f>IFERROR(MIN(PI_Bidders),0)</f>
        <v>652</v>
      </c>
      <c r="F77" s="54">
        <f>IFERROR(MAX(PI_Bidders),0)</f>
        <v>3114.67</v>
      </c>
      <c r="G77" s="54">
        <f>IFERROR(AVERAGE(PI_Bidders),0)</f>
        <v>1631.6533333333334</v>
      </c>
      <c r="H77" s="55" t="str">
        <f>tbl_PI[[#This Row],[Item '#]]&amp;"     "&amp;tbl_PI[[#This Row],[Description]]&amp;"     ("&amp;tbl_PI[[#This Row],[Unit]]&amp;")"</f>
        <v xml:space="preserve">     2" Air Release Valve     (EA)</v>
      </c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>
        <v>1400</v>
      </c>
      <c r="U77" s="55">
        <v>2021.25</v>
      </c>
      <c r="V77" s="55">
        <v>652</v>
      </c>
      <c r="W77" s="55">
        <v>3114.67</v>
      </c>
      <c r="X77" s="55">
        <v>900</v>
      </c>
      <c r="Y77" s="55">
        <v>1702</v>
      </c>
      <c r="Z77" s="55"/>
      <c r="AA77" s="55"/>
      <c r="AB77" s="54"/>
      <c r="AC77" s="54"/>
      <c r="AD77" s="54"/>
    </row>
    <row r="78" spans="1:30" ht="18" customHeight="1" x14ac:dyDescent="0.3">
      <c r="A78" s="34">
        <v>2017</v>
      </c>
      <c r="B78" s="58">
        <v>638</v>
      </c>
      <c r="C78" s="59" t="s">
        <v>6130</v>
      </c>
      <c r="D78" s="58" t="s">
        <v>59</v>
      </c>
      <c r="E78" s="54">
        <f>IFERROR(MIN(PI_Bidders),0)</f>
        <v>591</v>
      </c>
      <c r="F78" s="54">
        <f>IFERROR(MAX(PI_Bidders),0)</f>
        <v>1047.9000000000001</v>
      </c>
      <c r="G78" s="54">
        <f>IFERROR(AVERAGE(PI_Bidders),0)</f>
        <v>779.5333333333333</v>
      </c>
      <c r="H78" s="55" t="str">
        <f>tbl_PI[[#This Row],[Item '#]]&amp;"     "&amp;tbl_PI[[#This Row],[Description]]&amp;"     ("&amp;tbl_PI[[#This Row],[Unit]]&amp;")"</f>
        <v>638     2" Curb Valve and Box     (EA)</v>
      </c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>
        <v>725</v>
      </c>
      <c r="U78" s="55">
        <v>1047.9000000000001</v>
      </c>
      <c r="V78" s="55">
        <v>591</v>
      </c>
      <c r="W78" s="55">
        <v>776.8</v>
      </c>
      <c r="X78" s="55">
        <v>800</v>
      </c>
      <c r="Y78" s="55">
        <v>736.5</v>
      </c>
      <c r="Z78" s="55"/>
      <c r="AA78" s="55"/>
      <c r="AB78" s="54"/>
      <c r="AC78" s="54"/>
      <c r="AD78" s="54"/>
    </row>
    <row r="79" spans="1:30" ht="18" customHeight="1" x14ac:dyDescent="0.3">
      <c r="A79" s="34">
        <v>2017</v>
      </c>
      <c r="B79" s="58">
        <v>638</v>
      </c>
      <c r="C79" s="59" t="s">
        <v>6131</v>
      </c>
      <c r="D79" s="58" t="s">
        <v>59</v>
      </c>
      <c r="E79" s="54">
        <f>IFERROR(MIN(PI_Bidders),0)</f>
        <v>4230</v>
      </c>
      <c r="F79" s="54">
        <f>IFERROR(MAX(PI_Bidders),0)</f>
        <v>7141.97</v>
      </c>
      <c r="G79" s="54">
        <f>IFERROR(AVERAGE(PI_Bidders),0)</f>
        <v>5271.0366666666669</v>
      </c>
      <c r="H79" s="55" t="str">
        <f>tbl_PI[[#This Row],[Item '#]]&amp;"     "&amp;tbl_PI[[#This Row],[Description]]&amp;"     ("&amp;tbl_PI[[#This Row],[Unit]]&amp;")"</f>
        <v>638     2" Wastewater Vacuum Release Valve     (EA)</v>
      </c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>
        <v>4900</v>
      </c>
      <c r="U79" s="55">
        <v>5538.75</v>
      </c>
      <c r="V79" s="55">
        <v>4230</v>
      </c>
      <c r="W79" s="55">
        <v>7141.97</v>
      </c>
      <c r="X79" s="55">
        <v>4850</v>
      </c>
      <c r="Y79" s="55">
        <v>4965.5</v>
      </c>
      <c r="Z79" s="55"/>
      <c r="AA79" s="55"/>
      <c r="AB79" s="54"/>
      <c r="AC79" s="54"/>
      <c r="AD79" s="54"/>
    </row>
    <row r="80" spans="1:30" ht="18" customHeight="1" x14ac:dyDescent="0.3">
      <c r="A80" s="34">
        <v>2017</v>
      </c>
      <c r="B80" s="58">
        <v>638</v>
      </c>
      <c r="C80" s="59" t="s">
        <v>5462</v>
      </c>
      <c r="D80" s="58" t="s">
        <v>59</v>
      </c>
      <c r="E80" s="54">
        <f>IFERROR(MIN(PI_Bidders),0)</f>
        <v>264.16000000000003</v>
      </c>
      <c r="F80" s="54">
        <f>IFERROR(MAX(PI_Bidders),0)</f>
        <v>1246.5</v>
      </c>
      <c r="G80" s="54">
        <f>IFERROR(AVERAGE(PI_Bidders),0)</f>
        <v>843.77666666666664</v>
      </c>
      <c r="H80" s="55" t="str">
        <f>tbl_PI[[#This Row],[Item '#]]&amp;"     "&amp;tbl_PI[[#This Row],[Description]]&amp;"     ("&amp;tbl_PI[[#This Row],[Unit]]&amp;")"</f>
        <v>638     RV Standard Yard Hydrants     (EA)</v>
      </c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>
        <v>290</v>
      </c>
      <c r="U80" s="55">
        <v>1113</v>
      </c>
      <c r="V80" s="55">
        <v>1049</v>
      </c>
      <c r="W80" s="55">
        <v>264.16000000000003</v>
      </c>
      <c r="X80" s="55">
        <v>1100</v>
      </c>
      <c r="Y80" s="55">
        <v>1246.5</v>
      </c>
      <c r="Z80" s="55"/>
      <c r="AA80" s="55"/>
      <c r="AB80" s="54"/>
      <c r="AC80" s="54"/>
      <c r="AD80" s="54"/>
    </row>
    <row r="81" spans="1:30" ht="18" customHeight="1" x14ac:dyDescent="0.3">
      <c r="A81" s="34">
        <v>2017</v>
      </c>
      <c r="B81" s="58">
        <v>638</v>
      </c>
      <c r="C81" s="59" t="s">
        <v>5463</v>
      </c>
      <c r="D81" s="58" t="s">
        <v>59</v>
      </c>
      <c r="E81" s="54">
        <f>IFERROR(MIN(PI_Bidders),0)</f>
        <v>895.46</v>
      </c>
      <c r="F81" s="54">
        <f>IFERROR(MAX(PI_Bidders),0)</f>
        <v>2000</v>
      </c>
      <c r="G81" s="54">
        <f>IFERROR(AVERAGE(PI_Bidders),0)</f>
        <v>1461.4516666666666</v>
      </c>
      <c r="H81" s="55" t="str">
        <f>tbl_PI[[#This Row],[Item '#]]&amp;"     "&amp;tbl_PI[[#This Row],[Description]]&amp;"     ("&amp;tbl_PI[[#This Row],[Unit]]&amp;")"</f>
        <v>638     RV Frost-Free Yard Hydrants     (EA)</v>
      </c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>
        <v>930</v>
      </c>
      <c r="U81" s="55">
        <v>1674.75</v>
      </c>
      <c r="V81" s="55">
        <v>1510</v>
      </c>
      <c r="W81" s="55">
        <v>895.46</v>
      </c>
      <c r="X81" s="55">
        <v>2000</v>
      </c>
      <c r="Y81" s="55">
        <v>1758.5</v>
      </c>
      <c r="Z81" s="55"/>
      <c r="AA81" s="55"/>
      <c r="AB81" s="54"/>
      <c r="AC81" s="54"/>
      <c r="AD81" s="54"/>
    </row>
    <row r="82" spans="1:30" ht="18" customHeight="1" x14ac:dyDescent="0.3">
      <c r="A82" s="34">
        <v>2017</v>
      </c>
      <c r="B82" s="58">
        <v>638</v>
      </c>
      <c r="C82" s="59" t="s">
        <v>6132</v>
      </c>
      <c r="D82" s="58" t="s">
        <v>59</v>
      </c>
      <c r="E82" s="54">
        <f>IFERROR(MIN(PI_Bidders),0)</f>
        <v>186.38</v>
      </c>
      <c r="F82" s="54">
        <f>IFERROR(MAX(PI_Bidders),0)</f>
        <v>525</v>
      </c>
      <c r="G82" s="54">
        <f>IFERROR(AVERAGE(PI_Bidders),0)</f>
        <v>345.48</v>
      </c>
      <c r="H82" s="55" t="str">
        <f>tbl_PI[[#This Row],[Item '#]]&amp;"     "&amp;tbl_PI[[#This Row],[Description]]&amp;"     ("&amp;tbl_PI[[#This Row],[Unit]]&amp;")"</f>
        <v>638     1" curb valve and box at RV lots     (EA)</v>
      </c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>
        <v>370</v>
      </c>
      <c r="U82" s="55">
        <v>367.5</v>
      </c>
      <c r="V82" s="55">
        <v>254</v>
      </c>
      <c r="W82" s="55">
        <v>186.38</v>
      </c>
      <c r="X82" s="55">
        <v>525</v>
      </c>
      <c r="Y82" s="55">
        <v>370</v>
      </c>
      <c r="Z82" s="55"/>
      <c r="AA82" s="55"/>
      <c r="AB82" s="54"/>
      <c r="AC82" s="54"/>
      <c r="AD82" s="54"/>
    </row>
    <row r="83" spans="1:30" ht="18" customHeight="1" x14ac:dyDescent="0.3">
      <c r="A83" s="34">
        <v>2017</v>
      </c>
      <c r="B83" s="58">
        <v>638</v>
      </c>
      <c r="C83" s="59" t="s">
        <v>5464</v>
      </c>
      <c r="D83" s="58" t="s">
        <v>59</v>
      </c>
      <c r="E83" s="54">
        <f>IFERROR(MIN(PI_Bidders),0)</f>
        <v>2103.1</v>
      </c>
      <c r="F83" s="54">
        <f>IFERROR(MAX(PI_Bidders),0)</f>
        <v>3712</v>
      </c>
      <c r="G83" s="54">
        <f>IFERROR(AVERAGE(PI_Bidders),0)</f>
        <v>3234.2666666666664</v>
      </c>
      <c r="H83" s="55" t="str">
        <f>tbl_PI[[#This Row],[Item '#]]&amp;"     "&amp;tbl_PI[[#This Row],[Description]]&amp;"     ("&amp;tbl_PI[[#This Row],[Unit]]&amp;")"</f>
        <v>638     Flush Hydrant     (EA)</v>
      </c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>
        <v>3600</v>
      </c>
      <c r="U83" s="55">
        <v>3024</v>
      </c>
      <c r="V83" s="55">
        <v>3712</v>
      </c>
      <c r="W83" s="55">
        <v>2103.1</v>
      </c>
      <c r="X83" s="55">
        <v>3500</v>
      </c>
      <c r="Y83" s="55">
        <v>3466.5</v>
      </c>
      <c r="Z83" s="55"/>
      <c r="AA83" s="55"/>
      <c r="AB83" s="54"/>
      <c r="AC83" s="54"/>
      <c r="AD83" s="54"/>
    </row>
    <row r="84" spans="1:30" ht="18" customHeight="1" x14ac:dyDescent="0.3">
      <c r="A84" s="34">
        <v>2017</v>
      </c>
      <c r="B84" s="58"/>
      <c r="C84" s="59" t="s">
        <v>5471</v>
      </c>
      <c r="D84" s="58" t="s">
        <v>12</v>
      </c>
      <c r="E84" s="54">
        <f>IFERROR(MIN(PI_Bidders),0)</f>
        <v>15</v>
      </c>
      <c r="F84" s="54">
        <f>IFERROR(MAX(PI_Bidders),0)</f>
        <v>140.69999999999999</v>
      </c>
      <c r="G84" s="54">
        <f>IFERROR(AVERAGE(PI_Bidders),0)</f>
        <v>90.391666666666666</v>
      </c>
      <c r="H84" s="55" t="str">
        <f>tbl_PI[[#This Row],[Item '#]]&amp;"     "&amp;tbl_PI[[#This Row],[Description]]&amp;"     ("&amp;tbl_PI[[#This Row],[Unit]]&amp;")"</f>
        <v xml:space="preserve">     2" Water Lateral To Restroom     (LF)</v>
      </c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>
        <v>71</v>
      </c>
      <c r="U84" s="55">
        <v>140.69999999999999</v>
      </c>
      <c r="V84" s="55">
        <v>93</v>
      </c>
      <c r="W84" s="55">
        <v>125.15</v>
      </c>
      <c r="X84" s="55">
        <v>15</v>
      </c>
      <c r="Y84" s="55">
        <v>97.5</v>
      </c>
      <c r="Z84" s="55"/>
      <c r="AA84" s="55"/>
      <c r="AB84" s="54"/>
      <c r="AC84" s="54"/>
      <c r="AD84" s="54"/>
    </row>
    <row r="85" spans="1:30" ht="18" customHeight="1" x14ac:dyDescent="0.3">
      <c r="A85" s="34">
        <v>2017</v>
      </c>
      <c r="B85" s="58"/>
      <c r="C85" s="59" t="s">
        <v>5472</v>
      </c>
      <c r="D85" s="58" t="s">
        <v>12</v>
      </c>
      <c r="E85" s="54">
        <f>IFERROR(MIN(PI_Bidders),0)</f>
        <v>12</v>
      </c>
      <c r="F85" s="54">
        <f>IFERROR(MAX(PI_Bidders),0)</f>
        <v>34</v>
      </c>
      <c r="G85" s="54">
        <f>IFERROR(AVERAGE(PI_Bidders),0)</f>
        <v>20.996666666666666</v>
      </c>
      <c r="H85" s="55" t="str">
        <f>tbl_PI[[#This Row],[Item '#]]&amp;"     "&amp;tbl_PI[[#This Row],[Description]]&amp;"     ("&amp;tbl_PI[[#This Row],[Unit]]&amp;")"</f>
        <v xml:space="preserve">     1" Water Laterals - RV Campsites     (LF)</v>
      </c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>
        <v>18.5</v>
      </c>
      <c r="U85" s="55">
        <v>14.33</v>
      </c>
      <c r="V85" s="55">
        <v>12</v>
      </c>
      <c r="W85" s="55">
        <v>24.65</v>
      </c>
      <c r="X85" s="55">
        <v>34</v>
      </c>
      <c r="Y85" s="55">
        <v>22.5</v>
      </c>
      <c r="Z85" s="55"/>
      <c r="AA85" s="55"/>
      <c r="AB85" s="54"/>
      <c r="AC85" s="54"/>
      <c r="AD85" s="54"/>
    </row>
    <row r="86" spans="1:30" ht="18" customHeight="1" x14ac:dyDescent="0.3">
      <c r="A86" s="34">
        <v>2017</v>
      </c>
      <c r="B86" s="58"/>
      <c r="C86" s="59" t="s">
        <v>5473</v>
      </c>
      <c r="D86" s="58" t="s">
        <v>12</v>
      </c>
      <c r="E86" s="54">
        <f>IFERROR(MIN(PI_Bidders),0)</f>
        <v>71</v>
      </c>
      <c r="F86" s="54">
        <f>IFERROR(MAX(PI_Bidders),0)</f>
        <v>93.44</v>
      </c>
      <c r="G86" s="54">
        <f>IFERROR(AVERAGE(PI_Bidders),0)</f>
        <v>82.031666666666666</v>
      </c>
      <c r="H86" s="55" t="str">
        <f>tbl_PI[[#This Row],[Item '#]]&amp;"     "&amp;tbl_PI[[#This Row],[Description]]&amp;"     ("&amp;tbl_PI[[#This Row],[Unit]]&amp;")"</f>
        <v xml:space="preserve">     8" Sanitary Sewer (SDR 35 PVC) Main w/Gravel Backfill-Installed     (LF)</v>
      </c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>
        <v>75</v>
      </c>
      <c r="U86" s="55">
        <v>89.25</v>
      </c>
      <c r="V86" s="55">
        <v>71</v>
      </c>
      <c r="W86" s="55">
        <v>93.44</v>
      </c>
      <c r="X86" s="55">
        <v>79</v>
      </c>
      <c r="Y86" s="55">
        <v>84.5</v>
      </c>
      <c r="Z86" s="55"/>
      <c r="AA86" s="55"/>
      <c r="AB86" s="54"/>
      <c r="AC86" s="54"/>
      <c r="AD86" s="54"/>
    </row>
    <row r="87" spans="1:30" ht="18" customHeight="1" x14ac:dyDescent="0.3">
      <c r="A87" s="34">
        <v>2017</v>
      </c>
      <c r="B87" s="58"/>
      <c r="C87" s="59" t="s">
        <v>6133</v>
      </c>
      <c r="D87" s="58" t="s">
        <v>12</v>
      </c>
      <c r="E87" s="54">
        <f>IFERROR(MIN(PI_Bidders),0)</f>
        <v>16</v>
      </c>
      <c r="F87" s="54">
        <f>IFERROR(MAX(PI_Bidders),0)</f>
        <v>55</v>
      </c>
      <c r="G87" s="54">
        <f>IFERROR(AVERAGE(PI_Bidders),0)</f>
        <v>34.875</v>
      </c>
      <c r="H87" s="55" t="str">
        <f>tbl_PI[[#This Row],[Item '#]]&amp;"     "&amp;tbl_PI[[#This Row],[Description]]&amp;"     ("&amp;tbl_PI[[#This Row],[Unit]]&amp;")"</f>
        <v xml:space="preserve">     2" Sanitary Sewer (C901 HDPE) FORCE Main w/Gravel Backfill-Installed     (LF)</v>
      </c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>
        <v>20</v>
      </c>
      <c r="U87" s="55">
        <v>41.21</v>
      </c>
      <c r="V87" s="55">
        <v>16</v>
      </c>
      <c r="W87" s="55">
        <v>49.04</v>
      </c>
      <c r="X87" s="55">
        <v>55</v>
      </c>
      <c r="Y87" s="55">
        <v>28</v>
      </c>
      <c r="Z87" s="55"/>
      <c r="AA87" s="55"/>
      <c r="AB87" s="54"/>
      <c r="AC87" s="54"/>
      <c r="AD87" s="54"/>
    </row>
    <row r="88" spans="1:30" ht="18" customHeight="1" x14ac:dyDescent="0.3">
      <c r="A88" s="34">
        <v>2017</v>
      </c>
      <c r="B88" s="58"/>
      <c r="C88" s="59" t="s">
        <v>6134</v>
      </c>
      <c r="D88" s="58" t="s">
        <v>12</v>
      </c>
      <c r="E88" s="54">
        <f>IFERROR(MIN(PI_Bidders),0)</f>
        <v>14</v>
      </c>
      <c r="F88" s="54">
        <f>IFERROR(MAX(PI_Bidders),0)</f>
        <v>58.48</v>
      </c>
      <c r="G88" s="54">
        <f>IFERROR(AVERAGE(PI_Bidders),0)</f>
        <v>35.146666666666668</v>
      </c>
      <c r="H88" s="55" t="str">
        <f>tbl_PI[[#This Row],[Item '#]]&amp;"     "&amp;tbl_PI[[#This Row],[Description]]&amp;"     ("&amp;tbl_PI[[#This Row],[Unit]]&amp;")"</f>
        <v xml:space="preserve">     1.5" Sanitary Sewer (C901 HDPE) FORCE Main w/Gravel Backfill-Installed     (LF)</v>
      </c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>
        <v>14</v>
      </c>
      <c r="U88" s="55">
        <v>50.4</v>
      </c>
      <c r="V88" s="55">
        <v>16</v>
      </c>
      <c r="W88" s="55">
        <v>58.48</v>
      </c>
      <c r="X88" s="55">
        <v>45</v>
      </c>
      <c r="Y88" s="55">
        <v>27</v>
      </c>
      <c r="Z88" s="55"/>
      <c r="AA88" s="55"/>
      <c r="AB88" s="54"/>
      <c r="AC88" s="54"/>
      <c r="AD88" s="54"/>
    </row>
    <row r="89" spans="1:30" ht="18" customHeight="1" x14ac:dyDescent="0.3">
      <c r="A89" s="34">
        <v>2017</v>
      </c>
      <c r="B89" s="58"/>
      <c r="C89" s="59" t="s">
        <v>6135</v>
      </c>
      <c r="D89" s="58" t="s">
        <v>59</v>
      </c>
      <c r="E89" s="54">
        <f>IFERROR(MIN(PI_Bidders),0)</f>
        <v>56000</v>
      </c>
      <c r="F89" s="54">
        <f>IFERROR(MAX(PI_Bidders),0)</f>
        <v>113859.5</v>
      </c>
      <c r="G89" s="54">
        <f>IFERROR(AVERAGE(PI_Bidders),0)</f>
        <v>72408.691666666666</v>
      </c>
      <c r="H89" s="55" t="str">
        <f>tbl_PI[[#This Row],[Item '#]]&amp;"     "&amp;tbl_PI[[#This Row],[Description]]&amp;"     ("&amp;tbl_PI[[#This Row],[Unit]]&amp;")"</f>
        <v xml:space="preserve">     Sanitary Lift Station, 2-hp, 230 V, 1-phase Complete with 60-in precast wet well, 6'x6' precast valve vault, equipped per plans     (EA)</v>
      </c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>
        <v>62500</v>
      </c>
      <c r="U89" s="55">
        <v>65310</v>
      </c>
      <c r="V89" s="55">
        <v>79096</v>
      </c>
      <c r="W89" s="55">
        <v>57686.65</v>
      </c>
      <c r="X89" s="55">
        <v>56000</v>
      </c>
      <c r="Y89" s="55">
        <v>113859.5</v>
      </c>
      <c r="Z89" s="55"/>
      <c r="AA89" s="55"/>
      <c r="AB89" s="54"/>
      <c r="AC89" s="54"/>
      <c r="AD89" s="54"/>
    </row>
    <row r="90" spans="1:30" ht="18" customHeight="1" x14ac:dyDescent="0.3">
      <c r="A90" s="34">
        <v>2017</v>
      </c>
      <c r="B90" s="58" t="s">
        <v>75</v>
      </c>
      <c r="C90" s="59" t="s">
        <v>5474</v>
      </c>
      <c r="D90" s="58" t="s">
        <v>59</v>
      </c>
      <c r="E90" s="54">
        <f>IFERROR(MIN(PI_Bidders),0)</f>
        <v>2572.5</v>
      </c>
      <c r="F90" s="54">
        <f>IFERROR(MAX(PI_Bidders),0)</f>
        <v>4054</v>
      </c>
      <c r="G90" s="54">
        <f>IFERROR(AVERAGE(PI_Bidders),0)</f>
        <v>3121.9516666666664</v>
      </c>
      <c r="H90" s="55" t="str">
        <f>tbl_PI[[#This Row],[Item '#]]&amp;"     "&amp;tbl_PI[[#This Row],[Description]]&amp;"     ("&amp;tbl_PI[[#This Row],[Unit]]&amp;")"</f>
        <v>SPEC     48" Sanitary Sewer Manholes     (EA)</v>
      </c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>
        <v>2900</v>
      </c>
      <c r="U90" s="55">
        <v>2572.5</v>
      </c>
      <c r="V90" s="55">
        <v>3177</v>
      </c>
      <c r="W90" s="55">
        <v>2628.21</v>
      </c>
      <c r="X90" s="55">
        <v>3400</v>
      </c>
      <c r="Y90" s="55">
        <v>4054</v>
      </c>
      <c r="Z90" s="55"/>
      <c r="AA90" s="55"/>
      <c r="AB90" s="54"/>
      <c r="AC90" s="54"/>
      <c r="AD90" s="54"/>
    </row>
    <row r="91" spans="1:30" ht="18" customHeight="1" x14ac:dyDescent="0.3">
      <c r="A91" s="34">
        <v>2017</v>
      </c>
      <c r="B91" s="58" t="s">
        <v>75</v>
      </c>
      <c r="C91" s="59" t="s">
        <v>5475</v>
      </c>
      <c r="D91" s="58" t="s">
        <v>59</v>
      </c>
      <c r="E91" s="54">
        <f>IFERROR(MIN(PI_Bidders),0)</f>
        <v>700</v>
      </c>
      <c r="F91" s="54">
        <f>IFERROR(MAX(PI_Bidders),0)</f>
        <v>2527</v>
      </c>
      <c r="G91" s="54">
        <f>IFERROR(AVERAGE(PI_Bidders),0)</f>
        <v>1659.1566666666668</v>
      </c>
      <c r="H91" s="55" t="str">
        <f>tbl_PI[[#This Row],[Item '#]]&amp;"     "&amp;tbl_PI[[#This Row],[Description]]&amp;"     ("&amp;tbl_PI[[#This Row],[Unit]]&amp;")"</f>
        <v>SPEC     Connect Sanitary to Existing Manhole     (EA)</v>
      </c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>
        <v>700</v>
      </c>
      <c r="U91" s="55">
        <v>2199.75</v>
      </c>
      <c r="V91" s="55">
        <v>1440</v>
      </c>
      <c r="W91" s="55">
        <v>1088.19</v>
      </c>
      <c r="X91" s="55">
        <v>2000</v>
      </c>
      <c r="Y91" s="55">
        <v>2527</v>
      </c>
      <c r="Z91" s="55"/>
      <c r="AA91" s="55"/>
      <c r="AB91" s="54"/>
      <c r="AC91" s="54"/>
      <c r="AD91" s="54"/>
    </row>
    <row r="92" spans="1:30" ht="18" customHeight="1" x14ac:dyDescent="0.3">
      <c r="A92" s="34">
        <v>2017</v>
      </c>
      <c r="B92" s="58" t="s">
        <v>75</v>
      </c>
      <c r="C92" s="59" t="s">
        <v>5476</v>
      </c>
      <c r="D92" s="58" t="s">
        <v>59</v>
      </c>
      <c r="E92" s="54">
        <f>IFERROR(MIN(PI_Bidders),0)</f>
        <v>1300</v>
      </c>
      <c r="F92" s="54">
        <f>IFERROR(MAX(PI_Bidders),0)</f>
        <v>4351</v>
      </c>
      <c r="G92" s="54">
        <f>IFERROR(AVERAGE(PI_Bidders),0)</f>
        <v>2571.88</v>
      </c>
      <c r="H92" s="55" t="str">
        <f>tbl_PI[[#This Row],[Item '#]]&amp;"     "&amp;tbl_PI[[#This Row],[Description]]&amp;"     ("&amp;tbl_PI[[#This Row],[Unit]]&amp;")"</f>
        <v>SPEC     Connect Sanitary Lateral to Existing Sanitary Main     (EA)</v>
      </c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>
        <v>1300</v>
      </c>
      <c r="U92" s="55">
        <v>2562</v>
      </c>
      <c r="V92" s="55">
        <v>4351</v>
      </c>
      <c r="W92" s="55">
        <v>2958.28</v>
      </c>
      <c r="X92" s="55">
        <v>2000</v>
      </c>
      <c r="Y92" s="55">
        <v>2260</v>
      </c>
      <c r="Z92" s="55"/>
      <c r="AA92" s="55"/>
      <c r="AB92" s="54"/>
      <c r="AC92" s="54"/>
      <c r="AD92" s="54"/>
    </row>
    <row r="93" spans="1:30" ht="18" customHeight="1" x14ac:dyDescent="0.3">
      <c r="A93" s="34">
        <v>2017</v>
      </c>
      <c r="B93" s="58" t="s">
        <v>75</v>
      </c>
      <c r="C93" s="59" t="s">
        <v>5479</v>
      </c>
      <c r="D93" s="58" t="s">
        <v>59</v>
      </c>
      <c r="E93" s="54">
        <f>IFERROR(MIN(PI_Bidders),0)</f>
        <v>1000</v>
      </c>
      <c r="F93" s="54">
        <f>IFERROR(MAX(PI_Bidders),0)</f>
        <v>3440.5</v>
      </c>
      <c r="G93" s="54">
        <f>IFERROR(AVERAGE(PI_Bidders),0)</f>
        <v>2049.9349999999999</v>
      </c>
      <c r="H93" s="55" t="str">
        <f>tbl_PI[[#This Row],[Item '#]]&amp;"     "&amp;tbl_PI[[#This Row],[Description]]&amp;"     ("&amp;tbl_PI[[#This Row],[Unit]]&amp;")"</f>
        <v>SPEC     Connect Water Main to Existing Water Main     (EA)</v>
      </c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>
        <v>1300</v>
      </c>
      <c r="U93" s="55">
        <v>2898</v>
      </c>
      <c r="V93" s="55">
        <v>2108</v>
      </c>
      <c r="W93" s="55">
        <v>1553.11</v>
      </c>
      <c r="X93" s="55">
        <v>1000</v>
      </c>
      <c r="Y93" s="55">
        <v>3440.5</v>
      </c>
      <c r="Z93" s="55"/>
      <c r="AA93" s="55"/>
      <c r="AB93" s="54"/>
      <c r="AC93" s="54"/>
      <c r="AD93" s="54"/>
    </row>
    <row r="94" spans="1:30" ht="18" customHeight="1" x14ac:dyDescent="0.3">
      <c r="A94" s="34">
        <v>2017</v>
      </c>
      <c r="B94" s="58" t="s">
        <v>75</v>
      </c>
      <c r="C94" s="59" t="s">
        <v>6136</v>
      </c>
      <c r="D94" s="58" t="s">
        <v>59</v>
      </c>
      <c r="E94" s="54">
        <f>IFERROR(MIN(PI_Bidders),0)</f>
        <v>1018.89</v>
      </c>
      <c r="F94" s="54">
        <f>IFERROR(MAX(PI_Bidders),0)</f>
        <v>2457</v>
      </c>
      <c r="G94" s="54">
        <f>IFERROR(AVERAGE(PI_Bidders),0)</f>
        <v>1764.3149999999998</v>
      </c>
      <c r="H94" s="55" t="str">
        <f>tbl_PI[[#This Row],[Item '#]]&amp;"     "&amp;tbl_PI[[#This Row],[Description]]&amp;"     ("&amp;tbl_PI[[#This Row],[Unit]]&amp;")"</f>
        <v>SPEC     re-connect at Sanitary dump station     (EA)</v>
      </c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>
        <v>1300</v>
      </c>
      <c r="U94" s="55">
        <v>2457</v>
      </c>
      <c r="V94" s="55">
        <v>1639</v>
      </c>
      <c r="W94" s="55">
        <v>1018.89</v>
      </c>
      <c r="X94" s="55">
        <v>1900</v>
      </c>
      <c r="Y94" s="55">
        <v>2271</v>
      </c>
      <c r="Z94" s="55"/>
      <c r="AA94" s="55"/>
      <c r="AB94" s="54"/>
      <c r="AC94" s="54"/>
      <c r="AD94" s="54"/>
    </row>
    <row r="95" spans="1:30" ht="18" customHeight="1" x14ac:dyDescent="0.3">
      <c r="A95" s="34">
        <v>2017</v>
      </c>
      <c r="B95" s="58" t="s">
        <v>75</v>
      </c>
      <c r="C95" s="59" t="s">
        <v>6137</v>
      </c>
      <c r="D95" s="58" t="s">
        <v>12</v>
      </c>
      <c r="E95" s="54">
        <f>IFERROR(MIN(PI_Bidders),0)</f>
        <v>29.5</v>
      </c>
      <c r="F95" s="54">
        <f>IFERROR(MAX(PI_Bidders),0)</f>
        <v>105</v>
      </c>
      <c r="G95" s="54">
        <f>IFERROR(AVERAGE(PI_Bidders),0)</f>
        <v>56.896666666666668</v>
      </c>
      <c r="H95" s="55" t="str">
        <f>tbl_PI[[#This Row],[Item '#]]&amp;"     "&amp;tbl_PI[[#This Row],[Description]]&amp;"     ("&amp;tbl_PI[[#This Row],[Unit]]&amp;")"</f>
        <v>SPEC     4-inch San. Laterals, without premium backfill, Complete     (LF)</v>
      </c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>
        <v>29.5</v>
      </c>
      <c r="U95" s="55">
        <v>39.9</v>
      </c>
      <c r="V95" s="55">
        <v>34</v>
      </c>
      <c r="W95" s="55">
        <v>75.48</v>
      </c>
      <c r="X95" s="55">
        <v>105</v>
      </c>
      <c r="Y95" s="55">
        <v>57.5</v>
      </c>
      <c r="Z95" s="55"/>
      <c r="AA95" s="55"/>
      <c r="AB95" s="54"/>
      <c r="AC95" s="54"/>
      <c r="AD95" s="54"/>
    </row>
    <row r="96" spans="1:30" ht="18" customHeight="1" x14ac:dyDescent="0.3">
      <c r="A96" s="34">
        <v>2017</v>
      </c>
      <c r="B96" s="58">
        <v>203</v>
      </c>
      <c r="C96" s="59" t="s">
        <v>6138</v>
      </c>
      <c r="D96" s="58" t="s">
        <v>14</v>
      </c>
      <c r="E96" s="54">
        <f>IFERROR(MIN(PI_Bidders),0)</f>
        <v>7.35</v>
      </c>
      <c r="F96" s="54">
        <f>IFERROR(MAX(PI_Bidders),0)</f>
        <v>43</v>
      </c>
      <c r="G96" s="54">
        <f>IFERROR(AVERAGE(PI_Bidders),0)</f>
        <v>18.108333333333334</v>
      </c>
      <c r="H96" s="55" t="str">
        <f>tbl_PI[[#This Row],[Item '#]]&amp;"     "&amp;tbl_PI[[#This Row],[Description]]&amp;"     ("&amp;tbl_PI[[#This Row],[Unit]]&amp;")"</f>
        <v>203     Excavation - Site Grading     (CY)</v>
      </c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>
        <v>12</v>
      </c>
      <c r="U96" s="55">
        <v>7.35</v>
      </c>
      <c r="V96" s="55">
        <v>8</v>
      </c>
      <c r="W96" s="55">
        <v>26.3</v>
      </c>
      <c r="X96" s="55">
        <v>12</v>
      </c>
      <c r="Y96" s="55">
        <v>43</v>
      </c>
      <c r="Z96" s="55"/>
      <c r="AA96" s="55"/>
      <c r="AB96" s="54"/>
      <c r="AC96" s="54"/>
      <c r="AD96" s="54"/>
    </row>
    <row r="97" spans="1:30" ht="18" customHeight="1" x14ac:dyDescent="0.3">
      <c r="A97" s="34">
        <v>2017</v>
      </c>
      <c r="B97" s="58">
        <v>203</v>
      </c>
      <c r="C97" s="59" t="s">
        <v>6139</v>
      </c>
      <c r="D97" s="58" t="s">
        <v>14</v>
      </c>
      <c r="E97" s="54">
        <f>IFERROR(MIN(PI_Bidders),0)</f>
        <v>3.45</v>
      </c>
      <c r="F97" s="54">
        <f>IFERROR(MAX(PI_Bidders),0)</f>
        <v>12</v>
      </c>
      <c r="G97" s="54">
        <f>IFERROR(AVERAGE(PI_Bidders),0)</f>
        <v>8.1383333333333336</v>
      </c>
      <c r="H97" s="55" t="str">
        <f>tbl_PI[[#This Row],[Item '#]]&amp;"     "&amp;tbl_PI[[#This Row],[Description]]&amp;"     ("&amp;tbl_PI[[#This Row],[Unit]]&amp;")"</f>
        <v>203     Excavation - Roadway     (CY)</v>
      </c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>
        <v>9</v>
      </c>
      <c r="U97" s="55">
        <v>7.88</v>
      </c>
      <c r="V97" s="55">
        <v>7</v>
      </c>
      <c r="W97" s="55">
        <v>3.45</v>
      </c>
      <c r="X97" s="55">
        <v>12</v>
      </c>
      <c r="Y97" s="55">
        <v>9.5</v>
      </c>
      <c r="Z97" s="55"/>
      <c r="AA97" s="55"/>
      <c r="AB97" s="54"/>
      <c r="AC97" s="54"/>
      <c r="AD97" s="54"/>
    </row>
    <row r="98" spans="1:30" ht="18" customHeight="1" x14ac:dyDescent="0.3">
      <c r="A98" s="34">
        <v>2017</v>
      </c>
      <c r="B98" s="58">
        <v>203</v>
      </c>
      <c r="C98" s="59" t="s">
        <v>6140</v>
      </c>
      <c r="D98" s="58" t="s">
        <v>14</v>
      </c>
      <c r="E98" s="54">
        <f>IFERROR(MIN(PI_Bidders),0)</f>
        <v>6.15</v>
      </c>
      <c r="F98" s="54">
        <f>IFERROR(MAX(PI_Bidders),0)</f>
        <v>29</v>
      </c>
      <c r="G98" s="54">
        <f>IFERROR(AVERAGE(PI_Bidders),0)</f>
        <v>16.358333333333334</v>
      </c>
      <c r="H98" s="55" t="str">
        <f>tbl_PI[[#This Row],[Item '#]]&amp;"     "&amp;tbl_PI[[#This Row],[Description]]&amp;"     ("&amp;tbl_PI[[#This Row],[Unit]]&amp;")"</f>
        <v>203     Excavation - Asphalt Drive  Aprons     (CY)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>
        <v>24</v>
      </c>
      <c r="U98" s="55">
        <v>10.5</v>
      </c>
      <c r="V98" s="55">
        <v>29</v>
      </c>
      <c r="W98" s="55">
        <v>6.15</v>
      </c>
      <c r="X98" s="55">
        <v>18.5</v>
      </c>
      <c r="Y98" s="55">
        <v>10</v>
      </c>
      <c r="Z98" s="55"/>
      <c r="AA98" s="55"/>
      <c r="AB98" s="54"/>
      <c r="AC98" s="54"/>
      <c r="AD98" s="54"/>
    </row>
    <row r="99" spans="1:30" ht="18" customHeight="1" x14ac:dyDescent="0.3">
      <c r="A99" s="34">
        <v>2017</v>
      </c>
      <c r="B99" s="58">
        <v>203</v>
      </c>
      <c r="C99" s="59" t="s">
        <v>6141</v>
      </c>
      <c r="D99" s="58" t="s">
        <v>14</v>
      </c>
      <c r="E99" s="54">
        <f>IFERROR(MIN(PI_Bidders),0)</f>
        <v>6.19</v>
      </c>
      <c r="F99" s="54">
        <f>IFERROR(MAX(PI_Bidders),0)</f>
        <v>24</v>
      </c>
      <c r="G99" s="54">
        <f>IFERROR(AVERAGE(PI_Bidders),0)</f>
        <v>15.365</v>
      </c>
      <c r="H99" s="55" t="str">
        <f>tbl_PI[[#This Row],[Item '#]]&amp;"     "&amp;tbl_PI[[#This Row],[Description]]&amp;"     ("&amp;tbl_PI[[#This Row],[Unit]]&amp;")"</f>
        <v>203     Excavation - Concrete Areas     (CY)</v>
      </c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>
        <v>24</v>
      </c>
      <c r="U99" s="55">
        <v>10.5</v>
      </c>
      <c r="V99" s="55">
        <v>21</v>
      </c>
      <c r="W99" s="55">
        <v>6.19</v>
      </c>
      <c r="X99" s="55">
        <v>18.5</v>
      </c>
      <c r="Y99" s="55">
        <v>12</v>
      </c>
      <c r="Z99" s="55"/>
      <c r="AA99" s="55"/>
      <c r="AB99" s="54"/>
      <c r="AC99" s="54"/>
      <c r="AD99" s="54"/>
    </row>
    <row r="100" spans="1:30" ht="18" customHeight="1" x14ac:dyDescent="0.3">
      <c r="A100" s="34">
        <v>2017</v>
      </c>
      <c r="B100" s="58">
        <v>203</v>
      </c>
      <c r="C100" s="59" t="s">
        <v>6142</v>
      </c>
      <c r="D100" s="58" t="s">
        <v>14</v>
      </c>
      <c r="E100" s="54">
        <f>IFERROR(MIN(PI_Bidders),0)</f>
        <v>1.89</v>
      </c>
      <c r="F100" s="54">
        <f>IFERROR(MAX(PI_Bidders),0)</f>
        <v>8</v>
      </c>
      <c r="G100" s="54">
        <f>IFERROR(AVERAGE(PI_Bidders),0)</f>
        <v>4.8566666666666665</v>
      </c>
      <c r="H100" s="55" t="str">
        <f>tbl_PI[[#This Row],[Item '#]]&amp;"     "&amp;tbl_PI[[#This Row],[Description]]&amp;"     ("&amp;tbl_PI[[#This Row],[Unit]]&amp;")"</f>
        <v>203     Embankment - Site Grading     (CY)</v>
      </c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>
        <v>8</v>
      </c>
      <c r="U100" s="55">
        <v>7.35</v>
      </c>
      <c r="V100" s="55">
        <v>3</v>
      </c>
      <c r="W100" s="55">
        <v>1.89</v>
      </c>
      <c r="X100" s="55">
        <v>2.9</v>
      </c>
      <c r="Y100" s="55">
        <v>6</v>
      </c>
      <c r="Z100" s="55"/>
      <c r="AA100" s="55"/>
      <c r="AB100" s="54"/>
      <c r="AC100" s="54"/>
      <c r="AD100" s="54"/>
    </row>
    <row r="101" spans="1:30" ht="18" customHeight="1" x14ac:dyDescent="0.3">
      <c r="A101" s="34">
        <v>2017</v>
      </c>
      <c r="B101" s="58">
        <v>204</v>
      </c>
      <c r="C101" s="59" t="s">
        <v>6143</v>
      </c>
      <c r="D101" s="58" t="s">
        <v>21</v>
      </c>
      <c r="E101" s="54">
        <f>IFERROR(MIN(PI_Bidders),0)</f>
        <v>1</v>
      </c>
      <c r="F101" s="54">
        <f>IFERROR(MAX(PI_Bidders),0)</f>
        <v>2</v>
      </c>
      <c r="G101" s="54">
        <f>IFERROR(AVERAGE(PI_Bidders),0)</f>
        <v>1.57</v>
      </c>
      <c r="H101" s="55" t="str">
        <f>tbl_PI[[#This Row],[Item '#]]&amp;"     "&amp;tbl_PI[[#This Row],[Description]]&amp;"     ("&amp;tbl_PI[[#This Row],[Unit]]&amp;")"</f>
        <v>204     Subgrade Compaction, for Asphalt Roadway     (SY)</v>
      </c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>
        <v>1</v>
      </c>
      <c r="U101" s="55">
        <v>1.89</v>
      </c>
      <c r="V101" s="55">
        <v>2</v>
      </c>
      <c r="W101" s="55">
        <v>1.53</v>
      </c>
      <c r="X101" s="55">
        <v>1.5</v>
      </c>
      <c r="Y101" s="55">
        <v>1.5</v>
      </c>
      <c r="Z101" s="55"/>
      <c r="AA101" s="55"/>
      <c r="AB101" s="54"/>
      <c r="AC101" s="54"/>
      <c r="AD101" s="54"/>
    </row>
    <row r="102" spans="1:30" ht="18" customHeight="1" x14ac:dyDescent="0.3">
      <c r="A102" s="34">
        <v>2017</v>
      </c>
      <c r="B102" s="58">
        <v>204</v>
      </c>
      <c r="C102" s="59" t="s">
        <v>6144</v>
      </c>
      <c r="D102" s="58" t="s">
        <v>21</v>
      </c>
      <c r="E102" s="54">
        <f>IFERROR(MIN(PI_Bidders),0)</f>
        <v>1</v>
      </c>
      <c r="F102" s="54">
        <f>IFERROR(MAX(PI_Bidders),0)</f>
        <v>2.61</v>
      </c>
      <c r="G102" s="54">
        <f>IFERROR(AVERAGE(PI_Bidders),0)</f>
        <v>1.8683333333333332</v>
      </c>
      <c r="H102" s="55" t="str">
        <f>tbl_PI[[#This Row],[Item '#]]&amp;"     "&amp;tbl_PI[[#This Row],[Description]]&amp;"     ("&amp;tbl_PI[[#This Row],[Unit]]&amp;")"</f>
        <v>204     Subgrade Compaction, for Asphalt Drive Aprons     (SY)</v>
      </c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>
        <v>1</v>
      </c>
      <c r="U102" s="55">
        <v>2.1</v>
      </c>
      <c r="V102" s="55">
        <v>2</v>
      </c>
      <c r="W102" s="55">
        <v>2.61</v>
      </c>
      <c r="X102" s="55">
        <v>1.5</v>
      </c>
      <c r="Y102" s="55">
        <v>2</v>
      </c>
      <c r="Z102" s="55"/>
      <c r="AA102" s="55"/>
      <c r="AB102" s="54"/>
      <c r="AC102" s="54"/>
      <c r="AD102" s="54"/>
    </row>
    <row r="103" spans="1:30" ht="18" customHeight="1" x14ac:dyDescent="0.3">
      <c r="A103" s="34">
        <v>2017</v>
      </c>
      <c r="B103" s="58">
        <v>204</v>
      </c>
      <c r="C103" s="59" t="s">
        <v>6145</v>
      </c>
      <c r="D103" s="58" t="s">
        <v>21</v>
      </c>
      <c r="E103" s="54">
        <f>IFERROR(MIN(PI_Bidders),0)</f>
        <v>1</v>
      </c>
      <c r="F103" s="54">
        <f>IFERROR(MAX(PI_Bidders),0)</f>
        <v>3</v>
      </c>
      <c r="G103" s="54">
        <f>IFERROR(AVERAGE(PI_Bidders),0)</f>
        <v>1.9366666666666665</v>
      </c>
      <c r="H103" s="55" t="str">
        <f>tbl_PI[[#This Row],[Item '#]]&amp;"     "&amp;tbl_PI[[#This Row],[Description]]&amp;"     ("&amp;tbl_PI[[#This Row],[Unit]]&amp;")"</f>
        <v>204     Subgrade Compaction, for concrete RV pads     (SY)</v>
      </c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>
        <v>1</v>
      </c>
      <c r="U103" s="55">
        <v>2.1</v>
      </c>
      <c r="V103" s="55">
        <v>3</v>
      </c>
      <c r="W103" s="55">
        <v>1.77</v>
      </c>
      <c r="X103" s="55">
        <v>1.75</v>
      </c>
      <c r="Y103" s="55">
        <v>2</v>
      </c>
      <c r="Z103" s="55"/>
      <c r="AA103" s="55"/>
      <c r="AB103" s="54"/>
      <c r="AC103" s="54"/>
      <c r="AD103" s="54"/>
    </row>
    <row r="104" spans="1:30" ht="18" customHeight="1" x14ac:dyDescent="0.3">
      <c r="A104" s="34">
        <v>2017</v>
      </c>
      <c r="B104" s="58">
        <v>204</v>
      </c>
      <c r="C104" s="59" t="s">
        <v>22</v>
      </c>
      <c r="D104" s="58" t="s">
        <v>23</v>
      </c>
      <c r="E104" s="54">
        <f>IFERROR(MIN(PI_Bidders),0)</f>
        <v>91.35</v>
      </c>
      <c r="F104" s="54">
        <f>IFERROR(MAX(PI_Bidders),0)</f>
        <v>216</v>
      </c>
      <c r="G104" s="54">
        <f>IFERROR(AVERAGE(PI_Bidders),0)</f>
        <v>155.89166666666668</v>
      </c>
      <c r="H104" s="55" t="str">
        <f>tbl_PI[[#This Row],[Item '#]]&amp;"     "&amp;tbl_PI[[#This Row],[Description]]&amp;"     ("&amp;tbl_PI[[#This Row],[Unit]]&amp;")"</f>
        <v>204     Proof Rolling     (HR)</v>
      </c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>
        <v>125</v>
      </c>
      <c r="U104" s="55">
        <v>126</v>
      </c>
      <c r="V104" s="55">
        <v>177</v>
      </c>
      <c r="W104" s="55">
        <v>91.35</v>
      </c>
      <c r="X104" s="55">
        <v>200</v>
      </c>
      <c r="Y104" s="55">
        <v>216</v>
      </c>
      <c r="Z104" s="55"/>
      <c r="AA104" s="55"/>
      <c r="AB104" s="54"/>
      <c r="AC104" s="54"/>
      <c r="AD104" s="54"/>
    </row>
    <row r="105" spans="1:30" ht="18" customHeight="1" x14ac:dyDescent="0.3">
      <c r="A105" s="34">
        <v>2017</v>
      </c>
      <c r="B105" s="58" t="s">
        <v>75</v>
      </c>
      <c r="C105" s="59" t="s">
        <v>6146</v>
      </c>
      <c r="D105" s="58" t="s">
        <v>59</v>
      </c>
      <c r="E105" s="54">
        <f>IFERROR(MIN(PI_Bidders),0)</f>
        <v>701</v>
      </c>
      <c r="F105" s="54">
        <f>IFERROR(MAX(PI_Bidders),0)</f>
        <v>4500</v>
      </c>
      <c r="G105" s="54">
        <f>IFERROR(AVERAGE(PI_Bidders),0)</f>
        <v>2455.6633333333334</v>
      </c>
      <c r="H105" s="55" t="str">
        <f>tbl_PI[[#This Row],[Item '#]]&amp;"     "&amp;tbl_PI[[#This Row],[Description]]&amp;"     ("&amp;tbl_PI[[#This Row],[Unit]]&amp;")"</f>
        <v>SPEC     Stream Cross Vane     (EA)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>
        <v>4500</v>
      </c>
      <c r="U105" s="55">
        <v>2793</v>
      </c>
      <c r="V105" s="55">
        <v>701</v>
      </c>
      <c r="W105" s="55">
        <v>930.48</v>
      </c>
      <c r="X105" s="55">
        <v>3000</v>
      </c>
      <c r="Y105" s="55">
        <v>2809.5</v>
      </c>
      <c r="Z105" s="55"/>
      <c r="AA105" s="55"/>
      <c r="AB105" s="54"/>
      <c r="AC105" s="54"/>
      <c r="AD105" s="54"/>
    </row>
    <row r="106" spans="1:30" ht="18" customHeight="1" x14ac:dyDescent="0.3">
      <c r="A106" s="34">
        <v>2017</v>
      </c>
      <c r="B106" s="58">
        <v>207</v>
      </c>
      <c r="C106" s="59" t="s">
        <v>81</v>
      </c>
      <c r="D106" s="58" t="s">
        <v>12</v>
      </c>
      <c r="E106" s="54">
        <f>IFERROR(MIN(PI_Bidders),0)</f>
        <v>1</v>
      </c>
      <c r="F106" s="54">
        <f>IFERROR(MAX(PI_Bidders),0)</f>
        <v>3.5</v>
      </c>
      <c r="G106" s="54">
        <f>IFERROR(AVERAGE(PI_Bidders),0)</f>
        <v>2.5016666666666665</v>
      </c>
      <c r="H106" s="55" t="str">
        <f>tbl_PI[[#This Row],[Item '#]]&amp;"     "&amp;tbl_PI[[#This Row],[Description]]&amp;"     ("&amp;tbl_PI[[#This Row],[Unit]]&amp;")"</f>
        <v>207     Silt Fence     (LF)</v>
      </c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>
        <v>3</v>
      </c>
      <c r="U106" s="55">
        <v>3.41</v>
      </c>
      <c r="V106" s="55">
        <v>1</v>
      </c>
      <c r="W106" s="55">
        <v>2.1</v>
      </c>
      <c r="X106" s="55">
        <v>3.5</v>
      </c>
      <c r="Y106" s="55">
        <v>2</v>
      </c>
      <c r="Z106" s="55"/>
      <c r="AA106" s="55"/>
      <c r="AB106" s="54"/>
      <c r="AC106" s="54"/>
      <c r="AD106" s="54"/>
    </row>
    <row r="107" spans="1:30" ht="18" customHeight="1" x14ac:dyDescent="0.3">
      <c r="A107" s="34">
        <v>2017</v>
      </c>
      <c r="B107" s="58">
        <v>207</v>
      </c>
      <c r="C107" s="59" t="s">
        <v>5433</v>
      </c>
      <c r="D107" s="58" t="s">
        <v>59</v>
      </c>
      <c r="E107" s="54">
        <f>IFERROR(MIN(PI_Bidders),0)</f>
        <v>80</v>
      </c>
      <c r="F107" s="54">
        <f>IFERROR(MAX(PI_Bidders),0)</f>
        <v>252</v>
      </c>
      <c r="G107" s="54">
        <f>IFERROR(AVERAGE(PI_Bidders),0)</f>
        <v>168.84833333333333</v>
      </c>
      <c r="H107" s="55" t="str">
        <f>tbl_PI[[#This Row],[Item '#]]&amp;"     "&amp;tbl_PI[[#This Row],[Description]]&amp;"     ("&amp;tbl_PI[[#This Row],[Unit]]&amp;")"</f>
        <v>207     Catch Basin Inlet Protection     (EA)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>
        <v>80</v>
      </c>
      <c r="U107" s="55">
        <v>252</v>
      </c>
      <c r="V107" s="55">
        <v>221</v>
      </c>
      <c r="W107" s="55">
        <v>184.09</v>
      </c>
      <c r="X107" s="55">
        <v>150</v>
      </c>
      <c r="Y107" s="55">
        <v>126</v>
      </c>
      <c r="Z107" s="55"/>
      <c r="AA107" s="55"/>
      <c r="AB107" s="54"/>
      <c r="AC107" s="54"/>
      <c r="AD107" s="54"/>
    </row>
    <row r="108" spans="1:30" ht="18" customHeight="1" x14ac:dyDescent="0.3">
      <c r="A108" s="34">
        <v>2017</v>
      </c>
      <c r="B108" s="58" t="s">
        <v>75</v>
      </c>
      <c r="C108" s="59" t="s">
        <v>6147</v>
      </c>
      <c r="D108" s="58" t="s">
        <v>9</v>
      </c>
      <c r="E108" s="54">
        <f>IFERROR(MIN(PI_Bidders),0)</f>
        <v>861</v>
      </c>
      <c r="F108" s="54">
        <f>IFERROR(MAX(PI_Bidders),0)</f>
        <v>19953</v>
      </c>
      <c r="G108" s="54">
        <f>IFERROR(AVERAGE(PI_Bidders),0)</f>
        <v>5615.8216666666667</v>
      </c>
      <c r="H108" s="55" t="str">
        <f>tbl_PI[[#This Row],[Item '#]]&amp;"     "&amp;tbl_PI[[#This Row],[Description]]&amp;"     ("&amp;tbl_PI[[#This Row],[Unit]]&amp;")"</f>
        <v>SPEC     Maintenance of Culvert Flow     (LS)</v>
      </c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>
        <v>2200</v>
      </c>
      <c r="U108" s="55">
        <v>861</v>
      </c>
      <c r="V108" s="55">
        <v>3630</v>
      </c>
      <c r="W108" s="55">
        <v>4550.93</v>
      </c>
      <c r="X108" s="55">
        <v>2500</v>
      </c>
      <c r="Y108" s="55">
        <v>19953</v>
      </c>
      <c r="Z108" s="55"/>
      <c r="AA108" s="55"/>
      <c r="AB108" s="54"/>
      <c r="AC108" s="54"/>
      <c r="AD108" s="54"/>
    </row>
    <row r="109" spans="1:30" ht="18" customHeight="1" x14ac:dyDescent="0.3">
      <c r="A109" s="34">
        <v>2017</v>
      </c>
      <c r="B109" s="58">
        <v>601</v>
      </c>
      <c r="C109" s="59" t="s">
        <v>6148</v>
      </c>
      <c r="D109" s="58" t="s">
        <v>14</v>
      </c>
      <c r="E109" s="54">
        <f>IFERROR(MIN(PI_Bidders),0)</f>
        <v>113</v>
      </c>
      <c r="F109" s="54">
        <f>IFERROR(MAX(PI_Bidders),0)</f>
        <v>538</v>
      </c>
      <c r="G109" s="54">
        <f>IFERROR(AVERAGE(PI_Bidders),0)</f>
        <v>257.29166666666669</v>
      </c>
      <c r="H109" s="55" t="str">
        <f>tbl_PI[[#This Row],[Item '#]]&amp;"     "&amp;tbl_PI[[#This Row],[Description]]&amp;"     ("&amp;tbl_PI[[#This Row],[Unit]]&amp;")"</f>
        <v>601     Type D Rock Channel  Protection with Filter at culverts     (CY)</v>
      </c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>
        <v>200</v>
      </c>
      <c r="U109" s="55">
        <v>141.75</v>
      </c>
      <c r="V109" s="55">
        <v>538</v>
      </c>
      <c r="W109" s="55">
        <v>226</v>
      </c>
      <c r="X109" s="55">
        <v>325</v>
      </c>
      <c r="Y109" s="55">
        <v>113</v>
      </c>
      <c r="Z109" s="55"/>
      <c r="AA109" s="55"/>
      <c r="AB109" s="54"/>
      <c r="AC109" s="54"/>
      <c r="AD109" s="54"/>
    </row>
    <row r="110" spans="1:30" ht="18" customHeight="1" x14ac:dyDescent="0.3">
      <c r="A110" s="34">
        <v>2017</v>
      </c>
      <c r="B110" s="58">
        <v>651</v>
      </c>
      <c r="C110" s="59" t="s">
        <v>5438</v>
      </c>
      <c r="D110" s="58" t="s">
        <v>14</v>
      </c>
      <c r="E110" s="54">
        <f>IFERROR(MIN(PI_Bidders),0)</f>
        <v>4.2</v>
      </c>
      <c r="F110" s="54">
        <f>IFERROR(MAX(PI_Bidders),0)</f>
        <v>11</v>
      </c>
      <c r="G110" s="54">
        <f>IFERROR(AVERAGE(PI_Bidders),0)</f>
        <v>6.6516666666666664</v>
      </c>
      <c r="H110" s="55" t="str">
        <f>tbl_PI[[#This Row],[Item '#]]&amp;"     "&amp;tbl_PI[[#This Row],[Description]]&amp;"     ("&amp;tbl_PI[[#This Row],[Unit]]&amp;")"</f>
        <v>651     Topsoil Stockpile     (CY)</v>
      </c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>
        <v>6</v>
      </c>
      <c r="U110" s="55">
        <v>4.2</v>
      </c>
      <c r="V110" s="55">
        <v>5</v>
      </c>
      <c r="W110" s="55">
        <v>8.7100000000000009</v>
      </c>
      <c r="X110" s="55">
        <v>11</v>
      </c>
      <c r="Y110" s="55">
        <v>5</v>
      </c>
      <c r="Z110" s="55"/>
      <c r="AA110" s="55"/>
      <c r="AB110" s="54"/>
      <c r="AC110" s="54"/>
      <c r="AD110" s="54"/>
    </row>
    <row r="111" spans="1:30" ht="18" customHeight="1" x14ac:dyDescent="0.3">
      <c r="A111" s="34">
        <v>2017</v>
      </c>
      <c r="B111" s="58">
        <v>652</v>
      </c>
      <c r="C111" s="59" t="s">
        <v>5439</v>
      </c>
      <c r="D111" s="58" t="s">
        <v>14</v>
      </c>
      <c r="E111" s="54">
        <f>IFERROR(MIN(PI_Bidders),0)</f>
        <v>5.25</v>
      </c>
      <c r="F111" s="54">
        <f>IFERROR(MAX(PI_Bidders),0)</f>
        <v>20</v>
      </c>
      <c r="G111" s="54">
        <f>IFERROR(AVERAGE(PI_Bidders),0)</f>
        <v>12.713333333333333</v>
      </c>
      <c r="H111" s="55" t="str">
        <f>tbl_PI[[#This Row],[Item '#]]&amp;"     "&amp;tbl_PI[[#This Row],[Description]]&amp;"     ("&amp;tbl_PI[[#This Row],[Unit]]&amp;")"</f>
        <v>652     Placing Topsoil Stockpile     (CY)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>
        <v>20</v>
      </c>
      <c r="U111" s="55">
        <v>5.25</v>
      </c>
      <c r="V111" s="55">
        <v>7</v>
      </c>
      <c r="W111" s="55">
        <v>15.03</v>
      </c>
      <c r="X111" s="55">
        <v>18</v>
      </c>
      <c r="Y111" s="55">
        <v>11</v>
      </c>
      <c r="Z111" s="55"/>
      <c r="AA111" s="55"/>
      <c r="AB111" s="54"/>
      <c r="AC111" s="54"/>
      <c r="AD111" s="54"/>
    </row>
    <row r="112" spans="1:30" ht="18" customHeight="1" x14ac:dyDescent="0.3">
      <c r="A112" s="34">
        <v>2017</v>
      </c>
      <c r="B112" s="58" t="s">
        <v>75</v>
      </c>
      <c r="C112" s="59" t="s">
        <v>6149</v>
      </c>
      <c r="D112" s="58" t="s">
        <v>12</v>
      </c>
      <c r="E112" s="54">
        <f>IFERROR(MIN(PI_Bidders),0)</f>
        <v>18</v>
      </c>
      <c r="F112" s="54">
        <f>IFERROR(MAX(PI_Bidders),0)</f>
        <v>83.85</v>
      </c>
      <c r="G112" s="54">
        <f>IFERROR(AVERAGE(PI_Bidders),0)</f>
        <v>58.391666666666673</v>
      </c>
      <c r="H112" s="55" t="str">
        <f>tbl_PI[[#This Row],[Item '#]]&amp;"     "&amp;tbl_PI[[#This Row],[Description]]&amp;"     ("&amp;tbl_PI[[#This Row],[Unit]]&amp;")"</f>
        <v>SPEC     Stream Bank stabilization     (LF)</v>
      </c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>
        <v>45</v>
      </c>
      <c r="U112" s="55">
        <v>52.5</v>
      </c>
      <c r="V112" s="55">
        <v>18</v>
      </c>
      <c r="W112" s="55">
        <v>83.85</v>
      </c>
      <c r="X112" s="55">
        <v>70</v>
      </c>
      <c r="Y112" s="55">
        <v>81</v>
      </c>
      <c r="Z112" s="55"/>
      <c r="AA112" s="55"/>
      <c r="AB112" s="54"/>
      <c r="AC112" s="54"/>
      <c r="AD112" s="54"/>
    </row>
    <row r="113" spans="1:30" ht="18" customHeight="1" x14ac:dyDescent="0.3">
      <c r="A113" s="34">
        <v>2017</v>
      </c>
      <c r="B113" s="58">
        <v>301</v>
      </c>
      <c r="C113" s="59" t="s">
        <v>6150</v>
      </c>
      <c r="D113" s="58" t="s">
        <v>14</v>
      </c>
      <c r="E113" s="54">
        <f>IFERROR(MIN(PI_Bidders),0)</f>
        <v>180.5</v>
      </c>
      <c r="F113" s="54">
        <f>IFERROR(MAX(PI_Bidders),0)</f>
        <v>410</v>
      </c>
      <c r="G113" s="54">
        <f>IFERROR(AVERAGE(PI_Bidders),0)</f>
        <v>261.88</v>
      </c>
      <c r="H113" s="55" t="str">
        <f>tbl_PI[[#This Row],[Item '#]]&amp;"     "&amp;tbl_PI[[#This Row],[Description]]&amp;"     ("&amp;tbl_PI[[#This Row],[Unit]]&amp;")"</f>
        <v>301     Asphalt Concrete Base - Asphalt Drive Aprons - 3-1/2"     (CY)</v>
      </c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>
        <v>184</v>
      </c>
      <c r="U113" s="55">
        <v>385</v>
      </c>
      <c r="V113" s="55">
        <v>410</v>
      </c>
      <c r="W113" s="55">
        <v>197.78</v>
      </c>
      <c r="X113" s="55">
        <v>214</v>
      </c>
      <c r="Y113" s="55">
        <v>180.5</v>
      </c>
      <c r="Z113" s="55"/>
      <c r="AA113" s="55"/>
      <c r="AB113" s="54"/>
      <c r="AC113" s="54"/>
      <c r="AD113" s="54"/>
    </row>
    <row r="114" spans="1:30" ht="18" customHeight="1" x14ac:dyDescent="0.3">
      <c r="A114" s="34">
        <v>2017</v>
      </c>
      <c r="B114" s="58"/>
      <c r="C114" s="59" t="s">
        <v>6151</v>
      </c>
      <c r="D114" s="58" t="s">
        <v>14</v>
      </c>
      <c r="E114" s="54">
        <f>IFERROR(MIN(PI_Bidders),0)</f>
        <v>281</v>
      </c>
      <c r="F114" s="54">
        <f>IFERROR(MAX(PI_Bidders),0)</f>
        <v>545</v>
      </c>
      <c r="G114" s="54">
        <f>IFERROR(AVERAGE(PI_Bidders),0)</f>
        <v>392.59833333333336</v>
      </c>
      <c r="H114" s="55" t="str">
        <f>tbl_PI[[#This Row],[Item '#]]&amp;"     "&amp;tbl_PI[[#This Row],[Description]]&amp;"     ("&amp;tbl_PI[[#This Row],[Unit]]&amp;")"</f>
        <v xml:space="preserve">     Concrete - RV Pads &amp; concrete RV Aprons - 5"     (CY)</v>
      </c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>
        <v>363</v>
      </c>
      <c r="U114" s="55">
        <v>477.75</v>
      </c>
      <c r="V114" s="55">
        <v>281</v>
      </c>
      <c r="W114" s="55">
        <v>304.33999999999997</v>
      </c>
      <c r="X114" s="55">
        <v>545</v>
      </c>
      <c r="Y114" s="55">
        <v>384.5</v>
      </c>
      <c r="Z114" s="55"/>
      <c r="AA114" s="55"/>
      <c r="AB114" s="54"/>
      <c r="AC114" s="54"/>
      <c r="AD114" s="54"/>
    </row>
    <row r="115" spans="1:30" ht="18" customHeight="1" x14ac:dyDescent="0.3">
      <c r="A115" s="34">
        <v>2017</v>
      </c>
      <c r="B115" s="58"/>
      <c r="C115" s="59" t="s">
        <v>6152</v>
      </c>
      <c r="D115" s="58" t="s">
        <v>48</v>
      </c>
      <c r="E115" s="54">
        <f>IFERROR(MIN(PI_Bidders),0)</f>
        <v>5.54</v>
      </c>
      <c r="F115" s="54">
        <f>IFERROR(MAX(PI_Bidders),0)</f>
        <v>12</v>
      </c>
      <c r="G115" s="54">
        <f>IFERROR(AVERAGE(PI_Bidders),0)</f>
        <v>7.3900000000000006</v>
      </c>
      <c r="H115" s="55" t="str">
        <f>tbl_PI[[#This Row],[Item '#]]&amp;"     "&amp;tbl_PI[[#This Row],[Description]]&amp;"     ("&amp;tbl_PI[[#This Row],[Unit]]&amp;")"</f>
        <v xml:space="preserve">     Concrete - Sidewalks - 4"     (SF)</v>
      </c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>
        <v>6.5</v>
      </c>
      <c r="U115" s="55">
        <v>6.3</v>
      </c>
      <c r="V115" s="55">
        <v>12</v>
      </c>
      <c r="W115" s="55">
        <v>5.54</v>
      </c>
      <c r="X115" s="55">
        <v>8</v>
      </c>
      <c r="Y115" s="55">
        <v>6</v>
      </c>
      <c r="Z115" s="55"/>
      <c r="AA115" s="55"/>
      <c r="AB115" s="54"/>
      <c r="AC115" s="54"/>
      <c r="AD115" s="54"/>
    </row>
    <row r="116" spans="1:30" ht="18" customHeight="1" x14ac:dyDescent="0.3">
      <c r="A116" s="34">
        <v>2017</v>
      </c>
      <c r="B116" s="58" t="s">
        <v>75</v>
      </c>
      <c r="C116" s="59" t="s">
        <v>5547</v>
      </c>
      <c r="D116" s="58" t="s">
        <v>14</v>
      </c>
      <c r="E116" s="54">
        <f>IFERROR(MIN(PI_Bidders),0)</f>
        <v>67.94</v>
      </c>
      <c r="F116" s="54">
        <f>IFERROR(MAX(PI_Bidders),0)</f>
        <v>175</v>
      </c>
      <c r="G116" s="54">
        <f>IFERROR(AVERAGE(PI_Bidders),0)</f>
        <v>101.03500000000001</v>
      </c>
      <c r="H116" s="55" t="str">
        <f>tbl_PI[[#This Row],[Item '#]]&amp;"     "&amp;tbl_PI[[#This Row],[Description]]&amp;"     ("&amp;tbl_PI[[#This Row],[Unit]]&amp;")"</f>
        <v>SPEC     Restroom Subgrade &amp; Outside - #5 &amp; #7 Compacted Stone     (CY)</v>
      </c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>
        <v>83</v>
      </c>
      <c r="U116" s="55">
        <v>67.94</v>
      </c>
      <c r="V116" s="55">
        <v>70</v>
      </c>
      <c r="W116" s="55">
        <v>137.27000000000001</v>
      </c>
      <c r="X116" s="55">
        <v>175</v>
      </c>
      <c r="Y116" s="55">
        <v>73</v>
      </c>
      <c r="Z116" s="55"/>
      <c r="AA116" s="55"/>
      <c r="AB116" s="54"/>
      <c r="AC116" s="54"/>
      <c r="AD116" s="54"/>
    </row>
    <row r="117" spans="1:30" ht="18" customHeight="1" x14ac:dyDescent="0.3">
      <c r="A117" s="34">
        <v>2017</v>
      </c>
      <c r="B117" s="58" t="s">
        <v>75</v>
      </c>
      <c r="C117" s="59" t="s">
        <v>6153</v>
      </c>
      <c r="D117" s="58" t="s">
        <v>14</v>
      </c>
      <c r="E117" s="54">
        <f>IFERROR(MIN(PI_Bidders),0)</f>
        <v>48.06</v>
      </c>
      <c r="F117" s="54">
        <f>IFERROR(MAX(PI_Bidders),0)</f>
        <v>180</v>
      </c>
      <c r="G117" s="54">
        <f>IFERROR(AVERAGE(PI_Bidders),0)</f>
        <v>110.69500000000001</v>
      </c>
      <c r="H117" s="55" t="str">
        <f>tbl_PI[[#This Row],[Item '#]]&amp;"     "&amp;tbl_PI[[#This Row],[Description]]&amp;"     ("&amp;tbl_PI[[#This Row],[Unit]]&amp;")"</f>
        <v>SPEC     Restroom - floor Backfill, 6" thickness compacted 57's     (CY)</v>
      </c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>
        <v>83</v>
      </c>
      <c r="U117" s="55">
        <v>48.06</v>
      </c>
      <c r="V117" s="55">
        <v>107</v>
      </c>
      <c r="W117" s="55">
        <v>157.11000000000001</v>
      </c>
      <c r="X117" s="55">
        <v>180</v>
      </c>
      <c r="Y117" s="55">
        <v>89</v>
      </c>
      <c r="Z117" s="55"/>
      <c r="AA117" s="55"/>
      <c r="AB117" s="54"/>
      <c r="AC117" s="54"/>
      <c r="AD117" s="54"/>
    </row>
    <row r="118" spans="1:30" ht="18" customHeight="1" x14ac:dyDescent="0.3">
      <c r="A118" s="34">
        <v>2017</v>
      </c>
      <c r="B118" s="58" t="s">
        <v>75</v>
      </c>
      <c r="C118" s="59" t="s">
        <v>5549</v>
      </c>
      <c r="D118" s="58" t="s">
        <v>14</v>
      </c>
      <c r="E118" s="54">
        <f>IFERROR(MIN(PI_Bidders),0)</f>
        <v>6.62</v>
      </c>
      <c r="F118" s="54">
        <f>IFERROR(MAX(PI_Bidders),0)</f>
        <v>28</v>
      </c>
      <c r="G118" s="54">
        <f>IFERROR(AVERAGE(PI_Bidders),0)</f>
        <v>18.796666666666667</v>
      </c>
      <c r="H118" s="55" t="str">
        <f>tbl_PI[[#This Row],[Item '#]]&amp;"     "&amp;tbl_PI[[#This Row],[Description]]&amp;"     ("&amp;tbl_PI[[#This Row],[Unit]]&amp;")"</f>
        <v>SPEC     Restroom - Excavation     (CY)</v>
      </c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>
        <v>12</v>
      </c>
      <c r="U118" s="55">
        <v>6.62</v>
      </c>
      <c r="V118" s="55">
        <v>12</v>
      </c>
      <c r="W118" s="55">
        <v>26.66</v>
      </c>
      <c r="X118" s="55">
        <v>28</v>
      </c>
      <c r="Y118" s="55">
        <v>27.5</v>
      </c>
      <c r="Z118" s="55"/>
      <c r="AA118" s="55"/>
      <c r="AB118" s="54"/>
      <c r="AC118" s="54"/>
      <c r="AD118" s="54"/>
    </row>
    <row r="119" spans="1:30" ht="18" customHeight="1" x14ac:dyDescent="0.3">
      <c r="A119" s="34">
        <v>2017</v>
      </c>
      <c r="B119" s="58" t="s">
        <v>75</v>
      </c>
      <c r="C119" s="59" t="s">
        <v>6154</v>
      </c>
      <c r="D119" s="58" t="s">
        <v>14</v>
      </c>
      <c r="E119" s="54">
        <f>IFERROR(MIN(PI_Bidders),0)</f>
        <v>490.88</v>
      </c>
      <c r="F119" s="54">
        <f>IFERROR(MAX(PI_Bidders),0)</f>
        <v>950</v>
      </c>
      <c r="G119" s="54">
        <f>IFERROR(AVERAGE(PI_Bidders),0)</f>
        <v>629.4133333333333</v>
      </c>
      <c r="H119" s="55" t="str">
        <f>tbl_PI[[#This Row],[Item '#]]&amp;"     "&amp;tbl_PI[[#This Row],[Description]]&amp;"     ("&amp;tbl_PI[[#This Row],[Unit]]&amp;")"</f>
        <v>SPEC     Class QC1 concrete - Restroom  Foundation, Foundation Wall, &amp; reinforcing     (CY)</v>
      </c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>
        <v>950</v>
      </c>
      <c r="U119" s="55">
        <v>490.88</v>
      </c>
      <c r="V119" s="55">
        <v>543</v>
      </c>
      <c r="W119" s="55">
        <v>519.6</v>
      </c>
      <c r="X119" s="55">
        <v>725</v>
      </c>
      <c r="Y119" s="55">
        <v>548</v>
      </c>
      <c r="Z119" s="55"/>
      <c r="AA119" s="55"/>
      <c r="AB119" s="54"/>
      <c r="AC119" s="54"/>
      <c r="AD119" s="54"/>
    </row>
    <row r="120" spans="1:30" ht="18" customHeight="1" x14ac:dyDescent="0.3">
      <c r="A120" s="34">
        <v>2017</v>
      </c>
      <c r="B120" s="58">
        <v>301</v>
      </c>
      <c r="C120" s="59" t="s">
        <v>5487</v>
      </c>
      <c r="D120" s="58" t="s">
        <v>14</v>
      </c>
      <c r="E120" s="54">
        <f>IFERROR(MIN(PI_Bidders),0)</f>
        <v>149.5</v>
      </c>
      <c r="F120" s="54">
        <f>IFERROR(MAX(PI_Bidders),0)</f>
        <v>247</v>
      </c>
      <c r="G120" s="54">
        <f>IFERROR(AVERAGE(PI_Bidders),0)</f>
        <v>189.74666666666667</v>
      </c>
      <c r="H120" s="55" t="str">
        <f>tbl_PI[[#This Row],[Item '#]]&amp;"     "&amp;tbl_PI[[#This Row],[Description]]&amp;"     ("&amp;tbl_PI[[#This Row],[Unit]]&amp;")"</f>
        <v>301     Asphalt Concrete Base - Roadways - 4"     (CY)</v>
      </c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>
        <v>171</v>
      </c>
      <c r="U120" s="55">
        <v>232.1</v>
      </c>
      <c r="V120" s="55">
        <v>247</v>
      </c>
      <c r="W120" s="55">
        <v>163.88</v>
      </c>
      <c r="X120" s="55">
        <v>175</v>
      </c>
      <c r="Y120" s="55">
        <v>149.5</v>
      </c>
      <c r="Z120" s="55"/>
      <c r="AA120" s="55"/>
      <c r="AB120" s="54"/>
      <c r="AC120" s="54"/>
      <c r="AD120" s="54"/>
    </row>
    <row r="121" spans="1:30" ht="18" customHeight="1" x14ac:dyDescent="0.3">
      <c r="A121" s="34">
        <v>2017</v>
      </c>
      <c r="B121" s="58">
        <v>304</v>
      </c>
      <c r="C121" s="59" t="s">
        <v>6155</v>
      </c>
      <c r="D121" s="58" t="s">
        <v>14</v>
      </c>
      <c r="E121" s="54">
        <f>IFERROR(MIN(PI_Bidders),0)</f>
        <v>44.03</v>
      </c>
      <c r="F121" s="54">
        <f>IFERROR(MAX(PI_Bidders),0)</f>
        <v>162.97999999999999</v>
      </c>
      <c r="G121" s="54">
        <f>IFERROR(AVERAGE(PI_Bidders),0)</f>
        <v>88.584999999999994</v>
      </c>
      <c r="H121" s="55" t="str">
        <f>tbl_PI[[#This Row],[Item '#]]&amp;"     "&amp;tbl_PI[[#This Row],[Description]]&amp;"     ("&amp;tbl_PI[[#This Row],[Unit]]&amp;")"</f>
        <v>304     Aggregate Base - RV Pads (Concrete Area) - 4"     (CY)</v>
      </c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>
        <v>80</v>
      </c>
      <c r="U121" s="55">
        <v>44.03</v>
      </c>
      <c r="V121" s="55">
        <v>75</v>
      </c>
      <c r="W121" s="55">
        <v>162.97999999999999</v>
      </c>
      <c r="X121" s="55">
        <v>90</v>
      </c>
      <c r="Y121" s="55">
        <v>79.5</v>
      </c>
      <c r="Z121" s="55"/>
      <c r="AA121" s="55"/>
      <c r="AB121" s="54"/>
      <c r="AC121" s="54"/>
      <c r="AD121" s="54"/>
    </row>
    <row r="122" spans="1:30" ht="18" customHeight="1" x14ac:dyDescent="0.3">
      <c r="A122" s="34">
        <v>2017</v>
      </c>
      <c r="B122" s="58">
        <v>304</v>
      </c>
      <c r="C122" s="59" t="s">
        <v>6156</v>
      </c>
      <c r="D122" s="58" t="s">
        <v>14</v>
      </c>
      <c r="E122" s="54">
        <f>IFERROR(MIN(PI_Bidders),0)</f>
        <v>44.36</v>
      </c>
      <c r="F122" s="54">
        <f>IFERROR(MAX(PI_Bidders),0)</f>
        <v>162.97999999999999</v>
      </c>
      <c r="G122" s="54">
        <f>IFERROR(AVERAGE(PI_Bidders),0)</f>
        <v>89.89</v>
      </c>
      <c r="H122" s="55" t="str">
        <f>tbl_PI[[#This Row],[Item '#]]&amp;"     "&amp;tbl_PI[[#This Row],[Description]]&amp;"     ("&amp;tbl_PI[[#This Row],[Unit]]&amp;")"</f>
        <v>304     Aggregate Base -  Asphalt Drive Aprons - 4"     (CY)</v>
      </c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>
        <v>80</v>
      </c>
      <c r="U122" s="55">
        <v>44.36</v>
      </c>
      <c r="V122" s="55">
        <v>81</v>
      </c>
      <c r="W122" s="55">
        <v>162.97999999999999</v>
      </c>
      <c r="X122" s="55">
        <v>90</v>
      </c>
      <c r="Y122" s="55">
        <v>81</v>
      </c>
      <c r="Z122" s="55"/>
      <c r="AA122" s="55"/>
      <c r="AB122" s="54"/>
      <c r="AC122" s="54"/>
      <c r="AD122" s="54"/>
    </row>
    <row r="123" spans="1:30" ht="18" customHeight="1" x14ac:dyDescent="0.3">
      <c r="A123" s="34">
        <v>2017</v>
      </c>
      <c r="B123" s="58">
        <v>304</v>
      </c>
      <c r="C123" s="59" t="s">
        <v>5492</v>
      </c>
      <c r="D123" s="58" t="s">
        <v>14</v>
      </c>
      <c r="E123" s="54">
        <f>IFERROR(MIN(PI_Bidders),0)</f>
        <v>40.25</v>
      </c>
      <c r="F123" s="54">
        <f>IFERROR(MAX(PI_Bidders),0)</f>
        <v>90</v>
      </c>
      <c r="G123" s="54">
        <f>IFERROR(AVERAGE(PI_Bidders),0)</f>
        <v>70.341666666666669</v>
      </c>
      <c r="H123" s="55" t="str">
        <f>tbl_PI[[#This Row],[Item '#]]&amp;"     "&amp;tbl_PI[[#This Row],[Description]]&amp;"     ("&amp;tbl_PI[[#This Row],[Unit]]&amp;")"</f>
        <v>304     Aggregate Base - Roadways - 6"     (CY)</v>
      </c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>
        <v>75</v>
      </c>
      <c r="U123" s="55">
        <v>40.25</v>
      </c>
      <c r="V123" s="55">
        <v>64</v>
      </c>
      <c r="W123" s="55">
        <v>79.8</v>
      </c>
      <c r="X123" s="55">
        <v>90</v>
      </c>
      <c r="Y123" s="55">
        <v>73</v>
      </c>
      <c r="Z123" s="55"/>
      <c r="AA123" s="55"/>
      <c r="AB123" s="54"/>
      <c r="AC123" s="54"/>
      <c r="AD123" s="54"/>
    </row>
    <row r="124" spans="1:30" ht="18" customHeight="1" x14ac:dyDescent="0.3">
      <c r="A124" s="34">
        <v>2017</v>
      </c>
      <c r="B124" s="58">
        <v>304</v>
      </c>
      <c r="C124" s="59" t="s">
        <v>5494</v>
      </c>
      <c r="D124" s="58" t="s">
        <v>14</v>
      </c>
      <c r="E124" s="54">
        <f>IFERROR(MIN(PI_Bidders),0)</f>
        <v>46.07</v>
      </c>
      <c r="F124" s="54">
        <f>IFERROR(MAX(PI_Bidders),0)</f>
        <v>202</v>
      </c>
      <c r="G124" s="54">
        <f>IFERROR(AVERAGE(PI_Bidders),0)</f>
        <v>112.66833333333334</v>
      </c>
      <c r="H124" s="55" t="str">
        <f>tbl_PI[[#This Row],[Item '#]]&amp;"     "&amp;tbl_PI[[#This Row],[Description]]&amp;"     ("&amp;tbl_PI[[#This Row],[Unit]]&amp;")"</f>
        <v>304     Aggregate Base - Sidewalks - 4"     (CY)</v>
      </c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>
        <v>85</v>
      </c>
      <c r="U124" s="55">
        <v>46.07</v>
      </c>
      <c r="V124" s="55">
        <v>202</v>
      </c>
      <c r="W124" s="55">
        <v>140.44</v>
      </c>
      <c r="X124" s="55">
        <v>95</v>
      </c>
      <c r="Y124" s="55">
        <v>107.5</v>
      </c>
      <c r="Z124" s="55"/>
      <c r="AA124" s="55"/>
      <c r="AB124" s="54"/>
      <c r="AC124" s="54"/>
      <c r="AD124" s="54"/>
    </row>
    <row r="125" spans="1:30" ht="18" customHeight="1" x14ac:dyDescent="0.3">
      <c r="A125" s="34">
        <v>2017</v>
      </c>
      <c r="B125" s="58">
        <v>407</v>
      </c>
      <c r="C125" s="59" t="s">
        <v>6157</v>
      </c>
      <c r="D125" s="58" t="s">
        <v>29</v>
      </c>
      <c r="E125" s="54">
        <f>IFERROR(MIN(PI_Bidders),0)</f>
        <v>2</v>
      </c>
      <c r="F125" s="54">
        <f>IFERROR(MAX(PI_Bidders),0)</f>
        <v>5.25</v>
      </c>
      <c r="G125" s="54">
        <f>IFERROR(AVERAGE(PI_Bidders),0)</f>
        <v>2.8049999999999997</v>
      </c>
      <c r="H125" s="55" t="str">
        <f>tbl_PI[[#This Row],[Item '#]]&amp;"     "&amp;tbl_PI[[#This Row],[Description]]&amp;"     ("&amp;tbl_PI[[#This Row],[Unit]]&amp;")"</f>
        <v>407     Tack Coat (0.05 gal/SY) (One Coat)  - Asphalt Drive Aprons     (GAL)</v>
      </c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>
        <v>5.25</v>
      </c>
      <c r="U125" s="55">
        <v>2.1</v>
      </c>
      <c r="V125" s="55">
        <v>2</v>
      </c>
      <c r="W125" s="55">
        <v>2.83</v>
      </c>
      <c r="X125" s="55">
        <v>2.15</v>
      </c>
      <c r="Y125" s="55">
        <v>2.5</v>
      </c>
      <c r="Z125" s="55"/>
      <c r="AA125" s="55"/>
      <c r="AB125" s="54"/>
      <c r="AC125" s="54"/>
      <c r="AD125" s="54"/>
    </row>
    <row r="126" spans="1:30" ht="18" customHeight="1" x14ac:dyDescent="0.3">
      <c r="A126" s="34">
        <v>2017</v>
      </c>
      <c r="B126" s="58">
        <v>407</v>
      </c>
      <c r="C126" s="59" t="s">
        <v>5499</v>
      </c>
      <c r="D126" s="58" t="s">
        <v>29</v>
      </c>
      <c r="E126" s="54">
        <f>IFERROR(MIN(PI_Bidders),0)</f>
        <v>2</v>
      </c>
      <c r="F126" s="54">
        <f>IFERROR(MAX(PI_Bidders),0)</f>
        <v>5.25</v>
      </c>
      <c r="G126" s="54">
        <f>IFERROR(AVERAGE(PI_Bidders),0)</f>
        <v>2.8049999999999997</v>
      </c>
      <c r="H126" s="55" t="str">
        <f>tbl_PI[[#This Row],[Item '#]]&amp;"     "&amp;tbl_PI[[#This Row],[Description]]&amp;"     ("&amp;tbl_PI[[#This Row],[Unit]]&amp;")"</f>
        <v>407     Tack Coat (0.05 gal/SY) (Two Coats)  - Roadways     (GAL)</v>
      </c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>
        <v>5.25</v>
      </c>
      <c r="U126" s="55">
        <v>2.1</v>
      </c>
      <c r="V126" s="55">
        <v>2</v>
      </c>
      <c r="W126" s="55">
        <v>2.83</v>
      </c>
      <c r="X126" s="55">
        <v>2.15</v>
      </c>
      <c r="Y126" s="55">
        <v>2.5</v>
      </c>
      <c r="Z126" s="55"/>
      <c r="AA126" s="55"/>
      <c r="AB126" s="54"/>
      <c r="AC126" s="54"/>
      <c r="AD126" s="54"/>
    </row>
    <row r="127" spans="1:30" ht="18" customHeight="1" x14ac:dyDescent="0.3">
      <c r="A127" s="34">
        <v>2017</v>
      </c>
      <c r="B127" s="58">
        <v>441</v>
      </c>
      <c r="C127" s="59" t="s">
        <v>5504</v>
      </c>
      <c r="D127" s="58" t="s">
        <v>14</v>
      </c>
      <c r="E127" s="54">
        <f>IFERROR(MIN(PI_Bidders),0)</f>
        <v>155.5</v>
      </c>
      <c r="F127" s="54">
        <f>IFERROR(MAX(PI_Bidders),0)</f>
        <v>265</v>
      </c>
      <c r="G127" s="54">
        <f>IFERROR(AVERAGE(PI_Bidders),0)</f>
        <v>204.46</v>
      </c>
      <c r="H127" s="55" t="str">
        <f>tbl_PI[[#This Row],[Item '#]]&amp;"     "&amp;tbl_PI[[#This Row],[Description]]&amp;"     ("&amp;tbl_PI[[#This Row],[Unit]]&amp;")"</f>
        <v>441     Asphalt Type I Intermediate - Roadways - 1-3/4"     (CY)</v>
      </c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>
        <v>182</v>
      </c>
      <c r="U127" s="55">
        <v>248.6</v>
      </c>
      <c r="V127" s="55">
        <v>265</v>
      </c>
      <c r="W127" s="55">
        <v>170.66</v>
      </c>
      <c r="X127" s="55">
        <v>205</v>
      </c>
      <c r="Y127" s="55">
        <v>155.5</v>
      </c>
      <c r="Z127" s="55"/>
      <c r="AA127" s="55"/>
      <c r="AB127" s="54"/>
      <c r="AC127" s="54"/>
      <c r="AD127" s="54"/>
    </row>
    <row r="128" spans="1:30" ht="18" customHeight="1" x14ac:dyDescent="0.3">
      <c r="A128" s="34">
        <v>2017</v>
      </c>
      <c r="B128" s="58">
        <v>441</v>
      </c>
      <c r="C128" s="59" t="s">
        <v>6158</v>
      </c>
      <c r="D128" s="58" t="s">
        <v>14</v>
      </c>
      <c r="E128" s="54">
        <f>IFERROR(MIN(PI_Bidders),0)</f>
        <v>214</v>
      </c>
      <c r="F128" s="54">
        <f>IFERROR(MAX(PI_Bidders),0)</f>
        <v>566</v>
      </c>
      <c r="G128" s="54">
        <f>IFERROR(AVERAGE(PI_Bidders),0)</f>
        <v>364.67666666666668</v>
      </c>
      <c r="H128" s="55" t="str">
        <f>tbl_PI[[#This Row],[Item '#]]&amp;"     "&amp;tbl_PI[[#This Row],[Description]]&amp;"     ("&amp;tbl_PI[[#This Row],[Unit]]&amp;")"</f>
        <v>441     Asphalt Type I Surface - Asphalt Drive Aprons - 1-1/2"     (CY)</v>
      </c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>
        <v>214</v>
      </c>
      <c r="U128" s="55">
        <v>531.29999999999995</v>
      </c>
      <c r="V128" s="55">
        <v>566</v>
      </c>
      <c r="W128" s="55">
        <v>327.76</v>
      </c>
      <c r="X128" s="55">
        <v>250</v>
      </c>
      <c r="Y128" s="55">
        <v>299</v>
      </c>
      <c r="Z128" s="55"/>
      <c r="AA128" s="55"/>
      <c r="AB128" s="54"/>
      <c r="AC128" s="54"/>
      <c r="AD128" s="54"/>
    </row>
    <row r="129" spans="1:30" ht="18" customHeight="1" x14ac:dyDescent="0.3">
      <c r="A129" s="34">
        <v>2017</v>
      </c>
      <c r="B129" s="58">
        <v>441</v>
      </c>
      <c r="C129" s="59" t="s">
        <v>5508</v>
      </c>
      <c r="D129" s="58" t="s">
        <v>14</v>
      </c>
      <c r="E129" s="54">
        <f>IFERROR(MIN(PI_Bidders),0)</f>
        <v>205</v>
      </c>
      <c r="F129" s="54">
        <f>IFERROR(MAX(PI_Bidders),0)</f>
        <v>282</v>
      </c>
      <c r="G129" s="54">
        <f>IFERROR(AVERAGE(PI_Bidders),0)</f>
        <v>242.06499999999997</v>
      </c>
      <c r="H129" s="55" t="str">
        <f>tbl_PI[[#This Row],[Item '#]]&amp;"     "&amp;tbl_PI[[#This Row],[Description]]&amp;"     ("&amp;tbl_PI[[#This Row],[Unit]]&amp;")"</f>
        <v>441     Asphalt Type I Surface - Roadways - 1-1/4"     (CY)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>
        <v>214</v>
      </c>
      <c r="U129" s="55">
        <v>265.10000000000002</v>
      </c>
      <c r="V129" s="55">
        <v>282</v>
      </c>
      <c r="W129" s="55">
        <v>254.29</v>
      </c>
      <c r="X129" s="55">
        <v>205</v>
      </c>
      <c r="Y129" s="55">
        <v>232</v>
      </c>
      <c r="Z129" s="55"/>
      <c r="AA129" s="55"/>
      <c r="AB129" s="54"/>
      <c r="AC129" s="54"/>
      <c r="AD129" s="54"/>
    </row>
    <row r="130" spans="1:30" ht="18" customHeight="1" x14ac:dyDescent="0.3">
      <c r="A130" s="34">
        <v>2017</v>
      </c>
      <c r="B130" s="58">
        <v>642</v>
      </c>
      <c r="C130" s="59" t="s">
        <v>6159</v>
      </c>
      <c r="D130" s="58" t="s">
        <v>9</v>
      </c>
      <c r="E130" s="54">
        <f>IFERROR(MIN(PI_Bidders),0)</f>
        <v>892.5</v>
      </c>
      <c r="F130" s="54">
        <f>IFERROR(MAX(PI_Bidders),0)</f>
        <v>8782</v>
      </c>
      <c r="G130" s="54">
        <f>IFERROR(AVERAGE(PI_Bidders),0)</f>
        <v>3448.9333333333329</v>
      </c>
      <c r="H130" s="55" t="str">
        <f>tbl_PI[[#This Row],[Item '#]]&amp;"     "&amp;tbl_PI[[#This Row],[Description]]&amp;"     ("&amp;tbl_PI[[#This Row],[Unit]]&amp;")"</f>
        <v>642     Pavement markings for parking spaces &amp; arrows for vehicular traffic     (LS)</v>
      </c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>
        <v>1500</v>
      </c>
      <c r="U130" s="55">
        <v>2954.6</v>
      </c>
      <c r="V130" s="55">
        <v>8782</v>
      </c>
      <c r="W130" s="55">
        <v>892.5</v>
      </c>
      <c r="X130" s="55">
        <v>3000</v>
      </c>
      <c r="Y130" s="55">
        <v>3564.5</v>
      </c>
      <c r="Z130" s="55"/>
      <c r="AA130" s="55"/>
      <c r="AB130" s="54"/>
      <c r="AC130" s="54"/>
      <c r="AD130" s="54"/>
    </row>
    <row r="131" spans="1:30" ht="18" customHeight="1" x14ac:dyDescent="0.3">
      <c r="A131" s="34">
        <v>2017</v>
      </c>
      <c r="B131" s="58" t="s">
        <v>75</v>
      </c>
      <c r="C131" s="59" t="s">
        <v>5530</v>
      </c>
      <c r="D131" s="58" t="s">
        <v>59</v>
      </c>
      <c r="E131" s="54">
        <f>IFERROR(MIN(PI_Bidders),0)</f>
        <v>84</v>
      </c>
      <c r="F131" s="54">
        <f>IFERROR(MAX(PI_Bidders),0)</f>
        <v>143</v>
      </c>
      <c r="G131" s="54">
        <f>IFERROR(AVERAGE(PI_Bidders),0)</f>
        <v>116.40500000000002</v>
      </c>
      <c r="H131" s="55" t="str">
        <f>tbl_PI[[#This Row],[Item '#]]&amp;"     "&amp;tbl_PI[[#This Row],[Description]]&amp;"     ("&amp;tbl_PI[[#This Row],[Unit]]&amp;")"</f>
        <v>SPEC     6' Long Concrete Wheel Stop     (EA)</v>
      </c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>
        <v>125</v>
      </c>
      <c r="U131" s="55">
        <v>111.43</v>
      </c>
      <c r="V131" s="55">
        <v>143</v>
      </c>
      <c r="W131" s="55">
        <v>84</v>
      </c>
      <c r="X131" s="55">
        <v>140</v>
      </c>
      <c r="Y131" s="55">
        <v>95</v>
      </c>
      <c r="Z131" s="55"/>
      <c r="AA131" s="55"/>
      <c r="AB131" s="54"/>
      <c r="AC131" s="54"/>
      <c r="AD131" s="54"/>
    </row>
    <row r="132" spans="1:30" ht="18" customHeight="1" x14ac:dyDescent="0.3">
      <c r="A132" s="34">
        <v>2017</v>
      </c>
      <c r="B132" s="58" t="s">
        <v>75</v>
      </c>
      <c r="C132" s="59" t="s">
        <v>5080</v>
      </c>
      <c r="D132" s="58" t="s">
        <v>59</v>
      </c>
      <c r="E132" s="54">
        <f>IFERROR(MIN(PI_Bidders),0)</f>
        <v>105.5</v>
      </c>
      <c r="F132" s="54">
        <f>IFERROR(MAX(PI_Bidders),0)</f>
        <v>255</v>
      </c>
      <c r="G132" s="54">
        <f>IFERROR(AVERAGE(PI_Bidders),0)</f>
        <v>163.95000000000002</v>
      </c>
      <c r="H132" s="55" t="str">
        <f>tbl_PI[[#This Row],[Item '#]]&amp;"     "&amp;tbl_PI[[#This Row],[Description]]&amp;"     ("&amp;tbl_PI[[#This Row],[Unit]]&amp;")"</f>
        <v>SPEC     8' Long Concrete Wheel Stop     (EA)</v>
      </c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>
        <v>150</v>
      </c>
      <c r="U132" s="55">
        <v>134.19999999999999</v>
      </c>
      <c r="V132" s="55">
        <v>255</v>
      </c>
      <c r="W132" s="55">
        <v>189</v>
      </c>
      <c r="X132" s="55">
        <v>150</v>
      </c>
      <c r="Y132" s="55">
        <v>105.5</v>
      </c>
      <c r="Z132" s="55"/>
      <c r="AA132" s="55"/>
      <c r="AB132" s="54"/>
      <c r="AC132" s="54"/>
      <c r="AD132" s="54"/>
    </row>
    <row r="133" spans="1:30" ht="18" customHeight="1" x14ac:dyDescent="0.3">
      <c r="A133" s="34">
        <v>2017</v>
      </c>
      <c r="B133" s="58" t="s">
        <v>75</v>
      </c>
      <c r="C133" s="59" t="s">
        <v>5531</v>
      </c>
      <c r="D133" s="58" t="s">
        <v>59</v>
      </c>
      <c r="E133" s="54">
        <f>IFERROR(MIN(PI_Bidders),0)</f>
        <v>233.1</v>
      </c>
      <c r="F133" s="54">
        <f>IFERROR(MAX(PI_Bidders),0)</f>
        <v>1539.47</v>
      </c>
      <c r="G133" s="54">
        <f>IFERROR(AVERAGE(PI_Bidders),0)</f>
        <v>873.59499999999991</v>
      </c>
      <c r="H133" s="55" t="str">
        <f>tbl_PI[[#This Row],[Item '#]]&amp;"     "&amp;tbl_PI[[#This Row],[Description]]&amp;"     ("&amp;tbl_PI[[#This Row],[Unit]]&amp;")"</f>
        <v>SPEC     Installation of ADA Fire Ring     (EA)</v>
      </c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>
        <v>1200</v>
      </c>
      <c r="U133" s="55">
        <v>233.1</v>
      </c>
      <c r="V133" s="55">
        <v>818</v>
      </c>
      <c r="W133" s="55">
        <v>1539.47</v>
      </c>
      <c r="X133" s="55">
        <v>600</v>
      </c>
      <c r="Y133" s="55">
        <v>851</v>
      </c>
      <c r="Z133" s="55"/>
      <c r="AA133" s="55"/>
      <c r="AB133" s="54"/>
      <c r="AC133" s="54"/>
      <c r="AD133" s="54"/>
    </row>
    <row r="134" spans="1:30" ht="18" customHeight="1" x14ac:dyDescent="0.3">
      <c r="A134" s="34">
        <v>2017</v>
      </c>
      <c r="B134" s="58">
        <v>659</v>
      </c>
      <c r="C134" s="59" t="s">
        <v>4752</v>
      </c>
      <c r="D134" s="58" t="s">
        <v>21</v>
      </c>
      <c r="E134" s="54">
        <f>IFERROR(MIN(PI_Bidders),0)</f>
        <v>1</v>
      </c>
      <c r="F134" s="54">
        <f>IFERROR(MAX(PI_Bidders),0)</f>
        <v>2</v>
      </c>
      <c r="G134" s="54">
        <f>IFERROR(AVERAGE(PI_Bidders),0)</f>
        <v>1.3416666666666668</v>
      </c>
      <c r="H134" s="55" t="str">
        <f>tbl_PI[[#This Row],[Item '#]]&amp;"     "&amp;tbl_PI[[#This Row],[Description]]&amp;"     ("&amp;tbl_PI[[#This Row],[Unit]]&amp;")"</f>
        <v>659     Seeding and Mulching - MWCD Native Grass Seed Mix     (SY)</v>
      </c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>
        <v>1</v>
      </c>
      <c r="U134" s="55">
        <v>1.18</v>
      </c>
      <c r="V134" s="55">
        <v>2</v>
      </c>
      <c r="W134" s="55">
        <v>1.1200000000000001</v>
      </c>
      <c r="X134" s="55">
        <v>1.75</v>
      </c>
      <c r="Y134" s="55">
        <v>1</v>
      </c>
      <c r="Z134" s="55"/>
      <c r="AA134" s="55"/>
      <c r="AB134" s="54"/>
      <c r="AC134" s="54"/>
      <c r="AD134" s="54"/>
    </row>
    <row r="135" spans="1:30" ht="18" customHeight="1" x14ac:dyDescent="0.3">
      <c r="A135" s="34">
        <v>2017</v>
      </c>
      <c r="B135" s="58">
        <v>659</v>
      </c>
      <c r="C135" s="59" t="s">
        <v>5535</v>
      </c>
      <c r="D135" s="58" t="s">
        <v>14</v>
      </c>
      <c r="E135" s="54">
        <f>IFERROR(MIN(PI_Bidders),0)</f>
        <v>114</v>
      </c>
      <c r="F135" s="54">
        <f>IFERROR(MAX(PI_Bidders),0)</f>
        <v>175</v>
      </c>
      <c r="G135" s="54">
        <f>IFERROR(AVERAGE(PI_Bidders),0)</f>
        <v>144.88500000000002</v>
      </c>
      <c r="H135" s="55" t="str">
        <f>tbl_PI[[#This Row],[Item '#]]&amp;"     "&amp;tbl_PI[[#This Row],[Description]]&amp;"     ("&amp;tbl_PI[[#This Row],[Unit]]&amp;")"</f>
        <v>659     Mulching - Cobble Mulch     (CY)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>
        <v>144</v>
      </c>
      <c r="U135" s="55">
        <v>150.83000000000001</v>
      </c>
      <c r="V135" s="55">
        <v>114</v>
      </c>
      <c r="W135" s="55">
        <v>143.97999999999999</v>
      </c>
      <c r="X135" s="55">
        <v>175</v>
      </c>
      <c r="Y135" s="55">
        <v>141.5</v>
      </c>
      <c r="Z135" s="55"/>
      <c r="AA135" s="55"/>
      <c r="AB135" s="54"/>
      <c r="AC135" s="54"/>
      <c r="AD135" s="54"/>
    </row>
    <row r="136" spans="1:30" ht="18" customHeight="1" x14ac:dyDescent="0.3">
      <c r="A136" s="34">
        <v>2017</v>
      </c>
      <c r="B136" s="58">
        <v>659</v>
      </c>
      <c r="C136" s="59" t="s">
        <v>157</v>
      </c>
      <c r="D136" s="58" t="s">
        <v>158</v>
      </c>
      <c r="E136" s="54">
        <f>IFERROR(MIN(PI_Bidders),0)</f>
        <v>2</v>
      </c>
      <c r="F136" s="54">
        <f>IFERROR(MAX(PI_Bidders),0)</f>
        <v>100</v>
      </c>
      <c r="G136" s="54">
        <f>IFERROR(AVERAGE(PI_Bidders),0)</f>
        <v>65.195000000000007</v>
      </c>
      <c r="H136" s="55" t="str">
        <f>tbl_PI[[#This Row],[Item '#]]&amp;"     "&amp;tbl_PI[[#This Row],[Description]]&amp;"     ("&amp;tbl_PI[[#This Row],[Unit]]&amp;")"</f>
        <v>659     Water     (MGAL)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>
        <v>10</v>
      </c>
      <c r="U136" s="55">
        <v>96.53</v>
      </c>
      <c r="V136" s="55">
        <v>2</v>
      </c>
      <c r="W136" s="55">
        <v>92.14</v>
      </c>
      <c r="X136" s="55">
        <v>100</v>
      </c>
      <c r="Y136" s="55">
        <v>90.5</v>
      </c>
      <c r="Z136" s="55"/>
      <c r="AA136" s="55"/>
      <c r="AB136" s="54"/>
      <c r="AC136" s="54"/>
      <c r="AD136" s="54"/>
    </row>
    <row r="137" spans="1:30" ht="18" customHeight="1" x14ac:dyDescent="0.3">
      <c r="A137" s="34">
        <v>2017</v>
      </c>
      <c r="B137" s="58">
        <v>661</v>
      </c>
      <c r="C137" s="59" t="s">
        <v>5536</v>
      </c>
      <c r="D137" s="58" t="s">
        <v>59</v>
      </c>
      <c r="E137" s="54">
        <f>IFERROR(MIN(PI_Bidders),0)</f>
        <v>436.5</v>
      </c>
      <c r="F137" s="54">
        <f>IFERROR(MAX(PI_Bidders),0)</f>
        <v>790</v>
      </c>
      <c r="G137" s="54">
        <f>IFERROR(AVERAGE(PI_Bidders),0)</f>
        <v>517.9133333333333</v>
      </c>
      <c r="H137" s="55" t="str">
        <f>tbl_PI[[#This Row],[Item '#]]&amp;"     "&amp;tbl_PI[[#This Row],[Description]]&amp;"     ("&amp;tbl_PI[[#This Row],[Unit]]&amp;")"</f>
        <v>661     General Landscaping - Shade Trees     (EA)</v>
      </c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>
        <v>445</v>
      </c>
      <c r="U137" s="55">
        <v>466.08</v>
      </c>
      <c r="V137" s="55">
        <v>790</v>
      </c>
      <c r="W137" s="55">
        <v>444.9</v>
      </c>
      <c r="X137" s="55">
        <v>525</v>
      </c>
      <c r="Y137" s="55">
        <v>436.5</v>
      </c>
      <c r="Z137" s="55"/>
      <c r="AA137" s="55"/>
      <c r="AB137" s="54"/>
      <c r="AC137" s="54"/>
      <c r="AD137" s="54"/>
    </row>
    <row r="138" spans="1:30" ht="18" customHeight="1" x14ac:dyDescent="0.3">
      <c r="A138" s="34">
        <v>2017</v>
      </c>
      <c r="B138" s="58">
        <v>661</v>
      </c>
      <c r="C138" s="59" t="s">
        <v>5537</v>
      </c>
      <c r="D138" s="58" t="s">
        <v>59</v>
      </c>
      <c r="E138" s="54">
        <f>IFERROR(MIN(PI_Bidders),0)</f>
        <v>288</v>
      </c>
      <c r="F138" s="54">
        <f>IFERROR(MAX(PI_Bidders),0)</f>
        <v>855</v>
      </c>
      <c r="G138" s="54">
        <f>IFERROR(AVERAGE(PI_Bidders),0)</f>
        <v>419.05166666666673</v>
      </c>
      <c r="H138" s="55" t="str">
        <f>tbl_PI[[#This Row],[Item '#]]&amp;"     "&amp;tbl_PI[[#This Row],[Description]]&amp;"     ("&amp;tbl_PI[[#This Row],[Unit]]&amp;")"</f>
        <v>661     General Landscaping - Evergreen Trees     (EA)</v>
      </c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>
        <v>295</v>
      </c>
      <c r="U138" s="55">
        <v>307.64999999999998</v>
      </c>
      <c r="V138" s="55">
        <v>855</v>
      </c>
      <c r="W138" s="55">
        <v>293.66000000000003</v>
      </c>
      <c r="X138" s="55">
        <v>475</v>
      </c>
      <c r="Y138" s="55">
        <v>288</v>
      </c>
      <c r="Z138" s="55"/>
      <c r="AA138" s="55"/>
      <c r="AB138" s="54"/>
      <c r="AC138" s="54"/>
      <c r="AD138" s="54"/>
    </row>
    <row r="139" spans="1:30" ht="18" customHeight="1" x14ac:dyDescent="0.3">
      <c r="A139" s="34">
        <v>2017</v>
      </c>
      <c r="B139" s="58">
        <v>661</v>
      </c>
      <c r="C139" s="59" t="s">
        <v>5538</v>
      </c>
      <c r="D139" s="58" t="s">
        <v>59</v>
      </c>
      <c r="E139" s="54">
        <f>IFERROR(MIN(PI_Bidders),0)</f>
        <v>278.5</v>
      </c>
      <c r="F139" s="54">
        <f>IFERROR(MAX(PI_Bidders),0)</f>
        <v>564</v>
      </c>
      <c r="G139" s="54">
        <f>IFERROR(AVERAGE(PI_Bidders),0)</f>
        <v>338.1033333333333</v>
      </c>
      <c r="H139" s="55" t="str">
        <f>tbl_PI[[#This Row],[Item '#]]&amp;"     "&amp;tbl_PI[[#This Row],[Description]]&amp;"     ("&amp;tbl_PI[[#This Row],[Unit]]&amp;")"</f>
        <v>661     General Landscaping - Understory Trees     (EA)</v>
      </c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>
        <v>285</v>
      </c>
      <c r="U139" s="55">
        <v>297.32</v>
      </c>
      <c r="V139" s="55">
        <v>564</v>
      </c>
      <c r="W139" s="55">
        <v>283.8</v>
      </c>
      <c r="X139" s="55">
        <v>320</v>
      </c>
      <c r="Y139" s="55">
        <v>278.5</v>
      </c>
      <c r="Z139" s="55"/>
      <c r="AA139" s="55"/>
      <c r="AB139" s="54"/>
      <c r="AC139" s="54"/>
      <c r="AD139" s="54"/>
    </row>
    <row r="140" spans="1:30" ht="18" customHeight="1" x14ac:dyDescent="0.3">
      <c r="A140" s="34">
        <v>2017</v>
      </c>
      <c r="B140" s="58">
        <v>661</v>
      </c>
      <c r="C140" s="59" t="s">
        <v>6160</v>
      </c>
      <c r="D140" s="58" t="s">
        <v>59</v>
      </c>
      <c r="E140" s="54">
        <f>IFERROR(MIN(PI_Bidders),0)</f>
        <v>49.5</v>
      </c>
      <c r="F140" s="54">
        <f>IFERROR(MAX(PI_Bidders),0)</f>
        <v>103</v>
      </c>
      <c r="G140" s="54">
        <f>IFERROR(AVERAGE(PI_Bidders),0)</f>
        <v>61.695</v>
      </c>
      <c r="H140" s="55" t="str">
        <f>tbl_PI[[#This Row],[Item '#]]&amp;"     "&amp;tbl_PI[[#This Row],[Description]]&amp;"     ("&amp;tbl_PI[[#This Row],[Unit]]&amp;")"</f>
        <v>661     RV Campsite Landscaping - American Black Elderberry     (EA)</v>
      </c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>
        <v>51</v>
      </c>
      <c r="U140" s="55">
        <v>53.04</v>
      </c>
      <c r="V140" s="55">
        <v>103</v>
      </c>
      <c r="W140" s="55">
        <v>50.63</v>
      </c>
      <c r="X140" s="55">
        <v>63</v>
      </c>
      <c r="Y140" s="55">
        <v>49.5</v>
      </c>
      <c r="Z140" s="55"/>
      <c r="AA140" s="55"/>
      <c r="AB140" s="54"/>
      <c r="AC140" s="54"/>
      <c r="AD140" s="54"/>
    </row>
    <row r="141" spans="1:30" ht="18" customHeight="1" x14ac:dyDescent="0.3">
      <c r="A141" s="34">
        <v>2017</v>
      </c>
      <c r="B141" s="58">
        <v>661</v>
      </c>
      <c r="C141" s="59" t="s">
        <v>6161</v>
      </c>
      <c r="D141" s="58" t="s">
        <v>59</v>
      </c>
      <c r="E141" s="54">
        <f>IFERROR(MIN(PI_Bidders),0)</f>
        <v>47</v>
      </c>
      <c r="F141" s="54">
        <f>IFERROR(MAX(PI_Bidders),0)</f>
        <v>69</v>
      </c>
      <c r="G141" s="54">
        <f>IFERROR(AVERAGE(PI_Bidders),0)</f>
        <v>53.471666666666671</v>
      </c>
      <c r="H141" s="55" t="str">
        <f>tbl_PI[[#This Row],[Item '#]]&amp;"     "&amp;tbl_PI[[#This Row],[Description]]&amp;"     ("&amp;tbl_PI[[#This Row],[Unit]]&amp;")"</f>
        <v>661     RV Campsite Landscaping -     Maple Leaf Viburnum Shrub     (EA)</v>
      </c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>
        <v>48</v>
      </c>
      <c r="U141" s="55">
        <v>50.05</v>
      </c>
      <c r="V141" s="55">
        <v>59</v>
      </c>
      <c r="W141" s="55">
        <v>47.78</v>
      </c>
      <c r="X141" s="55">
        <v>69</v>
      </c>
      <c r="Y141" s="55">
        <v>47</v>
      </c>
      <c r="Z141" s="55"/>
      <c r="AA141" s="55"/>
      <c r="AB141" s="54"/>
      <c r="AC141" s="54"/>
      <c r="AD141" s="54"/>
    </row>
    <row r="142" spans="1:30" ht="18" customHeight="1" x14ac:dyDescent="0.3">
      <c r="A142" s="34">
        <v>2017</v>
      </c>
      <c r="B142" s="58">
        <v>661</v>
      </c>
      <c r="C142" s="59" t="s">
        <v>6162</v>
      </c>
      <c r="D142" s="58" t="s">
        <v>59</v>
      </c>
      <c r="E142" s="54">
        <f>IFERROR(MIN(PI_Bidders),0)</f>
        <v>51</v>
      </c>
      <c r="F142" s="54">
        <f>IFERROR(MAX(PI_Bidders),0)</f>
        <v>94</v>
      </c>
      <c r="G142" s="54">
        <f>IFERROR(AVERAGE(PI_Bidders),0)</f>
        <v>60.763333333333328</v>
      </c>
      <c r="H142" s="55" t="str">
        <f>tbl_PI[[#This Row],[Item '#]]&amp;"     "&amp;tbl_PI[[#This Row],[Description]]&amp;"     ("&amp;tbl_PI[[#This Row],[Unit]]&amp;")"</f>
        <v>661     RV Campsite Landscaping -  Northern Spicebush     (EA)</v>
      </c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>
        <v>52</v>
      </c>
      <c r="U142" s="55">
        <v>54.53</v>
      </c>
      <c r="V142" s="55">
        <v>94</v>
      </c>
      <c r="W142" s="55">
        <v>52.05</v>
      </c>
      <c r="X142" s="55">
        <v>61</v>
      </c>
      <c r="Y142" s="55">
        <v>51</v>
      </c>
      <c r="Z142" s="55"/>
      <c r="AA142" s="55"/>
      <c r="AB142" s="54"/>
      <c r="AC142" s="54"/>
      <c r="AD142" s="54"/>
    </row>
    <row r="143" spans="1:30" ht="18" customHeight="1" x14ac:dyDescent="0.3">
      <c r="A143" s="34">
        <v>2017</v>
      </c>
      <c r="B143" s="58">
        <v>661</v>
      </c>
      <c r="C143" s="59" t="s">
        <v>6163</v>
      </c>
      <c r="D143" s="58" t="s">
        <v>59</v>
      </c>
      <c r="E143" s="54">
        <f>IFERROR(MIN(PI_Bidders),0)</f>
        <v>50.5</v>
      </c>
      <c r="F143" s="54">
        <f>IFERROR(MAX(PI_Bidders),0)</f>
        <v>94</v>
      </c>
      <c r="G143" s="54">
        <f>IFERROR(AVERAGE(PI_Bidders),0)</f>
        <v>60.198333333333331</v>
      </c>
      <c r="H143" s="55" t="str">
        <f>tbl_PI[[#This Row],[Item '#]]&amp;"     "&amp;tbl_PI[[#This Row],[Description]]&amp;"     ("&amp;tbl_PI[[#This Row],[Unit]]&amp;")"</f>
        <v>661     RV Campsite Landscaping -   Oakleaf Hydrangea     (EA)</v>
      </c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>
        <v>52</v>
      </c>
      <c r="U143" s="55">
        <v>53.78</v>
      </c>
      <c r="V143" s="55">
        <v>94</v>
      </c>
      <c r="W143" s="55">
        <v>50.91</v>
      </c>
      <c r="X143" s="55">
        <v>60</v>
      </c>
      <c r="Y143" s="55">
        <v>50.5</v>
      </c>
      <c r="Z143" s="55"/>
      <c r="AA143" s="55"/>
      <c r="AB143" s="54"/>
      <c r="AC143" s="54"/>
      <c r="AD143" s="54"/>
    </row>
    <row r="144" spans="1:30" ht="18" customHeight="1" x14ac:dyDescent="0.3">
      <c r="A144" s="34">
        <v>2017</v>
      </c>
      <c r="B144" s="58">
        <v>661</v>
      </c>
      <c r="C144" s="59" t="s">
        <v>6164</v>
      </c>
      <c r="D144" s="58" t="s">
        <v>59</v>
      </c>
      <c r="E144" s="54">
        <f>IFERROR(MIN(PI_Bidders),0)</f>
        <v>47</v>
      </c>
      <c r="F144" s="54">
        <f>IFERROR(MAX(PI_Bidders),0)</f>
        <v>94</v>
      </c>
      <c r="G144" s="54">
        <f>IFERROR(AVERAGE(PI_Bidders),0)</f>
        <v>57.660000000000004</v>
      </c>
      <c r="H144" s="55" t="str">
        <f>tbl_PI[[#This Row],[Item '#]]&amp;"     "&amp;tbl_PI[[#This Row],[Description]]&amp;"     ("&amp;tbl_PI[[#This Row],[Unit]]&amp;")"</f>
        <v>661     RV Campsite Landscaping -       Rose of Sharon     (EA)</v>
      </c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>
        <v>51</v>
      </c>
      <c r="U144" s="55">
        <v>53.19</v>
      </c>
      <c r="V144" s="55">
        <v>94</v>
      </c>
      <c r="W144" s="55">
        <v>50.77</v>
      </c>
      <c r="X144" s="55">
        <v>47</v>
      </c>
      <c r="Y144" s="55">
        <v>50</v>
      </c>
      <c r="Z144" s="55"/>
      <c r="AA144" s="55"/>
      <c r="AB144" s="54"/>
      <c r="AC144" s="54"/>
      <c r="AD144" s="54"/>
    </row>
    <row r="145" spans="1:30" ht="18" customHeight="1" x14ac:dyDescent="0.3">
      <c r="A145" s="34">
        <v>2017</v>
      </c>
      <c r="B145" s="58">
        <v>661</v>
      </c>
      <c r="C145" s="59" t="s">
        <v>6165</v>
      </c>
      <c r="D145" s="58" t="s">
        <v>59</v>
      </c>
      <c r="E145" s="54">
        <f>IFERROR(MIN(PI_Bidders),0)</f>
        <v>46</v>
      </c>
      <c r="F145" s="54">
        <f>IFERROR(MAX(PI_Bidders),0)</f>
        <v>80</v>
      </c>
      <c r="G145" s="54">
        <f>IFERROR(AVERAGE(PI_Bidders),0)</f>
        <v>55.428333333333335</v>
      </c>
      <c r="H145" s="55" t="str">
        <f>tbl_PI[[#This Row],[Item '#]]&amp;"     "&amp;tbl_PI[[#This Row],[Description]]&amp;"     ("&amp;tbl_PI[[#This Row],[Unit]]&amp;")"</f>
        <v>661     RV Campsite Landscaping - Summersweet     (EA)</v>
      </c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>
        <v>51</v>
      </c>
      <c r="U145" s="55">
        <v>53.76</v>
      </c>
      <c r="V145" s="55">
        <v>80</v>
      </c>
      <c r="W145" s="55">
        <v>51.31</v>
      </c>
      <c r="X145" s="55">
        <v>46</v>
      </c>
      <c r="Y145" s="55">
        <v>50.5</v>
      </c>
      <c r="Z145" s="55"/>
      <c r="AA145" s="55"/>
      <c r="AB145" s="54"/>
      <c r="AC145" s="54"/>
      <c r="AD145" s="54"/>
    </row>
    <row r="146" spans="1:30" ht="18" customHeight="1" x14ac:dyDescent="0.3">
      <c r="A146" s="34">
        <v>2017</v>
      </c>
      <c r="B146" s="58">
        <v>661</v>
      </c>
      <c r="C146" s="59" t="s">
        <v>6166</v>
      </c>
      <c r="D146" s="58" t="s">
        <v>59</v>
      </c>
      <c r="E146" s="54">
        <f>IFERROR(MIN(PI_Bidders),0)</f>
        <v>50.5</v>
      </c>
      <c r="F146" s="54">
        <f>IFERROR(MAX(PI_Bidders),0)</f>
        <v>94</v>
      </c>
      <c r="G146" s="54">
        <f>IFERROR(AVERAGE(PI_Bidders),0)</f>
        <v>59.556666666666672</v>
      </c>
      <c r="H146" s="55" t="str">
        <f>tbl_PI[[#This Row],[Item '#]]&amp;"     "&amp;tbl_PI[[#This Row],[Description]]&amp;"     ("&amp;tbl_PI[[#This Row],[Unit]]&amp;")"</f>
        <v>661     RV Campsite Landscaping -   Tatarian Dogwood     (EA)</v>
      </c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>
        <v>52</v>
      </c>
      <c r="U146" s="55">
        <v>54.15</v>
      </c>
      <c r="V146" s="55">
        <v>94</v>
      </c>
      <c r="W146" s="55">
        <v>51.69</v>
      </c>
      <c r="X146" s="55">
        <v>55</v>
      </c>
      <c r="Y146" s="55">
        <v>50.5</v>
      </c>
      <c r="Z146" s="55"/>
      <c r="AA146" s="55"/>
      <c r="AB146" s="54"/>
      <c r="AC146" s="54"/>
      <c r="AD146" s="54"/>
    </row>
    <row r="147" spans="1:30" ht="18" customHeight="1" x14ac:dyDescent="0.3">
      <c r="A147" s="34">
        <v>2017</v>
      </c>
      <c r="B147" s="58" t="s">
        <v>75</v>
      </c>
      <c r="C147" s="59" t="s">
        <v>6167</v>
      </c>
      <c r="D147" s="58" t="s">
        <v>12</v>
      </c>
      <c r="E147" s="54">
        <f>IFERROR(MIN(PI_Bidders),0)</f>
        <v>6.15</v>
      </c>
      <c r="F147" s="54">
        <f>IFERROR(MAX(PI_Bidders),0)</f>
        <v>7</v>
      </c>
      <c r="G147" s="54">
        <f>IFERROR(AVERAGE(PI_Bidders),0)</f>
        <v>6.6866666666666674</v>
      </c>
      <c r="H147" s="55" t="str">
        <f>tbl_PI[[#This Row],[Item '#]]&amp;"     "&amp;tbl_PI[[#This Row],[Description]]&amp;"     ("&amp;tbl_PI[[#This Row],[Unit]]&amp;")"</f>
        <v>SPEC     TRENCHING FOR COMMUNICATIONS     (LF)</v>
      </c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>
        <v>6.15</v>
      </c>
      <c r="U147" s="55">
        <v>6.83</v>
      </c>
      <c r="V147" s="55">
        <v>7</v>
      </c>
      <c r="W147" s="55">
        <v>6.64</v>
      </c>
      <c r="X147" s="55">
        <v>7</v>
      </c>
      <c r="Y147" s="55">
        <v>6.5</v>
      </c>
      <c r="Z147" s="55"/>
      <c r="AA147" s="55"/>
      <c r="AB147" s="54"/>
      <c r="AC147" s="54"/>
      <c r="AD147" s="54"/>
    </row>
    <row r="148" spans="1:30" ht="18" customHeight="1" x14ac:dyDescent="0.3">
      <c r="A148" s="34">
        <v>2017</v>
      </c>
      <c r="B148" s="58" t="s">
        <v>75</v>
      </c>
      <c r="C148" s="59" t="s">
        <v>6168</v>
      </c>
      <c r="D148" s="58" t="s">
        <v>12</v>
      </c>
      <c r="E148" s="54">
        <f>IFERROR(MIN(PI_Bidders),0)</f>
        <v>4.25</v>
      </c>
      <c r="F148" s="54">
        <f>IFERROR(MAX(PI_Bidders),0)</f>
        <v>7.3</v>
      </c>
      <c r="G148" s="54">
        <f>IFERROR(AVERAGE(PI_Bidders),0)</f>
        <v>5.0049999999999999</v>
      </c>
      <c r="H148" s="55" t="str">
        <f>tbl_PI[[#This Row],[Item '#]]&amp;"     "&amp;tbl_PI[[#This Row],[Description]]&amp;"     ("&amp;tbl_PI[[#This Row],[Unit]]&amp;")"</f>
        <v>SPEC     2” SCH 40 PVC CONDUIT FOR COMMUNICATIONS     (LF)</v>
      </c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>
        <v>4.25</v>
      </c>
      <c r="U148" s="55">
        <v>4.55</v>
      </c>
      <c r="V148" s="55">
        <v>5</v>
      </c>
      <c r="W148" s="55">
        <v>4.43</v>
      </c>
      <c r="X148" s="55">
        <v>7.3</v>
      </c>
      <c r="Y148" s="55">
        <v>4.5</v>
      </c>
      <c r="Z148" s="55"/>
      <c r="AA148" s="55"/>
      <c r="AB148" s="54"/>
      <c r="AC148" s="54"/>
      <c r="AD148" s="54"/>
    </row>
    <row r="149" spans="1:30" ht="18" customHeight="1" x14ac:dyDescent="0.3">
      <c r="A149" s="34">
        <v>2017</v>
      </c>
      <c r="B149" s="58" t="s">
        <v>75</v>
      </c>
      <c r="C149" s="59" t="s">
        <v>6169</v>
      </c>
      <c r="D149" s="58" t="s">
        <v>12</v>
      </c>
      <c r="E149" s="54">
        <f>IFERROR(MIN(PI_Bidders),0)</f>
        <v>5.55</v>
      </c>
      <c r="F149" s="54">
        <f>IFERROR(MAX(PI_Bidders),0)</f>
        <v>7</v>
      </c>
      <c r="G149" s="54">
        <f>IFERROR(AVERAGE(PI_Bidders),0)</f>
        <v>6.416666666666667</v>
      </c>
      <c r="H149" s="55" t="str">
        <f>tbl_PI[[#This Row],[Item '#]]&amp;"     "&amp;tbl_PI[[#This Row],[Description]]&amp;"     ("&amp;tbl_PI[[#This Row],[Unit]]&amp;")"</f>
        <v>SPEC     TRENCHING FOR ELECTRIC     (LF)</v>
      </c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>
        <v>5.55</v>
      </c>
      <c r="U149" s="55">
        <v>6.57</v>
      </c>
      <c r="V149" s="55">
        <v>7</v>
      </c>
      <c r="W149" s="55">
        <v>6.38</v>
      </c>
      <c r="X149" s="55">
        <v>7</v>
      </c>
      <c r="Y149" s="55">
        <v>6</v>
      </c>
      <c r="Z149" s="55"/>
      <c r="AA149" s="55"/>
      <c r="AB149" s="54"/>
      <c r="AC149" s="54"/>
      <c r="AD149" s="54"/>
    </row>
    <row r="150" spans="1:30" ht="18" customHeight="1" x14ac:dyDescent="0.3">
      <c r="A150" s="34">
        <v>2017</v>
      </c>
      <c r="B150" s="58" t="s">
        <v>75</v>
      </c>
      <c r="C150" s="59" t="s">
        <v>6170</v>
      </c>
      <c r="D150" s="58" t="s">
        <v>59</v>
      </c>
      <c r="E150" s="54">
        <f>IFERROR(MIN(PI_Bidders),0)</f>
        <v>1950</v>
      </c>
      <c r="F150" s="54">
        <f>IFERROR(MAX(PI_Bidders),0)</f>
        <v>3741</v>
      </c>
      <c r="G150" s="54">
        <f>IFERROR(AVERAGE(PI_Bidders),0)</f>
        <v>3168.6633333333334</v>
      </c>
      <c r="H150" s="55" t="str">
        <f>tbl_PI[[#This Row],[Item '#]]&amp;"     "&amp;tbl_PI[[#This Row],[Description]]&amp;"     ("&amp;tbl_PI[[#This Row],[Unit]]&amp;")"</f>
        <v>SPEC     600A Service Lateral to 'PP1-PP4' and ‘PPSH     (EA)</v>
      </c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>
        <v>3100</v>
      </c>
      <c r="U150" s="55">
        <v>3514.5</v>
      </c>
      <c r="V150" s="55">
        <v>3741</v>
      </c>
      <c r="W150" s="55">
        <v>3414.98</v>
      </c>
      <c r="X150" s="55">
        <v>1950</v>
      </c>
      <c r="Y150" s="55">
        <v>3291.5</v>
      </c>
      <c r="Z150" s="55"/>
      <c r="AA150" s="55"/>
      <c r="AB150" s="54"/>
      <c r="AC150" s="54"/>
      <c r="AD150" s="54"/>
    </row>
    <row r="151" spans="1:30" ht="18" customHeight="1" x14ac:dyDescent="0.3">
      <c r="A151" s="34">
        <v>2017</v>
      </c>
      <c r="B151" s="58" t="s">
        <v>75</v>
      </c>
      <c r="C151" s="59" t="s">
        <v>6171</v>
      </c>
      <c r="D151" s="58" t="s">
        <v>59</v>
      </c>
      <c r="E151" s="54">
        <f>IFERROR(MIN(PI_Bidders),0)</f>
        <v>8150</v>
      </c>
      <c r="F151" s="54">
        <f>IFERROR(MAX(PI_Bidders),0)</f>
        <v>9634</v>
      </c>
      <c r="G151" s="54">
        <f>IFERROR(AVERAGE(PI_Bidders),0)</f>
        <v>8742.1066666666666</v>
      </c>
      <c r="H151" s="55" t="str">
        <f>tbl_PI[[#This Row],[Item '#]]&amp;"     "&amp;tbl_PI[[#This Row],[Description]]&amp;"     ("&amp;tbl_PI[[#This Row],[Unit]]&amp;")"</f>
        <v>SPEC     600A DISTRIBUTION PANELBOARD 'PP1-PP4', 120/240V, 1-PHASE, 3 WIRE     (EA)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>
        <v>8150</v>
      </c>
      <c r="U151" s="55">
        <v>9049.7000000000007</v>
      </c>
      <c r="V151" s="55">
        <v>9634</v>
      </c>
      <c r="W151" s="55">
        <v>8793.44</v>
      </c>
      <c r="X151" s="55">
        <v>8350</v>
      </c>
      <c r="Y151" s="55">
        <v>8475.5</v>
      </c>
      <c r="Z151" s="55"/>
      <c r="AA151" s="55"/>
      <c r="AB151" s="54"/>
      <c r="AC151" s="54"/>
      <c r="AD151" s="54"/>
    </row>
    <row r="152" spans="1:30" ht="18" customHeight="1" x14ac:dyDescent="0.3">
      <c r="A152" s="34">
        <v>2017</v>
      </c>
      <c r="B152" s="58" t="s">
        <v>75</v>
      </c>
      <c r="C152" s="59" t="s">
        <v>6172</v>
      </c>
      <c r="D152" s="58" t="s">
        <v>59</v>
      </c>
      <c r="E152" s="54">
        <f>IFERROR(MIN(PI_Bidders),0)</f>
        <v>1800</v>
      </c>
      <c r="F152" s="54">
        <f>IFERROR(MAX(PI_Bidders),0)</f>
        <v>3039</v>
      </c>
      <c r="G152" s="54">
        <f>IFERROR(AVERAGE(PI_Bidders),0)</f>
        <v>2615.1116666666667</v>
      </c>
      <c r="H152" s="55" t="str">
        <f>tbl_PI[[#This Row],[Item '#]]&amp;"     "&amp;tbl_PI[[#This Row],[Description]]&amp;"     ("&amp;tbl_PI[[#This Row],[Unit]]&amp;")"</f>
        <v>SPEC     600A CT CABINET     (EA)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>
        <v>2550</v>
      </c>
      <c r="U152" s="55">
        <v>2854.5</v>
      </c>
      <c r="V152" s="55">
        <v>3039</v>
      </c>
      <c r="W152" s="55">
        <v>2773.67</v>
      </c>
      <c r="X152" s="55">
        <v>1800</v>
      </c>
      <c r="Y152" s="55">
        <v>2673.5</v>
      </c>
      <c r="Z152" s="55"/>
      <c r="AA152" s="55"/>
      <c r="AB152" s="54"/>
      <c r="AC152" s="54"/>
      <c r="AD152" s="54"/>
    </row>
    <row r="153" spans="1:30" ht="18" customHeight="1" x14ac:dyDescent="0.3">
      <c r="A153" s="34">
        <v>2017</v>
      </c>
      <c r="B153" s="58" t="s">
        <v>75</v>
      </c>
      <c r="C153" s="59" t="s">
        <v>6173</v>
      </c>
      <c r="D153" s="58" t="s">
        <v>59</v>
      </c>
      <c r="E153" s="54">
        <f>IFERROR(MIN(PI_Bidders),0)</f>
        <v>275</v>
      </c>
      <c r="F153" s="54">
        <f>IFERROR(MAX(PI_Bidders),0)</f>
        <v>714</v>
      </c>
      <c r="G153" s="54">
        <f>IFERROR(AVERAGE(PI_Bidders),0)</f>
        <v>585.58333333333337</v>
      </c>
      <c r="H153" s="55" t="str">
        <f>tbl_PI[[#This Row],[Item '#]]&amp;"     "&amp;tbl_PI[[#This Row],[Description]]&amp;"     ("&amp;tbl_PI[[#This Row],[Unit]]&amp;")"</f>
        <v>SPEC     200A METER ENCLOSURE     (EA)</v>
      </c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>
        <v>573</v>
      </c>
      <c r="U153" s="55">
        <v>671</v>
      </c>
      <c r="V153" s="55">
        <v>714</v>
      </c>
      <c r="W153" s="55">
        <v>652</v>
      </c>
      <c r="X153" s="55">
        <v>275</v>
      </c>
      <c r="Y153" s="55">
        <v>628.5</v>
      </c>
      <c r="Z153" s="55"/>
      <c r="AA153" s="55"/>
      <c r="AB153" s="54"/>
      <c r="AC153" s="54"/>
      <c r="AD153" s="54"/>
    </row>
    <row r="154" spans="1:30" ht="18" customHeight="1" x14ac:dyDescent="0.3">
      <c r="A154" s="34">
        <v>2017</v>
      </c>
      <c r="B154" s="58" t="s">
        <v>75</v>
      </c>
      <c r="C154" s="59" t="s">
        <v>6174</v>
      </c>
      <c r="D154" s="58" t="s">
        <v>9</v>
      </c>
      <c r="E154" s="54">
        <f>IFERROR(MIN(PI_Bidders),0)</f>
        <v>2575</v>
      </c>
      <c r="F154" s="54">
        <f>IFERROR(MAX(PI_Bidders),0)</f>
        <v>3450</v>
      </c>
      <c r="G154" s="54">
        <f>IFERROR(AVERAGE(PI_Bidders),0)</f>
        <v>3073.4516666666664</v>
      </c>
      <c r="H154" s="55" t="str">
        <f>tbl_PI[[#This Row],[Item '#]]&amp;"     "&amp;tbl_PI[[#This Row],[Description]]&amp;"     ("&amp;tbl_PI[[#This Row],[Unit]]&amp;")"</f>
        <v>SPEC     400A SERVICE LATERAL TO 'PP5'     (LS)</v>
      </c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>
        <v>2575</v>
      </c>
      <c r="U154" s="55">
        <v>3125.1</v>
      </c>
      <c r="V154" s="55">
        <v>3327</v>
      </c>
      <c r="W154" s="55">
        <v>3036.61</v>
      </c>
      <c r="X154" s="55">
        <v>3450</v>
      </c>
      <c r="Y154" s="55">
        <v>2927</v>
      </c>
      <c r="Z154" s="55"/>
      <c r="AA154" s="55"/>
      <c r="AB154" s="54"/>
      <c r="AC154" s="54"/>
      <c r="AD154" s="54"/>
    </row>
    <row r="155" spans="1:30" ht="18" customHeight="1" x14ac:dyDescent="0.3">
      <c r="A155" s="34">
        <v>2017</v>
      </c>
      <c r="B155" s="58" t="s">
        <v>75</v>
      </c>
      <c r="C155" s="59" t="s">
        <v>6175</v>
      </c>
      <c r="D155" s="58" t="s">
        <v>59</v>
      </c>
      <c r="E155" s="54">
        <f>IFERROR(MIN(PI_Bidders),0)</f>
        <v>7375</v>
      </c>
      <c r="F155" s="54">
        <f>IFERROR(MAX(PI_Bidders),0)</f>
        <v>9739</v>
      </c>
      <c r="G155" s="54">
        <f>IFERROR(AVERAGE(PI_Bidders),0)</f>
        <v>8653.4733333333334</v>
      </c>
      <c r="H155" s="55" t="str">
        <f>tbl_PI[[#This Row],[Item '#]]&amp;"     "&amp;tbl_PI[[#This Row],[Description]]&amp;"     ("&amp;tbl_PI[[#This Row],[Unit]]&amp;")"</f>
        <v>SPEC     400A DISTRIBUTION PANELBOARD 'PP5', 120/240V, 1-PHASE, 3 WIRE     (EA)</v>
      </c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>
        <v>7375</v>
      </c>
      <c r="U155" s="55">
        <v>9148.7000000000007</v>
      </c>
      <c r="V155" s="55">
        <v>9739</v>
      </c>
      <c r="W155" s="55">
        <v>8889.64</v>
      </c>
      <c r="X155" s="55">
        <v>8200</v>
      </c>
      <c r="Y155" s="55">
        <v>8568.5</v>
      </c>
      <c r="Z155" s="55"/>
      <c r="AA155" s="55"/>
      <c r="AB155" s="54"/>
      <c r="AC155" s="54"/>
      <c r="AD155" s="54"/>
    </row>
    <row r="156" spans="1:30" ht="18" customHeight="1" x14ac:dyDescent="0.3">
      <c r="A156" s="34">
        <v>2017</v>
      </c>
      <c r="B156" s="58" t="s">
        <v>75</v>
      </c>
      <c r="C156" s="59" t="s">
        <v>6176</v>
      </c>
      <c r="D156" s="58" t="s">
        <v>59</v>
      </c>
      <c r="E156" s="54">
        <f>IFERROR(MIN(PI_Bidders),0)</f>
        <v>1550</v>
      </c>
      <c r="F156" s="54">
        <f>IFERROR(MAX(PI_Bidders),0)</f>
        <v>2824</v>
      </c>
      <c r="G156" s="54">
        <f>IFERROR(AVERAGE(PI_Bidders),0)</f>
        <v>2327.5450000000001</v>
      </c>
      <c r="H156" s="55" t="str">
        <f>tbl_PI[[#This Row],[Item '#]]&amp;"     "&amp;tbl_PI[[#This Row],[Description]]&amp;"     ("&amp;tbl_PI[[#This Row],[Unit]]&amp;")"</f>
        <v>SPEC     400A CT CABINET     (EA)</v>
      </c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>
        <v>1875</v>
      </c>
      <c r="U156" s="55">
        <v>2653.2</v>
      </c>
      <c r="V156" s="55">
        <v>2824</v>
      </c>
      <c r="W156" s="55">
        <v>2578.0700000000002</v>
      </c>
      <c r="X156" s="55">
        <v>1550</v>
      </c>
      <c r="Y156" s="55">
        <v>2485</v>
      </c>
      <c r="Z156" s="55"/>
      <c r="AA156" s="55"/>
      <c r="AB156" s="54"/>
      <c r="AC156" s="54"/>
      <c r="AD156" s="54"/>
    </row>
    <row r="157" spans="1:30" ht="18" customHeight="1" x14ac:dyDescent="0.3">
      <c r="A157" s="34">
        <v>2017</v>
      </c>
      <c r="B157" s="58" t="s">
        <v>75</v>
      </c>
      <c r="C157" s="59" t="s">
        <v>6173</v>
      </c>
      <c r="D157" s="58" t="s">
        <v>59</v>
      </c>
      <c r="E157" s="54">
        <f>IFERROR(MIN(PI_Bidders),0)</f>
        <v>275</v>
      </c>
      <c r="F157" s="54">
        <f>IFERROR(MAX(PI_Bidders),0)</f>
        <v>685</v>
      </c>
      <c r="G157" s="54">
        <f>IFERROR(AVERAGE(PI_Bidders),0)</f>
        <v>567.71333333333325</v>
      </c>
      <c r="H157" s="55" t="str">
        <f>tbl_PI[[#This Row],[Item '#]]&amp;"     "&amp;tbl_PI[[#This Row],[Description]]&amp;"     ("&amp;tbl_PI[[#This Row],[Unit]]&amp;")"</f>
        <v>SPEC     200A METER ENCLOSURE     (EA)</v>
      </c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>
        <v>575</v>
      </c>
      <c r="U157" s="55">
        <v>643.5</v>
      </c>
      <c r="V157" s="55">
        <v>685</v>
      </c>
      <c r="W157" s="55">
        <v>625.28</v>
      </c>
      <c r="X157" s="55">
        <v>275</v>
      </c>
      <c r="Y157" s="55">
        <v>602.5</v>
      </c>
      <c r="Z157" s="55"/>
      <c r="AA157" s="55"/>
      <c r="AB157" s="54"/>
      <c r="AC157" s="54"/>
      <c r="AD157" s="54"/>
    </row>
    <row r="158" spans="1:30" ht="18" customHeight="1" x14ac:dyDescent="0.3">
      <c r="A158" s="34">
        <v>2017</v>
      </c>
      <c r="B158" s="58" t="s">
        <v>75</v>
      </c>
      <c r="C158" s="59" t="s">
        <v>6177</v>
      </c>
      <c r="D158" s="58" t="s">
        <v>59</v>
      </c>
      <c r="E158" s="54">
        <f>IFERROR(MIN(PI_Bidders),0)</f>
        <v>900</v>
      </c>
      <c r="F158" s="54">
        <f>IFERROR(MAX(PI_Bidders),0)</f>
        <v>6920</v>
      </c>
      <c r="G158" s="54">
        <f>IFERROR(AVERAGE(PI_Bidders),0)</f>
        <v>5221.0683333333336</v>
      </c>
      <c r="H158" s="55" t="str">
        <f>tbl_PI[[#This Row],[Item '#]]&amp;"     "&amp;tbl_PI[[#This Row],[Description]]&amp;"     ("&amp;tbl_PI[[#This Row],[Unit]]&amp;")"</f>
        <v>SPEC     UTILITY TRANSFORMER PAD     (EA)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>
        <v>4600</v>
      </c>
      <c r="U158" s="55">
        <v>6501</v>
      </c>
      <c r="V158" s="55">
        <v>6920</v>
      </c>
      <c r="W158" s="55">
        <v>6316.91</v>
      </c>
      <c r="X158" s="55">
        <v>900</v>
      </c>
      <c r="Y158" s="55">
        <v>6088.5</v>
      </c>
      <c r="Z158" s="55"/>
      <c r="AA158" s="55"/>
      <c r="AB158" s="54"/>
      <c r="AC158" s="54"/>
      <c r="AD158" s="54"/>
    </row>
    <row r="159" spans="1:30" ht="18" customHeight="1" x14ac:dyDescent="0.3">
      <c r="A159" s="34">
        <v>2017</v>
      </c>
      <c r="B159" s="58" t="s">
        <v>75</v>
      </c>
      <c r="C159" s="59" t="s">
        <v>6178</v>
      </c>
      <c r="D159" s="58" t="s">
        <v>59</v>
      </c>
      <c r="E159" s="54">
        <f>IFERROR(MIN(PI_Bidders),0)</f>
        <v>670</v>
      </c>
      <c r="F159" s="54">
        <f>IFERROR(MAX(PI_Bidders),0)</f>
        <v>849</v>
      </c>
      <c r="G159" s="54">
        <f>IFERROR(AVERAGE(PI_Bidders),0)</f>
        <v>769.73666666666668</v>
      </c>
      <c r="H159" s="55" t="str">
        <f>tbl_PI[[#This Row],[Item '#]]&amp;"     "&amp;tbl_PI[[#This Row],[Description]]&amp;"     ("&amp;tbl_PI[[#This Row],[Unit]]&amp;")"</f>
        <v>SPEC     GROUNDING     (EA)</v>
      </c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>
        <v>670</v>
      </c>
      <c r="U159" s="55">
        <v>797.5</v>
      </c>
      <c r="V159" s="55">
        <v>849</v>
      </c>
      <c r="W159" s="55">
        <v>774.92</v>
      </c>
      <c r="X159" s="55">
        <v>780</v>
      </c>
      <c r="Y159" s="55">
        <v>747</v>
      </c>
      <c r="Z159" s="55"/>
      <c r="AA159" s="55"/>
      <c r="AB159" s="54"/>
      <c r="AC159" s="54"/>
      <c r="AD159" s="54"/>
    </row>
    <row r="160" spans="1:30" ht="18" customHeight="1" x14ac:dyDescent="0.3">
      <c r="A160" s="34">
        <v>2017</v>
      </c>
      <c r="B160" s="58" t="s">
        <v>75</v>
      </c>
      <c r="C160" s="59" t="s">
        <v>6179</v>
      </c>
      <c r="D160" s="58" t="s">
        <v>59</v>
      </c>
      <c r="E160" s="54">
        <f>IFERROR(MIN(PI_Bidders),0)</f>
        <v>850</v>
      </c>
      <c r="F160" s="54">
        <f>IFERROR(MAX(PI_Bidders),0)</f>
        <v>1427</v>
      </c>
      <c r="G160" s="54">
        <f>IFERROR(AVERAGE(PI_Bidders),0)</f>
        <v>1191.9716666666666</v>
      </c>
      <c r="H160" s="55" t="str">
        <f>tbl_PI[[#This Row],[Item '#]]&amp;"     "&amp;tbl_PI[[#This Row],[Description]]&amp;"     ("&amp;tbl_PI[[#This Row],[Unit]]&amp;")"</f>
        <v>SPEC     UNISTRUT FRAME FOR ELECTRICAL DISTRIBUTION EQUIPMENT     (EA)</v>
      </c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>
        <v>975</v>
      </c>
      <c r="U160" s="55">
        <v>1340.9</v>
      </c>
      <c r="V160" s="55">
        <v>1427</v>
      </c>
      <c r="W160" s="55">
        <v>1302.93</v>
      </c>
      <c r="X160" s="55">
        <v>850</v>
      </c>
      <c r="Y160" s="55">
        <v>1256</v>
      </c>
      <c r="Z160" s="55"/>
      <c r="AA160" s="55"/>
      <c r="AB160" s="54"/>
      <c r="AC160" s="54"/>
      <c r="AD160" s="54"/>
    </row>
    <row r="161" spans="1:30" ht="18" customHeight="1" x14ac:dyDescent="0.3">
      <c r="A161" s="34">
        <v>2017</v>
      </c>
      <c r="B161" s="58" t="s">
        <v>75</v>
      </c>
      <c r="C161" s="59" t="s">
        <v>6180</v>
      </c>
      <c r="D161" s="58" t="s">
        <v>59</v>
      </c>
      <c r="E161" s="54">
        <f>IFERROR(MIN(PI_Bidders),0)</f>
        <v>3300</v>
      </c>
      <c r="F161" s="54">
        <f>IFERROR(MAX(PI_Bidders),0)</f>
        <v>4393</v>
      </c>
      <c r="G161" s="54">
        <f>IFERROR(AVERAGE(PI_Bidders),0)</f>
        <v>3832.6716666666666</v>
      </c>
      <c r="H161" s="55" t="str">
        <f>tbl_PI[[#This Row],[Item '#]]&amp;"     "&amp;tbl_PI[[#This Row],[Description]]&amp;"     ("&amp;tbl_PI[[#This Row],[Unit]]&amp;")"</f>
        <v>SPEC     WWTP LIFT STATION     (EA)</v>
      </c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>
        <v>3300</v>
      </c>
      <c r="U161" s="55">
        <v>4127.2</v>
      </c>
      <c r="V161" s="55">
        <v>4393</v>
      </c>
      <c r="W161" s="55">
        <v>4010.33</v>
      </c>
      <c r="X161" s="55">
        <v>3300</v>
      </c>
      <c r="Y161" s="55">
        <v>3865.5</v>
      </c>
      <c r="Z161" s="55"/>
      <c r="AA161" s="55"/>
      <c r="AB161" s="54"/>
      <c r="AC161" s="54"/>
      <c r="AD161" s="54"/>
    </row>
    <row r="162" spans="1:30" ht="18" customHeight="1" x14ac:dyDescent="0.3">
      <c r="A162" s="34">
        <v>2017</v>
      </c>
      <c r="B162" s="58" t="s">
        <v>75</v>
      </c>
      <c r="C162" s="59" t="s">
        <v>6181</v>
      </c>
      <c r="D162" s="58" t="s">
        <v>12</v>
      </c>
      <c r="E162" s="54">
        <f>IFERROR(MIN(PI_Bidders),0)</f>
        <v>5.85</v>
      </c>
      <c r="F162" s="54">
        <f>IFERROR(MAX(PI_Bidders),0)</f>
        <v>11.85</v>
      </c>
      <c r="G162" s="54">
        <f>IFERROR(AVERAGE(PI_Bidders),0)</f>
        <v>7.503333333333333</v>
      </c>
      <c r="H162" s="55" t="str">
        <f>tbl_PI[[#This Row],[Item '#]]&amp;"     "&amp;tbl_PI[[#This Row],[Description]]&amp;"     ("&amp;tbl_PI[[#This Row],[Unit]]&amp;")"</f>
        <v>SPEC     4" SCHEDULE 40 PVC CONDUIT     (LF)</v>
      </c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>
        <v>5.85</v>
      </c>
      <c r="U162" s="55">
        <v>7.01</v>
      </c>
      <c r="V162" s="55">
        <v>7</v>
      </c>
      <c r="W162" s="55">
        <v>6.81</v>
      </c>
      <c r="X162" s="55">
        <v>11.85</v>
      </c>
      <c r="Y162" s="55">
        <v>6.5</v>
      </c>
      <c r="Z162" s="55"/>
      <c r="AA162" s="55"/>
      <c r="AB162" s="54"/>
      <c r="AC162" s="54"/>
      <c r="AD162" s="54"/>
    </row>
    <row r="163" spans="1:30" ht="18" customHeight="1" x14ac:dyDescent="0.3">
      <c r="A163" s="34">
        <v>2017</v>
      </c>
      <c r="B163" s="58" t="s">
        <v>75</v>
      </c>
      <c r="C163" s="59" t="s">
        <v>6182</v>
      </c>
      <c r="D163" s="58" t="s">
        <v>12</v>
      </c>
      <c r="E163" s="54">
        <f>IFERROR(MIN(PI_Bidders),0)</f>
        <v>3.9</v>
      </c>
      <c r="F163" s="54">
        <f>IFERROR(MAX(PI_Bidders),0)</f>
        <v>7.3</v>
      </c>
      <c r="G163" s="54">
        <f>IFERROR(AVERAGE(PI_Bidders),0)</f>
        <v>4.9466666666666663</v>
      </c>
      <c r="H163" s="55" t="str">
        <f>tbl_PI[[#This Row],[Item '#]]&amp;"     "&amp;tbl_PI[[#This Row],[Description]]&amp;"     ("&amp;tbl_PI[[#This Row],[Unit]]&amp;")"</f>
        <v>SPEC     2" SCHEDULE 40 PVC CONDUIT     (LF)</v>
      </c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>
        <v>3.9</v>
      </c>
      <c r="U163" s="55">
        <v>4.55</v>
      </c>
      <c r="V163" s="55">
        <v>5</v>
      </c>
      <c r="W163" s="55">
        <v>4.43</v>
      </c>
      <c r="X163" s="55">
        <v>7.3</v>
      </c>
      <c r="Y163" s="55">
        <v>4.5</v>
      </c>
      <c r="Z163" s="55"/>
      <c r="AA163" s="55"/>
      <c r="AB163" s="54"/>
      <c r="AC163" s="54"/>
      <c r="AD163" s="54"/>
    </row>
    <row r="164" spans="1:30" ht="18" customHeight="1" x14ac:dyDescent="0.3">
      <c r="A164" s="34">
        <v>2017</v>
      </c>
      <c r="B164" s="58" t="s">
        <v>75</v>
      </c>
      <c r="C164" s="59" t="s">
        <v>6183</v>
      </c>
      <c r="D164" s="58" t="s">
        <v>12</v>
      </c>
      <c r="E164" s="54">
        <f>IFERROR(MIN(PI_Bidders),0)</f>
        <v>13.6</v>
      </c>
      <c r="F164" s="54">
        <f>IFERROR(MAX(PI_Bidders),0)</f>
        <v>19</v>
      </c>
      <c r="G164" s="54">
        <f>IFERROR(AVERAGE(PI_Bidders),0)</f>
        <v>16.246666666666666</v>
      </c>
      <c r="H164" s="55" t="str">
        <f>tbl_PI[[#This Row],[Item '#]]&amp;"     "&amp;tbl_PI[[#This Row],[Description]]&amp;"     ("&amp;tbl_PI[[#This Row],[Unit]]&amp;")"</f>
        <v>SPEC     500 KCMIL COPPER CONDUCTOR     (LF)</v>
      </c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>
        <v>14</v>
      </c>
      <c r="U164" s="55">
        <v>17.440000000000001</v>
      </c>
      <c r="V164" s="55">
        <v>19</v>
      </c>
      <c r="W164" s="55">
        <v>16.940000000000001</v>
      </c>
      <c r="X164" s="55">
        <v>13.6</v>
      </c>
      <c r="Y164" s="55">
        <v>16.5</v>
      </c>
      <c r="Z164" s="55"/>
      <c r="AA164" s="55"/>
      <c r="AB164" s="54"/>
      <c r="AC164" s="54"/>
      <c r="AD164" s="54"/>
    </row>
    <row r="165" spans="1:30" ht="18" customHeight="1" x14ac:dyDescent="0.3">
      <c r="A165" s="34">
        <v>2017</v>
      </c>
      <c r="B165" s="58" t="s">
        <v>75</v>
      </c>
      <c r="C165" s="59" t="s">
        <v>6184</v>
      </c>
      <c r="D165" s="58" t="s">
        <v>12</v>
      </c>
      <c r="E165" s="54">
        <f>IFERROR(MIN(PI_Bidders),0)</f>
        <v>10.25</v>
      </c>
      <c r="F165" s="54">
        <f>IFERROR(MAX(PI_Bidders),0)</f>
        <v>14</v>
      </c>
      <c r="G165" s="54">
        <f>IFERROR(AVERAGE(PI_Bidders),0)</f>
        <v>12.025</v>
      </c>
      <c r="H165" s="55" t="str">
        <f>tbl_PI[[#This Row],[Item '#]]&amp;"     "&amp;tbl_PI[[#This Row],[Description]]&amp;"     ("&amp;tbl_PI[[#This Row],[Unit]]&amp;")"</f>
        <v>SPEC     350 KCMIL COPPER CONDUCTOR     (LF)</v>
      </c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>
        <v>10.25</v>
      </c>
      <c r="U165" s="55">
        <v>12.88</v>
      </c>
      <c r="V165" s="55">
        <v>14</v>
      </c>
      <c r="W165" s="55">
        <v>12.52</v>
      </c>
      <c r="X165" s="55">
        <v>10.5</v>
      </c>
      <c r="Y165" s="55">
        <v>12</v>
      </c>
      <c r="Z165" s="55"/>
      <c r="AA165" s="55"/>
      <c r="AB165" s="54"/>
      <c r="AC165" s="54"/>
      <c r="AD165" s="54"/>
    </row>
    <row r="166" spans="1:30" ht="18" customHeight="1" x14ac:dyDescent="0.3">
      <c r="A166" s="34">
        <v>2017</v>
      </c>
      <c r="B166" s="58" t="s">
        <v>75</v>
      </c>
      <c r="C166" s="59" t="s">
        <v>6185</v>
      </c>
      <c r="D166" s="58" t="s">
        <v>12</v>
      </c>
      <c r="E166" s="54">
        <f>IFERROR(MIN(PI_Bidders),0)</f>
        <v>6.3</v>
      </c>
      <c r="F166" s="54">
        <f>IFERROR(MAX(PI_Bidders),0)</f>
        <v>8</v>
      </c>
      <c r="G166" s="54">
        <f>IFERROR(AVERAGE(PI_Bidders),0)</f>
        <v>7.1183333333333332</v>
      </c>
      <c r="H166" s="55" t="str">
        <f>tbl_PI[[#This Row],[Item '#]]&amp;"     "&amp;tbl_PI[[#This Row],[Description]]&amp;"     ("&amp;tbl_PI[[#This Row],[Unit]]&amp;")"</f>
        <v>SPEC     #4/0 COPPER CONDUCTOR     (LF)</v>
      </c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>
        <v>6.55</v>
      </c>
      <c r="U166" s="55">
        <v>7.54</v>
      </c>
      <c r="V166" s="55">
        <v>8</v>
      </c>
      <c r="W166" s="55">
        <v>7.32</v>
      </c>
      <c r="X166" s="55">
        <v>6.3</v>
      </c>
      <c r="Y166" s="55">
        <v>7</v>
      </c>
      <c r="Z166" s="55"/>
      <c r="AA166" s="55"/>
      <c r="AB166" s="54"/>
      <c r="AC166" s="54"/>
      <c r="AD166" s="54"/>
    </row>
    <row r="167" spans="1:30" ht="18" customHeight="1" x14ac:dyDescent="0.3">
      <c r="A167" s="34">
        <v>2017</v>
      </c>
      <c r="B167" s="58" t="s">
        <v>75</v>
      </c>
      <c r="C167" s="59" t="s">
        <v>6186</v>
      </c>
      <c r="D167" s="58" t="s">
        <v>12</v>
      </c>
      <c r="E167" s="54">
        <f>IFERROR(MIN(PI_Bidders),0)</f>
        <v>5.5</v>
      </c>
      <c r="F167" s="54">
        <f>IFERROR(MAX(PI_Bidders),0)</f>
        <v>7</v>
      </c>
      <c r="G167" s="54">
        <f>IFERROR(AVERAGE(PI_Bidders),0)</f>
        <v>6.3516666666666666</v>
      </c>
      <c r="H167" s="55" t="str">
        <f>tbl_PI[[#This Row],[Item '#]]&amp;"     "&amp;tbl_PI[[#This Row],[Description]]&amp;"     ("&amp;tbl_PI[[#This Row],[Unit]]&amp;")"</f>
        <v>SPEC     #3/0 COPPER CONDUCTOR     (LF)</v>
      </c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>
        <v>5.55</v>
      </c>
      <c r="U167" s="55">
        <v>6.88</v>
      </c>
      <c r="V167" s="55">
        <v>7</v>
      </c>
      <c r="W167" s="55">
        <v>6.68</v>
      </c>
      <c r="X167" s="55">
        <v>5.5</v>
      </c>
      <c r="Y167" s="55">
        <v>6.5</v>
      </c>
      <c r="Z167" s="55"/>
      <c r="AA167" s="55"/>
      <c r="AB167" s="54"/>
      <c r="AC167" s="54"/>
      <c r="AD167" s="54"/>
    </row>
    <row r="168" spans="1:30" ht="18" customHeight="1" x14ac:dyDescent="0.3">
      <c r="A168" s="34">
        <v>2017</v>
      </c>
      <c r="B168" s="58" t="s">
        <v>75</v>
      </c>
      <c r="C168" s="59" t="s">
        <v>6187</v>
      </c>
      <c r="D168" s="58" t="s">
        <v>12</v>
      </c>
      <c r="E168" s="54">
        <f>IFERROR(MIN(PI_Bidders),0)</f>
        <v>4.5</v>
      </c>
      <c r="F168" s="54">
        <f>IFERROR(MAX(PI_Bidders),0)</f>
        <v>6</v>
      </c>
      <c r="G168" s="54">
        <f>IFERROR(AVERAGE(PI_Bidders),0)</f>
        <v>5.416666666666667</v>
      </c>
      <c r="H168" s="55" t="str">
        <f>tbl_PI[[#This Row],[Item '#]]&amp;"     "&amp;tbl_PI[[#This Row],[Description]]&amp;"     ("&amp;tbl_PI[[#This Row],[Unit]]&amp;")"</f>
        <v>SPEC     #2/0 COPPER CONDUCTOR     (LF)</v>
      </c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>
        <v>4.5</v>
      </c>
      <c r="U168" s="55">
        <v>5.83</v>
      </c>
      <c r="V168" s="55">
        <v>6</v>
      </c>
      <c r="W168" s="55">
        <v>5.67</v>
      </c>
      <c r="X168" s="55">
        <v>5</v>
      </c>
      <c r="Y168" s="55">
        <v>5.5</v>
      </c>
      <c r="Z168" s="55"/>
      <c r="AA168" s="55"/>
      <c r="AB168" s="54"/>
      <c r="AC168" s="54"/>
      <c r="AD168" s="54"/>
    </row>
    <row r="169" spans="1:30" ht="18" customHeight="1" x14ac:dyDescent="0.3">
      <c r="A169" s="34">
        <v>2017</v>
      </c>
      <c r="B169" s="58" t="s">
        <v>75</v>
      </c>
      <c r="C169" s="59" t="s">
        <v>6188</v>
      </c>
      <c r="D169" s="58" t="s">
        <v>12</v>
      </c>
      <c r="E169" s="54">
        <f>IFERROR(MIN(PI_Bidders),0)</f>
        <v>4</v>
      </c>
      <c r="F169" s="54">
        <f>IFERROR(MAX(PI_Bidders),0)</f>
        <v>5</v>
      </c>
      <c r="G169" s="54">
        <f>IFERROR(AVERAGE(PI_Bidders),0)</f>
        <v>4.4416666666666664</v>
      </c>
      <c r="H169" s="55" t="str">
        <f>tbl_PI[[#This Row],[Item '#]]&amp;"     "&amp;tbl_PI[[#This Row],[Description]]&amp;"     ("&amp;tbl_PI[[#This Row],[Unit]]&amp;")"</f>
        <v>SPEC     #1/0 COPPER CONDUCTOR     (LF)</v>
      </c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>
        <v>4</v>
      </c>
      <c r="U169" s="55">
        <v>4.6399999999999997</v>
      </c>
      <c r="V169" s="55">
        <v>5</v>
      </c>
      <c r="W169" s="55">
        <v>4.51</v>
      </c>
      <c r="X169" s="55">
        <v>4</v>
      </c>
      <c r="Y169" s="55">
        <v>4.5</v>
      </c>
      <c r="Z169" s="55"/>
      <c r="AA169" s="55"/>
      <c r="AB169" s="54"/>
      <c r="AC169" s="54"/>
      <c r="AD169" s="54"/>
    </row>
    <row r="170" spans="1:30" ht="18" customHeight="1" x14ac:dyDescent="0.3">
      <c r="A170" s="34">
        <v>2017</v>
      </c>
      <c r="B170" s="58" t="s">
        <v>75</v>
      </c>
      <c r="C170" s="59" t="s">
        <v>6189</v>
      </c>
      <c r="D170" s="58" t="s">
        <v>12</v>
      </c>
      <c r="E170" s="54">
        <f>IFERROR(MIN(PI_Bidders),0)</f>
        <v>2</v>
      </c>
      <c r="F170" s="54">
        <f>IFERROR(MAX(PI_Bidders),0)</f>
        <v>3</v>
      </c>
      <c r="G170" s="54">
        <f>IFERROR(AVERAGE(PI_Bidders),0)</f>
        <v>2.5416666666666665</v>
      </c>
      <c r="H170" s="55" t="str">
        <f>tbl_PI[[#This Row],[Item '#]]&amp;"     "&amp;tbl_PI[[#This Row],[Description]]&amp;"     ("&amp;tbl_PI[[#This Row],[Unit]]&amp;")"</f>
        <v>SPEC     #4 COPPER CONDUCTOR     (LF)</v>
      </c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>
        <v>2</v>
      </c>
      <c r="U170" s="55">
        <v>2.79</v>
      </c>
      <c r="V170" s="55">
        <v>3</v>
      </c>
      <c r="W170" s="55">
        <v>2.71</v>
      </c>
      <c r="X170" s="55">
        <v>2.25</v>
      </c>
      <c r="Y170" s="55">
        <v>2.5</v>
      </c>
      <c r="Z170" s="55"/>
      <c r="AA170" s="55"/>
      <c r="AB170" s="54"/>
      <c r="AC170" s="54"/>
      <c r="AD170" s="54"/>
    </row>
    <row r="171" spans="1:30" ht="18" customHeight="1" x14ac:dyDescent="0.3">
      <c r="A171" s="34">
        <v>2017</v>
      </c>
      <c r="B171" s="58" t="s">
        <v>75</v>
      </c>
      <c r="C171" s="59" t="s">
        <v>6190</v>
      </c>
      <c r="D171" s="58" t="s">
        <v>12</v>
      </c>
      <c r="E171" s="54">
        <f>IFERROR(MIN(PI_Bidders),0)</f>
        <v>1.5</v>
      </c>
      <c r="F171" s="54">
        <f>IFERROR(MAX(PI_Bidders),0)</f>
        <v>2.09</v>
      </c>
      <c r="G171" s="54">
        <f>IFERROR(AVERAGE(PI_Bidders),0)</f>
        <v>1.9033333333333333</v>
      </c>
      <c r="H171" s="55" t="str">
        <f>tbl_PI[[#This Row],[Item '#]]&amp;"     "&amp;tbl_PI[[#This Row],[Description]]&amp;"     ("&amp;tbl_PI[[#This Row],[Unit]]&amp;")"</f>
        <v>SPEC     #6 COPPER CONDUCTOR     (LF)</v>
      </c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>
        <v>1.5</v>
      </c>
      <c r="U171" s="55">
        <v>2.09</v>
      </c>
      <c r="V171" s="55">
        <v>2</v>
      </c>
      <c r="W171" s="55">
        <v>2.0299999999999998</v>
      </c>
      <c r="X171" s="55">
        <v>1.8</v>
      </c>
      <c r="Y171" s="55">
        <v>2</v>
      </c>
      <c r="Z171" s="55"/>
      <c r="AA171" s="55"/>
      <c r="AB171" s="54"/>
      <c r="AC171" s="54"/>
      <c r="AD171" s="54"/>
    </row>
    <row r="172" spans="1:30" ht="18" customHeight="1" x14ac:dyDescent="0.3">
      <c r="A172" s="34">
        <v>2017</v>
      </c>
      <c r="B172" s="58" t="s">
        <v>75</v>
      </c>
      <c r="C172" s="59" t="s">
        <v>6191</v>
      </c>
      <c r="D172" s="58" t="s">
        <v>59</v>
      </c>
      <c r="E172" s="54">
        <f>IFERROR(MIN(PI_Bidders),0)</f>
        <v>500</v>
      </c>
      <c r="F172" s="54">
        <f>IFERROR(MAX(PI_Bidders),0)</f>
        <v>1376</v>
      </c>
      <c r="G172" s="54">
        <f>IFERROR(AVERAGE(PI_Bidders),0)</f>
        <v>1114.1499999999999</v>
      </c>
      <c r="H172" s="55" t="str">
        <f>tbl_PI[[#This Row],[Item '#]]&amp;"     "&amp;tbl_PI[[#This Row],[Description]]&amp;"     ("&amp;tbl_PI[[#This Row],[Unit]]&amp;")"</f>
        <v>SPEC      Power Pedestal - Installation and Foundation     (EA)</v>
      </c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>
        <v>1050</v>
      </c>
      <c r="U172" s="55">
        <v>1292.5</v>
      </c>
      <c r="V172" s="55">
        <v>1376</v>
      </c>
      <c r="W172" s="55">
        <v>1255.9000000000001</v>
      </c>
      <c r="X172" s="55">
        <v>500</v>
      </c>
      <c r="Y172" s="55">
        <v>1210.5</v>
      </c>
      <c r="Z172" s="55"/>
      <c r="AA172" s="55"/>
      <c r="AB172" s="54"/>
      <c r="AC172" s="54"/>
      <c r="AD172" s="54"/>
    </row>
    <row r="173" spans="1:30" ht="18" customHeight="1" x14ac:dyDescent="0.3">
      <c r="A173" s="34">
        <v>2017</v>
      </c>
      <c r="B173" s="58" t="s">
        <v>75</v>
      </c>
      <c r="C173" s="59" t="s">
        <v>6192</v>
      </c>
      <c r="D173" s="58" t="s">
        <v>59</v>
      </c>
      <c r="E173" s="54">
        <f>IFERROR(MIN(PI_Bidders),0)</f>
        <v>90</v>
      </c>
      <c r="F173" s="54">
        <f>IFERROR(MAX(PI_Bidders),0)</f>
        <v>118</v>
      </c>
      <c r="G173" s="54">
        <f>IFERROR(AVERAGE(PI_Bidders),0)</f>
        <v>105.39666666666666</v>
      </c>
      <c r="H173" s="55" t="str">
        <f>tbl_PI[[#This Row],[Item '#]]&amp;"     "&amp;tbl_PI[[#This Row],[Description]]&amp;"     ("&amp;tbl_PI[[#This Row],[Unit]]&amp;")"</f>
        <v>SPEC     COPPER LUGS FOR TRANSFORMER     (EA)</v>
      </c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>
        <v>90</v>
      </c>
      <c r="U173" s="55">
        <v>106.7</v>
      </c>
      <c r="V173" s="55">
        <v>114</v>
      </c>
      <c r="W173" s="55">
        <v>103.68</v>
      </c>
      <c r="X173" s="55">
        <v>118</v>
      </c>
      <c r="Y173" s="55">
        <v>100</v>
      </c>
      <c r="Z173" s="55"/>
      <c r="AA173" s="55"/>
      <c r="AB173" s="54"/>
      <c r="AC173" s="54"/>
      <c r="AD173" s="54"/>
    </row>
    <row r="174" spans="1:30" ht="18" customHeight="1" x14ac:dyDescent="0.3">
      <c r="A174" s="34">
        <v>2017</v>
      </c>
      <c r="B174" s="58" t="s">
        <v>75</v>
      </c>
      <c r="C174" s="59" t="s">
        <v>6193</v>
      </c>
      <c r="D174" s="58" t="s">
        <v>9</v>
      </c>
      <c r="E174" s="54">
        <f>IFERROR(MIN(PI_Bidders),0)</f>
        <v>4250</v>
      </c>
      <c r="F174" s="54">
        <f>IFERROR(MAX(PI_Bidders),0)</f>
        <v>8900</v>
      </c>
      <c r="G174" s="54">
        <f>IFERROR(AVERAGE(PI_Bidders),0)</f>
        <v>5534.8383333333331</v>
      </c>
      <c r="H174" s="55" t="str">
        <f>tbl_PI[[#This Row],[Item '#]]&amp;"     "&amp;tbl_PI[[#This Row],[Description]]&amp;"     ("&amp;tbl_PI[[#This Row],[Unit]]&amp;")"</f>
        <v>SPEC     MISCELLANEOUS ELECTRICAL SUPPORTING HARDWARE     (LS)</v>
      </c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>
        <v>4250</v>
      </c>
      <c r="U174" s="55">
        <v>5049</v>
      </c>
      <c r="V174" s="55">
        <v>5375</v>
      </c>
      <c r="W174" s="55">
        <v>4906.03</v>
      </c>
      <c r="X174" s="55">
        <v>8900</v>
      </c>
      <c r="Y174" s="55">
        <v>4729</v>
      </c>
      <c r="Z174" s="55"/>
      <c r="AA174" s="55"/>
      <c r="AB174" s="54"/>
      <c r="AC174" s="54"/>
      <c r="AD174" s="54"/>
    </row>
    <row r="175" spans="1:30" ht="18" customHeight="1" x14ac:dyDescent="0.3">
      <c r="A175" s="34">
        <v>2017</v>
      </c>
      <c r="B175" s="58" t="s">
        <v>75</v>
      </c>
      <c r="C175" s="59" t="s">
        <v>6194</v>
      </c>
      <c r="D175" s="58" t="s">
        <v>9</v>
      </c>
      <c r="E175" s="54">
        <f>IFERROR(MIN(PI_Bidders),0)</f>
        <v>10161</v>
      </c>
      <c r="F175" s="54">
        <f>IFERROR(MAX(PI_Bidders),0)</f>
        <v>62844.5</v>
      </c>
      <c r="G175" s="54">
        <f>IFERROR(AVERAGE(PI_Bidders),0)</f>
        <v>23638.475000000002</v>
      </c>
      <c r="H175" s="55" t="str">
        <f>tbl_PI[[#This Row],[Item '#]]&amp;"     "&amp;tbl_PI[[#This Row],[Description]]&amp;"     ("&amp;tbl_PI[[#This Row],[Unit]]&amp;")"</f>
        <v>SPEC     Restroom - UG plumbing for sanitary drains and water.  Include Connections within 5' of building     (LS)</v>
      </c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>
        <v>11000</v>
      </c>
      <c r="U175" s="55">
        <v>11721.6</v>
      </c>
      <c r="V175" s="55">
        <v>10161</v>
      </c>
      <c r="W175" s="55">
        <v>11103.75</v>
      </c>
      <c r="X175" s="55">
        <v>35000</v>
      </c>
      <c r="Y175" s="55">
        <v>62844.5</v>
      </c>
      <c r="Z175" s="55"/>
      <c r="AA175" s="55"/>
      <c r="AB175" s="54"/>
      <c r="AC175" s="54"/>
      <c r="AD175" s="54"/>
    </row>
    <row r="176" spans="1:30" ht="18" customHeight="1" x14ac:dyDescent="0.3">
      <c r="A176" s="34">
        <v>2017</v>
      </c>
      <c r="B176" s="58" t="s">
        <v>75</v>
      </c>
      <c r="C176" s="59" t="s">
        <v>6195</v>
      </c>
      <c r="D176" s="58" t="s">
        <v>9</v>
      </c>
      <c r="E176" s="54">
        <f>IFERROR(MIN(PI_Bidders),0)</f>
        <v>4593.6000000000004</v>
      </c>
      <c r="F176" s="54">
        <f>IFERROR(MAX(PI_Bidders),0)</f>
        <v>44427</v>
      </c>
      <c r="G176" s="54">
        <f>IFERROR(AVERAGE(PI_Bidders),0)</f>
        <v>18468.141666666666</v>
      </c>
      <c r="H176" s="55" t="str">
        <f>tbl_PI[[#This Row],[Item '#]]&amp;"     "&amp;tbl_PI[[#This Row],[Description]]&amp;"     ("&amp;tbl_PI[[#This Row],[Unit]]&amp;")"</f>
        <v>SPEC     Supply and Install Laundry Equipment     (LS)</v>
      </c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>
        <v>24400</v>
      </c>
      <c r="U176" s="55">
        <v>4593.6000000000004</v>
      </c>
      <c r="V176" s="55">
        <v>44427</v>
      </c>
      <c r="W176" s="55">
        <v>11208.75</v>
      </c>
      <c r="X176" s="55">
        <v>9150</v>
      </c>
      <c r="Y176" s="55">
        <v>17029.5</v>
      </c>
      <c r="Z176" s="55"/>
      <c r="AA176" s="55"/>
      <c r="AB176" s="54"/>
      <c r="AC176" s="54"/>
      <c r="AD176" s="54"/>
    </row>
    <row r="177" spans="1:30" ht="18" customHeight="1" x14ac:dyDescent="0.3">
      <c r="A177" s="34">
        <v>2017</v>
      </c>
      <c r="B177" s="58">
        <v>614</v>
      </c>
      <c r="C177" s="59" t="s">
        <v>5042</v>
      </c>
      <c r="D177" s="58" t="s">
        <v>9</v>
      </c>
      <c r="E177" s="54">
        <f>IFERROR(MIN(PI_Bidders),0)</f>
        <v>4725</v>
      </c>
      <c r="F177" s="54">
        <f>IFERROR(MAX(PI_Bidders),0)</f>
        <v>11357.5</v>
      </c>
      <c r="G177" s="54">
        <f>IFERROR(AVERAGE(PI_Bidders),0)</f>
        <v>9179.0833333333339</v>
      </c>
      <c r="H177" s="55" t="str">
        <f>tbl_PI[[#This Row],[Item '#]]&amp;"     "&amp;tbl_PI[[#This Row],[Description]]&amp;"     ("&amp;tbl_PI[[#This Row],[Unit]]&amp;")"</f>
        <v>614     Maintenance of Traffic     (LS)</v>
      </c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>
        <v>10000</v>
      </c>
      <c r="U177" s="55">
        <v>9768</v>
      </c>
      <c r="V177" s="55">
        <v>11224</v>
      </c>
      <c r="W177" s="55">
        <v>4725</v>
      </c>
      <c r="X177" s="55">
        <v>8000</v>
      </c>
      <c r="Y177" s="55">
        <v>11357.5</v>
      </c>
      <c r="Z177" s="55"/>
      <c r="AA177" s="55"/>
      <c r="AB177" s="54"/>
      <c r="AC177" s="54"/>
      <c r="AD177" s="54"/>
    </row>
    <row r="178" spans="1:30" ht="18" customHeight="1" x14ac:dyDescent="0.3">
      <c r="A178" s="34">
        <v>2017</v>
      </c>
      <c r="B178" s="58">
        <v>619</v>
      </c>
      <c r="C178" s="59" t="s">
        <v>6196</v>
      </c>
      <c r="D178" s="58" t="s">
        <v>9</v>
      </c>
      <c r="E178" s="54">
        <f>IFERROR(MIN(PI_Bidders),0)</f>
        <v>1545</v>
      </c>
      <c r="F178" s="54">
        <f>IFERROR(MAX(PI_Bidders),0)</f>
        <v>32000</v>
      </c>
      <c r="G178" s="54">
        <f>IFERROR(AVERAGE(PI_Bidders),0)</f>
        <v>15966.521666666667</v>
      </c>
      <c r="H178" s="55" t="str">
        <f>tbl_PI[[#This Row],[Item '#]]&amp;"     "&amp;tbl_PI[[#This Row],[Description]]&amp;"     ("&amp;tbl_PI[[#This Row],[Unit]]&amp;")"</f>
        <v>619     (2) Field Offices     (LS)</v>
      </c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>
        <v>11500</v>
      </c>
      <c r="U178" s="55">
        <v>1953.6</v>
      </c>
      <c r="V178" s="55">
        <v>1545</v>
      </c>
      <c r="W178" s="55">
        <v>31750.53</v>
      </c>
      <c r="X178" s="55">
        <v>32000</v>
      </c>
      <c r="Y178" s="55">
        <v>17050</v>
      </c>
      <c r="Z178" s="55"/>
      <c r="AA178" s="55"/>
      <c r="AB178" s="54"/>
      <c r="AC178" s="54"/>
      <c r="AD178" s="54"/>
    </row>
    <row r="179" spans="1:30" ht="18" customHeight="1" x14ac:dyDescent="0.3">
      <c r="A179" s="34">
        <v>2017</v>
      </c>
      <c r="B179" s="58">
        <v>623</v>
      </c>
      <c r="C179" s="59" t="s">
        <v>52</v>
      </c>
      <c r="D179" s="58" t="s">
        <v>9</v>
      </c>
      <c r="E179" s="54">
        <f>IFERROR(MIN(PI_Bidders),0)</f>
        <v>6440</v>
      </c>
      <c r="F179" s="54">
        <f>IFERROR(MAX(PI_Bidders),0)</f>
        <v>35000</v>
      </c>
      <c r="G179" s="54">
        <f>IFERROR(AVERAGE(PI_Bidders),0)</f>
        <v>25177.426666666666</v>
      </c>
      <c r="H179" s="55" t="str">
        <f>tbl_PI[[#This Row],[Item '#]]&amp;"     "&amp;tbl_PI[[#This Row],[Description]]&amp;"     ("&amp;tbl_PI[[#This Row],[Unit]]&amp;")"</f>
        <v>623     Construction Layout Stakes     (LS)</v>
      </c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>
        <v>35000</v>
      </c>
      <c r="U179" s="55">
        <v>9900</v>
      </c>
      <c r="V179" s="55">
        <v>6440</v>
      </c>
      <c r="W179" s="55">
        <v>33817.56</v>
      </c>
      <c r="X179" s="55">
        <v>35000</v>
      </c>
      <c r="Y179" s="55">
        <v>30907</v>
      </c>
      <c r="Z179" s="55"/>
      <c r="AA179" s="55"/>
      <c r="AB179" s="54"/>
      <c r="AC179" s="54"/>
      <c r="AD179" s="54"/>
    </row>
    <row r="180" spans="1:30" ht="18" customHeight="1" x14ac:dyDescent="0.3">
      <c r="A180" s="34">
        <v>2017</v>
      </c>
      <c r="B180" s="58">
        <v>624</v>
      </c>
      <c r="C180" s="59" t="s">
        <v>53</v>
      </c>
      <c r="D180" s="58" t="s">
        <v>9</v>
      </c>
      <c r="E180" s="54">
        <f>IFERROR(MIN(PI_Bidders),0)</f>
        <v>8800</v>
      </c>
      <c r="F180" s="54">
        <f>IFERROR(MAX(PI_Bidders),0)</f>
        <v>175921</v>
      </c>
      <c r="G180" s="54">
        <f>IFERROR(AVERAGE(PI_Bidders),0)</f>
        <v>70412.198333333334</v>
      </c>
      <c r="H180" s="55" t="str">
        <f>tbl_PI[[#This Row],[Item '#]]&amp;"     "&amp;tbl_PI[[#This Row],[Description]]&amp;"     ("&amp;tbl_PI[[#This Row],[Unit]]&amp;")"</f>
        <v>624     Mobilization     (LS)</v>
      </c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>
        <v>52000</v>
      </c>
      <c r="U180" s="55">
        <v>8800</v>
      </c>
      <c r="V180" s="55">
        <v>91474</v>
      </c>
      <c r="W180" s="55">
        <v>39278.19</v>
      </c>
      <c r="X180" s="55">
        <v>55000</v>
      </c>
      <c r="Y180" s="55">
        <v>175921</v>
      </c>
      <c r="Z180" s="55"/>
      <c r="AA180" s="55"/>
      <c r="AB180" s="54"/>
      <c r="AC180" s="54"/>
      <c r="AD180" s="54"/>
    </row>
    <row r="181" spans="1:30" ht="18" customHeight="1" x14ac:dyDescent="0.3">
      <c r="A181" s="34">
        <v>2017</v>
      </c>
      <c r="B181" s="58" t="s">
        <v>75</v>
      </c>
      <c r="C181" s="59" t="s">
        <v>6197</v>
      </c>
      <c r="D181" s="58" t="s">
        <v>12</v>
      </c>
      <c r="E181" s="54">
        <f>IFERROR(MIN(PI_Bidders),0)</f>
        <v>22</v>
      </c>
      <c r="F181" s="54">
        <f>IFERROR(MAX(PI_Bidders),0)</f>
        <v>78.540000000000006</v>
      </c>
      <c r="G181" s="54">
        <f>IFERROR(AVERAGE(PI_Bidders),0)</f>
        <v>52.76</v>
      </c>
      <c r="H181" s="55" t="str">
        <f>tbl_PI[[#This Row],[Item '#]]&amp;"     "&amp;tbl_PI[[#This Row],[Description]]&amp;"     ("&amp;tbl_PI[[#This Row],[Unit]]&amp;")"</f>
        <v>SPEC     Contingency #1 - Connection of existing Drainage Conduit (10' or smaller)     (LF)</v>
      </c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>
        <v>26</v>
      </c>
      <c r="U181" s="55">
        <v>78.540000000000006</v>
      </c>
      <c r="V181" s="55">
        <v>22</v>
      </c>
      <c r="W181" s="55">
        <v>77.02</v>
      </c>
      <c r="X181" s="55">
        <v>50</v>
      </c>
      <c r="Y181" s="55">
        <v>63</v>
      </c>
      <c r="Z181" s="55"/>
      <c r="AA181" s="55"/>
      <c r="AB181" s="54"/>
      <c r="AC181" s="54"/>
      <c r="AD181" s="54"/>
    </row>
    <row r="182" spans="1:30" ht="18" customHeight="1" x14ac:dyDescent="0.3">
      <c r="A182" s="34">
        <v>2017</v>
      </c>
      <c r="B182" s="58">
        <v>206</v>
      </c>
      <c r="C182" s="59" t="s">
        <v>6198</v>
      </c>
      <c r="D182" s="58" t="s">
        <v>21</v>
      </c>
      <c r="E182" s="54">
        <f>IFERROR(MIN(PI_Bidders),0)</f>
        <v>0</v>
      </c>
      <c r="F182" s="54">
        <f>IFERROR(MAX(PI_Bidders),0)</f>
        <v>68.48</v>
      </c>
      <c r="G182" s="54">
        <f>IFERROR(AVERAGE(PI_Bidders),0)</f>
        <v>27.776666666666667</v>
      </c>
      <c r="H182" s="55" t="str">
        <f>tbl_PI[[#This Row],[Item '#]]&amp;"     "&amp;tbl_PI[[#This Row],[Description]]&amp;"     ("&amp;tbl_PI[[#This Row],[Unit]]&amp;")"</f>
        <v>206     Cement Stabilized Roadway Subgrade, 12-inches deep     (SY)</v>
      </c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>
        <v>13</v>
      </c>
      <c r="U182" s="55">
        <v>68.48</v>
      </c>
      <c r="V182" s="55">
        <v>0</v>
      </c>
      <c r="W182" s="55">
        <v>27.68</v>
      </c>
      <c r="X182" s="55">
        <v>45</v>
      </c>
      <c r="Y182" s="55">
        <v>12.5</v>
      </c>
      <c r="Z182" s="55"/>
      <c r="AA182" s="55"/>
      <c r="AB182" s="54"/>
      <c r="AC182" s="54"/>
      <c r="AD182" s="54"/>
    </row>
    <row r="183" spans="1:30" ht="18" customHeight="1" x14ac:dyDescent="0.3">
      <c r="A183" s="34">
        <v>2017</v>
      </c>
      <c r="B183" s="58">
        <v>206</v>
      </c>
      <c r="C183" s="59" t="s">
        <v>5972</v>
      </c>
      <c r="D183" s="58" t="s">
        <v>9</v>
      </c>
      <c r="E183" s="54">
        <f>IFERROR(MIN(PI_Bidders),0)</f>
        <v>0</v>
      </c>
      <c r="F183" s="54">
        <f>IFERROR(MAX(PI_Bidders),0)</f>
        <v>8470</v>
      </c>
      <c r="G183" s="54">
        <f>IFERROR(AVERAGE(PI_Bidders),0)</f>
        <v>4109.8183333333336</v>
      </c>
      <c r="H183" s="55" t="str">
        <f>tbl_PI[[#This Row],[Item '#]]&amp;"     "&amp;tbl_PI[[#This Row],[Description]]&amp;"     ("&amp;tbl_PI[[#This Row],[Unit]]&amp;")"</f>
        <v>206     Mixture Design for Chemically Stabilized Soils     (LS)</v>
      </c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>
        <v>3250</v>
      </c>
      <c r="U183" s="55">
        <v>8470</v>
      </c>
      <c r="V183" s="55">
        <v>0</v>
      </c>
      <c r="W183" s="55">
        <v>4448.41</v>
      </c>
      <c r="X183" s="55">
        <v>5400</v>
      </c>
      <c r="Y183" s="55">
        <v>3090.5</v>
      </c>
      <c r="Z183" s="55"/>
      <c r="AA183" s="55"/>
      <c r="AB183" s="54"/>
      <c r="AC183" s="54"/>
      <c r="AD183" s="54"/>
    </row>
    <row r="184" spans="1:30" ht="18" customHeight="1" x14ac:dyDescent="0.3">
      <c r="A184" s="34">
        <v>2017</v>
      </c>
      <c r="B184" s="58">
        <v>206</v>
      </c>
      <c r="C184" s="59" t="s">
        <v>606</v>
      </c>
      <c r="D184" s="58" t="s">
        <v>21</v>
      </c>
      <c r="E184" s="54">
        <f>IFERROR(MIN(PI_Bidders),0)</f>
        <v>0</v>
      </c>
      <c r="F184" s="54">
        <f>IFERROR(MAX(PI_Bidders),0)</f>
        <v>10</v>
      </c>
      <c r="G184" s="54">
        <f>IFERROR(AVERAGE(PI_Bidders),0)</f>
        <v>2.5133333333333332</v>
      </c>
      <c r="H184" s="55" t="str">
        <f>tbl_PI[[#This Row],[Item '#]]&amp;"     "&amp;tbl_PI[[#This Row],[Description]]&amp;"     ("&amp;tbl_PI[[#This Row],[Unit]]&amp;")"</f>
        <v>206     Curing Coat     (SY)</v>
      </c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>
        <v>0.5</v>
      </c>
      <c r="U184" s="55">
        <v>10</v>
      </c>
      <c r="V184" s="55">
        <v>0</v>
      </c>
      <c r="W184" s="55">
        <v>0.33</v>
      </c>
      <c r="X184" s="55">
        <v>3.75</v>
      </c>
      <c r="Y184" s="55">
        <v>0.5</v>
      </c>
      <c r="Z184" s="55"/>
      <c r="AA184" s="55"/>
      <c r="AB184" s="54"/>
      <c r="AC184" s="54"/>
      <c r="AD184" s="54"/>
    </row>
    <row r="185" spans="1:30" ht="18" customHeight="1" x14ac:dyDescent="0.3">
      <c r="A185" s="34">
        <v>2017</v>
      </c>
      <c r="B185" s="58">
        <v>206</v>
      </c>
      <c r="C185" s="59" t="s">
        <v>600</v>
      </c>
      <c r="D185" s="58" t="s">
        <v>199</v>
      </c>
      <c r="E185" s="54">
        <f>IFERROR(MIN(PI_Bidders),0)</f>
        <v>0</v>
      </c>
      <c r="F185" s="54">
        <f>IFERROR(MAX(PI_Bidders),0)</f>
        <v>293.7</v>
      </c>
      <c r="G185" s="54">
        <f>IFERROR(AVERAGE(PI_Bidders),0)</f>
        <v>175.83333333333334</v>
      </c>
      <c r="H185" s="55" t="str">
        <f>tbl_PI[[#This Row],[Item '#]]&amp;"     "&amp;tbl_PI[[#This Row],[Description]]&amp;"     ("&amp;tbl_PI[[#This Row],[Unit]]&amp;")"</f>
        <v>206     Cement     (TON)</v>
      </c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>
        <v>160</v>
      </c>
      <c r="U185" s="55">
        <v>293.7</v>
      </c>
      <c r="V185" s="55">
        <v>0</v>
      </c>
      <c r="W185" s="55">
        <v>275.8</v>
      </c>
      <c r="X185" s="55">
        <v>171</v>
      </c>
      <c r="Y185" s="55">
        <v>154.5</v>
      </c>
      <c r="Z185" s="55"/>
      <c r="AA185" s="55"/>
      <c r="AB185" s="54"/>
      <c r="AC185" s="54"/>
      <c r="AD185" s="54"/>
    </row>
    <row r="186" spans="1:30" ht="18" customHeight="1" x14ac:dyDescent="0.3">
      <c r="A186" s="34">
        <v>2017</v>
      </c>
      <c r="B186" s="58">
        <v>411</v>
      </c>
      <c r="C186" s="59" t="s">
        <v>6199</v>
      </c>
      <c r="D186" s="58" t="s">
        <v>14</v>
      </c>
      <c r="E186" s="54">
        <f>IFERROR(MIN(PI_Bidders),0)</f>
        <v>0</v>
      </c>
      <c r="F186" s="54">
        <f>IFERROR(MAX(PI_Bidders),0)</f>
        <v>225</v>
      </c>
      <c r="G186" s="54">
        <f>IFERROR(AVERAGE(PI_Bidders),0)</f>
        <v>113.11500000000001</v>
      </c>
      <c r="H186" s="55" t="str">
        <f>tbl_PI[[#This Row],[Item '#]]&amp;"     "&amp;tbl_PI[[#This Row],[Description]]&amp;"     ("&amp;tbl_PI[[#This Row],[Unit]]&amp;")"</f>
        <v>411     3” thick Crushed Aggregate Shoulder     (CY)</v>
      </c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>
        <v>90</v>
      </c>
      <c r="U186" s="55">
        <v>107.8</v>
      </c>
      <c r="V186" s="55">
        <v>0</v>
      </c>
      <c r="W186" s="55">
        <v>107.89</v>
      </c>
      <c r="X186" s="55">
        <v>225</v>
      </c>
      <c r="Y186" s="55">
        <v>148</v>
      </c>
      <c r="Z186" s="55"/>
      <c r="AA186" s="55"/>
      <c r="AB186" s="54"/>
      <c r="AC186" s="54"/>
      <c r="AD186" s="54"/>
    </row>
    <row r="187" spans="1:30" ht="18" customHeight="1" x14ac:dyDescent="0.3">
      <c r="A187" s="34">
        <v>2017</v>
      </c>
      <c r="B187" s="58" t="s">
        <v>75</v>
      </c>
      <c r="C187" s="59" t="s">
        <v>6200</v>
      </c>
      <c r="D187" s="58" t="s">
        <v>12</v>
      </c>
      <c r="E187" s="54">
        <f>IFERROR(MIN(PI_Bidders),0)</f>
        <v>0</v>
      </c>
      <c r="F187" s="54">
        <f>IFERROR(MAX(PI_Bidders),0)</f>
        <v>465.45</v>
      </c>
      <c r="G187" s="54">
        <f>IFERROR(AVERAGE(PI_Bidders),0)</f>
        <v>109.88166666666666</v>
      </c>
      <c r="H187" s="55" t="str">
        <f>tbl_PI[[#This Row],[Item '#]]&amp;"     "&amp;tbl_PI[[#This Row],[Description]]&amp;"     ("&amp;tbl_PI[[#This Row],[Unit]]&amp;")"</f>
        <v>SPEC     Flush concrete curb at ADA RV lot     (LF)</v>
      </c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>
        <v>42</v>
      </c>
      <c r="U187" s="55">
        <v>465.45</v>
      </c>
      <c r="V187" s="55">
        <v>0</v>
      </c>
      <c r="W187" s="55">
        <v>54.84</v>
      </c>
      <c r="X187" s="55">
        <v>60</v>
      </c>
      <c r="Y187" s="55">
        <v>37</v>
      </c>
      <c r="Z187" s="55"/>
      <c r="AA187" s="55"/>
      <c r="AB187" s="54"/>
      <c r="AC187" s="54"/>
      <c r="AD187" s="54"/>
    </row>
    <row r="188" spans="1:30" ht="18" customHeight="1" x14ac:dyDescent="0.3">
      <c r="A188" s="34">
        <v>2017</v>
      </c>
      <c r="B188" s="52"/>
      <c r="C188" s="53" t="s">
        <v>6201</v>
      </c>
      <c r="D188" s="52" t="s">
        <v>59</v>
      </c>
      <c r="E188" s="54">
        <f>IFERROR(MIN(PI_Bidders),0)</f>
        <v>0</v>
      </c>
      <c r="F188" s="54">
        <f>IFERROR(MAX(PI_Bidders),0)</f>
        <v>800</v>
      </c>
      <c r="G188" s="54">
        <f>IFERROR(AVERAGE(PI_Bidders),0)</f>
        <v>460.45833333333331</v>
      </c>
      <c r="H188" s="55" t="str">
        <f>tbl_PI[[#This Row],[Item '#]]&amp;"     "&amp;tbl_PI[[#This Row],[Description]]&amp;"     ("&amp;tbl_PI[[#This Row],[Unit]]&amp;")"</f>
        <v xml:space="preserve">     Steel Plate. 1” thickness, 5’ x 8’ minimum size.  Placed, secured, and maintained during entire project     (EA)</v>
      </c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>
        <v>800</v>
      </c>
      <c r="U188" s="55">
        <v>381.7</v>
      </c>
      <c r="V188" s="55">
        <v>0</v>
      </c>
      <c r="W188" s="55">
        <v>556.04999999999995</v>
      </c>
      <c r="X188" s="55">
        <v>500</v>
      </c>
      <c r="Y188" s="55">
        <v>525</v>
      </c>
      <c r="Z188" s="55"/>
      <c r="AA188" s="55"/>
      <c r="AB188" s="54"/>
      <c r="AC188" s="54"/>
      <c r="AD188" s="54"/>
    </row>
    <row r="189" spans="1:30" ht="18" customHeight="1" x14ac:dyDescent="0.3">
      <c r="A189" s="34">
        <v>2017</v>
      </c>
      <c r="B189" s="52" t="s">
        <v>75</v>
      </c>
      <c r="C189" s="53" t="s">
        <v>6202</v>
      </c>
      <c r="D189" s="52" t="s">
        <v>9</v>
      </c>
      <c r="E189" s="54">
        <f>IFERROR(MIN(PI_Bidders),0)</f>
        <v>0</v>
      </c>
      <c r="F189" s="54">
        <f>IFERROR(MAX(PI_Bidders),0)</f>
        <v>5978.5</v>
      </c>
      <c r="G189" s="54">
        <f>IFERROR(AVERAGE(PI_Bidders),0)</f>
        <v>2293.835</v>
      </c>
      <c r="H189" s="55" t="str">
        <f>tbl_PI[[#This Row],[Item '#]]&amp;"     "&amp;tbl_PI[[#This Row],[Description]]&amp;"     ("&amp;tbl_PI[[#This Row],[Unit]]&amp;")"</f>
        <v>SPEC     Playground &amp; Swingset Demo - Remove and dispose of playground, swingset, and associated foundations     (LS)</v>
      </c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>
        <v>1500</v>
      </c>
      <c r="U189" s="55">
        <v>3053.6</v>
      </c>
      <c r="V189" s="55">
        <v>0</v>
      </c>
      <c r="W189" s="55">
        <v>1730.91</v>
      </c>
      <c r="X189" s="55">
        <v>1500</v>
      </c>
      <c r="Y189" s="55">
        <v>5978.5</v>
      </c>
      <c r="Z189" s="55"/>
      <c r="AA189" s="55"/>
      <c r="AB189" s="54"/>
      <c r="AC189" s="54"/>
      <c r="AD189" s="54"/>
    </row>
    <row r="190" spans="1:30" ht="18" customHeight="1" x14ac:dyDescent="0.3">
      <c r="A190" s="34">
        <v>2017</v>
      </c>
      <c r="B190" s="52" t="s">
        <v>75</v>
      </c>
      <c r="C190" s="53" t="s">
        <v>6203</v>
      </c>
      <c r="D190" s="52" t="s">
        <v>59</v>
      </c>
      <c r="E190" s="54">
        <f>IFERROR(MIN(PI_Bidders),0)</f>
        <v>0</v>
      </c>
      <c r="F190" s="54">
        <f>IFERROR(MAX(PI_Bidders),0)</f>
        <v>2000</v>
      </c>
      <c r="G190" s="54">
        <f>IFERROR(AVERAGE(PI_Bidders),0)</f>
        <v>724.60500000000002</v>
      </c>
      <c r="H190" s="55" t="str">
        <f>tbl_PI[[#This Row],[Item '#]]&amp;"     "&amp;tbl_PI[[#This Row],[Description]]&amp;"     ("&amp;tbl_PI[[#This Row],[Unit]]&amp;")"</f>
        <v>SPEC     Installation of owner purchased ADA fire ring with pin anchors     (EA)</v>
      </c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>
        <v>2000</v>
      </c>
      <c r="U190" s="55">
        <v>385</v>
      </c>
      <c r="V190" s="55">
        <v>0</v>
      </c>
      <c r="W190" s="55">
        <v>1094.6300000000001</v>
      </c>
      <c r="X190" s="55">
        <v>700</v>
      </c>
      <c r="Y190" s="55">
        <v>168</v>
      </c>
      <c r="Z190" s="55"/>
      <c r="AA190" s="55"/>
      <c r="AB190" s="54"/>
      <c r="AC190" s="54"/>
      <c r="AD190" s="54"/>
    </row>
    <row r="191" spans="1:30" ht="18" customHeight="1" x14ac:dyDescent="0.3">
      <c r="A191" s="34">
        <v>2017</v>
      </c>
      <c r="B191" s="52" t="s">
        <v>75</v>
      </c>
      <c r="C191" s="53" t="s">
        <v>6204</v>
      </c>
      <c r="D191" s="52" t="s">
        <v>12</v>
      </c>
      <c r="E191" s="54">
        <f>IFERROR(MIN(PI_Bidders),0)</f>
        <v>0</v>
      </c>
      <c r="F191" s="54">
        <f>IFERROR(MAX(PI_Bidders),0)</f>
        <v>20</v>
      </c>
      <c r="G191" s="54">
        <f>IFERROR(AVERAGE(PI_Bidders),0)</f>
        <v>12.073333333333332</v>
      </c>
      <c r="H191" s="55" t="str">
        <f>tbl_PI[[#This Row],[Item '#]]&amp;"     "&amp;tbl_PI[[#This Row],[Description]]&amp;"     ("&amp;tbl_PI[[#This Row],[Unit]]&amp;")"</f>
        <v>SPEC     Allowance #1, French Drain Complete - 4" Perforated Drain     (LF)</v>
      </c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>
        <v>15</v>
      </c>
      <c r="U191" s="55">
        <v>8.48</v>
      </c>
      <c r="V191" s="55">
        <v>0</v>
      </c>
      <c r="W191" s="55">
        <v>13.96</v>
      </c>
      <c r="X191" s="55">
        <v>20</v>
      </c>
      <c r="Y191" s="55">
        <v>15</v>
      </c>
      <c r="Z191" s="55"/>
      <c r="AA191" s="55"/>
      <c r="AB191" s="54"/>
      <c r="AC191" s="54"/>
      <c r="AD191" s="54"/>
    </row>
    <row r="192" spans="1:30" ht="18" customHeight="1" x14ac:dyDescent="0.3">
      <c r="A192" s="34">
        <v>2017</v>
      </c>
      <c r="B192" s="52">
        <v>205</v>
      </c>
      <c r="C192" s="53" t="s">
        <v>6205</v>
      </c>
      <c r="D192" s="52" t="s">
        <v>199</v>
      </c>
      <c r="E192" s="54">
        <f>IFERROR(MIN(PI_Bidders),0)</f>
        <v>0</v>
      </c>
      <c r="F192" s="54">
        <f>IFERROR(MAX(PI_Bidders),0)</f>
        <v>326.7</v>
      </c>
      <c r="G192" s="54">
        <f>IFERROR(AVERAGE(PI_Bidders),0)</f>
        <v>172.5683333333333</v>
      </c>
      <c r="H192" s="55" t="str">
        <f>tbl_PI[[#This Row],[Item '#]]&amp;"     "&amp;tbl_PI[[#This Row],[Description]]&amp;"     ("&amp;tbl_PI[[#This Row],[Unit]]&amp;")"</f>
        <v>205     Chemically stabilized embankment Contingency Qty. of LKD     (TON)</v>
      </c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>
        <v>170</v>
      </c>
      <c r="U192" s="55">
        <v>326.7</v>
      </c>
      <c r="V192" s="55">
        <v>0</v>
      </c>
      <c r="W192" s="55">
        <v>162.21</v>
      </c>
      <c r="X192" s="55">
        <v>180</v>
      </c>
      <c r="Y192" s="55">
        <v>196.5</v>
      </c>
      <c r="Z192" s="55"/>
      <c r="AA192" s="55"/>
      <c r="AB192" s="54"/>
      <c r="AC192" s="54"/>
      <c r="AD192" s="54"/>
    </row>
    <row r="193" spans="1:30" ht="18" customHeight="1" x14ac:dyDescent="0.3">
      <c r="A193" s="34">
        <v>2017</v>
      </c>
      <c r="B193" s="52" t="s">
        <v>75</v>
      </c>
      <c r="C193" s="53" t="s">
        <v>6206</v>
      </c>
      <c r="D193" s="52" t="s">
        <v>12</v>
      </c>
      <c r="E193" s="54">
        <f>IFERROR(MIN(PI_Bidders),0)</f>
        <v>0</v>
      </c>
      <c r="F193" s="54">
        <f>IFERROR(MAX(PI_Bidders),0)</f>
        <v>125</v>
      </c>
      <c r="G193" s="54">
        <f>IFERROR(AVERAGE(PI_Bidders),0)</f>
        <v>55.658333333333331</v>
      </c>
      <c r="H193" s="55" t="str">
        <f>tbl_PI[[#This Row],[Item '#]]&amp;"     "&amp;tbl_PI[[#This Row],[Description]]&amp;"     ("&amp;tbl_PI[[#This Row],[Unit]]&amp;")"</f>
        <v>SPEC     4-inch San. Laterals, WITH premium backfill, Complete     (LF)</v>
      </c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>
        <v>36</v>
      </c>
      <c r="U193" s="55">
        <v>15.58</v>
      </c>
      <c r="V193" s="55">
        <v>0</v>
      </c>
      <c r="W193" s="55">
        <v>99.87</v>
      </c>
      <c r="X193" s="55">
        <v>125</v>
      </c>
      <c r="Y193" s="55">
        <v>57.5</v>
      </c>
      <c r="Z193" s="55"/>
      <c r="AA193" s="55"/>
      <c r="AB193" s="54"/>
      <c r="AC193" s="54"/>
      <c r="AD193" s="54"/>
    </row>
    <row r="194" spans="1:30" ht="18" customHeight="1" x14ac:dyDescent="0.3">
      <c r="A194" s="34">
        <v>2017</v>
      </c>
      <c r="B194" s="52" t="s">
        <v>6207</v>
      </c>
      <c r="C194" s="53" t="s">
        <v>6208</v>
      </c>
      <c r="D194" s="52" t="s">
        <v>21</v>
      </c>
      <c r="E194" s="54">
        <f>IFERROR(MIN(PI_Bidders),0)</f>
        <v>44.67</v>
      </c>
      <c r="F194" s="54">
        <f>IFERROR(MAX(PI_Bidders),0)</f>
        <v>281</v>
      </c>
      <c r="G194" s="54">
        <f>IFERROR(AVERAGE(PI_Bidders),0)</f>
        <v>96.328333333333333</v>
      </c>
      <c r="H194" s="55" t="str">
        <f>tbl_PI[[#This Row],[Item '#]]&amp;"     "&amp;tbl_PI[[#This Row],[Description]]&amp;"     ("&amp;tbl_PI[[#This Row],[Unit]]&amp;")"</f>
        <v>Alternate #1     Concrete Trailer Pad Apron &amp; parking areas Pavement: ODOT Item 452 – 5” Non-Reinforced Concrete Pavement, Class QC1      (SY)</v>
      </c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>
        <v>48</v>
      </c>
      <c r="U194" s="55">
        <v>69.3</v>
      </c>
      <c r="V194" s="55">
        <v>281</v>
      </c>
      <c r="W194" s="55">
        <v>44.67</v>
      </c>
      <c r="X194" s="55">
        <v>80</v>
      </c>
      <c r="Y194" s="55">
        <v>55</v>
      </c>
      <c r="Z194" s="55"/>
      <c r="AA194" s="55"/>
      <c r="AB194" s="54"/>
      <c r="AC194" s="54"/>
      <c r="AD194" s="54"/>
    </row>
    <row r="195" spans="1:30" ht="18" customHeight="1" x14ac:dyDescent="0.3">
      <c r="A195" s="34">
        <v>2017</v>
      </c>
      <c r="B195" s="52" t="s">
        <v>6209</v>
      </c>
      <c r="C195" s="53" t="s">
        <v>6210</v>
      </c>
      <c r="D195" s="52" t="s">
        <v>21</v>
      </c>
      <c r="E195" s="54">
        <f>IFERROR(MIN(PI_Bidders),0)</f>
        <v>1</v>
      </c>
      <c r="F195" s="54">
        <f>IFERROR(MAX(PI_Bidders),0)</f>
        <v>44.87</v>
      </c>
      <c r="G195" s="54">
        <f>IFERROR(AVERAGE(PI_Bidders),0)</f>
        <v>12.094999999999999</v>
      </c>
      <c r="H195" s="55" t="str">
        <f>tbl_PI[[#This Row],[Item '#]]&amp;"     "&amp;tbl_PI[[#This Row],[Description]]&amp;"     ("&amp;tbl_PI[[#This Row],[Unit]]&amp;")"</f>
        <v>Alternate #2     Vehicular Concrete Pavement: Reinforcement     (SY)</v>
      </c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>
        <v>8</v>
      </c>
      <c r="U195" s="55">
        <v>7.7</v>
      </c>
      <c r="V195" s="55">
        <v>1</v>
      </c>
      <c r="W195" s="55">
        <v>44.87</v>
      </c>
      <c r="X195" s="55">
        <v>5.5</v>
      </c>
      <c r="Y195" s="55">
        <v>5.5</v>
      </c>
      <c r="Z195" s="55"/>
      <c r="AA195" s="55"/>
      <c r="AB195" s="54"/>
      <c r="AC195" s="54"/>
      <c r="AD195" s="54"/>
    </row>
    <row r="196" spans="1:30" ht="18" customHeight="1" x14ac:dyDescent="0.3">
      <c r="A196" s="1">
        <v>2018</v>
      </c>
      <c r="B196" s="1">
        <v>201</v>
      </c>
      <c r="C196" s="2" t="s">
        <v>6114</v>
      </c>
      <c r="D196" s="1" t="s">
        <v>9</v>
      </c>
      <c r="E196" s="3">
        <f>IFERROR(MIN(PI_Bidders),0)</f>
        <v>8500</v>
      </c>
      <c r="F196" s="3">
        <f>IFERROR(MAX(PI_Bidders),0)</f>
        <v>12600</v>
      </c>
      <c r="G196" s="3">
        <f>IFERROR(AVERAGE(PI_Bidders),0)</f>
        <v>10550</v>
      </c>
      <c r="H196" s="40" t="str">
        <f>tbl_PI[[#This Row],[Item '#]]&amp;"     "&amp;tbl_PI[[#This Row],[Description]]&amp;"     ("&amp;tbl_PI[[#This Row],[Unit]]&amp;")"</f>
        <v>201     Clearing and Grubbing - Include Stump Removals     (LS)</v>
      </c>
      <c r="I196" s="40"/>
      <c r="J196" s="40"/>
      <c r="K196" s="40"/>
      <c r="L196" s="40"/>
      <c r="M196" s="40"/>
      <c r="N196" s="40"/>
      <c r="O196" s="40"/>
      <c r="P196" s="40"/>
      <c r="Q196" s="40"/>
      <c r="R196" s="40">
        <v>8500</v>
      </c>
      <c r="S196" s="40">
        <v>12600</v>
      </c>
      <c r="T196" s="40"/>
      <c r="U196" s="40"/>
      <c r="V196" s="40"/>
      <c r="W196" s="40"/>
      <c r="X196" s="40"/>
      <c r="Y196" s="40"/>
      <c r="Z196" s="40"/>
      <c r="AA196" s="40"/>
    </row>
    <row r="197" spans="1:30" ht="18" customHeight="1" x14ac:dyDescent="0.3">
      <c r="A197" s="1">
        <v>2018</v>
      </c>
      <c r="B197" s="1">
        <v>202</v>
      </c>
      <c r="C197" s="2" t="s">
        <v>8223</v>
      </c>
      <c r="D197" s="1" t="s">
        <v>9</v>
      </c>
      <c r="E197" s="3">
        <f>IFERROR(MIN(PI_Bidders),0)</f>
        <v>1650</v>
      </c>
      <c r="F197" s="3">
        <f>IFERROR(MAX(PI_Bidders),0)</f>
        <v>1800</v>
      </c>
      <c r="G197" s="3">
        <f>IFERROR(AVERAGE(PI_Bidders),0)</f>
        <v>1725</v>
      </c>
      <c r="H197" s="40" t="str">
        <f>tbl_PI[[#This Row],[Item '#]]&amp;"     "&amp;tbl_PI[[#This Row],[Description]]&amp;"     ("&amp;tbl_PI[[#This Row],[Unit]]&amp;")"</f>
        <v>202     Remove Utility – Disconnect Water Line from Well     (LS)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>
        <v>1800</v>
      </c>
      <c r="S197" s="40">
        <v>1650</v>
      </c>
      <c r="T197" s="40"/>
      <c r="U197" s="40"/>
      <c r="V197" s="40"/>
      <c r="W197" s="40"/>
      <c r="X197" s="40"/>
      <c r="Y197" s="40"/>
      <c r="Z197" s="40"/>
      <c r="AA197" s="40"/>
    </row>
    <row r="198" spans="1:30" ht="18" customHeight="1" x14ac:dyDescent="0.3">
      <c r="A198" s="1">
        <v>2018</v>
      </c>
      <c r="B198" s="1">
        <v>611</v>
      </c>
      <c r="C198" s="2" t="s">
        <v>8224</v>
      </c>
      <c r="D198" s="1" t="s">
        <v>12</v>
      </c>
      <c r="E198" s="3">
        <f>IFERROR(MIN(PI_Bidders),0)</f>
        <v>32</v>
      </c>
      <c r="F198" s="3">
        <f>IFERROR(MAX(PI_Bidders),0)</f>
        <v>35</v>
      </c>
      <c r="G198" s="3">
        <f>IFERROR(AVERAGE(PI_Bidders),0)</f>
        <v>33.5</v>
      </c>
      <c r="H198" s="40" t="str">
        <f>tbl_PI[[#This Row],[Item '#]]&amp;"     "&amp;tbl_PI[[#This Row],[Description]]&amp;"     ("&amp;tbl_PI[[#This Row],[Unit]]&amp;")"</f>
        <v>611     6” Storm Sewer Conduit,Type B- HDPE     (LF)</v>
      </c>
      <c r="I198" s="40"/>
      <c r="J198" s="40"/>
      <c r="K198" s="40"/>
      <c r="L198" s="40"/>
      <c r="M198" s="40"/>
      <c r="N198" s="40"/>
      <c r="O198" s="40"/>
      <c r="P198" s="40"/>
      <c r="Q198" s="40"/>
      <c r="R198" s="40">
        <v>32</v>
      </c>
      <c r="S198" s="40">
        <v>35</v>
      </c>
      <c r="T198" s="40"/>
      <c r="U198" s="40"/>
      <c r="V198" s="40"/>
      <c r="W198" s="40"/>
      <c r="X198" s="40"/>
      <c r="Y198" s="40"/>
      <c r="Z198" s="40"/>
      <c r="AA198" s="40"/>
    </row>
    <row r="199" spans="1:30" ht="18" customHeight="1" x14ac:dyDescent="0.3">
      <c r="A199" s="1">
        <v>2018</v>
      </c>
      <c r="B199" s="1">
        <v>611</v>
      </c>
      <c r="C199" s="2" t="s">
        <v>8225</v>
      </c>
      <c r="D199" s="1" t="s">
        <v>12</v>
      </c>
      <c r="E199" s="3">
        <f>IFERROR(MIN(PI_Bidders),0)</f>
        <v>36</v>
      </c>
      <c r="F199" s="3">
        <f>IFERROR(MAX(PI_Bidders),0)</f>
        <v>41</v>
      </c>
      <c r="G199" s="3">
        <f>IFERROR(AVERAGE(PI_Bidders),0)</f>
        <v>38.5</v>
      </c>
      <c r="H199" s="40" t="str">
        <f>tbl_PI[[#This Row],[Item '#]]&amp;"     "&amp;tbl_PI[[#This Row],[Description]]&amp;"     ("&amp;tbl_PI[[#This Row],[Unit]]&amp;")"</f>
        <v>611     12” Storm Sewer Conduit,Type B- HDPE     (LF)</v>
      </c>
      <c r="I199" s="40"/>
      <c r="J199" s="40"/>
      <c r="K199" s="40"/>
      <c r="L199" s="40"/>
      <c r="M199" s="40"/>
      <c r="N199" s="40"/>
      <c r="O199" s="40"/>
      <c r="P199" s="40"/>
      <c r="Q199" s="40"/>
      <c r="R199" s="40">
        <v>36</v>
      </c>
      <c r="S199" s="40">
        <v>41</v>
      </c>
      <c r="T199" s="40"/>
      <c r="U199" s="40"/>
      <c r="V199" s="40"/>
      <c r="W199" s="40"/>
      <c r="X199" s="40"/>
      <c r="Y199" s="40"/>
      <c r="Z199" s="40"/>
      <c r="AA199" s="40"/>
    </row>
    <row r="200" spans="1:30" ht="18" customHeight="1" x14ac:dyDescent="0.3">
      <c r="A200" s="1">
        <v>2018</v>
      </c>
      <c r="C200" s="2" t="s">
        <v>4686</v>
      </c>
      <c r="D200" s="1" t="s">
        <v>12</v>
      </c>
      <c r="E200" s="3">
        <f>IFERROR(MIN(PI_Bidders),0)</f>
        <v>35</v>
      </c>
      <c r="F200" s="3">
        <f>IFERROR(MAX(PI_Bidders),0)</f>
        <v>52</v>
      </c>
      <c r="G200" s="3">
        <f>IFERROR(AVERAGE(PI_Bidders),0)</f>
        <v>43.5</v>
      </c>
      <c r="H200" s="40" t="str">
        <f>tbl_PI[[#This Row],[Item '#]]&amp;"     "&amp;tbl_PI[[#This Row],[Description]]&amp;"     ("&amp;tbl_PI[[#This Row],[Unit]]&amp;")"</f>
        <v xml:space="preserve">     4" Water Main w/Gravel Backfill     (LF)</v>
      </c>
      <c r="I200" s="40"/>
      <c r="J200" s="40"/>
      <c r="K200" s="40"/>
      <c r="L200" s="40"/>
      <c r="M200" s="40"/>
      <c r="N200" s="40"/>
      <c r="O200" s="40"/>
      <c r="P200" s="40"/>
      <c r="Q200" s="40"/>
      <c r="R200" s="40">
        <v>35</v>
      </c>
      <c r="S200" s="40">
        <v>52</v>
      </c>
      <c r="T200" s="40"/>
      <c r="U200" s="40"/>
      <c r="V200" s="40"/>
      <c r="W200" s="40"/>
      <c r="X200" s="40"/>
      <c r="Y200" s="40"/>
      <c r="Z200" s="40"/>
      <c r="AA200" s="40"/>
    </row>
    <row r="201" spans="1:30" ht="18" customHeight="1" x14ac:dyDescent="0.3">
      <c r="A201" s="1">
        <v>2018</v>
      </c>
      <c r="C201" s="2" t="s">
        <v>8226</v>
      </c>
      <c r="D201" s="1" t="s">
        <v>12</v>
      </c>
      <c r="E201" s="3">
        <f>IFERROR(MIN(PI_Bidders),0)</f>
        <v>38</v>
      </c>
      <c r="F201" s="3">
        <f>IFERROR(MAX(PI_Bidders),0)</f>
        <v>38</v>
      </c>
      <c r="G201" s="3">
        <f>IFERROR(AVERAGE(PI_Bidders),0)</f>
        <v>38</v>
      </c>
      <c r="H201" s="40" t="str">
        <f>tbl_PI[[#This Row],[Item '#]]&amp;"     "&amp;tbl_PI[[#This Row],[Description]]&amp;"     ("&amp;tbl_PI[[#This Row],[Unit]]&amp;")"</f>
        <v xml:space="preserve">     4" Water main installed via HDD     (LF)</v>
      </c>
      <c r="I201" s="40"/>
      <c r="J201" s="40"/>
      <c r="K201" s="40"/>
      <c r="L201" s="40"/>
      <c r="M201" s="40"/>
      <c r="N201" s="40"/>
      <c r="O201" s="40"/>
      <c r="P201" s="40"/>
      <c r="Q201" s="40"/>
      <c r="R201" s="40">
        <v>38</v>
      </c>
      <c r="S201" s="40">
        <v>38</v>
      </c>
      <c r="T201" s="40"/>
      <c r="U201" s="40"/>
      <c r="V201" s="40"/>
      <c r="W201" s="40"/>
      <c r="X201" s="40"/>
      <c r="Y201" s="40"/>
      <c r="Z201" s="40"/>
      <c r="AA201" s="40"/>
    </row>
    <row r="202" spans="1:30" ht="18" customHeight="1" x14ac:dyDescent="0.3">
      <c r="A202" s="1">
        <v>2018</v>
      </c>
      <c r="B202" s="1">
        <v>613</v>
      </c>
      <c r="C202" s="2" t="s">
        <v>8227</v>
      </c>
      <c r="D202" s="1" t="s">
        <v>14</v>
      </c>
      <c r="E202" s="3">
        <f>IFERROR(MIN(PI_Bidders),0)</f>
        <v>100</v>
      </c>
      <c r="F202" s="3">
        <f>IFERROR(MAX(PI_Bidders),0)</f>
        <v>400</v>
      </c>
      <c r="G202" s="3">
        <f>IFERROR(AVERAGE(PI_Bidders),0)</f>
        <v>250</v>
      </c>
      <c r="H202" s="40" t="str">
        <f>tbl_PI[[#This Row],[Item '#]]&amp;"     "&amp;tbl_PI[[#This Row],[Description]]&amp;"     ("&amp;tbl_PI[[#This Row],[Unit]]&amp;")"</f>
        <v>613     LSM Backfill     (CY)</v>
      </c>
      <c r="I202" s="40"/>
      <c r="J202" s="40"/>
      <c r="K202" s="40"/>
      <c r="L202" s="40"/>
      <c r="M202" s="40"/>
      <c r="N202" s="40"/>
      <c r="O202" s="40"/>
      <c r="P202" s="40"/>
      <c r="Q202" s="40"/>
      <c r="R202" s="40">
        <v>400</v>
      </c>
      <c r="S202" s="40">
        <v>100</v>
      </c>
      <c r="T202" s="40"/>
      <c r="U202" s="40"/>
      <c r="V202" s="40"/>
      <c r="W202" s="40"/>
      <c r="X202" s="40"/>
      <c r="Y202" s="40"/>
      <c r="Z202" s="40"/>
      <c r="AA202" s="40"/>
    </row>
    <row r="203" spans="1:30" ht="18" customHeight="1" x14ac:dyDescent="0.3">
      <c r="A203" s="1">
        <v>2018</v>
      </c>
      <c r="C203" s="2" t="s">
        <v>4687</v>
      </c>
      <c r="D203" s="1" t="s">
        <v>12</v>
      </c>
      <c r="E203" s="3">
        <f>IFERROR(MIN(PI_Bidders),0)</f>
        <v>34</v>
      </c>
      <c r="F203" s="3">
        <f>IFERROR(MAX(PI_Bidders),0)</f>
        <v>39</v>
      </c>
      <c r="G203" s="3">
        <f>IFERROR(AVERAGE(PI_Bidders),0)</f>
        <v>36.5</v>
      </c>
      <c r="H203" s="40" t="str">
        <f>tbl_PI[[#This Row],[Item '#]]&amp;"     "&amp;tbl_PI[[#This Row],[Description]]&amp;"     ("&amp;tbl_PI[[#This Row],[Unit]]&amp;")"</f>
        <v xml:space="preserve">     2" Water Main w/Gravel Backfill     (LF)</v>
      </c>
      <c r="I203" s="40"/>
      <c r="J203" s="40"/>
      <c r="K203" s="40"/>
      <c r="L203" s="40"/>
      <c r="M203" s="40"/>
      <c r="N203" s="40"/>
      <c r="O203" s="40"/>
      <c r="P203" s="40"/>
      <c r="Q203" s="40"/>
      <c r="R203" s="40">
        <v>34</v>
      </c>
      <c r="S203" s="40">
        <v>39</v>
      </c>
      <c r="T203" s="40"/>
      <c r="U203" s="40"/>
      <c r="V203" s="40"/>
      <c r="W203" s="40"/>
      <c r="X203" s="40"/>
      <c r="Y203" s="40"/>
      <c r="Z203" s="40"/>
      <c r="AA203" s="40"/>
    </row>
    <row r="204" spans="1:30" ht="18" customHeight="1" x14ac:dyDescent="0.3">
      <c r="A204" s="1">
        <v>2018</v>
      </c>
      <c r="C204" s="2" t="s">
        <v>8228</v>
      </c>
      <c r="D204" s="1" t="s">
        <v>12</v>
      </c>
      <c r="E204" s="3">
        <f>IFERROR(MIN(PI_Bidders),0)</f>
        <v>26</v>
      </c>
      <c r="F204" s="3">
        <f>IFERROR(MAX(PI_Bidders),0)</f>
        <v>31</v>
      </c>
      <c r="G204" s="3">
        <f>IFERROR(AVERAGE(PI_Bidders),0)</f>
        <v>28.5</v>
      </c>
      <c r="H204" s="40" t="str">
        <f>tbl_PI[[#This Row],[Item '#]]&amp;"     "&amp;tbl_PI[[#This Row],[Description]]&amp;"     ("&amp;tbl_PI[[#This Row],[Unit]]&amp;")"</f>
        <v xml:space="preserve">     2" Water Main w/ Native Backfill     (LF)</v>
      </c>
      <c r="I204" s="40"/>
      <c r="J204" s="40"/>
      <c r="K204" s="40"/>
      <c r="L204" s="40"/>
      <c r="M204" s="40"/>
      <c r="N204" s="40"/>
      <c r="O204" s="40"/>
      <c r="P204" s="40"/>
      <c r="Q204" s="40"/>
      <c r="R204" s="40">
        <v>26</v>
      </c>
      <c r="S204" s="40">
        <v>31</v>
      </c>
      <c r="T204" s="40"/>
      <c r="U204" s="40"/>
      <c r="V204" s="40"/>
      <c r="W204" s="40"/>
      <c r="X204" s="40"/>
      <c r="Y204" s="40"/>
      <c r="Z204" s="40"/>
      <c r="AA204" s="40"/>
    </row>
    <row r="205" spans="1:30" ht="18" customHeight="1" x14ac:dyDescent="0.3">
      <c r="A205" s="1">
        <v>2018</v>
      </c>
      <c r="C205" s="2" t="s">
        <v>8229</v>
      </c>
      <c r="D205" s="1" t="s">
        <v>12</v>
      </c>
      <c r="E205" s="3">
        <f>IFERROR(MIN(PI_Bidders),0)</f>
        <v>28</v>
      </c>
      <c r="F205" s="3">
        <f>IFERROR(MAX(PI_Bidders),0)</f>
        <v>38</v>
      </c>
      <c r="G205" s="3">
        <f>IFERROR(AVERAGE(PI_Bidders),0)</f>
        <v>33</v>
      </c>
      <c r="H205" s="40" t="str">
        <f>tbl_PI[[#This Row],[Item '#]]&amp;"     "&amp;tbl_PI[[#This Row],[Description]]&amp;"     ("&amp;tbl_PI[[#This Row],[Unit]]&amp;")"</f>
        <v xml:space="preserve">     2" Water Main installed via HDD     (LF)</v>
      </c>
      <c r="I205" s="40"/>
      <c r="J205" s="40"/>
      <c r="K205" s="40"/>
      <c r="L205" s="40"/>
      <c r="M205" s="40"/>
      <c r="N205" s="40"/>
      <c r="O205" s="40"/>
      <c r="P205" s="40"/>
      <c r="Q205" s="40"/>
      <c r="R205" s="40">
        <v>28</v>
      </c>
      <c r="S205" s="40">
        <v>38</v>
      </c>
      <c r="T205" s="40"/>
      <c r="U205" s="40"/>
      <c r="V205" s="40"/>
      <c r="W205" s="40"/>
      <c r="X205" s="40"/>
      <c r="Y205" s="40"/>
      <c r="Z205" s="40"/>
      <c r="AA205" s="40"/>
    </row>
    <row r="206" spans="1:30" ht="18" customHeight="1" x14ac:dyDescent="0.3">
      <c r="A206" s="1">
        <v>2018</v>
      </c>
      <c r="B206" s="1">
        <v>638</v>
      </c>
      <c r="C206" s="2" t="s">
        <v>6128</v>
      </c>
      <c r="D206" s="1" t="s">
        <v>59</v>
      </c>
      <c r="E206" s="3">
        <f>IFERROR(MIN(PI_Bidders),0)</f>
        <v>1100</v>
      </c>
      <c r="F206" s="3">
        <f>IFERROR(MAX(PI_Bidders),0)</f>
        <v>1200</v>
      </c>
      <c r="G206" s="3">
        <f>IFERROR(AVERAGE(PI_Bidders),0)</f>
        <v>1150</v>
      </c>
      <c r="H206" s="40" t="str">
        <f>tbl_PI[[#This Row],[Item '#]]&amp;"     "&amp;tbl_PI[[#This Row],[Description]]&amp;"     ("&amp;tbl_PI[[#This Row],[Unit]]&amp;")"</f>
        <v>638     4" Gate Valve and Box     (EA)</v>
      </c>
      <c r="I206" s="40"/>
      <c r="J206" s="40"/>
      <c r="K206" s="40"/>
      <c r="L206" s="40"/>
      <c r="M206" s="40"/>
      <c r="N206" s="40"/>
      <c r="O206" s="40"/>
      <c r="P206" s="40"/>
      <c r="Q206" s="40"/>
      <c r="R206" s="40">
        <v>1200</v>
      </c>
      <c r="S206" s="40">
        <v>1100</v>
      </c>
      <c r="T206" s="40"/>
      <c r="U206" s="40"/>
      <c r="V206" s="40"/>
      <c r="W206" s="40"/>
      <c r="X206" s="40"/>
      <c r="Y206" s="40"/>
      <c r="Z206" s="40"/>
      <c r="AA206" s="40"/>
    </row>
    <row r="207" spans="1:30" ht="18" customHeight="1" x14ac:dyDescent="0.3">
      <c r="A207" s="1">
        <v>2018</v>
      </c>
      <c r="B207" s="1">
        <v>638</v>
      </c>
      <c r="C207" s="2" t="s">
        <v>8230</v>
      </c>
      <c r="D207" s="1" t="s">
        <v>59</v>
      </c>
      <c r="E207" s="3">
        <f>IFERROR(MIN(PI_Bidders),0)</f>
        <v>825</v>
      </c>
      <c r="F207" s="3">
        <f>IFERROR(MAX(PI_Bidders),0)</f>
        <v>1000</v>
      </c>
      <c r="G207" s="3">
        <f>IFERROR(AVERAGE(PI_Bidders),0)</f>
        <v>912.5</v>
      </c>
      <c r="H207" s="40" t="str">
        <f>tbl_PI[[#This Row],[Item '#]]&amp;"     "&amp;tbl_PI[[#This Row],[Description]]&amp;"     ("&amp;tbl_PI[[#This Row],[Unit]]&amp;")"</f>
        <v>638     4”x4” MJ TEE     (EA)</v>
      </c>
      <c r="I207" s="40"/>
      <c r="J207" s="40"/>
      <c r="K207" s="40"/>
      <c r="L207" s="40"/>
      <c r="M207" s="40"/>
      <c r="N207" s="40"/>
      <c r="O207" s="40"/>
      <c r="P207" s="40"/>
      <c r="Q207" s="40"/>
      <c r="R207" s="40">
        <v>1000</v>
      </c>
      <c r="S207" s="40">
        <v>825</v>
      </c>
      <c r="T207" s="40"/>
      <c r="U207" s="40"/>
      <c r="V207" s="40"/>
      <c r="W207" s="40"/>
      <c r="X207" s="40"/>
      <c r="Y207" s="40"/>
      <c r="Z207" s="40"/>
      <c r="AA207" s="40"/>
    </row>
    <row r="208" spans="1:30" ht="18" customHeight="1" x14ac:dyDescent="0.3">
      <c r="A208" s="1">
        <v>2018</v>
      </c>
      <c r="B208" s="1">
        <v>638</v>
      </c>
      <c r="C208" s="2" t="s">
        <v>8231</v>
      </c>
      <c r="D208" s="1" t="s">
        <v>59</v>
      </c>
      <c r="E208" s="3">
        <f>IFERROR(MIN(PI_Bidders),0)</f>
        <v>610</v>
      </c>
      <c r="F208" s="3">
        <f>IFERROR(MAX(PI_Bidders),0)</f>
        <v>950</v>
      </c>
      <c r="G208" s="3">
        <f>IFERROR(AVERAGE(PI_Bidders),0)</f>
        <v>780</v>
      </c>
      <c r="H208" s="40" t="str">
        <f>tbl_PI[[#This Row],[Item '#]]&amp;"     "&amp;tbl_PI[[#This Row],[Description]]&amp;"     ("&amp;tbl_PI[[#This Row],[Unit]]&amp;")"</f>
        <v>638     2”x2” MJ TEE     (EA)</v>
      </c>
      <c r="I208" s="40"/>
      <c r="J208" s="40"/>
      <c r="K208" s="40"/>
      <c r="L208" s="40"/>
      <c r="M208" s="40"/>
      <c r="N208" s="40"/>
      <c r="O208" s="40"/>
      <c r="P208" s="40"/>
      <c r="Q208" s="40"/>
      <c r="R208" s="40">
        <v>950</v>
      </c>
      <c r="S208" s="40">
        <v>610</v>
      </c>
      <c r="T208" s="40"/>
      <c r="U208" s="40"/>
      <c r="V208" s="40"/>
      <c r="W208" s="40"/>
      <c r="X208" s="40"/>
      <c r="Y208" s="40"/>
      <c r="Z208" s="40"/>
      <c r="AA208" s="40"/>
    </row>
    <row r="209" spans="1:27" ht="18" customHeight="1" x14ac:dyDescent="0.3">
      <c r="A209" s="1">
        <v>2018</v>
      </c>
      <c r="B209" s="1">
        <v>638</v>
      </c>
      <c r="C209" s="2" t="s">
        <v>8232</v>
      </c>
      <c r="D209" s="1" t="s">
        <v>59</v>
      </c>
      <c r="E209" s="3">
        <f>IFERROR(MIN(PI_Bidders),0)</f>
        <v>500</v>
      </c>
      <c r="F209" s="3">
        <f>IFERROR(MAX(PI_Bidders),0)</f>
        <v>620</v>
      </c>
      <c r="G209" s="3">
        <f>IFERROR(AVERAGE(PI_Bidders),0)</f>
        <v>560</v>
      </c>
      <c r="H209" s="40" t="str">
        <f>tbl_PI[[#This Row],[Item '#]]&amp;"     "&amp;tbl_PI[[#This Row],[Description]]&amp;"     ("&amp;tbl_PI[[#This Row],[Unit]]&amp;")"</f>
        <v>638     4” MJ 45-Deg Elbow     (EA)</v>
      </c>
      <c r="I209" s="40"/>
      <c r="J209" s="40"/>
      <c r="K209" s="40"/>
      <c r="L209" s="40"/>
      <c r="M209" s="40"/>
      <c r="N209" s="40"/>
      <c r="O209" s="40"/>
      <c r="P209" s="40"/>
      <c r="Q209" s="40"/>
      <c r="R209" s="40">
        <v>500</v>
      </c>
      <c r="S209" s="40">
        <v>620</v>
      </c>
      <c r="T209" s="40"/>
      <c r="U209" s="40"/>
      <c r="V209" s="40"/>
      <c r="W209" s="40"/>
      <c r="X209" s="40"/>
      <c r="Y209" s="40"/>
      <c r="Z209" s="40"/>
      <c r="AA209" s="40"/>
    </row>
    <row r="210" spans="1:27" ht="18" customHeight="1" x14ac:dyDescent="0.3">
      <c r="A210" s="1">
        <v>2018</v>
      </c>
      <c r="B210" s="1">
        <v>638</v>
      </c>
      <c r="C210" s="2" t="s">
        <v>8233</v>
      </c>
      <c r="D210" s="1" t="s">
        <v>59</v>
      </c>
      <c r="E210" s="3">
        <f>IFERROR(MIN(PI_Bidders),0)</f>
        <v>100</v>
      </c>
      <c r="F210" s="3">
        <f>IFERROR(MAX(PI_Bidders),0)</f>
        <v>650</v>
      </c>
      <c r="G210" s="3">
        <f>IFERROR(AVERAGE(PI_Bidders),0)</f>
        <v>375</v>
      </c>
      <c r="H210" s="40" t="str">
        <f>tbl_PI[[#This Row],[Item '#]]&amp;"     "&amp;tbl_PI[[#This Row],[Description]]&amp;"     ("&amp;tbl_PI[[#This Row],[Unit]]&amp;")"</f>
        <v>638     4” MJ 22.5-Deg Elbow     (EA)</v>
      </c>
      <c r="I210" s="40"/>
      <c r="J210" s="40"/>
      <c r="K210" s="40"/>
      <c r="L210" s="40"/>
      <c r="M210" s="40"/>
      <c r="N210" s="40"/>
      <c r="O210" s="40"/>
      <c r="P210" s="40"/>
      <c r="Q210" s="40"/>
      <c r="R210" s="40">
        <v>100</v>
      </c>
      <c r="S210" s="40">
        <v>650</v>
      </c>
      <c r="T210" s="40"/>
      <c r="U210" s="40"/>
      <c r="V210" s="40"/>
      <c r="W210" s="40"/>
      <c r="X210" s="40"/>
      <c r="Y210" s="40"/>
      <c r="Z210" s="40"/>
      <c r="AA210" s="40"/>
    </row>
    <row r="211" spans="1:27" ht="18" customHeight="1" x14ac:dyDescent="0.3">
      <c r="A211" s="1">
        <v>2018</v>
      </c>
      <c r="B211" s="1">
        <v>638</v>
      </c>
      <c r="C211" s="2" t="s">
        <v>8234</v>
      </c>
      <c r="D211" s="1" t="s">
        <v>59</v>
      </c>
      <c r="E211" s="3">
        <f>IFERROR(MIN(PI_Bidders),0)</f>
        <v>400</v>
      </c>
      <c r="F211" s="3">
        <f>IFERROR(MAX(PI_Bidders),0)</f>
        <v>500</v>
      </c>
      <c r="G211" s="3">
        <f>IFERROR(AVERAGE(PI_Bidders),0)</f>
        <v>450</v>
      </c>
      <c r="H211" s="40" t="str">
        <f>tbl_PI[[#This Row],[Item '#]]&amp;"     "&amp;tbl_PI[[#This Row],[Description]]&amp;"     ("&amp;tbl_PI[[#This Row],[Unit]]&amp;")"</f>
        <v>638     2” MJ 45-Deg Elbow     (EA)</v>
      </c>
      <c r="I211" s="40"/>
      <c r="J211" s="40"/>
      <c r="K211" s="40"/>
      <c r="L211" s="40"/>
      <c r="M211" s="40"/>
      <c r="N211" s="40"/>
      <c r="O211" s="40"/>
      <c r="P211" s="40"/>
      <c r="Q211" s="40"/>
      <c r="R211" s="40">
        <v>400</v>
      </c>
      <c r="S211" s="40">
        <v>500</v>
      </c>
      <c r="T211" s="40"/>
      <c r="U211" s="40"/>
      <c r="V211" s="40"/>
      <c r="W211" s="40"/>
      <c r="X211" s="40"/>
      <c r="Y211" s="40"/>
      <c r="Z211" s="40"/>
      <c r="AA211" s="40"/>
    </row>
    <row r="212" spans="1:27" ht="18" customHeight="1" x14ac:dyDescent="0.3">
      <c r="A212" s="1">
        <v>2018</v>
      </c>
      <c r="B212" s="1">
        <v>638</v>
      </c>
      <c r="C212" s="2" t="s">
        <v>8235</v>
      </c>
      <c r="D212" s="1" t="s">
        <v>59</v>
      </c>
      <c r="E212" s="3">
        <f>IFERROR(MIN(PI_Bidders),0)</f>
        <v>100</v>
      </c>
      <c r="F212" s="3">
        <f>IFERROR(MAX(PI_Bidders),0)</f>
        <v>480</v>
      </c>
      <c r="G212" s="3">
        <f>IFERROR(AVERAGE(PI_Bidders),0)</f>
        <v>290</v>
      </c>
      <c r="H212" s="40" t="str">
        <f>tbl_PI[[#This Row],[Item '#]]&amp;"     "&amp;tbl_PI[[#This Row],[Description]]&amp;"     ("&amp;tbl_PI[[#This Row],[Unit]]&amp;")"</f>
        <v>638     2” MJ 22.5-Deg Elbow     (EA)</v>
      </c>
      <c r="I212" s="40"/>
      <c r="J212" s="40"/>
      <c r="K212" s="40"/>
      <c r="L212" s="40"/>
      <c r="M212" s="40"/>
      <c r="N212" s="40"/>
      <c r="O212" s="40"/>
      <c r="P212" s="40"/>
      <c r="Q212" s="40"/>
      <c r="R212" s="40">
        <v>100</v>
      </c>
      <c r="S212" s="40">
        <v>480</v>
      </c>
      <c r="T212" s="40"/>
      <c r="U212" s="40"/>
      <c r="V212" s="40"/>
      <c r="W212" s="40"/>
      <c r="X212" s="40"/>
      <c r="Y212" s="40"/>
      <c r="Z212" s="40"/>
      <c r="AA212" s="40"/>
    </row>
    <row r="213" spans="1:27" ht="18" customHeight="1" x14ac:dyDescent="0.3">
      <c r="A213" s="1">
        <v>2018</v>
      </c>
      <c r="B213" s="1">
        <v>638</v>
      </c>
      <c r="C213" s="2" t="s">
        <v>8236</v>
      </c>
      <c r="D213" s="1" t="s">
        <v>9</v>
      </c>
      <c r="E213" s="3">
        <f>IFERROR(MIN(PI_Bidders),0)</f>
        <v>20000</v>
      </c>
      <c r="F213" s="3">
        <f>IFERROR(MAX(PI_Bidders),0)</f>
        <v>33000</v>
      </c>
      <c r="G213" s="3">
        <f>IFERROR(AVERAGE(PI_Bidders),0)</f>
        <v>26500</v>
      </c>
      <c r="H213" s="40" t="str">
        <f>tbl_PI[[#This Row],[Item '#]]&amp;"     "&amp;tbl_PI[[#This Row],[Description]]&amp;"     ("&amp;tbl_PI[[#This Row],[Unit]]&amp;")"</f>
        <v>638     5’x’7’x6’ Precast Concrete Vault     (LS)</v>
      </c>
      <c r="I213" s="40"/>
      <c r="J213" s="40"/>
      <c r="K213" s="40"/>
      <c r="L213" s="40"/>
      <c r="M213" s="40"/>
      <c r="N213" s="40"/>
      <c r="O213" s="40"/>
      <c r="P213" s="40"/>
      <c r="Q213" s="40"/>
      <c r="R213" s="40">
        <v>33000</v>
      </c>
      <c r="S213" s="40">
        <v>20000</v>
      </c>
      <c r="T213" s="40"/>
      <c r="U213" s="40"/>
      <c r="V213" s="40"/>
      <c r="W213" s="40"/>
      <c r="X213" s="40"/>
      <c r="Y213" s="40"/>
      <c r="Z213" s="40"/>
      <c r="AA213" s="40"/>
    </row>
    <row r="214" spans="1:27" ht="18" customHeight="1" x14ac:dyDescent="0.3">
      <c r="A214" s="1">
        <v>2018</v>
      </c>
      <c r="B214" s="1">
        <v>638</v>
      </c>
      <c r="C214" s="2" t="s">
        <v>8237</v>
      </c>
      <c r="D214" s="1" t="s">
        <v>9</v>
      </c>
      <c r="E214" s="3">
        <f>IFERROR(MIN(PI_Bidders),0)</f>
        <v>117000</v>
      </c>
      <c r="F214" s="3">
        <f>IFERROR(MAX(PI_Bidders),0)</f>
        <v>125500</v>
      </c>
      <c r="G214" s="3">
        <f>IFERROR(AVERAGE(PI_Bidders),0)</f>
        <v>121250</v>
      </c>
      <c r="H214" s="40" t="str">
        <f>tbl_PI[[#This Row],[Item '#]]&amp;"     "&amp;tbl_PI[[#This Row],[Description]]&amp;"     ("&amp;tbl_PI[[#This Row],[Unit]]&amp;")"</f>
        <v>638     17’x15’ Bolted, Glass-Lined Steel Water Storage Tank     (LS)</v>
      </c>
      <c r="I214" s="40"/>
      <c r="J214" s="40"/>
      <c r="K214" s="40"/>
      <c r="L214" s="40"/>
      <c r="M214" s="40"/>
      <c r="N214" s="40"/>
      <c r="O214" s="40"/>
      <c r="P214" s="40"/>
      <c r="Q214" s="40"/>
      <c r="R214" s="40">
        <v>125500</v>
      </c>
      <c r="S214" s="40">
        <v>117000</v>
      </c>
      <c r="T214" s="40"/>
      <c r="U214" s="40"/>
      <c r="V214" s="40"/>
      <c r="W214" s="40"/>
      <c r="X214" s="40"/>
      <c r="Y214" s="40"/>
      <c r="Z214" s="40"/>
      <c r="AA214" s="40"/>
    </row>
    <row r="215" spans="1:27" ht="18" customHeight="1" x14ac:dyDescent="0.3">
      <c r="A215" s="1">
        <v>2018</v>
      </c>
      <c r="B215" s="1">
        <v>638</v>
      </c>
      <c r="C215" s="2" t="s">
        <v>8238</v>
      </c>
      <c r="D215" s="1" t="s">
        <v>59</v>
      </c>
      <c r="E215" s="3">
        <f>IFERROR(MIN(PI_Bidders),0)</f>
        <v>1100</v>
      </c>
      <c r="F215" s="3">
        <f>IFERROR(MAX(PI_Bidders),0)</f>
        <v>1500</v>
      </c>
      <c r="G215" s="3">
        <f>IFERROR(AVERAGE(PI_Bidders),0)</f>
        <v>1300</v>
      </c>
      <c r="H215" s="40" t="str">
        <f>tbl_PI[[#This Row],[Item '#]]&amp;"     "&amp;tbl_PI[[#This Row],[Description]]&amp;"     ("&amp;tbl_PI[[#This Row],[Unit]]&amp;")"</f>
        <v>638     6" Gate Valve and Box     (EA)</v>
      </c>
      <c r="I215" s="40"/>
      <c r="J215" s="40"/>
      <c r="K215" s="40"/>
      <c r="L215" s="40"/>
      <c r="M215" s="40"/>
      <c r="N215" s="40"/>
      <c r="O215" s="40"/>
      <c r="P215" s="40"/>
      <c r="Q215" s="40"/>
      <c r="R215" s="40">
        <v>1500</v>
      </c>
      <c r="S215" s="40">
        <v>1100</v>
      </c>
      <c r="T215" s="40"/>
      <c r="U215" s="40"/>
      <c r="V215" s="40"/>
      <c r="W215" s="40"/>
      <c r="X215" s="40"/>
      <c r="Y215" s="40"/>
      <c r="Z215" s="40"/>
      <c r="AA215" s="40"/>
    </row>
    <row r="216" spans="1:27" ht="18" customHeight="1" x14ac:dyDescent="0.3">
      <c r="A216" s="1">
        <v>2018</v>
      </c>
      <c r="B216" s="1">
        <v>638</v>
      </c>
      <c r="C216" s="2" t="s">
        <v>6130</v>
      </c>
      <c r="D216" s="1" t="s">
        <v>59</v>
      </c>
      <c r="E216" s="3">
        <f>IFERROR(MIN(PI_Bidders),0)</f>
        <v>850</v>
      </c>
      <c r="F216" s="3">
        <f>IFERROR(MAX(PI_Bidders),0)</f>
        <v>900</v>
      </c>
      <c r="G216" s="3">
        <f>IFERROR(AVERAGE(PI_Bidders),0)</f>
        <v>875</v>
      </c>
      <c r="H216" s="40" t="str">
        <f>tbl_PI[[#This Row],[Item '#]]&amp;"     "&amp;tbl_PI[[#This Row],[Description]]&amp;"     ("&amp;tbl_PI[[#This Row],[Unit]]&amp;")"</f>
        <v>638     2" Curb Valve and Box     (EA)</v>
      </c>
      <c r="I216" s="40"/>
      <c r="J216" s="40"/>
      <c r="K216" s="40"/>
      <c r="L216" s="40"/>
      <c r="M216" s="40"/>
      <c r="N216" s="40"/>
      <c r="O216" s="40"/>
      <c r="P216" s="40"/>
      <c r="Q216" s="40"/>
      <c r="R216" s="40">
        <v>850</v>
      </c>
      <c r="S216" s="40">
        <v>900</v>
      </c>
      <c r="T216" s="40"/>
      <c r="U216" s="40"/>
      <c r="V216" s="40"/>
      <c r="W216" s="40"/>
      <c r="X216" s="40"/>
      <c r="Y216" s="40"/>
      <c r="Z216" s="40"/>
      <c r="AA216" s="40"/>
    </row>
    <row r="217" spans="1:27" ht="18" customHeight="1" x14ac:dyDescent="0.3">
      <c r="A217" s="1">
        <v>2018</v>
      </c>
      <c r="B217" s="1">
        <v>638</v>
      </c>
      <c r="C217" s="2" t="s">
        <v>8239</v>
      </c>
      <c r="D217" s="1" t="s">
        <v>59</v>
      </c>
      <c r="E217" s="3">
        <f>IFERROR(MIN(PI_Bidders),0)</f>
        <v>2800</v>
      </c>
      <c r="F217" s="3">
        <f>IFERROR(MAX(PI_Bidders),0)</f>
        <v>3150</v>
      </c>
      <c r="G217" s="3">
        <f>IFERROR(AVERAGE(PI_Bidders),0)</f>
        <v>2975</v>
      </c>
      <c r="H217" s="40" t="str">
        <f>tbl_PI[[#This Row],[Item '#]]&amp;"     "&amp;tbl_PI[[#This Row],[Description]]&amp;"     ("&amp;tbl_PI[[#This Row],[Unit]]&amp;")"</f>
        <v>638     4" Air Release Valve w/ MH     (EA)</v>
      </c>
      <c r="I217" s="40"/>
      <c r="J217" s="40"/>
      <c r="K217" s="40"/>
      <c r="L217" s="40"/>
      <c r="M217" s="40"/>
      <c r="N217" s="40"/>
      <c r="O217" s="40"/>
      <c r="P217" s="40"/>
      <c r="Q217" s="40"/>
      <c r="R217" s="40">
        <v>2800</v>
      </c>
      <c r="S217" s="40">
        <v>3150</v>
      </c>
      <c r="T217" s="40"/>
      <c r="U217" s="40"/>
      <c r="V217" s="40"/>
      <c r="W217" s="40"/>
      <c r="X217" s="40"/>
      <c r="Y217" s="40"/>
      <c r="Z217" s="40"/>
      <c r="AA217" s="40"/>
    </row>
    <row r="218" spans="1:27" ht="18" customHeight="1" x14ac:dyDescent="0.3">
      <c r="A218" s="1">
        <v>2018</v>
      </c>
      <c r="B218" s="1">
        <v>638</v>
      </c>
      <c r="C218" s="2" t="s">
        <v>8240</v>
      </c>
      <c r="D218" s="1" t="s">
        <v>59</v>
      </c>
      <c r="E218" s="3">
        <f>IFERROR(MIN(PI_Bidders),0)</f>
        <v>2200</v>
      </c>
      <c r="F218" s="3">
        <f>IFERROR(MAX(PI_Bidders),0)</f>
        <v>2500</v>
      </c>
      <c r="G218" s="3">
        <f>IFERROR(AVERAGE(PI_Bidders),0)</f>
        <v>2350</v>
      </c>
      <c r="H218" s="40" t="str">
        <f>tbl_PI[[#This Row],[Item '#]]&amp;"     "&amp;tbl_PI[[#This Row],[Description]]&amp;"     ("&amp;tbl_PI[[#This Row],[Unit]]&amp;")"</f>
        <v>638     2" Air Release Valve w/ MH     (EA)</v>
      </c>
      <c r="I218" s="40"/>
      <c r="J218" s="40"/>
      <c r="K218" s="40"/>
      <c r="L218" s="40"/>
      <c r="M218" s="40"/>
      <c r="N218" s="40"/>
      <c r="O218" s="40"/>
      <c r="P218" s="40"/>
      <c r="Q218" s="40"/>
      <c r="R218" s="40">
        <v>2200</v>
      </c>
      <c r="S218" s="40">
        <v>2500</v>
      </c>
      <c r="T218" s="40"/>
      <c r="U218" s="40"/>
      <c r="V218" s="40"/>
      <c r="W218" s="40"/>
      <c r="X218" s="40"/>
      <c r="Y218" s="40"/>
      <c r="Z218" s="40"/>
      <c r="AA218" s="40"/>
    </row>
    <row r="219" spans="1:27" ht="18" customHeight="1" x14ac:dyDescent="0.3">
      <c r="A219" s="1">
        <v>2018</v>
      </c>
      <c r="B219" s="1">
        <v>638</v>
      </c>
      <c r="C219" s="2" t="s">
        <v>8241</v>
      </c>
      <c r="D219" s="1" t="s">
        <v>12</v>
      </c>
      <c r="E219" s="3">
        <f>IFERROR(MIN(PI_Bidders),0)</f>
        <v>80</v>
      </c>
      <c r="F219" s="3">
        <f>IFERROR(MAX(PI_Bidders),0)</f>
        <v>110</v>
      </c>
      <c r="G219" s="3">
        <f>IFERROR(AVERAGE(PI_Bidders),0)</f>
        <v>95</v>
      </c>
      <c r="H219" s="40" t="str">
        <f>tbl_PI[[#This Row],[Item '#]]&amp;"     "&amp;tbl_PI[[#This Row],[Description]]&amp;"     ("&amp;tbl_PI[[#This Row],[Unit]]&amp;")"</f>
        <v>638     4” DIP Flange Pipe     (LF)</v>
      </c>
      <c r="I219" s="40"/>
      <c r="J219" s="40"/>
      <c r="K219" s="40"/>
      <c r="L219" s="40"/>
      <c r="M219" s="40"/>
      <c r="N219" s="40"/>
      <c r="O219" s="40"/>
      <c r="P219" s="40"/>
      <c r="Q219" s="40"/>
      <c r="R219" s="40">
        <v>110</v>
      </c>
      <c r="S219" s="40">
        <v>80</v>
      </c>
      <c r="T219" s="40"/>
      <c r="U219" s="40"/>
      <c r="V219" s="40"/>
      <c r="W219" s="40"/>
      <c r="X219" s="40"/>
      <c r="Y219" s="40"/>
      <c r="Z219" s="40"/>
      <c r="AA219" s="40"/>
    </row>
    <row r="220" spans="1:27" ht="18" customHeight="1" x14ac:dyDescent="0.3">
      <c r="A220" s="1">
        <v>2018</v>
      </c>
      <c r="B220" s="1">
        <v>638</v>
      </c>
      <c r="C220" s="2" t="s">
        <v>8242</v>
      </c>
      <c r="D220" s="1" t="s">
        <v>59</v>
      </c>
      <c r="E220" s="3">
        <f>IFERROR(MIN(PI_Bidders),0)</f>
        <v>600</v>
      </c>
      <c r="F220" s="3">
        <f>IFERROR(MAX(PI_Bidders),0)</f>
        <v>650</v>
      </c>
      <c r="G220" s="3">
        <f>IFERROR(AVERAGE(PI_Bidders),0)</f>
        <v>625</v>
      </c>
      <c r="H220" s="40" t="str">
        <f>tbl_PI[[#This Row],[Item '#]]&amp;"     "&amp;tbl_PI[[#This Row],[Description]]&amp;"     ("&amp;tbl_PI[[#This Row],[Unit]]&amp;")"</f>
        <v>638     4” x 4” FL  DIP Tee     (EA)</v>
      </c>
      <c r="I220" s="40"/>
      <c r="J220" s="40"/>
      <c r="K220" s="40"/>
      <c r="L220" s="40"/>
      <c r="M220" s="40"/>
      <c r="N220" s="40"/>
      <c r="O220" s="40"/>
      <c r="P220" s="40"/>
      <c r="Q220" s="40"/>
      <c r="R220" s="40">
        <v>650</v>
      </c>
      <c r="S220" s="40">
        <v>600</v>
      </c>
      <c r="T220" s="40"/>
      <c r="U220" s="40"/>
      <c r="V220" s="40"/>
      <c r="W220" s="40"/>
      <c r="X220" s="40"/>
      <c r="Y220" s="40"/>
      <c r="Z220" s="40"/>
      <c r="AA220" s="40"/>
    </row>
    <row r="221" spans="1:27" ht="18" customHeight="1" x14ac:dyDescent="0.3">
      <c r="A221" s="1">
        <v>2018</v>
      </c>
      <c r="B221" s="1">
        <v>638</v>
      </c>
      <c r="C221" s="2" t="s">
        <v>8243</v>
      </c>
      <c r="D221" s="1" t="s">
        <v>59</v>
      </c>
      <c r="E221" s="3">
        <f>IFERROR(MIN(PI_Bidders),0)</f>
        <v>430</v>
      </c>
      <c r="F221" s="3">
        <f>IFERROR(MAX(PI_Bidders),0)</f>
        <v>800</v>
      </c>
      <c r="G221" s="3">
        <f>IFERROR(AVERAGE(PI_Bidders),0)</f>
        <v>615</v>
      </c>
      <c r="H221" s="40" t="str">
        <f>tbl_PI[[#This Row],[Item '#]]&amp;"     "&amp;tbl_PI[[#This Row],[Description]]&amp;"     ("&amp;tbl_PI[[#This Row],[Unit]]&amp;")"</f>
        <v>638     4” FL DIP 90° EL     (EA)</v>
      </c>
      <c r="I221" s="40"/>
      <c r="J221" s="40"/>
      <c r="K221" s="40"/>
      <c r="L221" s="40"/>
      <c r="M221" s="40"/>
      <c r="N221" s="40"/>
      <c r="O221" s="40"/>
      <c r="P221" s="40"/>
      <c r="Q221" s="40"/>
      <c r="R221" s="40">
        <v>800</v>
      </c>
      <c r="S221" s="40">
        <v>430</v>
      </c>
      <c r="T221" s="40"/>
      <c r="U221" s="40"/>
      <c r="V221" s="40"/>
      <c r="W221" s="40"/>
      <c r="X221" s="40"/>
      <c r="Y221" s="40"/>
      <c r="Z221" s="40"/>
      <c r="AA221" s="40"/>
    </row>
    <row r="222" spans="1:27" ht="18" customHeight="1" x14ac:dyDescent="0.3">
      <c r="A222" s="1">
        <v>2018</v>
      </c>
      <c r="B222" s="1">
        <v>638</v>
      </c>
      <c r="C222" s="2" t="s">
        <v>8244</v>
      </c>
      <c r="D222" s="1" t="s">
        <v>59</v>
      </c>
      <c r="E222" s="3">
        <f>IFERROR(MIN(PI_Bidders),0)</f>
        <v>470</v>
      </c>
      <c r="F222" s="3">
        <f>IFERROR(MAX(PI_Bidders),0)</f>
        <v>1250</v>
      </c>
      <c r="G222" s="3">
        <f>IFERROR(AVERAGE(PI_Bidders),0)</f>
        <v>860</v>
      </c>
      <c r="H222" s="40" t="str">
        <f>tbl_PI[[#This Row],[Item '#]]&amp;"     "&amp;tbl_PI[[#This Row],[Description]]&amp;"     ("&amp;tbl_PI[[#This Row],[Unit]]&amp;")"</f>
        <v>638     6” x 6” FL  DIP Tee     (EA)</v>
      </c>
      <c r="I222" s="40"/>
      <c r="J222" s="40"/>
      <c r="K222" s="40"/>
      <c r="L222" s="40"/>
      <c r="M222" s="40"/>
      <c r="N222" s="40"/>
      <c r="O222" s="40"/>
      <c r="P222" s="40"/>
      <c r="Q222" s="40"/>
      <c r="R222" s="40">
        <v>1250</v>
      </c>
      <c r="S222" s="40">
        <v>470</v>
      </c>
      <c r="T222" s="40"/>
      <c r="U222" s="40"/>
      <c r="V222" s="40"/>
      <c r="W222" s="40"/>
      <c r="X222" s="40"/>
      <c r="Y222" s="40"/>
      <c r="Z222" s="40"/>
      <c r="AA222" s="40"/>
    </row>
    <row r="223" spans="1:27" ht="18" customHeight="1" x14ac:dyDescent="0.3">
      <c r="A223" s="1">
        <v>2018</v>
      </c>
      <c r="B223" s="1">
        <v>638</v>
      </c>
      <c r="C223" s="2" t="s">
        <v>8245</v>
      </c>
      <c r="D223" s="1" t="s">
        <v>59</v>
      </c>
      <c r="E223" s="3">
        <f>IFERROR(MIN(PI_Bidders),0)</f>
        <v>1000</v>
      </c>
      <c r="F223" s="3">
        <f>IFERROR(MAX(PI_Bidders),0)</f>
        <v>1350</v>
      </c>
      <c r="G223" s="3">
        <f>IFERROR(AVERAGE(PI_Bidders),0)</f>
        <v>1175</v>
      </c>
      <c r="H223" s="40" t="str">
        <f>tbl_PI[[#This Row],[Item '#]]&amp;"     "&amp;tbl_PI[[#This Row],[Description]]&amp;"     ("&amp;tbl_PI[[#This Row],[Unit]]&amp;")"</f>
        <v>638     6” x 6” MJ  DIP Tee w Blocking     (EA)</v>
      </c>
      <c r="I223" s="40"/>
      <c r="J223" s="40"/>
      <c r="K223" s="40"/>
      <c r="L223" s="40"/>
      <c r="M223" s="40"/>
      <c r="N223" s="40"/>
      <c r="O223" s="40"/>
      <c r="P223" s="40"/>
      <c r="Q223" s="40"/>
      <c r="R223" s="40">
        <v>1350</v>
      </c>
      <c r="S223" s="40">
        <v>1000</v>
      </c>
      <c r="T223" s="40"/>
      <c r="U223" s="40"/>
      <c r="V223" s="40"/>
      <c r="W223" s="40"/>
      <c r="X223" s="40"/>
      <c r="Y223" s="40"/>
      <c r="Z223" s="40"/>
      <c r="AA223" s="40"/>
    </row>
    <row r="224" spans="1:27" ht="18" customHeight="1" x14ac:dyDescent="0.3">
      <c r="A224" s="1">
        <v>2018</v>
      </c>
      <c r="B224" s="1">
        <v>638</v>
      </c>
      <c r="C224" s="2" t="s">
        <v>8246</v>
      </c>
      <c r="D224" s="1" t="s">
        <v>59</v>
      </c>
      <c r="E224" s="3">
        <f>IFERROR(MIN(PI_Bidders),0)</f>
        <v>3200</v>
      </c>
      <c r="F224" s="3">
        <f>IFERROR(MAX(PI_Bidders),0)</f>
        <v>3850</v>
      </c>
      <c r="G224" s="3">
        <f>IFERROR(AVERAGE(PI_Bidders),0)</f>
        <v>3525</v>
      </c>
      <c r="H224" s="40" t="str">
        <f>tbl_PI[[#This Row],[Item '#]]&amp;"     "&amp;tbl_PI[[#This Row],[Description]]&amp;"     ("&amp;tbl_PI[[#This Row],[Unit]]&amp;")"</f>
        <v>638     4-1/2” Valve Fire Hydrant     (EA)</v>
      </c>
      <c r="I224" s="40"/>
      <c r="J224" s="40"/>
      <c r="K224" s="40"/>
      <c r="L224" s="40"/>
      <c r="M224" s="40"/>
      <c r="N224" s="40"/>
      <c r="O224" s="40"/>
      <c r="P224" s="40"/>
      <c r="Q224" s="40"/>
      <c r="R224" s="40">
        <v>3850</v>
      </c>
      <c r="S224" s="40">
        <v>3200</v>
      </c>
      <c r="T224" s="40"/>
      <c r="U224" s="40"/>
      <c r="V224" s="40"/>
      <c r="W224" s="40"/>
      <c r="X224" s="40"/>
      <c r="Y224" s="40"/>
      <c r="Z224" s="40"/>
      <c r="AA224" s="40"/>
    </row>
    <row r="225" spans="1:27" ht="18" customHeight="1" x14ac:dyDescent="0.3">
      <c r="A225" s="1">
        <v>2018</v>
      </c>
      <c r="B225" s="1" t="s">
        <v>75</v>
      </c>
      <c r="C225" s="2" t="s">
        <v>8247</v>
      </c>
      <c r="D225" s="1" t="s">
        <v>9</v>
      </c>
      <c r="E225" s="3">
        <f>IFERROR(MIN(PI_Bidders),0)</f>
        <v>2200</v>
      </c>
      <c r="F225" s="3">
        <f>IFERROR(MAX(PI_Bidders),0)</f>
        <v>3600</v>
      </c>
      <c r="G225" s="3">
        <f>IFERROR(AVERAGE(PI_Bidders),0)</f>
        <v>2900</v>
      </c>
      <c r="H225" s="40" t="str">
        <f>tbl_PI[[#This Row],[Item '#]]&amp;"     "&amp;tbl_PI[[#This Row],[Description]]&amp;"     ("&amp;tbl_PI[[#This Row],[Unit]]&amp;")"</f>
        <v>SPEC     Re-Connect Water Main to Existing Water Main,  Two ends     (LS)</v>
      </c>
      <c r="I225" s="40"/>
      <c r="J225" s="40"/>
      <c r="K225" s="40"/>
      <c r="L225" s="40"/>
      <c r="M225" s="40"/>
      <c r="N225" s="40"/>
      <c r="O225" s="40"/>
      <c r="P225" s="40"/>
      <c r="Q225" s="40"/>
      <c r="R225" s="40">
        <v>3600</v>
      </c>
      <c r="S225" s="40">
        <v>2200</v>
      </c>
      <c r="T225" s="40"/>
      <c r="U225" s="40"/>
      <c r="V225" s="40"/>
      <c r="W225" s="40"/>
      <c r="X225" s="40"/>
      <c r="Y225" s="40"/>
      <c r="Z225" s="40"/>
      <c r="AA225" s="40"/>
    </row>
    <row r="226" spans="1:27" ht="18" customHeight="1" x14ac:dyDescent="0.3">
      <c r="A226" s="1">
        <v>2018</v>
      </c>
      <c r="B226" s="1" t="s">
        <v>75</v>
      </c>
      <c r="C226" s="2" t="s">
        <v>8248</v>
      </c>
      <c r="D226" s="1" t="s">
        <v>12</v>
      </c>
      <c r="E226" s="3">
        <f>IFERROR(MIN(PI_Bidders),0)</f>
        <v>44</v>
      </c>
      <c r="F226" s="3">
        <f>IFERROR(MAX(PI_Bidders),0)</f>
        <v>52</v>
      </c>
      <c r="G226" s="3">
        <f>IFERROR(AVERAGE(PI_Bidders),0)</f>
        <v>48</v>
      </c>
      <c r="H226" s="40" t="str">
        <f>tbl_PI[[#This Row],[Item '#]]&amp;"     "&amp;tbl_PI[[#This Row],[Description]]&amp;"     ("&amp;tbl_PI[[#This Row],[Unit]]&amp;")"</f>
        <v>SPEC     4" and 2" water main in common trench with gravel backfill, as per plan     (LF)</v>
      </c>
      <c r="I226" s="40"/>
      <c r="J226" s="40"/>
      <c r="K226" s="40"/>
      <c r="L226" s="40"/>
      <c r="M226" s="40"/>
      <c r="N226" s="40"/>
      <c r="O226" s="40"/>
      <c r="P226" s="40"/>
      <c r="Q226" s="40"/>
      <c r="R226" s="40">
        <v>44</v>
      </c>
      <c r="S226" s="40">
        <v>52</v>
      </c>
      <c r="T226" s="40"/>
      <c r="U226" s="40"/>
      <c r="V226" s="40"/>
      <c r="W226" s="40"/>
      <c r="X226" s="40"/>
      <c r="Y226" s="40"/>
      <c r="Z226" s="40"/>
      <c r="AA226" s="40"/>
    </row>
    <row r="227" spans="1:27" ht="18" customHeight="1" x14ac:dyDescent="0.3">
      <c r="A227" s="1">
        <v>2018</v>
      </c>
      <c r="B227" s="1">
        <v>203</v>
      </c>
      <c r="C227" s="2" t="s">
        <v>8249</v>
      </c>
      <c r="D227" s="1" t="s">
        <v>14</v>
      </c>
      <c r="E227" s="3">
        <f>IFERROR(MIN(PI_Bidders),0)</f>
        <v>10</v>
      </c>
      <c r="F227" s="3">
        <f>IFERROR(MAX(PI_Bidders),0)</f>
        <v>30</v>
      </c>
      <c r="G227" s="3">
        <f>IFERROR(AVERAGE(PI_Bidders),0)</f>
        <v>20</v>
      </c>
      <c r="H227" s="40" t="str">
        <f>tbl_PI[[#This Row],[Item '#]]&amp;"     "&amp;tbl_PI[[#This Row],[Description]]&amp;"     ("&amp;tbl_PI[[#This Row],[Unit]]&amp;")"</f>
        <v>203     Embankment - Site Grading, Dozer     (CY)</v>
      </c>
      <c r="I227" s="40"/>
      <c r="J227" s="40"/>
      <c r="K227" s="40"/>
      <c r="L227" s="40"/>
      <c r="M227" s="40"/>
      <c r="N227" s="40"/>
      <c r="O227" s="40"/>
      <c r="P227" s="40"/>
      <c r="Q227" s="40"/>
      <c r="R227" s="40">
        <v>30</v>
      </c>
      <c r="S227" s="40">
        <v>10</v>
      </c>
      <c r="T227" s="40"/>
      <c r="U227" s="40"/>
      <c r="V227" s="40"/>
      <c r="W227" s="40"/>
      <c r="X227" s="40"/>
      <c r="Y227" s="40"/>
      <c r="Z227" s="40"/>
      <c r="AA227" s="40"/>
    </row>
    <row r="228" spans="1:27" ht="18" customHeight="1" x14ac:dyDescent="0.3">
      <c r="A228" s="1">
        <v>2018</v>
      </c>
      <c r="B228" s="1">
        <v>601</v>
      </c>
      <c r="C228" s="2" t="s">
        <v>8250</v>
      </c>
      <c r="D228" s="1" t="s">
        <v>199</v>
      </c>
      <c r="E228" s="3">
        <f>IFERROR(MIN(PI_Bidders),0)</f>
        <v>120</v>
      </c>
      <c r="F228" s="3">
        <f>IFERROR(MAX(PI_Bidders),0)</f>
        <v>144</v>
      </c>
      <c r="G228" s="3">
        <f>IFERROR(AVERAGE(PI_Bidders),0)</f>
        <v>132</v>
      </c>
      <c r="H228" s="40" t="str">
        <f>tbl_PI[[#This Row],[Item '#]]&amp;"     "&amp;tbl_PI[[#This Row],[Description]]&amp;"     ("&amp;tbl_PI[[#This Row],[Unit]]&amp;")"</f>
        <v>601     Type D Rock Channel  Protection with Filter at culverts, 2 CY     (TON)</v>
      </c>
      <c r="I228" s="40"/>
      <c r="J228" s="40"/>
      <c r="K228" s="40"/>
      <c r="L228" s="40"/>
      <c r="M228" s="40"/>
      <c r="N228" s="40"/>
      <c r="O228" s="40"/>
      <c r="P228" s="40"/>
      <c r="Q228" s="40"/>
      <c r="R228" s="40">
        <v>120</v>
      </c>
      <c r="S228" s="40">
        <v>144</v>
      </c>
      <c r="T228" s="40"/>
      <c r="U228" s="40"/>
      <c r="V228" s="40"/>
      <c r="W228" s="40"/>
      <c r="X228" s="40"/>
      <c r="Y228" s="40"/>
      <c r="Z228" s="40"/>
      <c r="AA228" s="40"/>
    </row>
    <row r="229" spans="1:27" ht="18" customHeight="1" x14ac:dyDescent="0.3">
      <c r="A229" s="1">
        <v>2018</v>
      </c>
      <c r="B229" s="1">
        <v>703</v>
      </c>
      <c r="C229" s="2" t="s">
        <v>8251</v>
      </c>
      <c r="D229" s="1" t="s">
        <v>21</v>
      </c>
      <c r="E229" s="3">
        <f>IFERROR(MIN(PI_Bidders),0)</f>
        <v>14</v>
      </c>
      <c r="F229" s="3">
        <f>IFERROR(MAX(PI_Bidders),0)</f>
        <v>15</v>
      </c>
      <c r="G229" s="3">
        <f>IFERROR(AVERAGE(PI_Bidders),0)</f>
        <v>14.5</v>
      </c>
      <c r="H229" s="40" t="str">
        <f>tbl_PI[[#This Row],[Item '#]]&amp;"     "&amp;tbl_PI[[#This Row],[Description]]&amp;"     ("&amp;tbl_PI[[#This Row],[Unit]]&amp;")"</f>
        <v>703     AASHTO No. 9 Wearing Course – Water Tank Site 5” Course     (SY)</v>
      </c>
      <c r="I229" s="40"/>
      <c r="J229" s="40"/>
      <c r="K229" s="40"/>
      <c r="L229" s="40"/>
      <c r="M229" s="40"/>
      <c r="N229" s="40"/>
      <c r="O229" s="40"/>
      <c r="P229" s="40"/>
      <c r="Q229" s="40"/>
      <c r="R229" s="40">
        <v>15</v>
      </c>
      <c r="S229" s="40">
        <v>14</v>
      </c>
      <c r="T229" s="40"/>
      <c r="U229" s="40"/>
      <c r="V229" s="40"/>
      <c r="W229" s="40"/>
      <c r="X229" s="40"/>
      <c r="Y229" s="40"/>
      <c r="Z229" s="40"/>
      <c r="AA229" s="40"/>
    </row>
    <row r="230" spans="1:27" ht="18" customHeight="1" x14ac:dyDescent="0.3">
      <c r="A230" s="1">
        <v>2018</v>
      </c>
      <c r="B230" s="1">
        <v>703</v>
      </c>
      <c r="C230" s="2" t="s">
        <v>8252</v>
      </c>
      <c r="D230" s="1" t="s">
        <v>21</v>
      </c>
      <c r="E230" s="3">
        <f>IFERROR(MIN(PI_Bidders),0)</f>
        <v>10</v>
      </c>
      <c r="F230" s="3">
        <f>IFERROR(MAX(PI_Bidders),0)</f>
        <v>19</v>
      </c>
      <c r="G230" s="3">
        <f>IFERROR(AVERAGE(PI_Bidders),0)</f>
        <v>14.5</v>
      </c>
      <c r="H230" s="40" t="str">
        <f>tbl_PI[[#This Row],[Item '#]]&amp;"     "&amp;tbl_PI[[#This Row],[Description]]&amp;"     ("&amp;tbl_PI[[#This Row],[Unit]]&amp;")"</f>
        <v>703     No. 304 Aggregate Base – Water Tank Site 5” Course     (SY)</v>
      </c>
      <c r="I230" s="40"/>
      <c r="J230" s="40"/>
      <c r="K230" s="40"/>
      <c r="L230" s="40"/>
      <c r="M230" s="40"/>
      <c r="N230" s="40"/>
      <c r="O230" s="40"/>
      <c r="P230" s="40"/>
      <c r="Q230" s="40"/>
      <c r="R230" s="40">
        <v>10</v>
      </c>
      <c r="S230" s="40">
        <v>19</v>
      </c>
      <c r="T230" s="40"/>
      <c r="U230" s="40"/>
      <c r="V230" s="40"/>
      <c r="W230" s="40"/>
      <c r="X230" s="40"/>
      <c r="Y230" s="40"/>
      <c r="Z230" s="40"/>
      <c r="AA230" s="40"/>
    </row>
    <row r="231" spans="1:27" ht="18" customHeight="1" x14ac:dyDescent="0.3">
      <c r="A231" s="1">
        <v>2018</v>
      </c>
      <c r="B231" s="1">
        <v>703</v>
      </c>
      <c r="C231" s="2" t="s">
        <v>8253</v>
      </c>
      <c r="D231" s="1" t="s">
        <v>21</v>
      </c>
      <c r="E231" s="3">
        <f>IFERROR(MIN(PI_Bidders),0)</f>
        <v>18</v>
      </c>
      <c r="F231" s="3">
        <f>IFERROR(MAX(PI_Bidders),0)</f>
        <v>40</v>
      </c>
      <c r="G231" s="3">
        <f>IFERROR(AVERAGE(PI_Bidders),0)</f>
        <v>29</v>
      </c>
      <c r="H231" s="40" t="str">
        <f>tbl_PI[[#This Row],[Item '#]]&amp;"     "&amp;tbl_PI[[#This Row],[Description]]&amp;"     ("&amp;tbl_PI[[#This Row],[Unit]]&amp;")"</f>
        <v>703     No. 1 Aggregate Base – Water Tank Site 8” Course     (SY)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>
        <v>18</v>
      </c>
      <c r="S231" s="40">
        <v>40</v>
      </c>
      <c r="T231" s="40"/>
      <c r="U231" s="40"/>
      <c r="V231" s="40"/>
      <c r="W231" s="40"/>
      <c r="X231" s="40"/>
      <c r="Y231" s="40"/>
      <c r="Z231" s="40"/>
      <c r="AA231" s="40"/>
    </row>
    <row r="232" spans="1:27" ht="18" customHeight="1" x14ac:dyDescent="0.3">
      <c r="A232" s="1">
        <v>2018</v>
      </c>
      <c r="B232" s="1">
        <v>712</v>
      </c>
      <c r="C232" s="2" t="s">
        <v>8254</v>
      </c>
      <c r="D232" s="1" t="s">
        <v>21</v>
      </c>
      <c r="E232" s="3">
        <f>IFERROR(MIN(PI_Bidders),0)</f>
        <v>1</v>
      </c>
      <c r="F232" s="3">
        <f>IFERROR(MAX(PI_Bidders),0)</f>
        <v>4</v>
      </c>
      <c r="G232" s="3">
        <f>IFERROR(AVERAGE(PI_Bidders),0)</f>
        <v>2.5</v>
      </c>
      <c r="H232" s="40" t="str">
        <f>tbl_PI[[#This Row],[Item '#]]&amp;"     "&amp;tbl_PI[[#This Row],[Description]]&amp;"     ("&amp;tbl_PI[[#This Row],[Unit]]&amp;")"</f>
        <v>712     Geotextile Fabric, Nonwoven, Type D     (SY)</v>
      </c>
      <c r="I232" s="40"/>
      <c r="J232" s="40"/>
      <c r="K232" s="40"/>
      <c r="L232" s="40"/>
      <c r="M232" s="40"/>
      <c r="N232" s="40"/>
      <c r="O232" s="40"/>
      <c r="P232" s="40"/>
      <c r="Q232" s="40"/>
      <c r="R232" s="40">
        <v>4</v>
      </c>
      <c r="S232" s="40">
        <v>1</v>
      </c>
      <c r="T232" s="40"/>
      <c r="U232" s="40"/>
      <c r="V232" s="40"/>
      <c r="W232" s="40"/>
      <c r="X232" s="40"/>
      <c r="Y232" s="40"/>
      <c r="Z232" s="40"/>
      <c r="AA232" s="40"/>
    </row>
    <row r="233" spans="1:27" ht="18" customHeight="1" x14ac:dyDescent="0.3">
      <c r="A233" s="1">
        <v>2018</v>
      </c>
      <c r="C233" s="2" t="s">
        <v>8255</v>
      </c>
      <c r="D233" s="1" t="s">
        <v>12</v>
      </c>
      <c r="E233" s="3">
        <f>IFERROR(MIN(PI_Bidders),0)</f>
        <v>35</v>
      </c>
      <c r="F233" s="3">
        <f>IFERROR(MAX(PI_Bidders),0)</f>
        <v>36</v>
      </c>
      <c r="G233" s="3">
        <f>IFERROR(AVERAGE(PI_Bidders),0)</f>
        <v>35.5</v>
      </c>
      <c r="H233" s="40" t="str">
        <f>tbl_PI[[#This Row],[Item '#]]&amp;"     "&amp;tbl_PI[[#This Row],[Description]]&amp;"     ("&amp;tbl_PI[[#This Row],[Unit]]&amp;")"</f>
        <v xml:space="preserve">     6’ Chainlink Fence     (LF)</v>
      </c>
      <c r="I233" s="40"/>
      <c r="J233" s="40"/>
      <c r="K233" s="40"/>
      <c r="L233" s="40"/>
      <c r="M233" s="40"/>
      <c r="N233" s="40"/>
      <c r="O233" s="40"/>
      <c r="P233" s="40"/>
      <c r="Q233" s="40"/>
      <c r="R233" s="40">
        <v>35</v>
      </c>
      <c r="S233" s="40">
        <v>36</v>
      </c>
      <c r="T233" s="40"/>
      <c r="U233" s="40"/>
      <c r="V233" s="40"/>
      <c r="W233" s="40"/>
      <c r="X233" s="40"/>
      <c r="Y233" s="40"/>
      <c r="Z233" s="40"/>
      <c r="AA233" s="40"/>
    </row>
    <row r="234" spans="1:27" ht="18" customHeight="1" x14ac:dyDescent="0.3">
      <c r="A234" s="1">
        <v>2018</v>
      </c>
      <c r="C234" s="2" t="s">
        <v>8256</v>
      </c>
      <c r="D234" s="1" t="s">
        <v>8257</v>
      </c>
      <c r="E234" s="3">
        <f>IFERROR(MIN(PI_Bidders),0)</f>
        <v>1800</v>
      </c>
      <c r="F234" s="3">
        <f>IFERROR(MAX(PI_Bidders),0)</f>
        <v>2160</v>
      </c>
      <c r="G234" s="3">
        <f>IFERROR(AVERAGE(PI_Bidders),0)</f>
        <v>1980</v>
      </c>
      <c r="H234" s="40" t="str">
        <f>tbl_PI[[#This Row],[Item '#]]&amp;"     "&amp;tbl_PI[[#This Row],[Description]]&amp;"     ("&amp;tbl_PI[[#This Row],[Unit]]&amp;")"</f>
        <v xml:space="preserve">     6’x24’ Double Swing Chainlink Gate     (OPENING)</v>
      </c>
      <c r="I234" s="40"/>
      <c r="J234" s="40"/>
      <c r="K234" s="40"/>
      <c r="L234" s="40"/>
      <c r="M234" s="40"/>
      <c r="N234" s="40"/>
      <c r="O234" s="40"/>
      <c r="P234" s="40"/>
      <c r="Q234" s="40"/>
      <c r="R234" s="40">
        <v>1800</v>
      </c>
      <c r="S234" s="40">
        <v>2160</v>
      </c>
      <c r="T234" s="40"/>
      <c r="U234" s="40"/>
      <c r="V234" s="40"/>
      <c r="W234" s="40"/>
      <c r="X234" s="40"/>
      <c r="Y234" s="40"/>
      <c r="Z234" s="40"/>
      <c r="AA234" s="40"/>
    </row>
    <row r="235" spans="1:27" ht="18" customHeight="1" x14ac:dyDescent="0.3">
      <c r="A235" s="1">
        <v>2018</v>
      </c>
      <c r="B235" s="1" t="s">
        <v>75</v>
      </c>
      <c r="C235" s="2" t="s">
        <v>6169</v>
      </c>
      <c r="D235" s="1" t="s">
        <v>12</v>
      </c>
      <c r="E235" s="3">
        <f>IFERROR(MIN(PI_Bidders),0)</f>
        <v>10</v>
      </c>
      <c r="F235" s="3">
        <f>IFERROR(MAX(PI_Bidders),0)</f>
        <v>25</v>
      </c>
      <c r="G235" s="3">
        <f>IFERROR(AVERAGE(PI_Bidders),0)</f>
        <v>17.5</v>
      </c>
      <c r="H235" s="40" t="str">
        <f>tbl_PI[[#This Row],[Item '#]]&amp;"     "&amp;tbl_PI[[#This Row],[Description]]&amp;"     ("&amp;tbl_PI[[#This Row],[Unit]]&amp;")"</f>
        <v>SPEC     TRENCHING FOR ELECTRIC     (LF)</v>
      </c>
      <c r="I235" s="40"/>
      <c r="J235" s="40"/>
      <c r="K235" s="40"/>
      <c r="L235" s="40"/>
      <c r="M235" s="40"/>
      <c r="N235" s="40"/>
      <c r="O235" s="40"/>
      <c r="P235" s="40"/>
      <c r="Q235" s="40"/>
      <c r="R235" s="40">
        <v>10</v>
      </c>
      <c r="S235" s="40">
        <v>25</v>
      </c>
      <c r="T235" s="40"/>
      <c r="U235" s="40"/>
      <c r="V235" s="40"/>
      <c r="W235" s="40"/>
      <c r="X235" s="40"/>
      <c r="Y235" s="40"/>
      <c r="Z235" s="40"/>
      <c r="AA235" s="40"/>
    </row>
    <row r="236" spans="1:27" ht="18" customHeight="1" x14ac:dyDescent="0.3">
      <c r="A236" s="1">
        <v>2018</v>
      </c>
      <c r="B236" s="1" t="s">
        <v>75</v>
      </c>
      <c r="C236" s="2" t="s">
        <v>8258</v>
      </c>
      <c r="D236" s="1" t="s">
        <v>59</v>
      </c>
      <c r="E236" s="3">
        <f>IFERROR(MIN(PI_Bidders),0)</f>
        <v>85</v>
      </c>
      <c r="F236" s="3">
        <f>IFERROR(MAX(PI_Bidders),0)</f>
        <v>1200</v>
      </c>
      <c r="G236" s="3">
        <f>IFERROR(AVERAGE(PI_Bidders),0)</f>
        <v>642.5</v>
      </c>
      <c r="H236" s="40" t="str">
        <f>tbl_PI[[#This Row],[Item '#]]&amp;"     "&amp;tbl_PI[[#This Row],[Description]]&amp;"     ("&amp;tbl_PI[[#This Row],[Unit]]&amp;")"</f>
        <v>SPEC     2" PVC WEATHERHEAD (SCHEDULE 80)     (EA)</v>
      </c>
      <c r="I236" s="40"/>
      <c r="J236" s="40"/>
      <c r="K236" s="40"/>
      <c r="L236" s="40"/>
      <c r="M236" s="40"/>
      <c r="N236" s="40"/>
      <c r="O236" s="40"/>
      <c r="P236" s="40"/>
      <c r="Q236" s="40"/>
      <c r="R236" s="40">
        <v>1200</v>
      </c>
      <c r="S236" s="40">
        <v>85</v>
      </c>
      <c r="T236" s="40"/>
      <c r="U236" s="40"/>
      <c r="V236" s="40"/>
      <c r="W236" s="40"/>
      <c r="X236" s="40"/>
      <c r="Y236" s="40"/>
      <c r="Z236" s="40"/>
      <c r="AA236" s="40"/>
    </row>
    <row r="237" spans="1:27" ht="18" customHeight="1" x14ac:dyDescent="0.3">
      <c r="A237" s="1">
        <v>2018</v>
      </c>
      <c r="B237" s="1" t="s">
        <v>75</v>
      </c>
      <c r="C237" s="2" t="s">
        <v>8259</v>
      </c>
      <c r="D237" s="1" t="s">
        <v>59</v>
      </c>
      <c r="E237" s="3">
        <f>IFERROR(MIN(PI_Bidders),0)</f>
        <v>30</v>
      </c>
      <c r="F237" s="3">
        <f>IFERROR(MAX(PI_Bidders),0)</f>
        <v>54</v>
      </c>
      <c r="G237" s="3">
        <f>IFERROR(AVERAGE(PI_Bidders),0)</f>
        <v>42</v>
      </c>
      <c r="H237" s="40" t="str">
        <f>tbl_PI[[#This Row],[Item '#]]&amp;"     "&amp;tbl_PI[[#This Row],[Description]]&amp;"     ("&amp;tbl_PI[[#This Row],[Unit]]&amp;")"</f>
        <v>SPEC     2" PVC CONDUIT (SCHEDULE 80)     (EA)</v>
      </c>
      <c r="I237" s="40"/>
      <c r="J237" s="40"/>
      <c r="K237" s="40"/>
      <c r="L237" s="40"/>
      <c r="M237" s="40"/>
      <c r="N237" s="40"/>
      <c r="O237" s="40"/>
      <c r="P237" s="40"/>
      <c r="Q237" s="40"/>
      <c r="R237" s="40">
        <v>30</v>
      </c>
      <c r="S237" s="40">
        <v>54</v>
      </c>
      <c r="T237" s="40"/>
      <c r="U237" s="40"/>
      <c r="V237" s="40"/>
      <c r="W237" s="40"/>
      <c r="X237" s="40"/>
      <c r="Y237" s="40"/>
      <c r="Z237" s="40"/>
      <c r="AA237" s="40"/>
    </row>
    <row r="238" spans="1:27" ht="18" customHeight="1" x14ac:dyDescent="0.3">
      <c r="A238" s="1">
        <v>2018</v>
      </c>
      <c r="B238" s="1" t="s">
        <v>75</v>
      </c>
      <c r="C238" s="2" t="s">
        <v>8260</v>
      </c>
      <c r="D238" s="1" t="s">
        <v>59</v>
      </c>
      <c r="E238" s="3">
        <f>IFERROR(MIN(PI_Bidders),0)</f>
        <v>82</v>
      </c>
      <c r="F238" s="3">
        <f>IFERROR(MAX(PI_Bidders),0)</f>
        <v>200</v>
      </c>
      <c r="G238" s="3">
        <f>IFERROR(AVERAGE(PI_Bidders),0)</f>
        <v>141</v>
      </c>
      <c r="H238" s="40" t="str">
        <f>tbl_PI[[#This Row],[Item '#]]&amp;"     "&amp;tbl_PI[[#This Row],[Description]]&amp;"     ("&amp;tbl_PI[[#This Row],[Unit]]&amp;")"</f>
        <v>SPEC     2" PVC EXPANSION FITTING (SCHEDULE 80)     (EA)</v>
      </c>
      <c r="I238" s="40"/>
      <c r="J238" s="40"/>
      <c r="K238" s="40"/>
      <c r="L238" s="40"/>
      <c r="M238" s="40"/>
      <c r="N238" s="40"/>
      <c r="O238" s="40"/>
      <c r="P238" s="40"/>
      <c r="Q238" s="40"/>
      <c r="R238" s="40">
        <v>200</v>
      </c>
      <c r="S238" s="40">
        <v>82</v>
      </c>
      <c r="T238" s="40"/>
      <c r="U238" s="40"/>
      <c r="V238" s="40"/>
      <c r="W238" s="40"/>
      <c r="X238" s="40"/>
      <c r="Y238" s="40"/>
      <c r="Z238" s="40"/>
      <c r="AA238" s="40"/>
    </row>
    <row r="239" spans="1:27" ht="18" customHeight="1" x14ac:dyDescent="0.3">
      <c r="A239" s="1">
        <v>2018</v>
      </c>
      <c r="B239" s="1" t="s">
        <v>75</v>
      </c>
      <c r="C239" s="2" t="s">
        <v>8261</v>
      </c>
      <c r="D239" s="1" t="s">
        <v>59</v>
      </c>
      <c r="E239" s="3">
        <f>IFERROR(MIN(PI_Bidders),0)</f>
        <v>6030</v>
      </c>
      <c r="F239" s="3">
        <f>IFERROR(MAX(PI_Bidders),0)</f>
        <v>8000</v>
      </c>
      <c r="G239" s="3">
        <f>IFERROR(AVERAGE(PI_Bidders),0)</f>
        <v>7015</v>
      </c>
      <c r="H239" s="40" t="str">
        <f>tbl_PI[[#This Row],[Item '#]]&amp;"     "&amp;tbl_PI[[#This Row],[Description]]&amp;"     ("&amp;tbl_PI[[#This Row],[Unit]]&amp;")"</f>
        <v>SPEC     PANEL 'WT', STAINLESS STEEL     (EA)</v>
      </c>
      <c r="I239" s="40"/>
      <c r="J239" s="40"/>
      <c r="K239" s="40"/>
      <c r="L239" s="40"/>
      <c r="M239" s="40"/>
      <c r="N239" s="40"/>
      <c r="O239" s="40"/>
      <c r="P239" s="40"/>
      <c r="Q239" s="40"/>
      <c r="R239" s="40">
        <v>8000</v>
      </c>
      <c r="S239" s="40">
        <v>6030</v>
      </c>
      <c r="T239" s="40"/>
      <c r="U239" s="40"/>
      <c r="V239" s="40"/>
      <c r="W239" s="40"/>
      <c r="X239" s="40"/>
      <c r="Y239" s="40"/>
      <c r="Z239" s="40"/>
      <c r="AA239" s="40"/>
    </row>
    <row r="240" spans="1:27" ht="18" customHeight="1" x14ac:dyDescent="0.3">
      <c r="A240" s="1">
        <v>2018</v>
      </c>
      <c r="B240" s="1" t="s">
        <v>75</v>
      </c>
      <c r="C240" s="2" t="s">
        <v>6178</v>
      </c>
      <c r="D240" s="1" t="s">
        <v>9</v>
      </c>
      <c r="E240" s="3">
        <f>IFERROR(MIN(PI_Bidders),0)</f>
        <v>980</v>
      </c>
      <c r="F240" s="3">
        <f>IFERROR(MAX(PI_Bidders),0)</f>
        <v>1500</v>
      </c>
      <c r="G240" s="3">
        <f>IFERROR(AVERAGE(PI_Bidders),0)</f>
        <v>1240</v>
      </c>
      <c r="H240" s="40" t="str">
        <f>tbl_PI[[#This Row],[Item '#]]&amp;"     "&amp;tbl_PI[[#This Row],[Description]]&amp;"     ("&amp;tbl_PI[[#This Row],[Unit]]&amp;")"</f>
        <v>SPEC     GROUNDING     (LS)</v>
      </c>
      <c r="I240" s="40"/>
      <c r="J240" s="40"/>
      <c r="K240" s="40"/>
      <c r="L240" s="40"/>
      <c r="M240" s="40"/>
      <c r="N240" s="40"/>
      <c r="O240" s="40"/>
      <c r="P240" s="40"/>
      <c r="Q240" s="40"/>
      <c r="R240" s="40">
        <v>1500</v>
      </c>
      <c r="S240" s="40">
        <v>980</v>
      </c>
      <c r="T240" s="40"/>
      <c r="U240" s="40"/>
      <c r="V240" s="40"/>
      <c r="W240" s="40"/>
      <c r="X240" s="40"/>
      <c r="Y240" s="40"/>
      <c r="Z240" s="40"/>
      <c r="AA240" s="40"/>
    </row>
    <row r="241" spans="1:27" ht="18" customHeight="1" x14ac:dyDescent="0.3">
      <c r="A241" s="1">
        <v>2018</v>
      </c>
      <c r="B241" s="1" t="s">
        <v>75</v>
      </c>
      <c r="C241" s="2" t="s">
        <v>8262</v>
      </c>
      <c r="D241" s="1" t="s">
        <v>9</v>
      </c>
      <c r="E241" s="3">
        <f>IFERROR(MIN(PI_Bidders),0)</f>
        <v>2800</v>
      </c>
      <c r="F241" s="3">
        <f>IFERROR(MAX(PI_Bidders),0)</f>
        <v>2900</v>
      </c>
      <c r="G241" s="3">
        <f>IFERROR(AVERAGE(PI_Bidders),0)</f>
        <v>2850</v>
      </c>
      <c r="H241" s="40" t="str">
        <f>tbl_PI[[#This Row],[Item '#]]&amp;"     "&amp;tbl_PI[[#This Row],[Description]]&amp;"     ("&amp;tbl_PI[[#This Row],[Unit]]&amp;")"</f>
        <v>SPEC     SCADA PANEL AND CONNECTIONS     (LS)</v>
      </c>
      <c r="I241" s="40"/>
      <c r="J241" s="40"/>
      <c r="K241" s="40"/>
      <c r="L241" s="40"/>
      <c r="M241" s="40"/>
      <c r="N241" s="40"/>
      <c r="O241" s="40"/>
      <c r="P241" s="40"/>
      <c r="Q241" s="40"/>
      <c r="R241" s="40">
        <v>2800</v>
      </c>
      <c r="S241" s="40">
        <v>2900</v>
      </c>
      <c r="T241" s="40"/>
      <c r="U241" s="40"/>
      <c r="V241" s="40"/>
      <c r="W241" s="40"/>
      <c r="X241" s="40"/>
      <c r="Y241" s="40"/>
      <c r="Z241" s="40"/>
      <c r="AA241" s="40"/>
    </row>
    <row r="242" spans="1:27" ht="18" customHeight="1" x14ac:dyDescent="0.3">
      <c r="A242" s="1">
        <v>2018</v>
      </c>
      <c r="B242" s="1" t="s">
        <v>75</v>
      </c>
      <c r="C242" s="2" t="s">
        <v>8263</v>
      </c>
      <c r="D242" s="1" t="s">
        <v>9</v>
      </c>
      <c r="E242" s="3">
        <f>IFERROR(MIN(PI_Bidders),0)</f>
        <v>143</v>
      </c>
      <c r="F242" s="3">
        <f>IFERROR(MAX(PI_Bidders),0)</f>
        <v>200</v>
      </c>
      <c r="G242" s="3">
        <f>IFERROR(AVERAGE(PI_Bidders),0)</f>
        <v>171.5</v>
      </c>
      <c r="H242" s="40" t="str">
        <f>tbl_PI[[#This Row],[Item '#]]&amp;"     "&amp;tbl_PI[[#This Row],[Description]]&amp;"     ("&amp;tbl_PI[[#This Row],[Unit]]&amp;")"</f>
        <v>SPEC     DUPLEX RECEPTACLE, WEATHERPROOF     (LS)</v>
      </c>
      <c r="I242" s="40"/>
      <c r="J242" s="40"/>
      <c r="K242" s="40"/>
      <c r="L242" s="40"/>
      <c r="M242" s="40"/>
      <c r="N242" s="40"/>
      <c r="O242" s="40"/>
      <c r="P242" s="40"/>
      <c r="Q242" s="40"/>
      <c r="R242" s="40">
        <v>200</v>
      </c>
      <c r="S242" s="40">
        <v>143</v>
      </c>
      <c r="T242" s="40"/>
      <c r="U242" s="40"/>
      <c r="V242" s="40"/>
      <c r="W242" s="40"/>
      <c r="X242" s="40"/>
      <c r="Y242" s="40"/>
      <c r="Z242" s="40"/>
      <c r="AA242" s="40"/>
    </row>
    <row r="243" spans="1:27" ht="18" customHeight="1" x14ac:dyDescent="0.3">
      <c r="A243" s="1">
        <v>2018</v>
      </c>
      <c r="B243" s="1" t="s">
        <v>75</v>
      </c>
      <c r="C243" s="2" t="s">
        <v>8264</v>
      </c>
      <c r="D243" s="1" t="s">
        <v>59</v>
      </c>
      <c r="E243" s="3">
        <f>IFERROR(MIN(PI_Bidders),0)</f>
        <v>400</v>
      </c>
      <c r="F243" s="3">
        <f>IFERROR(MAX(PI_Bidders),0)</f>
        <v>966</v>
      </c>
      <c r="G243" s="3">
        <f>IFERROR(AVERAGE(PI_Bidders),0)</f>
        <v>683</v>
      </c>
      <c r="H243" s="40" t="str">
        <f>tbl_PI[[#This Row],[Item '#]]&amp;"     "&amp;tbl_PI[[#This Row],[Description]]&amp;"     ("&amp;tbl_PI[[#This Row],[Unit]]&amp;")"</f>
        <v>SPEC     QUAD RECEPTACLE, WEATHERPROOF     (EA)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>
        <v>400</v>
      </c>
      <c r="S243" s="40">
        <v>966</v>
      </c>
      <c r="T243" s="40"/>
      <c r="U243" s="40"/>
      <c r="V243" s="40"/>
      <c r="W243" s="40"/>
      <c r="X243" s="40"/>
      <c r="Y243" s="40"/>
      <c r="Z243" s="40"/>
      <c r="AA243" s="40"/>
    </row>
    <row r="244" spans="1:27" ht="18" customHeight="1" x14ac:dyDescent="0.3">
      <c r="A244" s="1">
        <v>2018</v>
      </c>
      <c r="B244" s="1" t="s">
        <v>75</v>
      </c>
      <c r="C244" s="2" t="s">
        <v>8265</v>
      </c>
      <c r="D244" s="1" t="s">
        <v>59</v>
      </c>
      <c r="E244" s="3">
        <f>IFERROR(MIN(PI_Bidders),0)</f>
        <v>163</v>
      </c>
      <c r="F244" s="3">
        <f>IFERROR(MAX(PI_Bidders),0)</f>
        <v>200</v>
      </c>
      <c r="G244" s="3">
        <f>IFERROR(AVERAGE(PI_Bidders),0)</f>
        <v>181.5</v>
      </c>
      <c r="H244" s="40" t="str">
        <f>tbl_PI[[#This Row],[Item '#]]&amp;"     "&amp;tbl_PI[[#This Row],[Description]]&amp;"     ("&amp;tbl_PI[[#This Row],[Unit]]&amp;")"</f>
        <v>SPEC     THREE-WAY SWITCH, WEATHERPROOF     (EA)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>
        <v>200</v>
      </c>
      <c r="S244" s="40">
        <v>163</v>
      </c>
      <c r="T244" s="40"/>
      <c r="U244" s="40"/>
      <c r="V244" s="40"/>
      <c r="W244" s="40"/>
      <c r="X244" s="40"/>
      <c r="Y244" s="40"/>
      <c r="Z244" s="40"/>
      <c r="AA244" s="40"/>
    </row>
    <row r="245" spans="1:27" ht="18" customHeight="1" x14ac:dyDescent="0.3">
      <c r="A245" s="1">
        <v>2018</v>
      </c>
      <c r="B245" s="1" t="s">
        <v>75</v>
      </c>
      <c r="C245" s="2" t="s">
        <v>8266</v>
      </c>
      <c r="D245" s="1" t="s">
        <v>59</v>
      </c>
      <c r="E245" s="3">
        <f>IFERROR(MIN(PI_Bidders),0)</f>
        <v>730</v>
      </c>
      <c r="F245" s="3">
        <f>IFERROR(MAX(PI_Bidders),0)</f>
        <v>850</v>
      </c>
      <c r="G245" s="3">
        <f>IFERROR(AVERAGE(PI_Bidders),0)</f>
        <v>790</v>
      </c>
      <c r="H245" s="40" t="str">
        <f>tbl_PI[[#This Row],[Item '#]]&amp;"     "&amp;tbl_PI[[#This Row],[Description]]&amp;"     ("&amp;tbl_PI[[#This Row],[Unit]]&amp;")"</f>
        <v>SPEC     SURFACE MOUNTED LED LIGHT     (EA)</v>
      </c>
      <c r="I245" s="40"/>
      <c r="J245" s="40"/>
      <c r="K245" s="40"/>
      <c r="L245" s="40"/>
      <c r="M245" s="40"/>
      <c r="N245" s="40"/>
      <c r="O245" s="40"/>
      <c r="P245" s="40"/>
      <c r="Q245" s="40"/>
      <c r="R245" s="40">
        <v>850</v>
      </c>
      <c r="S245" s="40">
        <v>730</v>
      </c>
      <c r="T245" s="40"/>
      <c r="U245" s="40"/>
      <c r="V245" s="40"/>
      <c r="W245" s="40"/>
      <c r="X245" s="40"/>
      <c r="Y245" s="40"/>
      <c r="Z245" s="40"/>
      <c r="AA245" s="40"/>
    </row>
    <row r="246" spans="1:27" ht="18" customHeight="1" x14ac:dyDescent="0.3">
      <c r="A246" s="1">
        <v>2018</v>
      </c>
      <c r="B246" s="1" t="s">
        <v>75</v>
      </c>
      <c r="C246" s="2" t="s">
        <v>8267</v>
      </c>
      <c r="D246" s="1" t="s">
        <v>59</v>
      </c>
      <c r="E246" s="3">
        <f>IFERROR(MIN(PI_Bidders),0)</f>
        <v>132</v>
      </c>
      <c r="F246" s="3">
        <f>IFERROR(MAX(PI_Bidders),0)</f>
        <v>2000</v>
      </c>
      <c r="G246" s="3">
        <f>IFERROR(AVERAGE(PI_Bidders),0)</f>
        <v>1066</v>
      </c>
      <c r="H246" s="40" t="str">
        <f>tbl_PI[[#This Row],[Item '#]]&amp;"     "&amp;tbl_PI[[#This Row],[Description]]&amp;"     ("&amp;tbl_PI[[#This Row],[Unit]]&amp;")"</f>
        <v>SPEC     MOTION SENSOR     (EA)</v>
      </c>
      <c r="I246" s="40"/>
      <c r="J246" s="40"/>
      <c r="K246" s="40"/>
      <c r="L246" s="40"/>
      <c r="M246" s="40"/>
      <c r="N246" s="40"/>
      <c r="O246" s="40"/>
      <c r="P246" s="40"/>
      <c r="Q246" s="40"/>
      <c r="R246" s="40">
        <v>2000</v>
      </c>
      <c r="S246" s="40">
        <v>132</v>
      </c>
      <c r="T246" s="40"/>
      <c r="U246" s="40"/>
      <c r="V246" s="40"/>
      <c r="W246" s="40"/>
      <c r="X246" s="40"/>
      <c r="Y246" s="40"/>
      <c r="Z246" s="40"/>
      <c r="AA246" s="40"/>
    </row>
    <row r="247" spans="1:27" ht="18" customHeight="1" x14ac:dyDescent="0.3">
      <c r="A247" s="1">
        <v>2018</v>
      </c>
      <c r="B247" s="1" t="s">
        <v>75</v>
      </c>
      <c r="C247" s="2" t="s">
        <v>8268</v>
      </c>
      <c r="D247" s="1" t="s">
        <v>12</v>
      </c>
      <c r="E247" s="3">
        <f>IFERROR(MIN(PI_Bidders),0)</f>
        <v>23</v>
      </c>
      <c r="F247" s="3">
        <f>IFERROR(MAX(PI_Bidders),0)</f>
        <v>30</v>
      </c>
      <c r="G247" s="3">
        <f>IFERROR(AVERAGE(PI_Bidders),0)</f>
        <v>26.5</v>
      </c>
      <c r="H247" s="40" t="str">
        <f>tbl_PI[[#This Row],[Item '#]]&amp;"     "&amp;tbl_PI[[#This Row],[Description]]&amp;"     ("&amp;tbl_PI[[#This Row],[Unit]]&amp;")"</f>
        <v>SPEC     3/4" RGS CONDUIT     (LF)</v>
      </c>
      <c r="I247" s="40"/>
      <c r="J247" s="40"/>
      <c r="K247" s="40"/>
      <c r="L247" s="40"/>
      <c r="M247" s="40"/>
      <c r="N247" s="40"/>
      <c r="O247" s="40"/>
      <c r="P247" s="40"/>
      <c r="Q247" s="40"/>
      <c r="R247" s="40">
        <v>30</v>
      </c>
      <c r="S247" s="40">
        <v>23</v>
      </c>
      <c r="T247" s="40"/>
      <c r="U247" s="40"/>
      <c r="V247" s="40"/>
      <c r="W247" s="40"/>
      <c r="X247" s="40"/>
      <c r="Y247" s="40"/>
      <c r="Z247" s="40"/>
      <c r="AA247" s="40"/>
    </row>
    <row r="248" spans="1:27" ht="18" customHeight="1" x14ac:dyDescent="0.3">
      <c r="A248" s="1">
        <v>2018</v>
      </c>
      <c r="B248" s="1" t="s">
        <v>75</v>
      </c>
      <c r="C248" s="2" t="s">
        <v>8269</v>
      </c>
      <c r="D248" s="1" t="s">
        <v>12</v>
      </c>
      <c r="E248" s="3">
        <f>IFERROR(MIN(PI_Bidders),0)</f>
        <v>1</v>
      </c>
      <c r="F248" s="3">
        <f>IFERROR(MAX(PI_Bidders),0)</f>
        <v>10</v>
      </c>
      <c r="G248" s="3">
        <f>IFERROR(AVERAGE(PI_Bidders),0)</f>
        <v>5.5</v>
      </c>
      <c r="H248" s="40" t="str">
        <f>tbl_PI[[#This Row],[Item '#]]&amp;"     "&amp;tbl_PI[[#This Row],[Description]]&amp;"     ("&amp;tbl_PI[[#This Row],[Unit]]&amp;")"</f>
        <v>SPEC     #12 AWG COPPER WIRE     (LF)</v>
      </c>
      <c r="I248" s="40"/>
      <c r="J248" s="40"/>
      <c r="K248" s="40"/>
      <c r="L248" s="40"/>
      <c r="M248" s="40"/>
      <c r="N248" s="40"/>
      <c r="O248" s="40"/>
      <c r="P248" s="40"/>
      <c r="Q248" s="40"/>
      <c r="R248" s="40">
        <v>10</v>
      </c>
      <c r="S248" s="40">
        <v>1</v>
      </c>
      <c r="T248" s="40"/>
      <c r="U248" s="40"/>
      <c r="V248" s="40"/>
      <c r="W248" s="40"/>
      <c r="X248" s="40"/>
      <c r="Y248" s="40"/>
      <c r="Z248" s="40"/>
      <c r="AA248" s="40"/>
    </row>
    <row r="249" spans="1:27" ht="18" customHeight="1" x14ac:dyDescent="0.3">
      <c r="A249" s="1">
        <v>2018</v>
      </c>
      <c r="B249" s="1" t="s">
        <v>75</v>
      </c>
      <c r="C249" s="2" t="s">
        <v>8270</v>
      </c>
      <c r="D249" s="1" t="s">
        <v>59</v>
      </c>
      <c r="E249" s="3">
        <f>IFERROR(MIN(PI_Bidders),0)</f>
        <v>4200</v>
      </c>
      <c r="F249" s="3">
        <f>IFERROR(MAX(PI_Bidders),0)</f>
        <v>4925</v>
      </c>
      <c r="G249" s="3">
        <f>IFERROR(AVERAGE(PI_Bidders),0)</f>
        <v>4562.5</v>
      </c>
      <c r="H249" s="40" t="str">
        <f>tbl_PI[[#This Row],[Item '#]]&amp;"     "&amp;tbl_PI[[#This Row],[Description]]&amp;"     ("&amp;tbl_PI[[#This Row],[Unit]]&amp;")"</f>
        <v>SPEC     H-FRAME FOR EQUIPMENT     (EA)</v>
      </c>
      <c r="I249" s="40"/>
      <c r="J249" s="40"/>
      <c r="K249" s="40"/>
      <c r="L249" s="40"/>
      <c r="M249" s="40"/>
      <c r="N249" s="40"/>
      <c r="O249" s="40"/>
      <c r="P249" s="40"/>
      <c r="Q249" s="40"/>
      <c r="R249" s="40">
        <v>4200</v>
      </c>
      <c r="S249" s="40">
        <v>4925</v>
      </c>
      <c r="T249" s="40"/>
      <c r="U249" s="40"/>
      <c r="V249" s="40"/>
      <c r="W249" s="40"/>
      <c r="X249" s="40"/>
      <c r="Y249" s="40"/>
      <c r="Z249" s="40"/>
      <c r="AA249" s="40"/>
    </row>
    <row r="250" spans="1:27" ht="18" customHeight="1" x14ac:dyDescent="0.3">
      <c r="A250" s="1">
        <v>2018</v>
      </c>
      <c r="B250" s="1" t="s">
        <v>75</v>
      </c>
      <c r="C250" s="2" t="s">
        <v>8271</v>
      </c>
      <c r="D250" s="1" t="s">
        <v>9</v>
      </c>
      <c r="E250" s="3">
        <f>IFERROR(MIN(PI_Bidders),0)</f>
        <v>920</v>
      </c>
      <c r="F250" s="3">
        <f>IFERROR(MAX(PI_Bidders),0)</f>
        <v>1500</v>
      </c>
      <c r="G250" s="3">
        <f>IFERROR(AVERAGE(PI_Bidders),0)</f>
        <v>1210</v>
      </c>
      <c r="H250" s="40" t="str">
        <f>tbl_PI[[#This Row],[Item '#]]&amp;"     "&amp;tbl_PI[[#This Row],[Description]]&amp;"     ("&amp;tbl_PI[[#This Row],[Unit]]&amp;")"</f>
        <v>SPEC     MISCELLANEOUS MOUNTING MATERIAL     (LS)</v>
      </c>
      <c r="I250" s="40"/>
      <c r="J250" s="40"/>
      <c r="K250" s="40"/>
      <c r="L250" s="40"/>
      <c r="M250" s="40"/>
      <c r="N250" s="40"/>
      <c r="O250" s="40"/>
      <c r="P250" s="40"/>
      <c r="Q250" s="40"/>
      <c r="R250" s="40">
        <v>1500</v>
      </c>
      <c r="S250" s="40">
        <v>920</v>
      </c>
      <c r="T250" s="40"/>
      <c r="U250" s="40"/>
      <c r="V250" s="40"/>
      <c r="W250" s="40"/>
      <c r="X250" s="40"/>
      <c r="Y250" s="40"/>
      <c r="Z250" s="40"/>
      <c r="AA250" s="40"/>
    </row>
    <row r="251" spans="1:27" ht="18" customHeight="1" x14ac:dyDescent="0.3">
      <c r="A251" s="1">
        <v>2018</v>
      </c>
      <c r="B251" s="1">
        <v>103</v>
      </c>
      <c r="C251" s="2" t="s">
        <v>8272</v>
      </c>
      <c r="D251" s="1" t="s">
        <v>9</v>
      </c>
      <c r="E251" s="3">
        <f>IFERROR(MIN(PI_Bidders),0)</f>
        <v>7500</v>
      </c>
      <c r="F251" s="3">
        <f>IFERROR(MAX(PI_Bidders),0)</f>
        <v>8600</v>
      </c>
      <c r="G251" s="3">
        <f>IFERROR(AVERAGE(PI_Bidders),0)</f>
        <v>8050</v>
      </c>
      <c r="H251" s="40" t="str">
        <f>tbl_PI[[#This Row],[Item '#]]&amp;"     "&amp;tbl_PI[[#This Row],[Description]]&amp;"     ("&amp;tbl_PI[[#This Row],[Unit]]&amp;")"</f>
        <v>103     Contract Performance Bond and Insurance (2%)     (LS)</v>
      </c>
      <c r="I251" s="40"/>
      <c r="J251" s="40"/>
      <c r="K251" s="40"/>
      <c r="L251" s="40"/>
      <c r="M251" s="40"/>
      <c r="N251" s="40"/>
      <c r="O251" s="40"/>
      <c r="P251" s="40"/>
      <c r="Q251" s="40"/>
      <c r="R251" s="40">
        <v>7500</v>
      </c>
      <c r="S251" s="40">
        <v>8600</v>
      </c>
      <c r="T251" s="40"/>
      <c r="U251" s="40"/>
      <c r="V251" s="40"/>
      <c r="W251" s="40"/>
      <c r="X251" s="40"/>
      <c r="Y251" s="40"/>
      <c r="Z251" s="40"/>
      <c r="AA251" s="40"/>
    </row>
    <row r="252" spans="1:27" ht="18" customHeight="1" x14ac:dyDescent="0.3">
      <c r="A252" s="1">
        <v>2018</v>
      </c>
      <c r="B252" s="1">
        <v>614</v>
      </c>
      <c r="C252" s="2" t="s">
        <v>5042</v>
      </c>
      <c r="D252" s="1" t="s">
        <v>9</v>
      </c>
      <c r="E252" s="3">
        <f>IFERROR(MIN(PI_Bidders),0)</f>
        <v>500</v>
      </c>
      <c r="F252" s="3">
        <f>IFERROR(MAX(PI_Bidders),0)</f>
        <v>5000</v>
      </c>
      <c r="G252" s="3">
        <f>IFERROR(AVERAGE(PI_Bidders),0)</f>
        <v>2750</v>
      </c>
      <c r="H252" s="40" t="str">
        <f>tbl_PI[[#This Row],[Item '#]]&amp;"     "&amp;tbl_PI[[#This Row],[Description]]&amp;"     ("&amp;tbl_PI[[#This Row],[Unit]]&amp;")"</f>
        <v>614     Maintenance of Traffic     (LS)</v>
      </c>
      <c r="I252" s="40"/>
      <c r="J252" s="40"/>
      <c r="K252" s="40"/>
      <c r="L252" s="40"/>
      <c r="M252" s="40"/>
      <c r="N252" s="40"/>
      <c r="O252" s="40"/>
      <c r="P252" s="40"/>
      <c r="Q252" s="40"/>
      <c r="R252" s="40">
        <v>500</v>
      </c>
      <c r="S252" s="40">
        <v>5000</v>
      </c>
      <c r="T252" s="40"/>
      <c r="U252" s="40"/>
      <c r="V252" s="40"/>
      <c r="W252" s="40"/>
      <c r="X252" s="40"/>
      <c r="Y252" s="40"/>
      <c r="Z252" s="40"/>
      <c r="AA252" s="40"/>
    </row>
    <row r="253" spans="1:27" ht="18" customHeight="1" x14ac:dyDescent="0.3">
      <c r="A253" s="1">
        <v>2018</v>
      </c>
      <c r="B253" s="1">
        <v>619</v>
      </c>
      <c r="C253" s="2" t="s">
        <v>5559</v>
      </c>
      <c r="D253" s="1" t="s">
        <v>9</v>
      </c>
      <c r="E253" s="3">
        <f>IFERROR(MIN(PI_Bidders),0)</f>
        <v>1</v>
      </c>
      <c r="F253" s="3">
        <f>IFERROR(MAX(PI_Bidders),0)</f>
        <v>575</v>
      </c>
      <c r="G253" s="3">
        <f>IFERROR(AVERAGE(PI_Bidders),0)</f>
        <v>288</v>
      </c>
      <c r="H253" s="40" t="str">
        <f>tbl_PI[[#This Row],[Item '#]]&amp;"     "&amp;tbl_PI[[#This Row],[Description]]&amp;"     ("&amp;tbl_PI[[#This Row],[Unit]]&amp;")"</f>
        <v>619     Field Office     (LS)</v>
      </c>
      <c r="I253" s="40"/>
      <c r="J253" s="40"/>
      <c r="K253" s="40"/>
      <c r="L253" s="40"/>
      <c r="M253" s="40"/>
      <c r="N253" s="40"/>
      <c r="O253" s="40"/>
      <c r="P253" s="40"/>
      <c r="Q253" s="40"/>
      <c r="R253" s="40">
        <v>1</v>
      </c>
      <c r="S253" s="40">
        <v>575</v>
      </c>
      <c r="T253" s="40"/>
      <c r="U253" s="40"/>
      <c r="V253" s="40"/>
      <c r="W253" s="40"/>
      <c r="X253" s="40"/>
      <c r="Y253" s="40"/>
      <c r="Z253" s="40"/>
      <c r="AA253" s="40"/>
    </row>
    <row r="254" spans="1:27" ht="18" customHeight="1" x14ac:dyDescent="0.3">
      <c r="A254" s="1">
        <v>2018</v>
      </c>
      <c r="B254" s="1">
        <v>623</v>
      </c>
      <c r="C254" s="2" t="s">
        <v>52</v>
      </c>
      <c r="D254" s="1" t="s">
        <v>9</v>
      </c>
      <c r="E254" s="3">
        <f>IFERROR(MIN(PI_Bidders),0)</f>
        <v>4500</v>
      </c>
      <c r="F254" s="3">
        <f>IFERROR(MAX(PI_Bidders),0)</f>
        <v>10100</v>
      </c>
      <c r="G254" s="3">
        <f>IFERROR(AVERAGE(PI_Bidders),0)</f>
        <v>7300</v>
      </c>
      <c r="H254" s="40" t="str">
        <f>tbl_PI[[#This Row],[Item '#]]&amp;"     "&amp;tbl_PI[[#This Row],[Description]]&amp;"     ("&amp;tbl_PI[[#This Row],[Unit]]&amp;")"</f>
        <v>623     Construction Layout Stakes     (LS)</v>
      </c>
      <c r="I254" s="40"/>
      <c r="J254" s="40"/>
      <c r="K254" s="40"/>
      <c r="L254" s="40"/>
      <c r="M254" s="40"/>
      <c r="N254" s="40"/>
      <c r="O254" s="40"/>
      <c r="P254" s="40"/>
      <c r="Q254" s="40"/>
      <c r="R254" s="40">
        <v>4500</v>
      </c>
      <c r="S254" s="40">
        <v>10100</v>
      </c>
      <c r="T254" s="40"/>
      <c r="U254" s="40"/>
      <c r="V254" s="40"/>
      <c r="W254" s="40"/>
      <c r="X254" s="40"/>
      <c r="Y254" s="40"/>
      <c r="Z254" s="40"/>
      <c r="AA254" s="40"/>
    </row>
    <row r="255" spans="1:27" ht="18" customHeight="1" x14ac:dyDescent="0.3">
      <c r="A255" s="1">
        <v>2018</v>
      </c>
      <c r="B255" s="1">
        <v>624</v>
      </c>
      <c r="C255" s="2" t="s">
        <v>8273</v>
      </c>
      <c r="D255" s="1" t="s">
        <v>9</v>
      </c>
      <c r="E255" s="3">
        <f>IFERROR(MIN(PI_Bidders),0)</f>
        <v>12100</v>
      </c>
      <c r="F255" s="3">
        <f>IFERROR(MAX(PI_Bidders),0)</f>
        <v>15000</v>
      </c>
      <c r="G255" s="3">
        <f>IFERROR(AVERAGE(PI_Bidders),0)</f>
        <v>13550</v>
      </c>
      <c r="H255" s="40" t="str">
        <f>tbl_PI[[#This Row],[Item '#]]&amp;"     "&amp;tbl_PI[[#This Row],[Description]]&amp;"     ("&amp;tbl_PI[[#This Row],[Unit]]&amp;")"</f>
        <v>624     Mobilization      (LS)</v>
      </c>
      <c r="I255" s="40"/>
      <c r="J255" s="40"/>
      <c r="K255" s="40"/>
      <c r="L255" s="40"/>
      <c r="M255" s="40"/>
      <c r="N255" s="40"/>
      <c r="O255" s="40"/>
      <c r="P255" s="40"/>
      <c r="Q255" s="40"/>
      <c r="R255" s="40">
        <v>15000</v>
      </c>
      <c r="S255" s="40">
        <v>12100</v>
      </c>
      <c r="T255" s="40"/>
      <c r="U255" s="40"/>
      <c r="V255" s="40"/>
      <c r="W255" s="40"/>
      <c r="X255" s="40"/>
      <c r="Y255" s="40"/>
      <c r="Z255" s="40"/>
      <c r="AA255" s="40"/>
    </row>
    <row r="256" spans="1:27" ht="18" customHeight="1" x14ac:dyDescent="0.3">
      <c r="A256" s="1">
        <v>2018</v>
      </c>
      <c r="B256" s="1" t="s">
        <v>75</v>
      </c>
      <c r="C256" s="2" t="s">
        <v>8274</v>
      </c>
      <c r="D256" s="1" t="s">
        <v>9</v>
      </c>
      <c r="E256" s="3">
        <f>IFERROR(MIN(PI_Bidders),0)</f>
        <v>10000</v>
      </c>
      <c r="F256" s="3">
        <f>IFERROR(MAX(PI_Bidders),0)</f>
        <v>10000</v>
      </c>
      <c r="G256" s="3">
        <f>IFERROR(AVERAGE(PI_Bidders),0)</f>
        <v>10000</v>
      </c>
      <c r="H256" s="40" t="str">
        <f>tbl_PI[[#This Row],[Item '#]]&amp;"     "&amp;tbl_PI[[#This Row],[Description]]&amp;"     ("&amp;tbl_PI[[#This Row],[Unit]]&amp;")"</f>
        <v>SPEC     Contingency # 1 – AEP Allowance     (LS)</v>
      </c>
      <c r="I256" s="40"/>
      <c r="J256" s="40"/>
      <c r="K256" s="40"/>
      <c r="L256" s="40"/>
      <c r="M256" s="40"/>
      <c r="N256" s="40"/>
      <c r="O256" s="40"/>
      <c r="P256" s="40"/>
      <c r="Q256" s="40"/>
      <c r="R256" s="40">
        <v>10000</v>
      </c>
      <c r="S256" s="40">
        <v>10000</v>
      </c>
      <c r="T256" s="40"/>
      <c r="U256" s="40"/>
      <c r="V256" s="40"/>
      <c r="W256" s="40"/>
      <c r="X256" s="40"/>
      <c r="Y256" s="40"/>
      <c r="Z256" s="40"/>
      <c r="AA256" s="40"/>
    </row>
    <row r="257" spans="1:27" ht="18" customHeight="1" x14ac:dyDescent="0.3">
      <c r="A257" s="1">
        <v>2018</v>
      </c>
      <c r="B257" s="1" t="s">
        <v>75</v>
      </c>
      <c r="C257" s="2" t="s">
        <v>8275</v>
      </c>
      <c r="D257" s="1" t="s">
        <v>9</v>
      </c>
      <c r="E257" s="3">
        <f>IFERROR(MIN(PI_Bidders),0)</f>
        <v>25000</v>
      </c>
      <c r="F257" s="3">
        <f>IFERROR(MAX(PI_Bidders),0)</f>
        <v>25000</v>
      </c>
      <c r="G257" s="3">
        <f>IFERROR(AVERAGE(PI_Bidders),0)</f>
        <v>25000</v>
      </c>
      <c r="H257" s="40" t="str">
        <f>tbl_PI[[#This Row],[Item '#]]&amp;"     "&amp;tbl_PI[[#This Row],[Description]]&amp;"     ("&amp;tbl_PI[[#This Row],[Unit]]&amp;")"</f>
        <v>SPEC     Contingency # 2 – Owner’s Allowance     (LS)</v>
      </c>
      <c r="I257" s="40"/>
      <c r="J257" s="40"/>
      <c r="K257" s="40"/>
      <c r="L257" s="40"/>
      <c r="M257" s="40"/>
      <c r="N257" s="40"/>
      <c r="O257" s="40"/>
      <c r="P257" s="40"/>
      <c r="Q257" s="40"/>
      <c r="R257" s="40">
        <v>25000</v>
      </c>
      <c r="S257" s="40">
        <v>25000</v>
      </c>
      <c r="T257" s="40"/>
      <c r="U257" s="40"/>
      <c r="V257" s="40"/>
      <c r="W257" s="40"/>
      <c r="X257" s="40"/>
      <c r="Y257" s="40"/>
      <c r="Z257" s="40"/>
      <c r="AA257" s="40"/>
    </row>
    <row r="258" spans="1:27" ht="18" customHeight="1" x14ac:dyDescent="0.3">
      <c r="A258" s="1">
        <v>2019</v>
      </c>
      <c r="B258" s="1">
        <v>201</v>
      </c>
      <c r="C258" s="2" t="s">
        <v>6114</v>
      </c>
      <c r="D258" s="1" t="s">
        <v>9</v>
      </c>
      <c r="E258" s="3">
        <f>IFERROR(MIN(PI_Bidders),0)</f>
        <v>4620</v>
      </c>
      <c r="F258" s="3">
        <f>IFERROR(MAX(PI_Bidders),0)</f>
        <v>25000</v>
      </c>
      <c r="G258" s="3">
        <f>IFERROR(AVERAGE(PI_Bidders),0)</f>
        <v>14810</v>
      </c>
      <c r="H258" s="40" t="str">
        <f>tbl_PI[[#This Row],[Item '#]]&amp;"     "&amp;tbl_PI[[#This Row],[Description]]&amp;"     ("&amp;tbl_PI[[#This Row],[Unit]]&amp;")"</f>
        <v>201     Clearing and Grubbing - Include Stump Removals     (LS)</v>
      </c>
      <c r="I258" s="40"/>
      <c r="J258" s="40"/>
      <c r="K258" s="40"/>
      <c r="L258" s="40"/>
      <c r="M258" s="40"/>
      <c r="N258" s="40"/>
      <c r="O258" s="40"/>
      <c r="P258" s="40">
        <v>25000</v>
      </c>
      <c r="Q258" s="40">
        <v>4620</v>
      </c>
      <c r="R258" s="40"/>
      <c r="S258" s="40"/>
      <c r="T258" s="40"/>
      <c r="U258" s="40"/>
      <c r="V258" s="40"/>
      <c r="W258" s="40"/>
      <c r="X258" s="40"/>
      <c r="Y258" s="40"/>
      <c r="Z258" s="40"/>
      <c r="AA258" s="40"/>
    </row>
    <row r="259" spans="1:27" ht="18" customHeight="1" x14ac:dyDescent="0.3">
      <c r="A259" s="1">
        <v>2019</v>
      </c>
      <c r="C259" s="2" t="s">
        <v>6115</v>
      </c>
      <c r="D259" s="1" t="s">
        <v>21</v>
      </c>
      <c r="E259" s="3">
        <f>IFERROR(MIN(PI_Bidders),0)</f>
        <v>8.5</v>
      </c>
      <c r="F259" s="3">
        <f>IFERROR(MAX(PI_Bidders),0)</f>
        <v>11</v>
      </c>
      <c r="G259" s="3">
        <f>IFERROR(AVERAGE(PI_Bidders),0)</f>
        <v>9.75</v>
      </c>
      <c r="H259" s="40" t="str">
        <f>tbl_PI[[#This Row],[Item '#]]&amp;"     "&amp;tbl_PI[[#This Row],[Description]]&amp;"     ("&amp;tbl_PI[[#This Row],[Unit]]&amp;")"</f>
        <v xml:space="preserve">     Asphalt Pavement removal     (SY)</v>
      </c>
      <c r="I259" s="40"/>
      <c r="J259" s="40"/>
      <c r="K259" s="40"/>
      <c r="L259" s="40"/>
      <c r="M259" s="40"/>
      <c r="N259" s="40"/>
      <c r="O259" s="40"/>
      <c r="P259" s="40">
        <v>11</v>
      </c>
      <c r="Q259" s="40">
        <v>8.5</v>
      </c>
      <c r="R259" s="40"/>
      <c r="S259" s="40"/>
      <c r="T259" s="40"/>
      <c r="U259" s="40"/>
      <c r="V259" s="40"/>
      <c r="W259" s="40"/>
      <c r="X259" s="40"/>
      <c r="Y259" s="40"/>
      <c r="Z259" s="40"/>
      <c r="AA259" s="40"/>
    </row>
    <row r="260" spans="1:27" ht="18" customHeight="1" x14ac:dyDescent="0.3">
      <c r="A260" s="1">
        <v>2019</v>
      </c>
      <c r="C260" s="2" t="s">
        <v>6116</v>
      </c>
      <c r="D260" s="1" t="s">
        <v>21</v>
      </c>
      <c r="E260" s="3">
        <f>IFERROR(MIN(PI_Bidders),0)</f>
        <v>1</v>
      </c>
      <c r="F260" s="3">
        <f>IFERROR(MAX(PI_Bidders),0)</f>
        <v>5</v>
      </c>
      <c r="G260" s="3">
        <f>IFERROR(AVERAGE(PI_Bidders),0)</f>
        <v>3</v>
      </c>
      <c r="H260" s="40" t="str">
        <f>tbl_PI[[#This Row],[Item '#]]&amp;"     "&amp;tbl_PI[[#This Row],[Description]]&amp;"     ("&amp;tbl_PI[[#This Row],[Unit]]&amp;")"</f>
        <v xml:space="preserve">     Gravel Pavement removal     (SY)</v>
      </c>
      <c r="I260" s="40"/>
      <c r="J260" s="40"/>
      <c r="K260" s="40"/>
      <c r="L260" s="40"/>
      <c r="M260" s="40"/>
      <c r="N260" s="40"/>
      <c r="O260" s="40"/>
      <c r="P260" s="40">
        <v>1</v>
      </c>
      <c r="Q260" s="40">
        <v>5</v>
      </c>
      <c r="R260" s="40"/>
      <c r="S260" s="40"/>
      <c r="T260" s="40"/>
      <c r="U260" s="40"/>
      <c r="V260" s="40"/>
      <c r="W260" s="40"/>
      <c r="X260" s="40"/>
      <c r="Y260" s="40"/>
      <c r="Z260" s="40"/>
      <c r="AA260" s="40"/>
    </row>
    <row r="261" spans="1:27" ht="18" customHeight="1" x14ac:dyDescent="0.3">
      <c r="A261" s="1">
        <v>2019</v>
      </c>
      <c r="C261" s="2" t="s">
        <v>8445</v>
      </c>
      <c r="D261" s="1" t="s">
        <v>9</v>
      </c>
      <c r="E261" s="3">
        <f>IFERROR(MIN(PI_Bidders),0)</f>
        <v>5000</v>
      </c>
      <c r="F261" s="3">
        <f>IFERROR(MAX(PI_Bidders),0)</f>
        <v>9224</v>
      </c>
      <c r="G261" s="3">
        <f>IFERROR(AVERAGE(PI_Bidders),0)</f>
        <v>7112</v>
      </c>
      <c r="H261" s="40" t="str">
        <f>tbl_PI[[#This Row],[Item '#]]&amp;"     "&amp;tbl_PI[[#This Row],[Description]]&amp;"     ("&amp;tbl_PI[[#This Row],[Unit]]&amp;")"</f>
        <v xml:space="preserve">     Restroom Removal     (LS)</v>
      </c>
      <c r="I261" s="40"/>
      <c r="J261" s="40"/>
      <c r="K261" s="40"/>
      <c r="L261" s="40"/>
      <c r="M261" s="40"/>
      <c r="N261" s="40"/>
      <c r="O261" s="40"/>
      <c r="P261" s="40">
        <v>5000</v>
      </c>
      <c r="Q261" s="40">
        <v>9224</v>
      </c>
      <c r="R261" s="40"/>
      <c r="S261" s="40"/>
      <c r="T261" s="40"/>
      <c r="U261" s="40"/>
      <c r="V261" s="40"/>
      <c r="W261" s="40"/>
      <c r="X261" s="40"/>
      <c r="Y261" s="40"/>
      <c r="Z261" s="40"/>
      <c r="AA261" s="40"/>
    </row>
    <row r="262" spans="1:27" ht="18" customHeight="1" x14ac:dyDescent="0.3">
      <c r="A262" s="1">
        <v>2019</v>
      </c>
      <c r="C262" s="2" t="s">
        <v>8446</v>
      </c>
      <c r="D262" s="1" t="s">
        <v>9</v>
      </c>
      <c r="E262" s="3">
        <f>IFERROR(MIN(PI_Bidders),0)</f>
        <v>14859.5</v>
      </c>
      <c r="F262" s="3">
        <f>IFERROR(MAX(PI_Bidders),0)</f>
        <v>20000</v>
      </c>
      <c r="G262" s="3">
        <f>IFERROR(AVERAGE(PI_Bidders),0)</f>
        <v>17429.75</v>
      </c>
      <c r="H262" s="40" t="str">
        <f>tbl_PI[[#This Row],[Item '#]]&amp;"     "&amp;tbl_PI[[#This Row],[Description]]&amp;"     ("&amp;tbl_PI[[#This Row],[Unit]]&amp;")"</f>
        <v xml:space="preserve">     Motel Removal     (LS)</v>
      </c>
      <c r="I262" s="40"/>
      <c r="J262" s="40"/>
      <c r="K262" s="40"/>
      <c r="L262" s="40"/>
      <c r="M262" s="40"/>
      <c r="N262" s="40"/>
      <c r="O262" s="40"/>
      <c r="P262" s="40">
        <v>20000</v>
      </c>
      <c r="Q262" s="40">
        <v>14859.5</v>
      </c>
      <c r="R262" s="40"/>
      <c r="S262" s="40"/>
      <c r="T262" s="40"/>
      <c r="U262" s="40"/>
      <c r="V262" s="40"/>
      <c r="W262" s="40"/>
      <c r="X262" s="40"/>
      <c r="Y262" s="40"/>
      <c r="Z262" s="40"/>
      <c r="AA262" s="40"/>
    </row>
    <row r="263" spans="1:27" ht="18" customHeight="1" x14ac:dyDescent="0.3">
      <c r="A263" s="1">
        <v>2019</v>
      </c>
      <c r="B263" s="1">
        <v>202</v>
      </c>
      <c r="C263" s="2" t="s">
        <v>8447</v>
      </c>
      <c r="D263" s="1" t="s">
        <v>9</v>
      </c>
      <c r="E263" s="3">
        <f>IFERROR(MIN(PI_Bidders),0)</f>
        <v>1500</v>
      </c>
      <c r="F263" s="3">
        <f>IFERROR(MAX(PI_Bidders),0)</f>
        <v>5346</v>
      </c>
      <c r="G263" s="3">
        <f>IFERROR(AVERAGE(PI_Bidders),0)</f>
        <v>3423</v>
      </c>
      <c r="H263" s="40" t="str">
        <f>tbl_PI[[#This Row],[Item '#]]&amp;"     "&amp;tbl_PI[[#This Row],[Description]]&amp;"     ("&amp;tbl_PI[[#This Row],[Unit]]&amp;")"</f>
        <v>202     Playground Removal     (LS)</v>
      </c>
      <c r="I263" s="40"/>
      <c r="J263" s="40"/>
      <c r="K263" s="40"/>
      <c r="L263" s="40"/>
      <c r="M263" s="40"/>
      <c r="N263" s="40"/>
      <c r="O263" s="40"/>
      <c r="P263" s="40">
        <v>1500</v>
      </c>
      <c r="Q263" s="40">
        <v>5346</v>
      </c>
      <c r="R263" s="40"/>
      <c r="S263" s="40"/>
      <c r="T263" s="40"/>
      <c r="U263" s="40"/>
      <c r="V263" s="40"/>
      <c r="W263" s="40"/>
      <c r="X263" s="40"/>
      <c r="Y263" s="40"/>
      <c r="Z263" s="40"/>
      <c r="AA263" s="40"/>
    </row>
    <row r="264" spans="1:27" ht="18" customHeight="1" x14ac:dyDescent="0.3">
      <c r="A264" s="1">
        <v>2019</v>
      </c>
      <c r="C264" s="2" t="s">
        <v>8448</v>
      </c>
      <c r="D264" s="1" t="s">
        <v>9</v>
      </c>
      <c r="E264" s="3">
        <f>IFERROR(MIN(PI_Bidders),0)</f>
        <v>15000</v>
      </c>
      <c r="F264" s="3">
        <f>IFERROR(MAX(PI_Bidders),0)</f>
        <v>20223</v>
      </c>
      <c r="G264" s="3">
        <f>IFERROR(AVERAGE(PI_Bidders),0)</f>
        <v>17611.5</v>
      </c>
      <c r="H264" s="40" t="str">
        <f>tbl_PI[[#This Row],[Item '#]]&amp;"     "&amp;tbl_PI[[#This Row],[Description]]&amp;"     ("&amp;tbl_PI[[#This Row],[Unit]]&amp;")"</f>
        <v xml:space="preserve">     Misc. removals (walks, abutments, etc)     (LS)</v>
      </c>
      <c r="I264" s="40"/>
      <c r="J264" s="40"/>
      <c r="K264" s="40"/>
      <c r="L264" s="40"/>
      <c r="M264" s="40"/>
      <c r="N264" s="40"/>
      <c r="O264" s="40"/>
      <c r="P264" s="40">
        <v>15000</v>
      </c>
      <c r="Q264" s="40">
        <v>20223</v>
      </c>
      <c r="R264" s="40"/>
      <c r="S264" s="40"/>
      <c r="T264" s="40"/>
      <c r="U264" s="40"/>
      <c r="V264" s="40"/>
      <c r="W264" s="40"/>
      <c r="X264" s="40"/>
      <c r="Y264" s="40"/>
      <c r="Z264" s="40"/>
      <c r="AA264" s="40"/>
    </row>
    <row r="265" spans="1:27" ht="18" customHeight="1" x14ac:dyDescent="0.3">
      <c r="A265" s="1">
        <v>2019</v>
      </c>
      <c r="C265" s="2" t="s">
        <v>8449</v>
      </c>
      <c r="D265" s="1" t="s">
        <v>9</v>
      </c>
      <c r="E265" s="3">
        <f>IFERROR(MIN(PI_Bidders),0)</f>
        <v>3000</v>
      </c>
      <c r="F265" s="3">
        <f>IFERROR(MAX(PI_Bidders),0)</f>
        <v>4569.5</v>
      </c>
      <c r="G265" s="3">
        <f>IFERROR(AVERAGE(PI_Bidders),0)</f>
        <v>3784.75</v>
      </c>
      <c r="H265" s="40" t="str">
        <f>tbl_PI[[#This Row],[Item '#]]&amp;"     "&amp;tbl_PI[[#This Row],[Description]]&amp;"     ("&amp;tbl_PI[[#This Row],[Unit]]&amp;")"</f>
        <v xml:space="preserve">     Misc. removals (Electrical)     (LS)</v>
      </c>
      <c r="I265" s="40"/>
      <c r="J265" s="40"/>
      <c r="K265" s="40"/>
      <c r="L265" s="40"/>
      <c r="M265" s="40"/>
      <c r="N265" s="40"/>
      <c r="O265" s="40"/>
      <c r="P265" s="40">
        <v>3000</v>
      </c>
      <c r="Q265" s="40">
        <v>4569.5</v>
      </c>
      <c r="R265" s="40"/>
      <c r="S265" s="40"/>
      <c r="T265" s="40"/>
      <c r="U265" s="40"/>
      <c r="V265" s="40"/>
      <c r="W265" s="40"/>
      <c r="X265" s="40"/>
      <c r="Y265" s="40"/>
      <c r="Z265" s="40"/>
      <c r="AA265" s="40"/>
    </row>
    <row r="266" spans="1:27" ht="18" customHeight="1" x14ac:dyDescent="0.3">
      <c r="A266" s="1">
        <v>2019</v>
      </c>
      <c r="B266" s="1">
        <v>202</v>
      </c>
      <c r="C266" s="2" t="s">
        <v>5416</v>
      </c>
      <c r="D266" s="1" t="s">
        <v>12</v>
      </c>
      <c r="E266" s="3">
        <f>IFERROR(MIN(PI_Bidders),0)</f>
        <v>6</v>
      </c>
      <c r="F266" s="3">
        <f>IFERROR(MAX(PI_Bidders),0)</f>
        <v>17</v>
      </c>
      <c r="G266" s="3">
        <f>IFERROR(AVERAGE(PI_Bidders),0)</f>
        <v>11.5</v>
      </c>
      <c r="H266" s="40" t="str">
        <f>tbl_PI[[#This Row],[Item '#]]&amp;"     "&amp;tbl_PI[[#This Row],[Description]]&amp;"     ("&amp;tbl_PI[[#This Row],[Unit]]&amp;")"</f>
        <v>202     Remove Utility - Waterline     (LF)</v>
      </c>
      <c r="I266" s="40"/>
      <c r="J266" s="40"/>
      <c r="K266" s="40"/>
      <c r="L266" s="40"/>
      <c r="M266" s="40"/>
      <c r="N266" s="40"/>
      <c r="O266" s="40"/>
      <c r="P266" s="40">
        <v>6</v>
      </c>
      <c r="Q266" s="40">
        <v>17</v>
      </c>
      <c r="R266" s="40"/>
      <c r="S266" s="40"/>
      <c r="T266" s="40"/>
      <c r="U266" s="40"/>
      <c r="V266" s="40"/>
      <c r="W266" s="40"/>
      <c r="X266" s="40"/>
      <c r="Y266" s="40"/>
      <c r="Z266" s="40"/>
      <c r="AA266" s="40"/>
    </row>
    <row r="267" spans="1:27" ht="18" customHeight="1" x14ac:dyDescent="0.3">
      <c r="A267" s="1">
        <v>2019</v>
      </c>
      <c r="B267" s="1">
        <v>202</v>
      </c>
      <c r="C267" s="2" t="s">
        <v>6117</v>
      </c>
      <c r="D267" s="1" t="s">
        <v>12</v>
      </c>
      <c r="E267" s="3">
        <f>IFERROR(MIN(PI_Bidders),0)</f>
        <v>6</v>
      </c>
      <c r="F267" s="3">
        <f>IFERROR(MAX(PI_Bidders),0)</f>
        <v>14.5</v>
      </c>
      <c r="G267" s="3">
        <f>IFERROR(AVERAGE(PI_Bidders),0)</f>
        <v>10.25</v>
      </c>
      <c r="H267" s="40" t="str">
        <f>tbl_PI[[#This Row],[Item '#]]&amp;"     "&amp;tbl_PI[[#This Row],[Description]]&amp;"     ("&amp;tbl_PI[[#This Row],[Unit]]&amp;")"</f>
        <v>202     Remove Utility - Sanitary Sewer     (LF)</v>
      </c>
      <c r="I267" s="40"/>
      <c r="J267" s="40"/>
      <c r="K267" s="40"/>
      <c r="L267" s="40"/>
      <c r="M267" s="40"/>
      <c r="N267" s="40"/>
      <c r="O267" s="40"/>
      <c r="P267" s="40">
        <v>6</v>
      </c>
      <c r="Q267" s="40">
        <v>14.5</v>
      </c>
      <c r="R267" s="40"/>
      <c r="S267" s="40"/>
      <c r="T267" s="40"/>
      <c r="U267" s="40"/>
      <c r="V267" s="40"/>
      <c r="W267" s="40"/>
      <c r="X267" s="40"/>
      <c r="Y267" s="40"/>
      <c r="Z267" s="40"/>
      <c r="AA267" s="40"/>
    </row>
    <row r="268" spans="1:27" ht="18" customHeight="1" x14ac:dyDescent="0.3">
      <c r="A268" s="1">
        <v>2019</v>
      </c>
      <c r="B268" s="1">
        <v>202</v>
      </c>
      <c r="C268" s="2" t="s">
        <v>5417</v>
      </c>
      <c r="D268" s="1" t="s">
        <v>59</v>
      </c>
      <c r="E268" s="3">
        <f>IFERROR(MIN(PI_Bidders),0)</f>
        <v>200</v>
      </c>
      <c r="F268" s="3">
        <f>IFERROR(MAX(PI_Bidders),0)</f>
        <v>234.5</v>
      </c>
      <c r="G268" s="3">
        <f>IFERROR(AVERAGE(PI_Bidders),0)</f>
        <v>217.25</v>
      </c>
      <c r="H268" s="40" t="str">
        <f>tbl_PI[[#This Row],[Item '#]]&amp;"     "&amp;tbl_PI[[#This Row],[Description]]&amp;"     ("&amp;tbl_PI[[#This Row],[Unit]]&amp;")"</f>
        <v>202     Remove Utility - Waterline Yard Hydrants     (EA)</v>
      </c>
      <c r="I268" s="40"/>
      <c r="J268" s="40"/>
      <c r="K268" s="40"/>
      <c r="L268" s="40"/>
      <c r="M268" s="40"/>
      <c r="N268" s="40"/>
      <c r="O268" s="40"/>
      <c r="P268" s="40">
        <v>200</v>
      </c>
      <c r="Q268" s="40">
        <v>234.5</v>
      </c>
      <c r="R268" s="40"/>
      <c r="S268" s="40"/>
      <c r="T268" s="40"/>
      <c r="U268" s="40"/>
      <c r="V268" s="40"/>
      <c r="W268" s="40"/>
      <c r="X268" s="40"/>
      <c r="Y268" s="40"/>
      <c r="Z268" s="40"/>
      <c r="AA268" s="40"/>
    </row>
    <row r="269" spans="1:27" ht="18" customHeight="1" x14ac:dyDescent="0.3">
      <c r="A269" s="1">
        <v>2019</v>
      </c>
      <c r="B269" s="1">
        <v>202</v>
      </c>
      <c r="C269" s="2" t="s">
        <v>5418</v>
      </c>
      <c r="D269" s="1" t="s">
        <v>59</v>
      </c>
      <c r="E269" s="3">
        <f>IFERROR(MIN(PI_Bidders),0)</f>
        <v>55</v>
      </c>
      <c r="F269" s="3">
        <f>IFERROR(MAX(PI_Bidders),0)</f>
        <v>129</v>
      </c>
      <c r="G269" s="3">
        <f>IFERROR(AVERAGE(PI_Bidders),0)</f>
        <v>92</v>
      </c>
      <c r="H269" s="40" t="str">
        <f>tbl_PI[[#This Row],[Item '#]]&amp;"     "&amp;tbl_PI[[#This Row],[Description]]&amp;"     ("&amp;tbl_PI[[#This Row],[Unit]]&amp;")"</f>
        <v>202     Remove Utility - Waterline Valve     (EA)</v>
      </c>
      <c r="I269" s="40"/>
      <c r="J269" s="40"/>
      <c r="K269" s="40"/>
      <c r="L269" s="40"/>
      <c r="M269" s="40"/>
      <c r="N269" s="40"/>
      <c r="O269" s="40"/>
      <c r="P269" s="40">
        <v>55</v>
      </c>
      <c r="Q269" s="40">
        <v>129</v>
      </c>
      <c r="R269" s="40"/>
      <c r="S269" s="40"/>
      <c r="T269" s="40"/>
      <c r="U269" s="40"/>
      <c r="V269" s="40"/>
      <c r="W269" s="40"/>
      <c r="X269" s="40"/>
      <c r="Y269" s="40"/>
      <c r="Z269" s="40"/>
      <c r="AA269" s="40"/>
    </row>
    <row r="270" spans="1:27" ht="18" customHeight="1" x14ac:dyDescent="0.3">
      <c r="A270" s="1">
        <v>2019</v>
      </c>
      <c r="B270" s="1">
        <v>202</v>
      </c>
      <c r="C270" s="2" t="s">
        <v>8450</v>
      </c>
      <c r="D270" s="1" t="s">
        <v>59</v>
      </c>
      <c r="E270" s="3">
        <f>IFERROR(MIN(PI_Bidders),0)</f>
        <v>1800</v>
      </c>
      <c r="F270" s="3">
        <f>IFERROR(MAX(PI_Bidders),0)</f>
        <v>2106</v>
      </c>
      <c r="G270" s="3">
        <f>IFERROR(AVERAGE(PI_Bidders),0)</f>
        <v>1953</v>
      </c>
      <c r="H270" s="40" t="str">
        <f>tbl_PI[[#This Row],[Item '#]]&amp;"     "&amp;tbl_PI[[#This Row],[Description]]&amp;"     ("&amp;tbl_PI[[#This Row],[Unit]]&amp;")"</f>
        <v>202     Remove Utility - Well P-2     (EA)</v>
      </c>
      <c r="I270" s="40"/>
      <c r="J270" s="40"/>
      <c r="K270" s="40"/>
      <c r="L270" s="40"/>
      <c r="M270" s="40"/>
      <c r="N270" s="40"/>
      <c r="O270" s="40"/>
      <c r="P270" s="40">
        <v>1800</v>
      </c>
      <c r="Q270" s="40">
        <v>2106</v>
      </c>
      <c r="R270" s="40"/>
      <c r="S270" s="40"/>
      <c r="T270" s="40"/>
      <c r="U270" s="40"/>
      <c r="V270" s="40"/>
      <c r="W270" s="40"/>
      <c r="X270" s="40"/>
      <c r="Y270" s="40"/>
      <c r="Z270" s="40"/>
      <c r="AA270" s="40"/>
    </row>
    <row r="271" spans="1:27" ht="18" customHeight="1" x14ac:dyDescent="0.3">
      <c r="A271" s="1">
        <v>2019</v>
      </c>
      <c r="B271" s="1">
        <v>202</v>
      </c>
      <c r="C271" s="2" t="s">
        <v>8451</v>
      </c>
      <c r="D271" s="1" t="s">
        <v>59</v>
      </c>
      <c r="E271" s="3">
        <f>IFERROR(MIN(PI_Bidders),0)</f>
        <v>661</v>
      </c>
      <c r="F271" s="3">
        <f>IFERROR(MAX(PI_Bidders),0)</f>
        <v>2100</v>
      </c>
      <c r="G271" s="3">
        <f>IFERROR(AVERAGE(PI_Bidders),0)</f>
        <v>1380.5</v>
      </c>
      <c r="H271" s="40" t="str">
        <f>tbl_PI[[#This Row],[Item '#]]&amp;"     "&amp;tbl_PI[[#This Row],[Description]]&amp;"     ("&amp;tbl_PI[[#This Row],[Unit]]&amp;")"</f>
        <v>202     Remove Utility - Sanitary MH/VALVE VAULT up to 8' depth     (EA)</v>
      </c>
      <c r="I271" s="40"/>
      <c r="J271" s="40"/>
      <c r="K271" s="40"/>
      <c r="L271" s="40"/>
      <c r="M271" s="40"/>
      <c r="N271" s="40"/>
      <c r="O271" s="40"/>
      <c r="P271" s="40">
        <v>2100</v>
      </c>
      <c r="Q271" s="40">
        <v>661</v>
      </c>
      <c r="R271" s="40"/>
      <c r="S271" s="40"/>
      <c r="T271" s="40"/>
      <c r="U271" s="40"/>
      <c r="V271" s="40"/>
      <c r="W271" s="40"/>
      <c r="X271" s="40"/>
      <c r="Y271" s="40"/>
      <c r="Z271" s="40"/>
      <c r="AA271" s="40"/>
    </row>
    <row r="272" spans="1:27" ht="18" customHeight="1" x14ac:dyDescent="0.3">
      <c r="A272" s="1">
        <v>2019</v>
      </c>
      <c r="C272" s="2" t="s">
        <v>8452</v>
      </c>
      <c r="D272" s="1" t="s">
        <v>59</v>
      </c>
      <c r="E272" s="3">
        <f>IFERROR(MIN(PI_Bidders),0)</f>
        <v>2589.5</v>
      </c>
      <c r="F272" s="3">
        <f>IFERROR(MAX(PI_Bidders),0)</f>
        <v>3250</v>
      </c>
      <c r="G272" s="3">
        <f>IFERROR(AVERAGE(PI_Bidders),0)</f>
        <v>2919.75</v>
      </c>
      <c r="H272" s="40" t="str">
        <f>tbl_PI[[#This Row],[Item '#]]&amp;"     "&amp;tbl_PI[[#This Row],[Description]]&amp;"     ("&amp;tbl_PI[[#This Row],[Unit]]&amp;")"</f>
        <v xml:space="preserve">     120 Gallon Pressure Tank - Per specification 01 10 00 - 1.5.A.2     (EA)</v>
      </c>
      <c r="I272" s="40"/>
      <c r="J272" s="40"/>
      <c r="K272" s="40"/>
      <c r="L272" s="40"/>
      <c r="M272" s="40"/>
      <c r="N272" s="40"/>
      <c r="O272" s="40"/>
      <c r="P272" s="40">
        <v>3250</v>
      </c>
      <c r="Q272" s="40">
        <v>2589.5</v>
      </c>
      <c r="R272" s="40"/>
      <c r="S272" s="40"/>
      <c r="T272" s="40"/>
      <c r="U272" s="40"/>
      <c r="V272" s="40"/>
      <c r="W272" s="40"/>
      <c r="X272" s="40"/>
      <c r="Y272" s="40"/>
      <c r="Z272" s="40"/>
      <c r="AA272" s="40"/>
    </row>
    <row r="273" spans="1:27" ht="18" customHeight="1" x14ac:dyDescent="0.3">
      <c r="A273" s="1">
        <v>2019</v>
      </c>
      <c r="B273" s="1" t="s">
        <v>75</v>
      </c>
      <c r="C273" s="2" t="s">
        <v>6122</v>
      </c>
      <c r="D273" s="1" t="s">
        <v>59</v>
      </c>
      <c r="E273" s="3">
        <f>IFERROR(MIN(PI_Bidders),0)</f>
        <v>1077</v>
      </c>
      <c r="F273" s="3">
        <f>IFERROR(MAX(PI_Bidders),0)</f>
        <v>1400</v>
      </c>
      <c r="G273" s="3">
        <f>IFERROR(AVERAGE(PI_Bidders),0)</f>
        <v>1238.5</v>
      </c>
      <c r="H273" s="40" t="str">
        <f>tbl_PI[[#This Row],[Item '#]]&amp;"     "&amp;tbl_PI[[#This Row],[Description]]&amp;"     ("&amp;tbl_PI[[#This Row],[Unit]]&amp;")"</f>
        <v>SPEC     12" Nyloplast Drain Basin     (EA)</v>
      </c>
      <c r="I273" s="40"/>
      <c r="J273" s="40"/>
      <c r="K273" s="40"/>
      <c r="L273" s="40"/>
      <c r="M273" s="40"/>
      <c r="N273" s="40"/>
      <c r="O273" s="40"/>
      <c r="P273" s="40">
        <v>1400</v>
      </c>
      <c r="Q273" s="40">
        <v>1077</v>
      </c>
      <c r="R273" s="40"/>
      <c r="S273" s="40"/>
      <c r="T273" s="40"/>
      <c r="U273" s="40"/>
      <c r="V273" s="40"/>
      <c r="W273" s="40"/>
      <c r="X273" s="40"/>
      <c r="Y273" s="40"/>
      <c r="Z273" s="40"/>
      <c r="AA273" s="40"/>
    </row>
    <row r="274" spans="1:27" ht="18" customHeight="1" x14ac:dyDescent="0.3">
      <c r="A274" s="1">
        <v>2019</v>
      </c>
      <c r="C274" s="2" t="s">
        <v>5447</v>
      </c>
      <c r="D274" s="1" t="s">
        <v>59</v>
      </c>
      <c r="E274" s="3">
        <f>IFERROR(MIN(PI_Bidders),0)</f>
        <v>1500</v>
      </c>
      <c r="F274" s="3">
        <f>IFERROR(MAX(PI_Bidders),0)</f>
        <v>1590.5</v>
      </c>
      <c r="G274" s="3">
        <f>IFERROR(AVERAGE(PI_Bidders),0)</f>
        <v>1545.25</v>
      </c>
      <c r="H274" s="40" t="str">
        <f>tbl_PI[[#This Row],[Item '#]]&amp;"     "&amp;tbl_PI[[#This Row],[Description]]&amp;"     ("&amp;tbl_PI[[#This Row],[Unit]]&amp;")"</f>
        <v xml:space="preserve">     ODOT Catch Basin No 2-2B     (EA)</v>
      </c>
      <c r="I274" s="40"/>
      <c r="J274" s="40"/>
      <c r="K274" s="40"/>
      <c r="L274" s="40"/>
      <c r="M274" s="40"/>
      <c r="N274" s="40"/>
      <c r="O274" s="40"/>
      <c r="P274" s="40">
        <v>1500</v>
      </c>
      <c r="Q274" s="40">
        <v>1590.5</v>
      </c>
      <c r="R274" s="40"/>
      <c r="S274" s="40"/>
      <c r="T274" s="40"/>
      <c r="U274" s="40"/>
      <c r="V274" s="40"/>
      <c r="W274" s="40"/>
      <c r="X274" s="40"/>
      <c r="Y274" s="40"/>
      <c r="Z274" s="40"/>
      <c r="AA274" s="40"/>
    </row>
    <row r="275" spans="1:27" ht="18" customHeight="1" x14ac:dyDescent="0.3">
      <c r="A275" s="1">
        <v>2019</v>
      </c>
      <c r="B275" s="1">
        <v>611</v>
      </c>
      <c r="C275" s="2" t="s">
        <v>6123</v>
      </c>
      <c r="D275" s="1" t="s">
        <v>12</v>
      </c>
      <c r="E275" s="3">
        <f>IFERROR(MIN(PI_Bidders),0)</f>
        <v>48.5</v>
      </c>
      <c r="F275" s="3">
        <f>IFERROR(MAX(PI_Bidders),0)</f>
        <v>55</v>
      </c>
      <c r="G275" s="3">
        <f>IFERROR(AVERAGE(PI_Bidders),0)</f>
        <v>51.75</v>
      </c>
      <c r="H275" s="40" t="str">
        <f>tbl_PI[[#This Row],[Item '#]]&amp;"     "&amp;tbl_PI[[#This Row],[Description]]&amp;"     ("&amp;tbl_PI[[#This Row],[Unit]]&amp;")"</f>
        <v>611     10” Storm Sewer Conduit,Type B- HDPE     (LF)</v>
      </c>
      <c r="I275" s="40"/>
      <c r="J275" s="40"/>
      <c r="K275" s="40"/>
      <c r="L275" s="40"/>
      <c r="M275" s="40"/>
      <c r="N275" s="40"/>
      <c r="O275" s="40"/>
      <c r="P275" s="40">
        <v>55</v>
      </c>
      <c r="Q275" s="40">
        <v>48.5</v>
      </c>
      <c r="R275" s="40"/>
      <c r="S275" s="40"/>
      <c r="T275" s="40"/>
      <c r="U275" s="40"/>
      <c r="V275" s="40"/>
      <c r="W275" s="40"/>
      <c r="X275" s="40"/>
      <c r="Y275" s="40"/>
      <c r="Z275" s="40"/>
      <c r="AA275" s="40"/>
    </row>
    <row r="276" spans="1:27" ht="18" customHeight="1" x14ac:dyDescent="0.3">
      <c r="A276" s="1">
        <v>2019</v>
      </c>
      <c r="B276" s="1">
        <v>611</v>
      </c>
      <c r="C276" s="2" t="s">
        <v>8453</v>
      </c>
      <c r="D276" s="1" t="s">
        <v>12</v>
      </c>
      <c r="E276" s="3">
        <f>IFERROR(MIN(PI_Bidders),0)</f>
        <v>36</v>
      </c>
      <c r="F276" s="3">
        <f>IFERROR(MAX(PI_Bidders),0)</f>
        <v>50</v>
      </c>
      <c r="G276" s="3">
        <f>IFERROR(AVERAGE(PI_Bidders),0)</f>
        <v>43</v>
      </c>
      <c r="H276" s="40" t="str">
        <f>tbl_PI[[#This Row],[Item '#]]&amp;"     "&amp;tbl_PI[[#This Row],[Description]]&amp;"     ("&amp;tbl_PI[[#This Row],[Unit]]&amp;")"</f>
        <v>611     12” Storm Sewer Conduit,Type C- HDPE     (LF)</v>
      </c>
      <c r="I276" s="40"/>
      <c r="J276" s="40"/>
      <c r="K276" s="40"/>
      <c r="L276" s="40"/>
      <c r="M276" s="40"/>
      <c r="N276" s="40"/>
      <c r="O276" s="40"/>
      <c r="P276" s="40">
        <v>36</v>
      </c>
      <c r="Q276" s="40">
        <v>50</v>
      </c>
      <c r="R276" s="40"/>
      <c r="S276" s="40"/>
      <c r="T276" s="40"/>
      <c r="U276" s="40"/>
      <c r="V276" s="40"/>
      <c r="W276" s="40"/>
      <c r="X276" s="40"/>
      <c r="Y276" s="40"/>
      <c r="Z276" s="40"/>
      <c r="AA276" s="40"/>
    </row>
    <row r="277" spans="1:27" ht="18" customHeight="1" x14ac:dyDescent="0.3">
      <c r="A277" s="1">
        <v>2019</v>
      </c>
      <c r="B277" s="1">
        <v>611</v>
      </c>
      <c r="C277" s="2" t="s">
        <v>6125</v>
      </c>
      <c r="D277" s="1" t="s">
        <v>12</v>
      </c>
      <c r="E277" s="3">
        <f>IFERROR(MIN(PI_Bidders),0)</f>
        <v>70</v>
      </c>
      <c r="F277" s="3">
        <f>IFERROR(MAX(PI_Bidders),0)</f>
        <v>71</v>
      </c>
      <c r="G277" s="3">
        <f>IFERROR(AVERAGE(PI_Bidders),0)</f>
        <v>70.5</v>
      </c>
      <c r="H277" s="40" t="str">
        <f>tbl_PI[[#This Row],[Item '#]]&amp;"     "&amp;tbl_PI[[#This Row],[Description]]&amp;"     ("&amp;tbl_PI[[#This Row],[Unit]]&amp;")"</f>
        <v>611     12” Storm Sewer Conduit,Type B-RCP     (LF)</v>
      </c>
      <c r="I277" s="40"/>
      <c r="J277" s="40"/>
      <c r="K277" s="40"/>
      <c r="L277" s="40"/>
      <c r="M277" s="40"/>
      <c r="N277" s="40"/>
      <c r="O277" s="40"/>
      <c r="P277" s="40">
        <v>70</v>
      </c>
      <c r="Q277" s="40">
        <v>71</v>
      </c>
      <c r="R277" s="40"/>
      <c r="S277" s="40"/>
      <c r="T277" s="40"/>
      <c r="U277" s="40"/>
      <c r="V277" s="40"/>
      <c r="W277" s="40"/>
      <c r="X277" s="40"/>
      <c r="Y277" s="40"/>
      <c r="Z277" s="40"/>
      <c r="AA277" s="40"/>
    </row>
    <row r="278" spans="1:27" ht="18" customHeight="1" x14ac:dyDescent="0.3">
      <c r="A278" s="1">
        <v>2019</v>
      </c>
      <c r="B278" s="1" t="s">
        <v>75</v>
      </c>
      <c r="C278" s="2" t="s">
        <v>6127</v>
      </c>
      <c r="D278" s="1" t="s">
        <v>12</v>
      </c>
      <c r="E278" s="3">
        <f>IFERROR(MIN(PI_Bidders),0)</f>
        <v>27</v>
      </c>
      <c r="F278" s="3">
        <f>IFERROR(MAX(PI_Bidders),0)</f>
        <v>27.5</v>
      </c>
      <c r="G278" s="3">
        <f>IFERROR(AVERAGE(PI_Bidders),0)</f>
        <v>27.25</v>
      </c>
      <c r="H278" s="40" t="str">
        <f>tbl_PI[[#This Row],[Item '#]]&amp;"     "&amp;tbl_PI[[#This Row],[Description]]&amp;"     ("&amp;tbl_PI[[#This Row],[Unit]]&amp;")"</f>
        <v>SPEC     French Drain Complete - 6" Perforated Drain (18" Gravel Width)     (LF)</v>
      </c>
      <c r="I278" s="40"/>
      <c r="J278" s="40"/>
      <c r="K278" s="40"/>
      <c r="L278" s="40"/>
      <c r="M278" s="40"/>
      <c r="N278" s="40"/>
      <c r="O278" s="40"/>
      <c r="P278" s="40">
        <v>27</v>
      </c>
      <c r="Q278" s="40">
        <v>27.5</v>
      </c>
      <c r="R278" s="40"/>
      <c r="S278" s="40"/>
      <c r="T278" s="40"/>
      <c r="U278" s="40"/>
      <c r="V278" s="40"/>
      <c r="W278" s="40"/>
      <c r="X278" s="40"/>
      <c r="Y278" s="40"/>
      <c r="Z278" s="40"/>
      <c r="AA278" s="40"/>
    </row>
    <row r="279" spans="1:27" ht="18" customHeight="1" x14ac:dyDescent="0.3">
      <c r="A279" s="1">
        <v>2019</v>
      </c>
      <c r="C279" s="2" t="s">
        <v>8454</v>
      </c>
      <c r="D279" s="1" t="s">
        <v>12</v>
      </c>
      <c r="E279" s="3">
        <f>IFERROR(MIN(PI_Bidders),0)</f>
        <v>25</v>
      </c>
      <c r="F279" s="3">
        <f>IFERROR(MAX(PI_Bidders),0)</f>
        <v>30</v>
      </c>
      <c r="G279" s="3">
        <f>IFERROR(AVERAGE(PI_Bidders),0)</f>
        <v>27.5</v>
      </c>
      <c r="H279" s="40" t="str">
        <f>tbl_PI[[#This Row],[Item '#]]&amp;"     "&amp;tbl_PI[[#This Row],[Description]]&amp;"     ("&amp;tbl_PI[[#This Row],[Unit]]&amp;")"</f>
        <v xml:space="preserve">     1" C901 HDPE Water Service Line from Main Road to WWTP, Gravel Backfill     (LF)</v>
      </c>
      <c r="I279" s="40"/>
      <c r="J279" s="40"/>
      <c r="K279" s="40"/>
      <c r="L279" s="40"/>
      <c r="M279" s="40"/>
      <c r="N279" s="40"/>
      <c r="O279" s="40"/>
      <c r="P279" s="40">
        <v>30</v>
      </c>
      <c r="Q279" s="40">
        <v>25</v>
      </c>
      <c r="R279" s="40"/>
      <c r="S279" s="40"/>
      <c r="T279" s="40"/>
      <c r="U279" s="40"/>
      <c r="V279" s="40"/>
      <c r="W279" s="40"/>
      <c r="X279" s="40"/>
      <c r="Y279" s="40"/>
      <c r="Z279" s="40"/>
      <c r="AA279" s="40"/>
    </row>
    <row r="280" spans="1:27" ht="18" customHeight="1" x14ac:dyDescent="0.3">
      <c r="A280" s="1">
        <v>2019</v>
      </c>
      <c r="B280" s="1">
        <v>638</v>
      </c>
      <c r="C280" s="2" t="s">
        <v>8455</v>
      </c>
      <c r="D280" s="1" t="s">
        <v>59</v>
      </c>
      <c r="E280" s="3">
        <f>IFERROR(MIN(PI_Bidders),0)</f>
        <v>300</v>
      </c>
      <c r="F280" s="3">
        <f>IFERROR(MAX(PI_Bidders),0)</f>
        <v>376.5</v>
      </c>
      <c r="G280" s="3">
        <f>IFERROR(AVERAGE(PI_Bidders),0)</f>
        <v>338.25</v>
      </c>
      <c r="H280" s="40" t="str">
        <f>tbl_PI[[#This Row],[Item '#]]&amp;"     "&amp;tbl_PI[[#This Row],[Description]]&amp;"     ("&amp;tbl_PI[[#This Row],[Unit]]&amp;")"</f>
        <v>638     Frost-Free Yard Hydrants on 1" WWTP Water Service     (EA)</v>
      </c>
      <c r="I280" s="40"/>
      <c r="J280" s="40"/>
      <c r="K280" s="40"/>
      <c r="L280" s="40"/>
      <c r="M280" s="40"/>
      <c r="N280" s="40"/>
      <c r="O280" s="40"/>
      <c r="P280" s="40">
        <v>300</v>
      </c>
      <c r="Q280" s="40">
        <v>376.5</v>
      </c>
      <c r="R280" s="40"/>
      <c r="S280" s="40"/>
      <c r="T280" s="40"/>
      <c r="U280" s="40"/>
      <c r="V280" s="40"/>
      <c r="W280" s="40"/>
      <c r="X280" s="40"/>
      <c r="Y280" s="40"/>
      <c r="Z280" s="40"/>
      <c r="AA280" s="40"/>
    </row>
    <row r="281" spans="1:27" ht="18" customHeight="1" x14ac:dyDescent="0.3">
      <c r="A281" s="1">
        <v>2019</v>
      </c>
      <c r="B281" s="1">
        <v>638</v>
      </c>
      <c r="C281" s="2" t="s">
        <v>8456</v>
      </c>
      <c r="D281" s="1" t="s">
        <v>59</v>
      </c>
      <c r="E281" s="3">
        <f>IFERROR(MIN(PI_Bidders),0)</f>
        <v>400</v>
      </c>
      <c r="F281" s="3">
        <f>IFERROR(MAX(PI_Bidders),0)</f>
        <v>970</v>
      </c>
      <c r="G281" s="3">
        <f>IFERROR(AVERAGE(PI_Bidders),0)</f>
        <v>685</v>
      </c>
      <c r="H281" s="40" t="str">
        <f>tbl_PI[[#This Row],[Item '#]]&amp;"     "&amp;tbl_PI[[#This Row],[Description]]&amp;"     ("&amp;tbl_PI[[#This Row],[Unit]]&amp;")"</f>
        <v>638     1" Curb Valve &amp; Box for WWTP Water Service     (EA)</v>
      </c>
      <c r="I281" s="40"/>
      <c r="J281" s="40"/>
      <c r="K281" s="40"/>
      <c r="L281" s="40"/>
      <c r="M281" s="40"/>
      <c r="N281" s="40"/>
      <c r="O281" s="40"/>
      <c r="P281" s="40">
        <v>400</v>
      </c>
      <c r="Q281" s="40">
        <v>970</v>
      </c>
      <c r="R281" s="40"/>
      <c r="S281" s="40"/>
      <c r="T281" s="40"/>
      <c r="U281" s="40"/>
      <c r="V281" s="40"/>
      <c r="W281" s="40"/>
      <c r="X281" s="40"/>
      <c r="Y281" s="40"/>
      <c r="Z281" s="40"/>
      <c r="AA281" s="40"/>
    </row>
    <row r="282" spans="1:27" ht="18" customHeight="1" x14ac:dyDescent="0.3">
      <c r="A282" s="1">
        <v>2019</v>
      </c>
      <c r="B282" s="1">
        <v>638</v>
      </c>
      <c r="C282" s="2" t="s">
        <v>4687</v>
      </c>
      <c r="D282" s="1" t="s">
        <v>12</v>
      </c>
      <c r="E282" s="3">
        <f>IFERROR(MIN(PI_Bidders),0)</f>
        <v>42</v>
      </c>
      <c r="F282" s="3">
        <f>IFERROR(MAX(PI_Bidders),0)</f>
        <v>49</v>
      </c>
      <c r="G282" s="3">
        <f>IFERROR(AVERAGE(PI_Bidders),0)</f>
        <v>45.5</v>
      </c>
      <c r="H282" s="40" t="str">
        <f>tbl_PI[[#This Row],[Item '#]]&amp;"     "&amp;tbl_PI[[#This Row],[Description]]&amp;"     ("&amp;tbl_PI[[#This Row],[Unit]]&amp;")"</f>
        <v>638     2" Water Main w/Gravel Backfill     (LF)</v>
      </c>
      <c r="I282" s="40"/>
      <c r="J282" s="40"/>
      <c r="K282" s="40"/>
      <c r="L282" s="40"/>
      <c r="M282" s="40"/>
      <c r="N282" s="40"/>
      <c r="O282" s="40"/>
      <c r="P282" s="40">
        <v>42</v>
      </c>
      <c r="Q282" s="40">
        <v>49</v>
      </c>
      <c r="R282" s="40"/>
      <c r="S282" s="40"/>
      <c r="T282" s="40"/>
      <c r="U282" s="40"/>
      <c r="V282" s="40"/>
      <c r="W282" s="40"/>
      <c r="X282" s="40"/>
      <c r="Y282" s="40"/>
      <c r="Z282" s="40"/>
      <c r="AA282" s="40"/>
    </row>
    <row r="283" spans="1:27" ht="18" customHeight="1" x14ac:dyDescent="0.3">
      <c r="A283" s="1">
        <v>2019</v>
      </c>
      <c r="B283" s="1">
        <v>638</v>
      </c>
      <c r="C283" s="2" t="s">
        <v>8457</v>
      </c>
      <c r="D283" s="1" t="s">
        <v>12</v>
      </c>
      <c r="E283" s="3">
        <f>IFERROR(MIN(PI_Bidders),0)</f>
        <v>24</v>
      </c>
      <c r="F283" s="3">
        <f>IFERROR(MAX(PI_Bidders),0)</f>
        <v>49</v>
      </c>
      <c r="G283" s="3">
        <f>IFERROR(AVERAGE(PI_Bidders),0)</f>
        <v>36.5</v>
      </c>
      <c r="H283" s="40" t="str">
        <f>tbl_PI[[#This Row],[Item '#]]&amp;"     "&amp;tbl_PI[[#This Row],[Description]]&amp;"     ("&amp;tbl_PI[[#This Row],[Unit]]&amp;")"</f>
        <v>638     2" Water Main w/Natural Backfill     (LF)</v>
      </c>
      <c r="I283" s="40"/>
      <c r="J283" s="40"/>
      <c r="K283" s="40"/>
      <c r="L283" s="40"/>
      <c r="M283" s="40"/>
      <c r="N283" s="40"/>
      <c r="O283" s="40"/>
      <c r="P283" s="40">
        <v>24</v>
      </c>
      <c r="Q283" s="40">
        <v>49</v>
      </c>
      <c r="R283" s="40"/>
      <c r="S283" s="40"/>
      <c r="T283" s="40"/>
      <c r="U283" s="40"/>
      <c r="V283" s="40"/>
      <c r="W283" s="40"/>
      <c r="X283" s="40"/>
      <c r="Y283" s="40"/>
      <c r="Z283" s="40"/>
      <c r="AA283" s="40"/>
    </row>
    <row r="284" spans="1:27" ht="18" customHeight="1" x14ac:dyDescent="0.3">
      <c r="A284" s="1">
        <v>2019</v>
      </c>
      <c r="B284" s="1">
        <v>638</v>
      </c>
      <c r="C284" s="2" t="s">
        <v>8458</v>
      </c>
      <c r="D284" s="1" t="s">
        <v>12</v>
      </c>
      <c r="E284" s="3">
        <f>IFERROR(MIN(PI_Bidders),0)</f>
        <v>24</v>
      </c>
      <c r="F284" s="3">
        <f>IFERROR(MAX(PI_Bidders),0)</f>
        <v>51</v>
      </c>
      <c r="G284" s="3">
        <f>IFERROR(AVERAGE(PI_Bidders),0)</f>
        <v>37.5</v>
      </c>
      <c r="H284" s="40" t="str">
        <f>tbl_PI[[#This Row],[Item '#]]&amp;"     "&amp;tbl_PI[[#This Row],[Description]]&amp;"     ("&amp;tbl_PI[[#This Row],[Unit]]&amp;")"</f>
        <v>638     2" Raw Water Line to Well p-7 w/ Natural Backfill     (LF)</v>
      </c>
      <c r="I284" s="40"/>
      <c r="J284" s="40"/>
      <c r="K284" s="40"/>
      <c r="L284" s="40"/>
      <c r="M284" s="40"/>
      <c r="N284" s="40"/>
      <c r="O284" s="40"/>
      <c r="P284" s="40">
        <v>24</v>
      </c>
      <c r="Q284" s="40">
        <v>51</v>
      </c>
      <c r="R284" s="40"/>
      <c r="S284" s="40"/>
      <c r="T284" s="40"/>
      <c r="U284" s="40"/>
      <c r="V284" s="40"/>
      <c r="W284" s="40"/>
      <c r="X284" s="40"/>
      <c r="Y284" s="40"/>
      <c r="Z284" s="40"/>
      <c r="AA284" s="40"/>
    </row>
    <row r="285" spans="1:27" ht="18" customHeight="1" x14ac:dyDescent="0.3">
      <c r="A285" s="1">
        <v>2019</v>
      </c>
      <c r="B285" s="1">
        <v>638</v>
      </c>
      <c r="C285" s="2" t="s">
        <v>8459</v>
      </c>
      <c r="D285" s="1" t="s">
        <v>59</v>
      </c>
      <c r="E285" s="3">
        <f>IFERROR(MIN(PI_Bidders),0)</f>
        <v>850</v>
      </c>
      <c r="F285" s="3">
        <f>IFERROR(MAX(PI_Bidders),0)</f>
        <v>1971.5</v>
      </c>
      <c r="G285" s="3">
        <f>IFERROR(AVERAGE(PI_Bidders),0)</f>
        <v>1410.75</v>
      </c>
      <c r="H285" s="40" t="str">
        <f>tbl_PI[[#This Row],[Item '#]]&amp;"     "&amp;tbl_PI[[#This Row],[Description]]&amp;"     ("&amp;tbl_PI[[#This Row],[Unit]]&amp;")"</f>
        <v>638     2" Curb Valve and Box at Well p-7     (EA)</v>
      </c>
      <c r="I285" s="40"/>
      <c r="J285" s="40"/>
      <c r="K285" s="40"/>
      <c r="L285" s="40"/>
      <c r="M285" s="40"/>
      <c r="N285" s="40"/>
      <c r="O285" s="40"/>
      <c r="P285" s="40">
        <v>850</v>
      </c>
      <c r="Q285" s="40">
        <v>1971.5</v>
      </c>
      <c r="R285" s="40"/>
      <c r="S285" s="40"/>
      <c r="T285" s="40"/>
      <c r="U285" s="40"/>
      <c r="V285" s="40"/>
      <c r="W285" s="40"/>
      <c r="X285" s="40"/>
      <c r="Y285" s="40"/>
      <c r="Z285" s="40"/>
      <c r="AA285" s="40"/>
    </row>
    <row r="286" spans="1:27" ht="18" customHeight="1" x14ac:dyDescent="0.3">
      <c r="A286" s="1">
        <v>2019</v>
      </c>
      <c r="B286" s="1">
        <v>638</v>
      </c>
      <c r="C286" s="2" t="s">
        <v>8460</v>
      </c>
      <c r="D286" s="1" t="s">
        <v>59</v>
      </c>
      <c r="E286" s="3">
        <f>IFERROR(MIN(PI_Bidders),0)</f>
        <v>750</v>
      </c>
      <c r="F286" s="3">
        <f>IFERROR(MAX(PI_Bidders),0)</f>
        <v>1266.5</v>
      </c>
      <c r="G286" s="3">
        <f>IFERROR(AVERAGE(PI_Bidders),0)</f>
        <v>1008.25</v>
      </c>
      <c r="H286" s="40" t="str">
        <f>tbl_PI[[#This Row],[Item '#]]&amp;"     "&amp;tbl_PI[[#This Row],[Description]]&amp;"     ("&amp;tbl_PI[[#This Row],[Unit]]&amp;")"</f>
        <v>638     2" Curb Valve and Box at Winterization Flush Hydrant     (EA)</v>
      </c>
      <c r="I286" s="40"/>
      <c r="J286" s="40"/>
      <c r="K286" s="40"/>
      <c r="L286" s="40"/>
      <c r="M286" s="40"/>
      <c r="N286" s="40"/>
      <c r="O286" s="40"/>
      <c r="P286" s="40">
        <v>750</v>
      </c>
      <c r="Q286" s="40">
        <v>1266.5</v>
      </c>
      <c r="R286" s="40"/>
      <c r="S286" s="40"/>
      <c r="T286" s="40"/>
      <c r="U286" s="40"/>
      <c r="V286" s="40"/>
      <c r="W286" s="40"/>
      <c r="X286" s="40"/>
      <c r="Y286" s="40"/>
      <c r="Z286" s="40"/>
      <c r="AA286" s="40"/>
    </row>
    <row r="287" spans="1:27" ht="18" customHeight="1" x14ac:dyDescent="0.3">
      <c r="A287" s="1">
        <v>2019</v>
      </c>
      <c r="B287" s="1">
        <v>638</v>
      </c>
      <c r="C287" s="2" t="s">
        <v>5462</v>
      </c>
      <c r="D287" s="1" t="s">
        <v>59</v>
      </c>
      <c r="E287" s="3">
        <f>IFERROR(MIN(PI_Bidders),0)</f>
        <v>360</v>
      </c>
      <c r="F287" s="3">
        <f>IFERROR(MAX(PI_Bidders),0)</f>
        <v>859.5</v>
      </c>
      <c r="G287" s="3">
        <f>IFERROR(AVERAGE(PI_Bidders),0)</f>
        <v>609.75</v>
      </c>
      <c r="H287" s="40" t="str">
        <f>tbl_PI[[#This Row],[Item '#]]&amp;"     "&amp;tbl_PI[[#This Row],[Description]]&amp;"     ("&amp;tbl_PI[[#This Row],[Unit]]&amp;")"</f>
        <v>638     RV Standard Yard Hydrants     (EA)</v>
      </c>
      <c r="I287" s="40"/>
      <c r="J287" s="40"/>
      <c r="K287" s="40"/>
      <c r="L287" s="40"/>
      <c r="M287" s="40"/>
      <c r="N287" s="40"/>
      <c r="O287" s="40"/>
      <c r="P287" s="40">
        <v>360</v>
      </c>
      <c r="Q287" s="40">
        <v>859.5</v>
      </c>
      <c r="R287" s="40"/>
      <c r="S287" s="40"/>
      <c r="T287" s="40"/>
      <c r="U287" s="40"/>
      <c r="V287" s="40"/>
      <c r="W287" s="40"/>
      <c r="X287" s="40"/>
      <c r="Y287" s="40"/>
      <c r="Z287" s="40"/>
      <c r="AA287" s="40"/>
    </row>
    <row r="288" spans="1:27" ht="18" customHeight="1" x14ac:dyDescent="0.3">
      <c r="A288" s="1">
        <v>2019</v>
      </c>
      <c r="B288" s="1">
        <v>638</v>
      </c>
      <c r="C288" s="2" t="s">
        <v>8461</v>
      </c>
      <c r="D288" s="1" t="s">
        <v>59</v>
      </c>
      <c r="E288" s="3">
        <f>IFERROR(MIN(PI_Bidders),0)</f>
        <v>400</v>
      </c>
      <c r="F288" s="3">
        <f>IFERROR(MAX(PI_Bidders),0)</f>
        <v>10487.5</v>
      </c>
      <c r="G288" s="3">
        <f>IFERROR(AVERAGE(PI_Bidders),0)</f>
        <v>5443.75</v>
      </c>
      <c r="H288" s="40" t="str">
        <f>tbl_PI[[#This Row],[Item '#]]&amp;"     "&amp;tbl_PI[[#This Row],[Description]]&amp;"     ("&amp;tbl_PI[[#This Row],[Unit]]&amp;")"</f>
        <v>638     Standard Yard Hydrant     (EA)</v>
      </c>
      <c r="I288" s="40"/>
      <c r="J288" s="40"/>
      <c r="K288" s="40"/>
      <c r="L288" s="40"/>
      <c r="M288" s="40"/>
      <c r="N288" s="40"/>
      <c r="O288" s="40"/>
      <c r="P288" s="40">
        <v>400</v>
      </c>
      <c r="Q288" s="40">
        <v>10487.5</v>
      </c>
      <c r="R288" s="40"/>
      <c r="S288" s="40"/>
      <c r="T288" s="40"/>
      <c r="U288" s="40"/>
      <c r="V288" s="40"/>
      <c r="W288" s="40"/>
      <c r="X288" s="40"/>
      <c r="Y288" s="40"/>
      <c r="Z288" s="40"/>
      <c r="AA288" s="40"/>
    </row>
    <row r="289" spans="1:27" ht="18" customHeight="1" x14ac:dyDescent="0.3">
      <c r="A289" s="1">
        <v>2019</v>
      </c>
      <c r="B289" s="1">
        <v>638</v>
      </c>
      <c r="C289" s="2" t="s">
        <v>8462</v>
      </c>
      <c r="D289" s="1" t="s">
        <v>59</v>
      </c>
      <c r="E289" s="3">
        <f>IFERROR(MIN(PI_Bidders),0)</f>
        <v>290</v>
      </c>
      <c r="F289" s="3">
        <f>IFERROR(MAX(PI_Bidders),0)</f>
        <v>390.5</v>
      </c>
      <c r="G289" s="3">
        <f>IFERROR(AVERAGE(PI_Bidders),0)</f>
        <v>340.25</v>
      </c>
      <c r="H289" s="40" t="str">
        <f>tbl_PI[[#This Row],[Item '#]]&amp;"     "&amp;tbl_PI[[#This Row],[Description]]&amp;"     ("&amp;tbl_PI[[#This Row],[Unit]]&amp;")"</f>
        <v>638     RV Frost-Free Yard Hydrants furnished by owner     (EA)</v>
      </c>
      <c r="I289" s="40"/>
      <c r="J289" s="40"/>
      <c r="K289" s="40"/>
      <c r="L289" s="40"/>
      <c r="M289" s="40"/>
      <c r="N289" s="40"/>
      <c r="O289" s="40"/>
      <c r="P289" s="40">
        <v>290</v>
      </c>
      <c r="Q289" s="40">
        <v>390.5</v>
      </c>
      <c r="R289" s="40"/>
      <c r="S289" s="40"/>
      <c r="T289" s="40"/>
      <c r="U289" s="40"/>
      <c r="V289" s="40"/>
      <c r="W289" s="40"/>
      <c r="X289" s="40"/>
      <c r="Y289" s="40"/>
      <c r="Z289" s="40"/>
      <c r="AA289" s="40"/>
    </row>
    <row r="290" spans="1:27" ht="18" customHeight="1" x14ac:dyDescent="0.3">
      <c r="A290" s="1">
        <v>2019</v>
      </c>
      <c r="B290" s="1">
        <v>638</v>
      </c>
      <c r="C290" s="2" t="s">
        <v>6132</v>
      </c>
      <c r="D290" s="1" t="s">
        <v>59</v>
      </c>
      <c r="E290" s="3">
        <f>IFERROR(MIN(PI_Bidders),0)</f>
        <v>400</v>
      </c>
      <c r="F290" s="3">
        <f>IFERROR(MAX(PI_Bidders),0)</f>
        <v>880</v>
      </c>
      <c r="G290" s="3">
        <f>IFERROR(AVERAGE(PI_Bidders),0)</f>
        <v>640</v>
      </c>
      <c r="H290" s="40" t="str">
        <f>tbl_PI[[#This Row],[Item '#]]&amp;"     "&amp;tbl_PI[[#This Row],[Description]]&amp;"     ("&amp;tbl_PI[[#This Row],[Unit]]&amp;")"</f>
        <v>638     1" curb valve and box at RV lots     (EA)</v>
      </c>
      <c r="I290" s="40"/>
      <c r="J290" s="40"/>
      <c r="K290" s="40"/>
      <c r="L290" s="40"/>
      <c r="M290" s="40"/>
      <c r="N290" s="40"/>
      <c r="O290" s="40"/>
      <c r="P290" s="40">
        <v>400</v>
      </c>
      <c r="Q290" s="40">
        <v>880</v>
      </c>
      <c r="R290" s="40"/>
      <c r="S290" s="40"/>
      <c r="T290" s="40"/>
      <c r="U290" s="40"/>
      <c r="V290" s="40"/>
      <c r="W290" s="40"/>
      <c r="X290" s="40"/>
      <c r="Y290" s="40"/>
      <c r="Z290" s="40"/>
      <c r="AA290" s="40"/>
    </row>
    <row r="291" spans="1:27" ht="18" customHeight="1" x14ac:dyDescent="0.3">
      <c r="A291" s="1">
        <v>2019</v>
      </c>
      <c r="B291" s="1">
        <v>638</v>
      </c>
      <c r="C291" s="2" t="s">
        <v>8463</v>
      </c>
      <c r="D291" s="1" t="s">
        <v>59</v>
      </c>
      <c r="E291" s="3">
        <f>IFERROR(MIN(PI_Bidders),0)</f>
        <v>400</v>
      </c>
      <c r="F291" s="3">
        <f>IFERROR(MAX(PI_Bidders),0)</f>
        <v>954</v>
      </c>
      <c r="G291" s="3">
        <f>IFERROR(AVERAGE(PI_Bidders),0)</f>
        <v>677</v>
      </c>
      <c r="H291" s="40" t="str">
        <f>tbl_PI[[#This Row],[Item '#]]&amp;"     "&amp;tbl_PI[[#This Row],[Description]]&amp;"     ("&amp;tbl_PI[[#This Row],[Unit]]&amp;")"</f>
        <v>638     1" curb valve and box along water service at misc services     (EA)</v>
      </c>
      <c r="I291" s="40"/>
      <c r="J291" s="40"/>
      <c r="K291" s="40"/>
      <c r="L291" s="40"/>
      <c r="M291" s="40"/>
      <c r="N291" s="40"/>
      <c r="O291" s="40"/>
      <c r="P291" s="40">
        <v>400</v>
      </c>
      <c r="Q291" s="40">
        <v>954</v>
      </c>
      <c r="R291" s="40"/>
      <c r="S291" s="40"/>
      <c r="T291" s="40"/>
      <c r="U291" s="40"/>
      <c r="V291" s="40"/>
      <c r="W291" s="40"/>
      <c r="X291" s="40"/>
      <c r="Y291" s="40"/>
      <c r="Z291" s="40"/>
      <c r="AA291" s="40"/>
    </row>
    <row r="292" spans="1:27" ht="18" customHeight="1" x14ac:dyDescent="0.3">
      <c r="A292" s="1">
        <v>2019</v>
      </c>
      <c r="B292" s="1">
        <v>638</v>
      </c>
      <c r="C292" s="2" t="s">
        <v>5464</v>
      </c>
      <c r="D292" s="1" t="s">
        <v>59</v>
      </c>
      <c r="E292" s="3">
        <f>IFERROR(MIN(PI_Bidders),0)</f>
        <v>2490</v>
      </c>
      <c r="F292" s="3">
        <f>IFERROR(MAX(PI_Bidders),0)</f>
        <v>3400</v>
      </c>
      <c r="G292" s="3">
        <f>IFERROR(AVERAGE(PI_Bidders),0)</f>
        <v>2945</v>
      </c>
      <c r="H292" s="40" t="str">
        <f>tbl_PI[[#This Row],[Item '#]]&amp;"     "&amp;tbl_PI[[#This Row],[Description]]&amp;"     ("&amp;tbl_PI[[#This Row],[Unit]]&amp;")"</f>
        <v>638     Flush Hydrant     (EA)</v>
      </c>
      <c r="I292" s="40"/>
      <c r="J292" s="40"/>
      <c r="K292" s="40"/>
      <c r="L292" s="40"/>
      <c r="M292" s="40"/>
      <c r="N292" s="40"/>
      <c r="O292" s="40"/>
      <c r="P292" s="40">
        <v>3400</v>
      </c>
      <c r="Q292" s="40">
        <v>2490</v>
      </c>
      <c r="R292" s="40"/>
      <c r="S292" s="40"/>
      <c r="T292" s="40"/>
      <c r="U292" s="40"/>
      <c r="V292" s="40"/>
      <c r="W292" s="40"/>
      <c r="X292" s="40"/>
      <c r="Y292" s="40"/>
      <c r="Z292" s="40"/>
      <c r="AA292" s="40"/>
    </row>
    <row r="293" spans="1:27" ht="18" customHeight="1" x14ac:dyDescent="0.3">
      <c r="A293" s="1">
        <v>2019</v>
      </c>
      <c r="C293" s="2" t="s">
        <v>8464</v>
      </c>
      <c r="D293" s="1" t="s">
        <v>12</v>
      </c>
      <c r="E293" s="3">
        <f>IFERROR(MIN(PI_Bidders),0)</f>
        <v>45</v>
      </c>
      <c r="F293" s="3">
        <f>IFERROR(MAX(PI_Bidders),0)</f>
        <v>60.5</v>
      </c>
      <c r="G293" s="3">
        <f>IFERROR(AVERAGE(PI_Bidders),0)</f>
        <v>52.75</v>
      </c>
      <c r="H293" s="40" t="str">
        <f>tbl_PI[[#This Row],[Item '#]]&amp;"     "&amp;tbl_PI[[#This Row],[Description]]&amp;"     ("&amp;tbl_PI[[#This Row],[Unit]]&amp;")"</f>
        <v xml:space="preserve">     2" Water Lateral To Winterization     (LF)</v>
      </c>
      <c r="I293" s="40"/>
      <c r="J293" s="40"/>
      <c r="K293" s="40"/>
      <c r="L293" s="40"/>
      <c r="M293" s="40"/>
      <c r="N293" s="40"/>
      <c r="O293" s="40"/>
      <c r="P293" s="40">
        <v>45</v>
      </c>
      <c r="Q293" s="40">
        <v>60.5</v>
      </c>
      <c r="R293" s="40"/>
      <c r="S293" s="40"/>
      <c r="T293" s="40"/>
      <c r="U293" s="40"/>
      <c r="V293" s="40"/>
      <c r="W293" s="40"/>
      <c r="X293" s="40"/>
      <c r="Y293" s="40"/>
      <c r="Z293" s="40"/>
      <c r="AA293" s="40"/>
    </row>
    <row r="294" spans="1:27" ht="18" customHeight="1" x14ac:dyDescent="0.3">
      <c r="A294" s="1">
        <v>2019</v>
      </c>
      <c r="C294" s="2" t="s">
        <v>8465</v>
      </c>
      <c r="D294" s="1" t="s">
        <v>12</v>
      </c>
      <c r="E294" s="3">
        <f>IFERROR(MIN(PI_Bidders),0)</f>
        <v>24.5</v>
      </c>
      <c r="F294" s="3">
        <f>IFERROR(MAX(PI_Bidders),0)</f>
        <v>30</v>
      </c>
      <c r="G294" s="3">
        <f>IFERROR(AVERAGE(PI_Bidders),0)</f>
        <v>27.25</v>
      </c>
      <c r="H294" s="40" t="str">
        <f>tbl_PI[[#This Row],[Item '#]]&amp;"     "&amp;tbl_PI[[#This Row],[Description]]&amp;"     ("&amp;tbl_PI[[#This Row],[Unit]]&amp;")"</f>
        <v xml:space="preserve">     1" Water Laterals - RV Campsites, Gravel Backfill     (LF)</v>
      </c>
      <c r="I294" s="40"/>
      <c r="J294" s="40"/>
      <c r="K294" s="40"/>
      <c r="L294" s="40"/>
      <c r="M294" s="40"/>
      <c r="N294" s="40"/>
      <c r="O294" s="40"/>
      <c r="P294" s="40">
        <v>30</v>
      </c>
      <c r="Q294" s="40">
        <v>24.5</v>
      </c>
      <c r="R294" s="40"/>
      <c r="S294" s="40"/>
      <c r="T294" s="40"/>
      <c r="U294" s="40"/>
      <c r="V294" s="40"/>
      <c r="W294" s="40"/>
      <c r="X294" s="40"/>
      <c r="Y294" s="40"/>
      <c r="Z294" s="40"/>
      <c r="AA294" s="40"/>
    </row>
    <row r="295" spans="1:27" ht="18" customHeight="1" x14ac:dyDescent="0.3">
      <c r="A295" s="1">
        <v>2019</v>
      </c>
      <c r="C295" s="2" t="s">
        <v>8466</v>
      </c>
      <c r="D295" s="1" t="s">
        <v>12</v>
      </c>
      <c r="E295" s="3">
        <f>IFERROR(MIN(PI_Bidders),0)</f>
        <v>15.16</v>
      </c>
      <c r="F295" s="3">
        <f>IFERROR(MAX(PI_Bidders),0)</f>
        <v>30</v>
      </c>
      <c r="G295" s="3">
        <f>IFERROR(AVERAGE(PI_Bidders),0)</f>
        <v>22.58</v>
      </c>
      <c r="H295" s="40" t="str">
        <f>tbl_PI[[#This Row],[Item '#]]&amp;"     "&amp;tbl_PI[[#This Row],[Description]]&amp;"     ("&amp;tbl_PI[[#This Row],[Unit]]&amp;")"</f>
        <v xml:space="preserve">     1" Water Laterals - RV Campsites, Natural Backfill     (LF)</v>
      </c>
      <c r="I295" s="40"/>
      <c r="J295" s="40"/>
      <c r="K295" s="40"/>
      <c r="L295" s="40"/>
      <c r="M295" s="40"/>
      <c r="N295" s="40"/>
      <c r="O295" s="40"/>
      <c r="P295" s="40">
        <v>30</v>
      </c>
      <c r="Q295" s="40">
        <v>15.16</v>
      </c>
      <c r="R295" s="40"/>
      <c r="S295" s="40"/>
      <c r="T295" s="40"/>
      <c r="U295" s="40"/>
      <c r="V295" s="40"/>
      <c r="W295" s="40"/>
      <c r="X295" s="40"/>
      <c r="Y295" s="40"/>
      <c r="Z295" s="40"/>
      <c r="AA295" s="40"/>
    </row>
    <row r="296" spans="1:27" ht="18" customHeight="1" x14ac:dyDescent="0.3">
      <c r="A296" s="1">
        <v>2019</v>
      </c>
      <c r="C296" s="2" t="s">
        <v>8467</v>
      </c>
      <c r="D296" s="1" t="s">
        <v>12</v>
      </c>
      <c r="E296" s="3">
        <f>IFERROR(MIN(PI_Bidders),0)</f>
        <v>24.5</v>
      </c>
      <c r="F296" s="3">
        <f>IFERROR(MAX(PI_Bidders),0)</f>
        <v>30</v>
      </c>
      <c r="G296" s="3">
        <f>IFERROR(AVERAGE(PI_Bidders),0)</f>
        <v>27.25</v>
      </c>
      <c r="H296" s="40" t="str">
        <f>tbl_PI[[#This Row],[Item '#]]&amp;"     "&amp;tbl_PI[[#This Row],[Description]]&amp;"     ("&amp;tbl_PI[[#This Row],[Unit]]&amp;")"</f>
        <v xml:space="preserve">     1" Water Laterals - Dump Station, Gray Water Basin, Pump Station, Gravel Backfill     (LF)</v>
      </c>
      <c r="I296" s="40"/>
      <c r="J296" s="40"/>
      <c r="K296" s="40"/>
      <c r="L296" s="40"/>
      <c r="M296" s="40"/>
      <c r="N296" s="40"/>
      <c r="O296" s="40"/>
      <c r="P296" s="40">
        <v>30</v>
      </c>
      <c r="Q296" s="40">
        <v>24.5</v>
      </c>
      <c r="R296" s="40"/>
      <c r="S296" s="40"/>
      <c r="T296" s="40"/>
      <c r="U296" s="40"/>
      <c r="V296" s="40"/>
      <c r="W296" s="40"/>
      <c r="X296" s="40"/>
      <c r="Y296" s="40"/>
      <c r="Z296" s="40"/>
      <c r="AA296" s="40"/>
    </row>
    <row r="297" spans="1:27" ht="18" customHeight="1" x14ac:dyDescent="0.3">
      <c r="A297" s="1">
        <v>2019</v>
      </c>
      <c r="C297" s="2" t="s">
        <v>5473</v>
      </c>
      <c r="D297" s="1" t="s">
        <v>12</v>
      </c>
      <c r="E297" s="3">
        <f>IFERROR(MIN(PI_Bidders),0)</f>
        <v>85</v>
      </c>
      <c r="F297" s="3">
        <f>IFERROR(MAX(PI_Bidders),0)</f>
        <v>110.5</v>
      </c>
      <c r="G297" s="3">
        <f>IFERROR(AVERAGE(PI_Bidders),0)</f>
        <v>97.75</v>
      </c>
      <c r="H297" s="40" t="str">
        <f>tbl_PI[[#This Row],[Item '#]]&amp;"     "&amp;tbl_PI[[#This Row],[Description]]&amp;"     ("&amp;tbl_PI[[#This Row],[Unit]]&amp;")"</f>
        <v xml:space="preserve">     8" Sanitary Sewer (SDR 35 PVC) Main w/Gravel Backfill-Installed     (LF)</v>
      </c>
      <c r="I297" s="40"/>
      <c r="J297" s="40"/>
      <c r="K297" s="40"/>
      <c r="L297" s="40"/>
      <c r="M297" s="40"/>
      <c r="N297" s="40"/>
      <c r="O297" s="40"/>
      <c r="P297" s="40">
        <v>85</v>
      </c>
      <c r="Q297" s="40">
        <v>110.5</v>
      </c>
      <c r="R297" s="40"/>
      <c r="S297" s="40"/>
      <c r="T297" s="40"/>
      <c r="U297" s="40"/>
      <c r="V297" s="40"/>
      <c r="W297" s="40"/>
      <c r="X297" s="40"/>
      <c r="Y297" s="40"/>
      <c r="Z297" s="40"/>
      <c r="AA297" s="40"/>
    </row>
    <row r="298" spans="1:27" ht="18" customHeight="1" x14ac:dyDescent="0.3">
      <c r="A298" s="1">
        <v>2019</v>
      </c>
      <c r="C298" s="2" t="s">
        <v>8468</v>
      </c>
      <c r="D298" s="1" t="s">
        <v>12</v>
      </c>
      <c r="E298" s="3">
        <f>IFERROR(MIN(PI_Bidders),0)</f>
        <v>31</v>
      </c>
      <c r="F298" s="3">
        <f>IFERROR(MAX(PI_Bidders),0)</f>
        <v>66.5</v>
      </c>
      <c r="G298" s="3">
        <f>IFERROR(AVERAGE(PI_Bidders),0)</f>
        <v>48.75</v>
      </c>
      <c r="H298" s="40" t="str">
        <f>tbl_PI[[#This Row],[Item '#]]&amp;"     "&amp;tbl_PI[[#This Row],[Description]]&amp;"     ("&amp;tbl_PI[[#This Row],[Unit]]&amp;")"</f>
        <v xml:space="preserve">     8" Sanitary Sewer (SDR 35 PVC) Main w/Natural Backfill-Installed     (LF)</v>
      </c>
      <c r="I298" s="40"/>
      <c r="J298" s="40"/>
      <c r="K298" s="40"/>
      <c r="L298" s="40"/>
      <c r="M298" s="40"/>
      <c r="N298" s="40"/>
      <c r="O298" s="40"/>
      <c r="P298" s="40">
        <v>31</v>
      </c>
      <c r="Q298" s="40">
        <v>66.5</v>
      </c>
      <c r="R298" s="40"/>
      <c r="S298" s="40"/>
      <c r="T298" s="40"/>
      <c r="U298" s="40"/>
      <c r="V298" s="40"/>
      <c r="W298" s="40"/>
      <c r="X298" s="40"/>
      <c r="Y298" s="40"/>
      <c r="Z298" s="40"/>
      <c r="AA298" s="40"/>
    </row>
    <row r="299" spans="1:27" ht="18" customHeight="1" x14ac:dyDescent="0.3">
      <c r="A299" s="1">
        <v>2019</v>
      </c>
      <c r="C299" s="2" t="s">
        <v>8469</v>
      </c>
      <c r="D299" s="1" t="s">
        <v>12</v>
      </c>
      <c r="E299" s="3">
        <f>IFERROR(MIN(PI_Bidders),0)</f>
        <v>66.5</v>
      </c>
      <c r="F299" s="3">
        <f>IFERROR(MAX(PI_Bidders),0)</f>
        <v>130</v>
      </c>
      <c r="G299" s="3">
        <f>IFERROR(AVERAGE(PI_Bidders),0)</f>
        <v>98.25</v>
      </c>
      <c r="H299" s="40" t="str">
        <f>tbl_PI[[#This Row],[Item '#]]&amp;"     "&amp;tbl_PI[[#This Row],[Description]]&amp;"     ("&amp;tbl_PI[[#This Row],[Unit]]&amp;")"</f>
        <v xml:space="preserve">     2" Sanitary Sewer (CTS HDPE) FORCE Main w/Gravel Backfill-Installed     (LF)</v>
      </c>
      <c r="I299" s="40"/>
      <c r="J299" s="40"/>
      <c r="K299" s="40"/>
      <c r="L299" s="40"/>
      <c r="M299" s="40"/>
      <c r="N299" s="40"/>
      <c r="O299" s="40"/>
      <c r="P299" s="40">
        <v>130</v>
      </c>
      <c r="Q299" s="40">
        <v>66.5</v>
      </c>
      <c r="R299" s="40"/>
      <c r="S299" s="40"/>
      <c r="T299" s="40"/>
      <c r="U299" s="40"/>
      <c r="V299" s="40"/>
      <c r="W299" s="40"/>
      <c r="X299" s="40"/>
      <c r="Y299" s="40"/>
      <c r="Z299" s="40"/>
      <c r="AA299" s="40"/>
    </row>
    <row r="300" spans="1:27" ht="18" customHeight="1" x14ac:dyDescent="0.3">
      <c r="A300" s="1">
        <v>2019</v>
      </c>
      <c r="C300" s="2" t="s">
        <v>8470</v>
      </c>
      <c r="D300" s="1" t="s">
        <v>12</v>
      </c>
      <c r="E300" s="3">
        <f>IFERROR(MIN(PI_Bidders),0)</f>
        <v>30</v>
      </c>
      <c r="F300" s="3">
        <f>IFERROR(MAX(PI_Bidders),0)</f>
        <v>52.5</v>
      </c>
      <c r="G300" s="3">
        <f>IFERROR(AVERAGE(PI_Bidders),0)</f>
        <v>41.25</v>
      </c>
      <c r="H300" s="40" t="str">
        <f>tbl_PI[[#This Row],[Item '#]]&amp;"     "&amp;tbl_PI[[#This Row],[Description]]&amp;"     ("&amp;tbl_PI[[#This Row],[Unit]]&amp;")"</f>
        <v xml:space="preserve">     2" Sanitary Sewer (CTS HDPE) FORCE Main w/Natural Backfill-Installed     (LF)</v>
      </c>
      <c r="I300" s="40"/>
      <c r="J300" s="40"/>
      <c r="K300" s="40"/>
      <c r="L300" s="40"/>
      <c r="M300" s="40"/>
      <c r="N300" s="40"/>
      <c r="O300" s="40"/>
      <c r="P300" s="40">
        <v>30</v>
      </c>
      <c r="Q300" s="40">
        <v>52.5</v>
      </c>
      <c r="R300" s="40"/>
      <c r="S300" s="40"/>
      <c r="T300" s="40"/>
      <c r="U300" s="40"/>
      <c r="V300" s="40"/>
      <c r="W300" s="40"/>
      <c r="X300" s="40"/>
      <c r="Y300" s="40"/>
      <c r="Z300" s="40"/>
      <c r="AA300" s="40"/>
    </row>
    <row r="301" spans="1:27" ht="18" customHeight="1" x14ac:dyDescent="0.3">
      <c r="A301" s="1">
        <v>2019</v>
      </c>
      <c r="C301" s="2" t="s">
        <v>8471</v>
      </c>
      <c r="D301" s="1" t="s">
        <v>59</v>
      </c>
      <c r="E301" s="3">
        <f>IFERROR(MIN(PI_Bidders),0)</f>
        <v>101000</v>
      </c>
      <c r="F301" s="3">
        <f>IFERROR(MAX(PI_Bidders),0)</f>
        <v>115820.5</v>
      </c>
      <c r="G301" s="3">
        <f>IFERROR(AVERAGE(PI_Bidders),0)</f>
        <v>108410.25</v>
      </c>
      <c r="H301" s="40" t="str">
        <f>tbl_PI[[#This Row],[Item '#]]&amp;"     "&amp;tbl_PI[[#This Row],[Description]]&amp;"     ("&amp;tbl_PI[[#This Row],[Unit]]&amp;")"</f>
        <v xml:space="preserve">     Waterfront Sanitary Lift Station, 2-hp, 230 V, 1-phase Complete with 60-in precast wet well, 8'x6' precast valve vault, equipped per plans     (EA)</v>
      </c>
      <c r="I301" s="40"/>
      <c r="J301" s="40"/>
      <c r="K301" s="40"/>
      <c r="L301" s="40"/>
      <c r="M301" s="40"/>
      <c r="N301" s="40"/>
      <c r="O301" s="40"/>
      <c r="P301" s="40">
        <v>101000</v>
      </c>
      <c r="Q301" s="40">
        <v>115820.5</v>
      </c>
      <c r="R301" s="40"/>
      <c r="S301" s="40"/>
      <c r="T301" s="40"/>
      <c r="U301" s="40"/>
      <c r="V301" s="40"/>
      <c r="W301" s="40"/>
      <c r="X301" s="40"/>
      <c r="Y301" s="40"/>
      <c r="Z301" s="40"/>
      <c r="AA301" s="40"/>
    </row>
    <row r="302" spans="1:27" ht="18" customHeight="1" x14ac:dyDescent="0.3">
      <c r="A302" s="1">
        <v>2019</v>
      </c>
      <c r="B302" s="1" t="s">
        <v>75</v>
      </c>
      <c r="C302" s="2" t="s">
        <v>5474</v>
      </c>
      <c r="D302" s="1" t="s">
        <v>59</v>
      </c>
      <c r="E302" s="3">
        <f>IFERROR(MIN(PI_Bidders),0)</f>
        <v>4000</v>
      </c>
      <c r="F302" s="3">
        <f>IFERROR(MAX(PI_Bidders),0)</f>
        <v>5068.5</v>
      </c>
      <c r="G302" s="3">
        <f>IFERROR(AVERAGE(PI_Bidders),0)</f>
        <v>4534.25</v>
      </c>
      <c r="H302" s="40" t="str">
        <f>tbl_PI[[#This Row],[Item '#]]&amp;"     "&amp;tbl_PI[[#This Row],[Description]]&amp;"     ("&amp;tbl_PI[[#This Row],[Unit]]&amp;")"</f>
        <v>SPEC     48" Sanitary Sewer Manholes     (EA)</v>
      </c>
      <c r="I302" s="40"/>
      <c r="J302" s="40"/>
      <c r="K302" s="40"/>
      <c r="L302" s="40"/>
      <c r="M302" s="40"/>
      <c r="N302" s="40"/>
      <c r="O302" s="40"/>
      <c r="P302" s="40">
        <v>4000</v>
      </c>
      <c r="Q302" s="40">
        <v>5068.5</v>
      </c>
      <c r="R302" s="40"/>
      <c r="S302" s="40"/>
      <c r="T302" s="40"/>
      <c r="U302" s="40"/>
      <c r="V302" s="40"/>
      <c r="W302" s="40"/>
      <c r="X302" s="40"/>
      <c r="Y302" s="40"/>
      <c r="Z302" s="40"/>
      <c r="AA302" s="40"/>
    </row>
    <row r="303" spans="1:27" ht="18" customHeight="1" x14ac:dyDescent="0.3">
      <c r="A303" s="1">
        <v>2019</v>
      </c>
      <c r="B303" s="1" t="s">
        <v>75</v>
      </c>
      <c r="C303" s="2" t="s">
        <v>5475</v>
      </c>
      <c r="D303" s="1" t="s">
        <v>59</v>
      </c>
      <c r="E303" s="3">
        <f>IFERROR(MIN(PI_Bidders),0)</f>
        <v>700</v>
      </c>
      <c r="F303" s="3">
        <f>IFERROR(MAX(PI_Bidders),0)</f>
        <v>2757.5</v>
      </c>
      <c r="G303" s="3">
        <f>IFERROR(AVERAGE(PI_Bidders),0)</f>
        <v>1728.75</v>
      </c>
      <c r="H303" s="40" t="str">
        <f>tbl_PI[[#This Row],[Item '#]]&amp;"     "&amp;tbl_PI[[#This Row],[Description]]&amp;"     ("&amp;tbl_PI[[#This Row],[Unit]]&amp;")"</f>
        <v>SPEC     Connect Sanitary to Existing Manhole     (EA)</v>
      </c>
      <c r="I303" s="40"/>
      <c r="J303" s="40"/>
      <c r="K303" s="40"/>
      <c r="L303" s="40"/>
      <c r="M303" s="40"/>
      <c r="N303" s="40"/>
      <c r="O303" s="40"/>
      <c r="P303" s="40">
        <v>700</v>
      </c>
      <c r="Q303" s="40">
        <v>2757.5</v>
      </c>
      <c r="R303" s="40"/>
      <c r="S303" s="40"/>
      <c r="T303" s="40"/>
      <c r="U303" s="40"/>
      <c r="V303" s="40"/>
      <c r="W303" s="40"/>
      <c r="X303" s="40"/>
      <c r="Y303" s="40"/>
      <c r="Z303" s="40"/>
      <c r="AA303" s="40"/>
    </row>
    <row r="304" spans="1:27" ht="18" customHeight="1" x14ac:dyDescent="0.3">
      <c r="A304" s="1">
        <v>2019</v>
      </c>
      <c r="B304" s="1" t="s">
        <v>75</v>
      </c>
      <c r="C304" s="2" t="s">
        <v>5479</v>
      </c>
      <c r="D304" s="1" t="s">
        <v>59</v>
      </c>
      <c r="E304" s="3">
        <f>IFERROR(MIN(PI_Bidders),0)</f>
        <v>200</v>
      </c>
      <c r="F304" s="3">
        <f>IFERROR(MAX(PI_Bidders),0)</f>
        <v>866</v>
      </c>
      <c r="G304" s="3">
        <f>IFERROR(AVERAGE(PI_Bidders),0)</f>
        <v>533</v>
      </c>
      <c r="H304" s="40" t="str">
        <f>tbl_PI[[#This Row],[Item '#]]&amp;"     "&amp;tbl_PI[[#This Row],[Description]]&amp;"     ("&amp;tbl_PI[[#This Row],[Unit]]&amp;")"</f>
        <v>SPEC     Connect Water Main to Existing Water Main     (EA)</v>
      </c>
      <c r="I304" s="40"/>
      <c r="J304" s="40"/>
      <c r="K304" s="40"/>
      <c r="L304" s="40"/>
      <c r="M304" s="40"/>
      <c r="N304" s="40"/>
      <c r="O304" s="40"/>
      <c r="P304" s="40">
        <v>200</v>
      </c>
      <c r="Q304" s="40">
        <v>866</v>
      </c>
      <c r="R304" s="40"/>
      <c r="S304" s="40"/>
      <c r="T304" s="40"/>
      <c r="U304" s="40"/>
      <c r="V304" s="40"/>
      <c r="W304" s="40"/>
      <c r="X304" s="40"/>
      <c r="Y304" s="40"/>
      <c r="Z304" s="40"/>
      <c r="AA304" s="40"/>
    </row>
    <row r="305" spans="1:27" ht="18" customHeight="1" x14ac:dyDescent="0.3">
      <c r="A305" s="1">
        <v>2019</v>
      </c>
      <c r="B305" s="1">
        <v>638</v>
      </c>
      <c r="C305" s="2" t="s">
        <v>8472</v>
      </c>
      <c r="D305" s="1" t="s">
        <v>59</v>
      </c>
      <c r="E305" s="3">
        <f>IFERROR(MIN(PI_Bidders),0)</f>
        <v>4300</v>
      </c>
      <c r="F305" s="3">
        <f>IFERROR(MAX(PI_Bidders),0)</f>
        <v>4586</v>
      </c>
      <c r="G305" s="3">
        <f>IFERROR(AVERAGE(PI_Bidders),0)</f>
        <v>4443</v>
      </c>
      <c r="H305" s="40" t="str">
        <f>tbl_PI[[#This Row],[Item '#]]&amp;"     "&amp;tbl_PI[[#This Row],[Description]]&amp;"     ("&amp;tbl_PI[[#This Row],[Unit]]&amp;")"</f>
        <v>638     Dump Station Water Tower     (EA)</v>
      </c>
      <c r="I305" s="40"/>
      <c r="J305" s="40"/>
      <c r="K305" s="40"/>
      <c r="L305" s="40"/>
      <c r="M305" s="40"/>
      <c r="N305" s="40"/>
      <c r="O305" s="40"/>
      <c r="P305" s="40">
        <v>4300</v>
      </c>
      <c r="Q305" s="40">
        <v>4586</v>
      </c>
      <c r="R305" s="40"/>
      <c r="S305" s="40"/>
      <c r="T305" s="40"/>
      <c r="U305" s="40"/>
      <c r="V305" s="40"/>
      <c r="W305" s="40"/>
      <c r="X305" s="40"/>
      <c r="Y305" s="40"/>
      <c r="Z305" s="40"/>
      <c r="AA305" s="40"/>
    </row>
    <row r="306" spans="1:27" ht="18" customHeight="1" x14ac:dyDescent="0.3">
      <c r="A306" s="1">
        <v>2019</v>
      </c>
      <c r="B306" s="1" t="s">
        <v>75</v>
      </c>
      <c r="C306" s="2" t="s">
        <v>8473</v>
      </c>
      <c r="D306" s="1" t="s">
        <v>59</v>
      </c>
      <c r="E306" s="3">
        <f>IFERROR(MIN(PI_Bidders),0)</f>
        <v>2700</v>
      </c>
      <c r="F306" s="3">
        <f>IFERROR(MAX(PI_Bidders),0)</f>
        <v>3177</v>
      </c>
      <c r="G306" s="3">
        <f>IFERROR(AVERAGE(PI_Bidders),0)</f>
        <v>2938.5</v>
      </c>
      <c r="H306" s="40" t="str">
        <f>tbl_PI[[#This Row],[Item '#]]&amp;"     "&amp;tbl_PI[[#This Row],[Description]]&amp;"     ("&amp;tbl_PI[[#This Row],[Unit]]&amp;")"</f>
        <v>SPEC     Sanitary dump station, NOT INCLUDING ROADSIDE PULLOUT, CURBING, DUMPSTER, OR ENCLOSURE     (EA)</v>
      </c>
      <c r="I306" s="40"/>
      <c r="J306" s="40"/>
      <c r="K306" s="40"/>
      <c r="L306" s="40"/>
      <c r="M306" s="40"/>
      <c r="N306" s="40"/>
      <c r="O306" s="40"/>
      <c r="P306" s="40">
        <v>2700</v>
      </c>
      <c r="Q306" s="40">
        <v>3177</v>
      </c>
      <c r="R306" s="40"/>
      <c r="S306" s="40"/>
      <c r="T306" s="40"/>
      <c r="U306" s="40"/>
      <c r="V306" s="40"/>
      <c r="W306" s="40"/>
      <c r="X306" s="40"/>
      <c r="Y306" s="40"/>
      <c r="Z306" s="40"/>
      <c r="AA306" s="40"/>
    </row>
    <row r="307" spans="1:27" ht="18" customHeight="1" x14ac:dyDescent="0.3">
      <c r="A307" s="1">
        <v>2019</v>
      </c>
      <c r="B307" s="1" t="s">
        <v>75</v>
      </c>
      <c r="C307" s="2" t="s">
        <v>8474</v>
      </c>
      <c r="D307" s="1" t="s">
        <v>59</v>
      </c>
      <c r="E307" s="3">
        <f>IFERROR(MIN(PI_Bidders),0)</f>
        <v>3607</v>
      </c>
      <c r="F307" s="3">
        <f>IFERROR(MAX(PI_Bidders),0)</f>
        <v>6800</v>
      </c>
      <c r="G307" s="3">
        <f>IFERROR(AVERAGE(PI_Bidders),0)</f>
        <v>5203.5</v>
      </c>
      <c r="H307" s="40" t="str">
        <f>tbl_PI[[#This Row],[Item '#]]&amp;"     "&amp;tbl_PI[[#This Row],[Description]]&amp;"     ("&amp;tbl_PI[[#This Row],[Unit]]&amp;")"</f>
        <v>SPEC     Graywater Basin, Complete     (EA)</v>
      </c>
      <c r="I307" s="40"/>
      <c r="J307" s="40"/>
      <c r="K307" s="40"/>
      <c r="L307" s="40"/>
      <c r="M307" s="40"/>
      <c r="N307" s="40"/>
      <c r="O307" s="40"/>
      <c r="P307" s="40">
        <v>6800</v>
      </c>
      <c r="Q307" s="40">
        <v>3607</v>
      </c>
      <c r="R307" s="40"/>
      <c r="S307" s="40"/>
      <c r="T307" s="40"/>
      <c r="U307" s="40"/>
      <c r="V307" s="40"/>
      <c r="W307" s="40"/>
      <c r="X307" s="40"/>
      <c r="Y307" s="40"/>
      <c r="Z307" s="40"/>
      <c r="AA307" s="40"/>
    </row>
    <row r="308" spans="1:27" ht="18" customHeight="1" x14ac:dyDescent="0.3">
      <c r="A308" s="1">
        <v>2019</v>
      </c>
      <c r="B308" s="1" t="s">
        <v>75</v>
      </c>
      <c r="C308" s="2" t="s">
        <v>8475</v>
      </c>
      <c r="D308" s="1" t="s">
        <v>12</v>
      </c>
      <c r="E308" s="3">
        <f>IFERROR(MIN(PI_Bidders),0)</f>
        <v>70</v>
      </c>
      <c r="F308" s="3">
        <f>IFERROR(MAX(PI_Bidders),0)</f>
        <v>74</v>
      </c>
      <c r="G308" s="3">
        <f>IFERROR(AVERAGE(PI_Bidders),0)</f>
        <v>72</v>
      </c>
      <c r="H308" s="40" t="str">
        <f>tbl_PI[[#This Row],[Item '#]]&amp;"     "&amp;tbl_PI[[#This Row],[Description]]&amp;"     ("&amp;tbl_PI[[#This Row],[Unit]]&amp;")"</f>
        <v>SPEC     4" Sewer Laterals Complete Includes Cleanouts, Wyes &amp; Caps, Gravel Backfill     (LF)</v>
      </c>
      <c r="I308" s="40"/>
      <c r="J308" s="40"/>
      <c r="K308" s="40"/>
      <c r="L308" s="40"/>
      <c r="M308" s="40"/>
      <c r="N308" s="40"/>
      <c r="O308" s="40"/>
      <c r="P308" s="40">
        <v>70</v>
      </c>
      <c r="Q308" s="40">
        <v>74</v>
      </c>
      <c r="R308" s="40"/>
      <c r="S308" s="40"/>
      <c r="T308" s="40"/>
      <c r="U308" s="40"/>
      <c r="V308" s="40"/>
      <c r="W308" s="40"/>
      <c r="X308" s="40"/>
      <c r="Y308" s="40"/>
      <c r="Z308" s="40"/>
      <c r="AA308" s="40"/>
    </row>
    <row r="309" spans="1:27" ht="18" customHeight="1" x14ac:dyDescent="0.3">
      <c r="A309" s="1">
        <v>2019</v>
      </c>
      <c r="B309" s="1" t="s">
        <v>75</v>
      </c>
      <c r="C309" s="2" t="s">
        <v>8476</v>
      </c>
      <c r="D309" s="1" t="s">
        <v>12</v>
      </c>
      <c r="E309" s="3">
        <f>IFERROR(MIN(PI_Bidders),0)</f>
        <v>60</v>
      </c>
      <c r="F309" s="3">
        <f>IFERROR(MAX(PI_Bidders),0)</f>
        <v>69.5</v>
      </c>
      <c r="G309" s="3">
        <f>IFERROR(AVERAGE(PI_Bidders),0)</f>
        <v>64.75</v>
      </c>
      <c r="H309" s="40" t="str">
        <f>tbl_PI[[#This Row],[Item '#]]&amp;"     "&amp;tbl_PI[[#This Row],[Description]]&amp;"     ("&amp;tbl_PI[[#This Row],[Unit]]&amp;")"</f>
        <v>SPEC     4" Sewer Laterals Complete Includes Cleanouts, Wyes &amp; Caps, Natural Backfill     (LF)</v>
      </c>
      <c r="I309" s="40"/>
      <c r="J309" s="40"/>
      <c r="K309" s="40"/>
      <c r="L309" s="40"/>
      <c r="M309" s="40"/>
      <c r="N309" s="40"/>
      <c r="O309" s="40"/>
      <c r="P309" s="40">
        <v>60</v>
      </c>
      <c r="Q309" s="40">
        <v>69.5</v>
      </c>
      <c r="R309" s="40"/>
      <c r="S309" s="40"/>
      <c r="T309" s="40"/>
      <c r="U309" s="40"/>
      <c r="V309" s="40"/>
      <c r="W309" s="40"/>
      <c r="X309" s="40"/>
      <c r="Y309" s="40"/>
      <c r="Z309" s="40"/>
      <c r="AA309" s="40"/>
    </row>
    <row r="310" spans="1:27" ht="18" customHeight="1" x14ac:dyDescent="0.3">
      <c r="A310" s="1">
        <v>2019</v>
      </c>
      <c r="B310" s="1">
        <v>203</v>
      </c>
      <c r="C310" s="2" t="s">
        <v>8477</v>
      </c>
      <c r="D310" s="1" t="s">
        <v>14</v>
      </c>
      <c r="E310" s="3">
        <f>IFERROR(MIN(PI_Bidders),0)</f>
        <v>20</v>
      </c>
      <c r="F310" s="3">
        <f>IFERROR(MAX(PI_Bidders),0)</f>
        <v>20.5</v>
      </c>
      <c r="G310" s="3">
        <f>IFERROR(AVERAGE(PI_Bidders),0)</f>
        <v>20.25</v>
      </c>
      <c r="H310" s="40" t="str">
        <f>tbl_PI[[#This Row],[Item '#]]&amp;"     "&amp;tbl_PI[[#This Row],[Description]]&amp;"     ("&amp;tbl_PI[[#This Row],[Unit]]&amp;")"</f>
        <v>203     Excavation - Site Grading, Dump Station, Shelter, Playground     (CY)</v>
      </c>
      <c r="I310" s="40"/>
      <c r="J310" s="40"/>
      <c r="K310" s="40"/>
      <c r="L310" s="40"/>
      <c r="M310" s="40"/>
      <c r="N310" s="40"/>
      <c r="O310" s="40"/>
      <c r="P310" s="40">
        <v>20</v>
      </c>
      <c r="Q310" s="40">
        <v>20.5</v>
      </c>
      <c r="R310" s="40"/>
      <c r="S310" s="40"/>
      <c r="T310" s="40"/>
      <c r="U310" s="40"/>
      <c r="V310" s="40"/>
      <c r="W310" s="40"/>
      <c r="X310" s="40"/>
      <c r="Y310" s="40"/>
      <c r="Z310" s="40"/>
      <c r="AA310" s="40"/>
    </row>
    <row r="311" spans="1:27" ht="18" customHeight="1" x14ac:dyDescent="0.3">
      <c r="A311" s="1">
        <v>2019</v>
      </c>
      <c r="B311" s="1">
        <v>203</v>
      </c>
      <c r="C311" s="2" t="s">
        <v>8478</v>
      </c>
      <c r="D311" s="1" t="s">
        <v>14</v>
      </c>
      <c r="E311" s="3">
        <f>IFERROR(MIN(PI_Bidders),0)</f>
        <v>17.5</v>
      </c>
      <c r="F311" s="3">
        <f>IFERROR(MAX(PI_Bidders),0)</f>
        <v>20</v>
      </c>
      <c r="G311" s="3">
        <f>IFERROR(AVERAGE(PI_Bidders),0)</f>
        <v>18.75</v>
      </c>
      <c r="H311" s="40" t="str">
        <f>tbl_PI[[#This Row],[Item '#]]&amp;"     "&amp;tbl_PI[[#This Row],[Description]]&amp;"     ("&amp;tbl_PI[[#This Row],[Unit]]&amp;")"</f>
        <v>203     Embankment - Site Grading, Dump Station, Shelter, Playground     (CY)</v>
      </c>
      <c r="I311" s="40"/>
      <c r="J311" s="40"/>
      <c r="K311" s="40"/>
      <c r="L311" s="40"/>
      <c r="M311" s="40"/>
      <c r="N311" s="40"/>
      <c r="O311" s="40"/>
      <c r="P311" s="40">
        <v>20</v>
      </c>
      <c r="Q311" s="40">
        <v>17.5</v>
      </c>
      <c r="R311" s="40"/>
      <c r="S311" s="40"/>
      <c r="T311" s="40"/>
      <c r="U311" s="40"/>
      <c r="V311" s="40"/>
      <c r="W311" s="40"/>
      <c r="X311" s="40"/>
      <c r="Y311" s="40"/>
      <c r="Z311" s="40"/>
      <c r="AA311" s="40"/>
    </row>
    <row r="312" spans="1:27" ht="18" customHeight="1" x14ac:dyDescent="0.3">
      <c r="A312" s="1">
        <v>2019</v>
      </c>
      <c r="B312" s="1">
        <v>203</v>
      </c>
      <c r="C312" s="2" t="s">
        <v>6139</v>
      </c>
      <c r="D312" s="1" t="s">
        <v>14</v>
      </c>
      <c r="E312" s="3">
        <f>IFERROR(MIN(PI_Bidders),0)</f>
        <v>12</v>
      </c>
      <c r="F312" s="3">
        <f>IFERROR(MAX(PI_Bidders),0)</f>
        <v>39.5</v>
      </c>
      <c r="G312" s="3">
        <f>IFERROR(AVERAGE(PI_Bidders),0)</f>
        <v>25.75</v>
      </c>
      <c r="H312" s="40" t="str">
        <f>tbl_PI[[#This Row],[Item '#]]&amp;"     "&amp;tbl_PI[[#This Row],[Description]]&amp;"     ("&amp;tbl_PI[[#This Row],[Unit]]&amp;")"</f>
        <v>203     Excavation - Roadway     (CY)</v>
      </c>
      <c r="I312" s="40"/>
      <c r="J312" s="40"/>
      <c r="K312" s="40"/>
      <c r="L312" s="40"/>
      <c r="M312" s="40"/>
      <c r="N312" s="40"/>
      <c r="O312" s="40"/>
      <c r="P312" s="40">
        <v>12</v>
      </c>
      <c r="Q312" s="40">
        <v>39.5</v>
      </c>
      <c r="R312" s="40"/>
      <c r="S312" s="40"/>
      <c r="T312" s="40"/>
      <c r="U312" s="40"/>
      <c r="V312" s="40"/>
      <c r="W312" s="40"/>
      <c r="X312" s="40"/>
      <c r="Y312" s="40"/>
      <c r="Z312" s="40"/>
      <c r="AA312" s="40"/>
    </row>
    <row r="313" spans="1:27" ht="18" customHeight="1" x14ac:dyDescent="0.3">
      <c r="A313" s="1">
        <v>2019</v>
      </c>
      <c r="B313" s="1">
        <v>203</v>
      </c>
      <c r="C313" s="2" t="s">
        <v>8479</v>
      </c>
      <c r="D313" s="1" t="s">
        <v>14</v>
      </c>
      <c r="E313" s="3">
        <f>IFERROR(MIN(PI_Bidders),0)</f>
        <v>22</v>
      </c>
      <c r="F313" s="3">
        <f>IFERROR(MAX(PI_Bidders),0)</f>
        <v>27.5</v>
      </c>
      <c r="G313" s="3">
        <f>IFERROR(AVERAGE(PI_Bidders),0)</f>
        <v>24.75</v>
      </c>
      <c r="H313" s="40" t="str">
        <f>tbl_PI[[#This Row],[Item '#]]&amp;"     "&amp;tbl_PI[[#This Row],[Description]]&amp;"     ("&amp;tbl_PI[[#This Row],[Unit]]&amp;")"</f>
        <v>203     Excavation - Concrete Drive Aprons     (CY)</v>
      </c>
      <c r="I313" s="40"/>
      <c r="J313" s="40"/>
      <c r="K313" s="40"/>
      <c r="L313" s="40"/>
      <c r="M313" s="40"/>
      <c r="N313" s="40"/>
      <c r="O313" s="40"/>
      <c r="P313" s="40">
        <v>22</v>
      </c>
      <c r="Q313" s="40">
        <v>27.5</v>
      </c>
      <c r="R313" s="40"/>
      <c r="S313" s="40"/>
      <c r="T313" s="40"/>
      <c r="U313" s="40"/>
      <c r="V313" s="40"/>
      <c r="W313" s="40"/>
      <c r="X313" s="40"/>
      <c r="Y313" s="40"/>
      <c r="Z313" s="40"/>
      <c r="AA313" s="40"/>
    </row>
    <row r="314" spans="1:27" ht="18" customHeight="1" x14ac:dyDescent="0.3">
      <c r="A314" s="1">
        <v>2019</v>
      </c>
      <c r="B314" s="1">
        <v>203</v>
      </c>
      <c r="C314" s="2" t="s">
        <v>6141</v>
      </c>
      <c r="D314" s="1" t="s">
        <v>14</v>
      </c>
      <c r="E314" s="3">
        <f>IFERROR(MIN(PI_Bidders),0)</f>
        <v>6</v>
      </c>
      <c r="F314" s="3">
        <f>IFERROR(MAX(PI_Bidders),0)</f>
        <v>22</v>
      </c>
      <c r="G314" s="3">
        <f>IFERROR(AVERAGE(PI_Bidders),0)</f>
        <v>14</v>
      </c>
      <c r="H314" s="40" t="str">
        <f>tbl_PI[[#This Row],[Item '#]]&amp;"     "&amp;tbl_PI[[#This Row],[Description]]&amp;"     ("&amp;tbl_PI[[#This Row],[Unit]]&amp;")"</f>
        <v>203     Excavation - Concrete Areas     (CY)</v>
      </c>
      <c r="I314" s="40"/>
      <c r="J314" s="40"/>
      <c r="K314" s="40"/>
      <c r="L314" s="40"/>
      <c r="M314" s="40"/>
      <c r="N314" s="40"/>
      <c r="O314" s="40"/>
      <c r="P314" s="40">
        <v>22</v>
      </c>
      <c r="Q314" s="40">
        <v>6</v>
      </c>
      <c r="R314" s="40"/>
      <c r="S314" s="40"/>
      <c r="T314" s="40"/>
      <c r="U314" s="40"/>
      <c r="V314" s="40"/>
      <c r="W314" s="40"/>
      <c r="X314" s="40"/>
      <c r="Y314" s="40"/>
      <c r="Z314" s="40"/>
      <c r="AA314" s="40"/>
    </row>
    <row r="315" spans="1:27" ht="18" customHeight="1" x14ac:dyDescent="0.3">
      <c r="A315" s="1">
        <v>2019</v>
      </c>
      <c r="B315" s="1">
        <v>203</v>
      </c>
      <c r="C315" s="2" t="s">
        <v>8480</v>
      </c>
      <c r="D315" s="1" t="s">
        <v>14</v>
      </c>
      <c r="E315" s="3">
        <f>IFERROR(MIN(PI_Bidders),0)</f>
        <v>6</v>
      </c>
      <c r="F315" s="3">
        <f>IFERROR(MAX(PI_Bidders),0)</f>
        <v>7</v>
      </c>
      <c r="G315" s="3">
        <f>IFERROR(AVERAGE(PI_Bidders),0)</f>
        <v>6.5</v>
      </c>
      <c r="H315" s="40" t="str">
        <f>tbl_PI[[#This Row],[Item '#]]&amp;"     "&amp;tbl_PI[[#This Row],[Description]]&amp;"     ("&amp;tbl_PI[[#This Row],[Unit]]&amp;")"</f>
        <v>203     Excavation - Well Pad     (CY)</v>
      </c>
      <c r="I315" s="40"/>
      <c r="J315" s="40"/>
      <c r="K315" s="40"/>
      <c r="L315" s="40"/>
      <c r="M315" s="40"/>
      <c r="N315" s="40"/>
      <c r="O315" s="40"/>
      <c r="P315" s="40">
        <v>7</v>
      </c>
      <c r="Q315" s="40">
        <v>6</v>
      </c>
      <c r="R315" s="40"/>
      <c r="S315" s="40"/>
      <c r="T315" s="40"/>
      <c r="U315" s="40"/>
      <c r="V315" s="40"/>
      <c r="W315" s="40"/>
      <c r="X315" s="40"/>
      <c r="Y315" s="40"/>
      <c r="Z315" s="40"/>
      <c r="AA315" s="40"/>
    </row>
    <row r="316" spans="1:27" ht="18" customHeight="1" x14ac:dyDescent="0.3">
      <c r="A316" s="1">
        <v>2019</v>
      </c>
      <c r="B316" s="1">
        <v>203</v>
      </c>
      <c r="C316" s="2" t="s">
        <v>8481</v>
      </c>
      <c r="D316" s="1" t="s">
        <v>14</v>
      </c>
      <c r="E316" s="3">
        <f>IFERROR(MIN(PI_Bidders),0)</f>
        <v>7</v>
      </c>
      <c r="F316" s="3">
        <f>IFERROR(MAX(PI_Bidders),0)</f>
        <v>7</v>
      </c>
      <c r="G316" s="3">
        <f>IFERROR(AVERAGE(PI_Bidders),0)</f>
        <v>7</v>
      </c>
      <c r="H316" s="40" t="str">
        <f>tbl_PI[[#This Row],[Item '#]]&amp;"     "&amp;tbl_PI[[#This Row],[Description]]&amp;"     ("&amp;tbl_PI[[#This Row],[Unit]]&amp;")"</f>
        <v>203     Embankment - Well Pad     (CY)</v>
      </c>
      <c r="I316" s="40"/>
      <c r="J316" s="40"/>
      <c r="K316" s="40"/>
      <c r="L316" s="40"/>
      <c r="M316" s="40"/>
      <c r="N316" s="40"/>
      <c r="O316" s="40"/>
      <c r="P316" s="40">
        <v>7</v>
      </c>
      <c r="Q316" s="40">
        <v>7</v>
      </c>
      <c r="R316" s="40"/>
      <c r="S316" s="40"/>
      <c r="T316" s="40"/>
      <c r="U316" s="40"/>
      <c r="V316" s="40"/>
      <c r="W316" s="40"/>
      <c r="X316" s="40"/>
      <c r="Y316" s="40"/>
      <c r="Z316" s="40"/>
      <c r="AA316" s="40"/>
    </row>
    <row r="317" spans="1:27" ht="18" customHeight="1" x14ac:dyDescent="0.3">
      <c r="A317" s="1">
        <v>2019</v>
      </c>
      <c r="B317" s="1">
        <v>204</v>
      </c>
      <c r="C317" s="2" t="s">
        <v>6143</v>
      </c>
      <c r="D317" s="1" t="s">
        <v>21</v>
      </c>
      <c r="E317" s="3">
        <f>IFERROR(MIN(PI_Bidders),0)</f>
        <v>1.25</v>
      </c>
      <c r="F317" s="3">
        <f>IFERROR(MAX(PI_Bidders),0)</f>
        <v>2</v>
      </c>
      <c r="G317" s="3">
        <f>IFERROR(AVERAGE(PI_Bidders),0)</f>
        <v>1.625</v>
      </c>
      <c r="H317" s="40" t="str">
        <f>tbl_PI[[#This Row],[Item '#]]&amp;"     "&amp;tbl_PI[[#This Row],[Description]]&amp;"     ("&amp;tbl_PI[[#This Row],[Unit]]&amp;")"</f>
        <v>204     Subgrade Compaction, for Asphalt Roadway     (SY)</v>
      </c>
      <c r="I317" s="40"/>
      <c r="J317" s="40"/>
      <c r="K317" s="40"/>
      <c r="L317" s="40"/>
      <c r="M317" s="40"/>
      <c r="N317" s="40"/>
      <c r="O317" s="40"/>
      <c r="P317" s="40">
        <v>1.25</v>
      </c>
      <c r="Q317" s="40">
        <v>2</v>
      </c>
      <c r="R317" s="40"/>
      <c r="S317" s="40"/>
      <c r="T317" s="40"/>
      <c r="U317" s="40"/>
      <c r="V317" s="40"/>
      <c r="W317" s="40"/>
      <c r="X317" s="40"/>
      <c r="Y317" s="40"/>
      <c r="Z317" s="40"/>
      <c r="AA317" s="40"/>
    </row>
    <row r="318" spans="1:27" ht="18" customHeight="1" x14ac:dyDescent="0.3">
      <c r="A318" s="1">
        <v>2019</v>
      </c>
      <c r="B318" s="1">
        <v>204</v>
      </c>
      <c r="C318" s="2" t="s">
        <v>8482</v>
      </c>
      <c r="D318" s="1" t="s">
        <v>21</v>
      </c>
      <c r="E318" s="3">
        <f>IFERROR(MIN(PI_Bidders),0)</f>
        <v>1</v>
      </c>
      <c r="F318" s="3">
        <f>IFERROR(MAX(PI_Bidders),0)</f>
        <v>1.25</v>
      </c>
      <c r="G318" s="3">
        <f>IFERROR(AVERAGE(PI_Bidders),0)</f>
        <v>1.125</v>
      </c>
      <c r="H318" s="40" t="str">
        <f>tbl_PI[[#This Row],[Item '#]]&amp;"     "&amp;tbl_PI[[#This Row],[Description]]&amp;"     ("&amp;tbl_PI[[#This Row],[Unit]]&amp;")"</f>
        <v>204     Subgrade Compaction, for Concrete Drive Aprons     (SY)</v>
      </c>
      <c r="I318" s="40"/>
      <c r="J318" s="40"/>
      <c r="K318" s="40"/>
      <c r="L318" s="40"/>
      <c r="M318" s="40"/>
      <c r="N318" s="40"/>
      <c r="O318" s="40"/>
      <c r="P318" s="40">
        <v>1.25</v>
      </c>
      <c r="Q318" s="40">
        <v>1</v>
      </c>
      <c r="R318" s="40"/>
      <c r="S318" s="40"/>
      <c r="T318" s="40"/>
      <c r="U318" s="40"/>
      <c r="V318" s="40"/>
      <c r="W318" s="40"/>
      <c r="X318" s="40"/>
      <c r="Y318" s="40"/>
      <c r="Z318" s="40"/>
      <c r="AA318" s="40"/>
    </row>
    <row r="319" spans="1:27" ht="18" customHeight="1" x14ac:dyDescent="0.3">
      <c r="A319" s="1">
        <v>2019</v>
      </c>
      <c r="B319" s="1">
        <v>204</v>
      </c>
      <c r="C319" s="2" t="s">
        <v>6145</v>
      </c>
      <c r="D319" s="1" t="s">
        <v>21</v>
      </c>
      <c r="E319" s="3">
        <f>IFERROR(MIN(PI_Bidders),0)</f>
        <v>1</v>
      </c>
      <c r="F319" s="3">
        <f>IFERROR(MAX(PI_Bidders),0)</f>
        <v>1.25</v>
      </c>
      <c r="G319" s="3">
        <f>IFERROR(AVERAGE(PI_Bidders),0)</f>
        <v>1.125</v>
      </c>
      <c r="H319" s="40" t="str">
        <f>tbl_PI[[#This Row],[Item '#]]&amp;"     "&amp;tbl_PI[[#This Row],[Description]]&amp;"     ("&amp;tbl_PI[[#This Row],[Unit]]&amp;")"</f>
        <v>204     Subgrade Compaction, for concrete RV pads     (SY)</v>
      </c>
      <c r="I319" s="40"/>
      <c r="J319" s="40"/>
      <c r="K319" s="40"/>
      <c r="L319" s="40"/>
      <c r="M319" s="40"/>
      <c r="N319" s="40"/>
      <c r="O319" s="40"/>
      <c r="P319" s="40">
        <v>1.25</v>
      </c>
      <c r="Q319" s="40">
        <v>1</v>
      </c>
      <c r="R319" s="40"/>
      <c r="S319" s="40"/>
      <c r="T319" s="40"/>
      <c r="U319" s="40"/>
      <c r="V319" s="40"/>
      <c r="W319" s="40"/>
      <c r="X319" s="40"/>
      <c r="Y319" s="40"/>
      <c r="Z319" s="40"/>
      <c r="AA319" s="40"/>
    </row>
    <row r="320" spans="1:27" ht="18" customHeight="1" x14ac:dyDescent="0.3">
      <c r="A320" s="1">
        <v>2019</v>
      </c>
      <c r="B320" s="1">
        <v>204</v>
      </c>
      <c r="C320" s="2" t="s">
        <v>22</v>
      </c>
      <c r="D320" s="1" t="s">
        <v>23</v>
      </c>
      <c r="E320" s="3">
        <f>IFERROR(MIN(PI_Bidders),0)</f>
        <v>150</v>
      </c>
      <c r="F320" s="3">
        <f>IFERROR(MAX(PI_Bidders),0)</f>
        <v>211</v>
      </c>
      <c r="G320" s="3">
        <f>IFERROR(AVERAGE(PI_Bidders),0)</f>
        <v>180.5</v>
      </c>
      <c r="H320" s="40" t="str">
        <f>tbl_PI[[#This Row],[Item '#]]&amp;"     "&amp;tbl_PI[[#This Row],[Description]]&amp;"     ("&amp;tbl_PI[[#This Row],[Unit]]&amp;")"</f>
        <v>204     Proof Rolling     (HR)</v>
      </c>
      <c r="I320" s="40"/>
      <c r="J320" s="40"/>
      <c r="K320" s="40"/>
      <c r="L320" s="40"/>
      <c r="M320" s="40"/>
      <c r="N320" s="40"/>
      <c r="O320" s="40"/>
      <c r="P320" s="40">
        <v>150</v>
      </c>
      <c r="Q320" s="40">
        <v>211</v>
      </c>
      <c r="R320" s="40"/>
      <c r="S320" s="40"/>
      <c r="T320" s="40"/>
      <c r="U320" s="40"/>
      <c r="V320" s="40"/>
      <c r="W320" s="40"/>
      <c r="X320" s="40"/>
      <c r="Y320" s="40"/>
      <c r="Z320" s="40"/>
      <c r="AA320" s="40"/>
    </row>
    <row r="321" spans="1:27" ht="18" customHeight="1" x14ac:dyDescent="0.3">
      <c r="A321" s="1">
        <v>2019</v>
      </c>
      <c r="B321" s="1">
        <v>207</v>
      </c>
      <c r="C321" s="2" t="s">
        <v>81</v>
      </c>
      <c r="D321" s="1" t="s">
        <v>12</v>
      </c>
      <c r="E321" s="3">
        <f>IFERROR(MIN(PI_Bidders),0)</f>
        <v>2</v>
      </c>
      <c r="F321" s="3">
        <f>IFERROR(MAX(PI_Bidders),0)</f>
        <v>3</v>
      </c>
      <c r="G321" s="3">
        <f>IFERROR(AVERAGE(PI_Bidders),0)</f>
        <v>2.5</v>
      </c>
      <c r="H321" s="40" t="str">
        <f>tbl_PI[[#This Row],[Item '#]]&amp;"     "&amp;tbl_PI[[#This Row],[Description]]&amp;"     ("&amp;tbl_PI[[#This Row],[Unit]]&amp;")"</f>
        <v>207     Silt Fence     (LF)</v>
      </c>
      <c r="I321" s="40"/>
      <c r="J321" s="40"/>
      <c r="K321" s="40"/>
      <c r="L321" s="40"/>
      <c r="M321" s="40"/>
      <c r="N321" s="40"/>
      <c r="O321" s="40"/>
      <c r="P321" s="40">
        <v>3</v>
      </c>
      <c r="Q321" s="40">
        <v>2</v>
      </c>
      <c r="R321" s="40"/>
      <c r="S321" s="40"/>
      <c r="T321" s="40"/>
      <c r="U321" s="40"/>
      <c r="V321" s="40"/>
      <c r="W321" s="40"/>
      <c r="X321" s="40"/>
      <c r="Y321" s="40"/>
      <c r="Z321" s="40"/>
      <c r="AA321" s="40"/>
    </row>
    <row r="322" spans="1:27" ht="18" customHeight="1" x14ac:dyDescent="0.3">
      <c r="A322" s="1">
        <v>2019</v>
      </c>
      <c r="B322" s="1">
        <v>207</v>
      </c>
      <c r="C322" s="2" t="s">
        <v>5433</v>
      </c>
      <c r="D322" s="1" t="s">
        <v>59</v>
      </c>
      <c r="E322" s="3">
        <f>IFERROR(MIN(PI_Bidders),0)</f>
        <v>125</v>
      </c>
      <c r="F322" s="3">
        <f>IFERROR(MAX(PI_Bidders),0)</f>
        <v>138.5</v>
      </c>
      <c r="G322" s="3">
        <f>IFERROR(AVERAGE(PI_Bidders),0)</f>
        <v>131.75</v>
      </c>
      <c r="H322" s="40" t="str">
        <f>tbl_PI[[#This Row],[Item '#]]&amp;"     "&amp;tbl_PI[[#This Row],[Description]]&amp;"     ("&amp;tbl_PI[[#This Row],[Unit]]&amp;")"</f>
        <v>207     Catch Basin Inlet Protection     (EA)</v>
      </c>
      <c r="I322" s="40"/>
      <c r="J322" s="40"/>
      <c r="K322" s="40"/>
      <c r="L322" s="40"/>
      <c r="M322" s="40"/>
      <c r="N322" s="40"/>
      <c r="O322" s="40"/>
      <c r="P322" s="40">
        <v>125</v>
      </c>
      <c r="Q322" s="40">
        <v>138.5</v>
      </c>
      <c r="R322" s="40"/>
      <c r="S322" s="40"/>
      <c r="T322" s="40"/>
      <c r="U322" s="40"/>
      <c r="V322" s="40"/>
      <c r="W322" s="40"/>
      <c r="X322" s="40"/>
      <c r="Y322" s="40"/>
      <c r="Z322" s="40"/>
      <c r="AA322" s="40"/>
    </row>
    <row r="323" spans="1:27" ht="18" customHeight="1" x14ac:dyDescent="0.3">
      <c r="A323" s="1">
        <v>2019</v>
      </c>
      <c r="B323" s="1" t="s">
        <v>75</v>
      </c>
      <c r="C323" s="2" t="s">
        <v>6147</v>
      </c>
      <c r="D323" s="1" t="s">
        <v>9</v>
      </c>
      <c r="E323" s="3">
        <f>IFERROR(MIN(PI_Bidders),0)</f>
        <v>1400</v>
      </c>
      <c r="F323" s="3">
        <f>IFERROR(MAX(PI_Bidders),0)</f>
        <v>15347.5</v>
      </c>
      <c r="G323" s="3">
        <f>IFERROR(AVERAGE(PI_Bidders),0)</f>
        <v>8373.75</v>
      </c>
      <c r="H323" s="40" t="str">
        <f>tbl_PI[[#This Row],[Item '#]]&amp;"     "&amp;tbl_PI[[#This Row],[Description]]&amp;"     ("&amp;tbl_PI[[#This Row],[Unit]]&amp;")"</f>
        <v>SPEC     Maintenance of Culvert Flow     (LS)</v>
      </c>
      <c r="I323" s="40"/>
      <c r="J323" s="40"/>
      <c r="K323" s="40"/>
      <c r="L323" s="40"/>
      <c r="M323" s="40"/>
      <c r="N323" s="40"/>
      <c r="O323" s="40"/>
      <c r="P323" s="40">
        <v>1400</v>
      </c>
      <c r="Q323" s="40">
        <v>15347.5</v>
      </c>
      <c r="R323" s="40"/>
      <c r="S323" s="40"/>
      <c r="T323" s="40"/>
      <c r="U323" s="40"/>
      <c r="V323" s="40"/>
      <c r="W323" s="40"/>
      <c r="X323" s="40"/>
      <c r="Y323" s="40"/>
      <c r="Z323" s="40"/>
      <c r="AA323" s="40"/>
    </row>
    <row r="324" spans="1:27" ht="18" customHeight="1" x14ac:dyDescent="0.3">
      <c r="A324" s="1">
        <v>2019</v>
      </c>
      <c r="B324" s="1">
        <v>601</v>
      </c>
      <c r="C324" s="2" t="s">
        <v>6148</v>
      </c>
      <c r="D324" s="1" t="s">
        <v>14</v>
      </c>
      <c r="E324" s="3">
        <f>IFERROR(MIN(PI_Bidders),0)</f>
        <v>85</v>
      </c>
      <c r="F324" s="3">
        <f>IFERROR(MAX(PI_Bidders),0)</f>
        <v>250</v>
      </c>
      <c r="G324" s="3">
        <f>IFERROR(AVERAGE(PI_Bidders),0)</f>
        <v>167.5</v>
      </c>
      <c r="H324" s="40" t="str">
        <f>tbl_PI[[#This Row],[Item '#]]&amp;"     "&amp;tbl_PI[[#This Row],[Description]]&amp;"     ("&amp;tbl_PI[[#This Row],[Unit]]&amp;")"</f>
        <v>601     Type D Rock Channel  Protection with Filter at culverts     (CY)</v>
      </c>
      <c r="I324" s="40"/>
      <c r="J324" s="40"/>
      <c r="K324" s="40"/>
      <c r="L324" s="40"/>
      <c r="M324" s="40"/>
      <c r="N324" s="40"/>
      <c r="O324" s="40"/>
      <c r="P324" s="40">
        <v>250</v>
      </c>
      <c r="Q324" s="40">
        <v>85</v>
      </c>
      <c r="R324" s="40"/>
      <c r="S324" s="40"/>
      <c r="T324" s="40"/>
      <c r="U324" s="40"/>
      <c r="V324" s="40"/>
      <c r="W324" s="40"/>
      <c r="X324" s="40"/>
      <c r="Y324" s="40"/>
      <c r="Z324" s="40"/>
      <c r="AA324" s="40"/>
    </row>
    <row r="325" spans="1:27" ht="18" customHeight="1" x14ac:dyDescent="0.3">
      <c r="A325" s="1">
        <v>2019</v>
      </c>
      <c r="B325" s="1">
        <v>651</v>
      </c>
      <c r="C325" s="2" t="s">
        <v>5438</v>
      </c>
      <c r="D325" s="1" t="s">
        <v>14</v>
      </c>
      <c r="E325" s="3">
        <f>IFERROR(MIN(PI_Bidders),0)</f>
        <v>7</v>
      </c>
      <c r="F325" s="3">
        <f>IFERROR(MAX(PI_Bidders),0)</f>
        <v>13</v>
      </c>
      <c r="G325" s="3">
        <f>IFERROR(AVERAGE(PI_Bidders),0)</f>
        <v>10</v>
      </c>
      <c r="H325" s="40" t="str">
        <f>tbl_PI[[#This Row],[Item '#]]&amp;"     "&amp;tbl_PI[[#This Row],[Description]]&amp;"     ("&amp;tbl_PI[[#This Row],[Unit]]&amp;")"</f>
        <v>651     Topsoil Stockpile     (CY)</v>
      </c>
      <c r="I325" s="40"/>
      <c r="J325" s="40"/>
      <c r="K325" s="40"/>
      <c r="L325" s="40"/>
      <c r="M325" s="40"/>
      <c r="N325" s="40"/>
      <c r="O325" s="40"/>
      <c r="P325" s="40">
        <v>7</v>
      </c>
      <c r="Q325" s="40">
        <v>13</v>
      </c>
      <c r="R325" s="40"/>
      <c r="S325" s="40"/>
      <c r="T325" s="40"/>
      <c r="U325" s="40"/>
      <c r="V325" s="40"/>
      <c r="W325" s="40"/>
      <c r="X325" s="40"/>
      <c r="Y325" s="40"/>
      <c r="Z325" s="40"/>
      <c r="AA325" s="40"/>
    </row>
    <row r="326" spans="1:27" ht="18" customHeight="1" x14ac:dyDescent="0.3">
      <c r="A326" s="1">
        <v>2019</v>
      </c>
      <c r="B326" s="1">
        <v>652</v>
      </c>
      <c r="C326" s="2" t="s">
        <v>5439</v>
      </c>
      <c r="D326" s="1" t="s">
        <v>14</v>
      </c>
      <c r="E326" s="3">
        <f>IFERROR(MIN(PI_Bidders),0)</f>
        <v>18.5</v>
      </c>
      <c r="F326" s="3">
        <f>IFERROR(MAX(PI_Bidders),0)</f>
        <v>22</v>
      </c>
      <c r="G326" s="3">
        <f>IFERROR(AVERAGE(PI_Bidders),0)</f>
        <v>20.25</v>
      </c>
      <c r="H326" s="40" t="str">
        <f>tbl_PI[[#This Row],[Item '#]]&amp;"     "&amp;tbl_PI[[#This Row],[Description]]&amp;"     ("&amp;tbl_PI[[#This Row],[Unit]]&amp;")"</f>
        <v>652     Placing Topsoil Stockpile     (CY)</v>
      </c>
      <c r="I326" s="40"/>
      <c r="J326" s="40"/>
      <c r="K326" s="40"/>
      <c r="L326" s="40"/>
      <c r="M326" s="40"/>
      <c r="N326" s="40"/>
      <c r="O326" s="40"/>
      <c r="P326" s="40">
        <v>22</v>
      </c>
      <c r="Q326" s="40">
        <v>18.5</v>
      </c>
      <c r="R326" s="40"/>
      <c r="S326" s="40"/>
      <c r="T326" s="40"/>
      <c r="U326" s="40"/>
      <c r="V326" s="40"/>
      <c r="W326" s="40"/>
      <c r="X326" s="40"/>
      <c r="Y326" s="40"/>
      <c r="Z326" s="40"/>
      <c r="AA326" s="40"/>
    </row>
    <row r="327" spans="1:27" ht="18" customHeight="1" x14ac:dyDescent="0.3">
      <c r="A327" s="1">
        <v>2019</v>
      </c>
      <c r="B327" s="1" t="s">
        <v>75</v>
      </c>
      <c r="C327" s="2" t="s">
        <v>8483</v>
      </c>
      <c r="D327" s="1" t="s">
        <v>14</v>
      </c>
      <c r="E327" s="3">
        <f>IFERROR(MIN(PI_Bidders),0)</f>
        <v>389</v>
      </c>
      <c r="F327" s="3">
        <f>IFERROR(MAX(PI_Bidders),0)</f>
        <v>420</v>
      </c>
      <c r="G327" s="3">
        <f>IFERROR(AVERAGE(PI_Bidders),0)</f>
        <v>404.5</v>
      </c>
      <c r="H327" s="40" t="str">
        <f>tbl_PI[[#This Row],[Item '#]]&amp;"     "&amp;tbl_PI[[#This Row],[Description]]&amp;"     ("&amp;tbl_PI[[#This Row],[Unit]]&amp;")"</f>
        <v>SPEC     Concrete - RV Pads &amp; Aprons- 5"      (CY)</v>
      </c>
      <c r="I327" s="40"/>
      <c r="J327" s="40"/>
      <c r="K327" s="40"/>
      <c r="L327" s="40"/>
      <c r="M327" s="40"/>
      <c r="N327" s="40"/>
      <c r="O327" s="40"/>
      <c r="P327" s="40">
        <v>420</v>
      </c>
      <c r="Q327" s="40">
        <v>389</v>
      </c>
      <c r="R327" s="40"/>
      <c r="S327" s="40"/>
      <c r="T327" s="40"/>
      <c r="U327" s="40"/>
      <c r="V327" s="40"/>
      <c r="W327" s="40"/>
      <c r="X327" s="40"/>
      <c r="Y327" s="40"/>
      <c r="Z327" s="40"/>
      <c r="AA327" s="40"/>
    </row>
    <row r="328" spans="1:27" ht="18" customHeight="1" x14ac:dyDescent="0.3">
      <c r="A328" s="1">
        <v>2019</v>
      </c>
      <c r="B328" s="1" t="s">
        <v>75</v>
      </c>
      <c r="C328" s="2" t="s">
        <v>6152</v>
      </c>
      <c r="D328" s="1" t="s">
        <v>48</v>
      </c>
      <c r="E328" s="3">
        <f>IFERROR(MIN(PI_Bidders),0)</f>
        <v>8</v>
      </c>
      <c r="F328" s="3">
        <f>IFERROR(MAX(PI_Bidders),0)</f>
        <v>10.5</v>
      </c>
      <c r="G328" s="3">
        <f>IFERROR(AVERAGE(PI_Bidders),0)</f>
        <v>9.25</v>
      </c>
      <c r="H328" s="40" t="str">
        <f>tbl_PI[[#This Row],[Item '#]]&amp;"     "&amp;tbl_PI[[#This Row],[Description]]&amp;"     ("&amp;tbl_PI[[#This Row],[Unit]]&amp;")"</f>
        <v>SPEC     Concrete - Sidewalks - 4"     (SF)</v>
      </c>
      <c r="I328" s="40"/>
      <c r="J328" s="40"/>
      <c r="K328" s="40"/>
      <c r="L328" s="40"/>
      <c r="M328" s="40"/>
      <c r="N328" s="40"/>
      <c r="O328" s="40"/>
      <c r="P328" s="40">
        <v>8</v>
      </c>
      <c r="Q328" s="40">
        <v>10.5</v>
      </c>
      <c r="R328" s="40"/>
      <c r="S328" s="40"/>
      <c r="T328" s="40"/>
      <c r="U328" s="40"/>
      <c r="V328" s="40"/>
      <c r="W328" s="40"/>
      <c r="X328" s="40"/>
      <c r="Y328" s="40"/>
      <c r="Z328" s="40"/>
      <c r="AA328" s="40"/>
    </row>
    <row r="329" spans="1:27" ht="18" customHeight="1" x14ac:dyDescent="0.3">
      <c r="A329" s="1">
        <v>2019</v>
      </c>
      <c r="B329" s="1" t="s">
        <v>75</v>
      </c>
      <c r="C329" s="2" t="s">
        <v>8484</v>
      </c>
      <c r="D329" s="1" t="s">
        <v>14</v>
      </c>
      <c r="E329" s="3">
        <f>IFERROR(MIN(PI_Bidders),0)</f>
        <v>532.5</v>
      </c>
      <c r="F329" s="3">
        <f>IFERROR(MAX(PI_Bidders),0)</f>
        <v>835</v>
      </c>
      <c r="G329" s="3">
        <f>IFERROR(AVERAGE(PI_Bidders),0)</f>
        <v>683.75</v>
      </c>
      <c r="H329" s="40" t="str">
        <f>tbl_PI[[#This Row],[Item '#]]&amp;"     "&amp;tbl_PI[[#This Row],[Description]]&amp;"     ("&amp;tbl_PI[[#This Row],[Unit]]&amp;")"</f>
        <v>SPEC     Reinforced Concrete - Trash Enclosure Pavement- 8"      (CY)</v>
      </c>
      <c r="I329" s="40"/>
      <c r="J329" s="40"/>
      <c r="K329" s="40"/>
      <c r="L329" s="40"/>
      <c r="M329" s="40"/>
      <c r="N329" s="40"/>
      <c r="O329" s="40"/>
      <c r="P329" s="40">
        <v>835</v>
      </c>
      <c r="Q329" s="40">
        <v>532.5</v>
      </c>
      <c r="R329" s="40"/>
      <c r="S329" s="40"/>
      <c r="T329" s="40"/>
      <c r="U329" s="40"/>
      <c r="V329" s="40"/>
      <c r="W329" s="40"/>
      <c r="X329" s="40"/>
      <c r="Y329" s="40"/>
      <c r="Z329" s="40"/>
      <c r="AA329" s="40"/>
    </row>
    <row r="330" spans="1:27" ht="18" customHeight="1" x14ac:dyDescent="0.3">
      <c r="A330" s="1">
        <v>2019</v>
      </c>
      <c r="B330" s="1">
        <v>301</v>
      </c>
      <c r="C330" s="2" t="s">
        <v>5487</v>
      </c>
      <c r="D330" s="1" t="s">
        <v>14</v>
      </c>
      <c r="E330" s="3">
        <f>IFERROR(MIN(PI_Bidders),0)</f>
        <v>192</v>
      </c>
      <c r="F330" s="3">
        <f>IFERROR(MAX(PI_Bidders),0)</f>
        <v>200</v>
      </c>
      <c r="G330" s="3">
        <f>IFERROR(AVERAGE(PI_Bidders),0)</f>
        <v>196</v>
      </c>
      <c r="H330" s="40" t="str">
        <f>tbl_PI[[#This Row],[Item '#]]&amp;"     "&amp;tbl_PI[[#This Row],[Description]]&amp;"     ("&amp;tbl_PI[[#This Row],[Unit]]&amp;")"</f>
        <v>301     Asphalt Concrete Base - Roadways - 4"     (CY)</v>
      </c>
      <c r="I330" s="40"/>
      <c r="J330" s="40"/>
      <c r="K330" s="40"/>
      <c r="L330" s="40"/>
      <c r="M330" s="40"/>
      <c r="N330" s="40"/>
      <c r="O330" s="40"/>
      <c r="P330" s="40">
        <v>200</v>
      </c>
      <c r="Q330" s="40">
        <v>192</v>
      </c>
      <c r="R330" s="40"/>
      <c r="S330" s="40"/>
      <c r="T330" s="40"/>
      <c r="U330" s="40"/>
      <c r="V330" s="40"/>
      <c r="W330" s="40"/>
      <c r="X330" s="40"/>
      <c r="Y330" s="40"/>
      <c r="Z330" s="40"/>
      <c r="AA330" s="40"/>
    </row>
    <row r="331" spans="1:27" ht="18" customHeight="1" x14ac:dyDescent="0.3">
      <c r="A331" s="1">
        <v>2019</v>
      </c>
      <c r="B331" s="1">
        <v>304</v>
      </c>
      <c r="C331" s="2" t="s">
        <v>8485</v>
      </c>
      <c r="D331" s="1" t="s">
        <v>14</v>
      </c>
      <c r="E331" s="3">
        <f>IFERROR(MIN(PI_Bidders),0)</f>
        <v>76</v>
      </c>
      <c r="F331" s="3">
        <f>IFERROR(MAX(PI_Bidders),0)</f>
        <v>120</v>
      </c>
      <c r="G331" s="3">
        <f>IFERROR(AVERAGE(PI_Bidders),0)</f>
        <v>98</v>
      </c>
      <c r="H331" s="40" t="str">
        <f>tbl_PI[[#This Row],[Item '#]]&amp;"     "&amp;tbl_PI[[#This Row],[Description]]&amp;"     ("&amp;tbl_PI[[#This Row],[Unit]]&amp;")"</f>
        <v>304     Aggregate Base - RV Pads &amp; Aprons (Concrete) - 4"     (CY)</v>
      </c>
      <c r="I331" s="40"/>
      <c r="J331" s="40"/>
      <c r="K331" s="40"/>
      <c r="L331" s="40"/>
      <c r="M331" s="40"/>
      <c r="N331" s="40"/>
      <c r="O331" s="40"/>
      <c r="P331" s="40">
        <v>120</v>
      </c>
      <c r="Q331" s="40">
        <v>76</v>
      </c>
      <c r="R331" s="40"/>
      <c r="S331" s="40"/>
      <c r="T331" s="40"/>
      <c r="U331" s="40"/>
      <c r="V331" s="40"/>
      <c r="W331" s="40"/>
      <c r="X331" s="40"/>
      <c r="Y331" s="40"/>
      <c r="Z331" s="40"/>
      <c r="AA331" s="40"/>
    </row>
    <row r="332" spans="1:27" ht="18" customHeight="1" x14ac:dyDescent="0.3">
      <c r="A332" s="1">
        <v>2019</v>
      </c>
      <c r="B332" s="1">
        <v>304</v>
      </c>
      <c r="C332" s="2" t="s">
        <v>5492</v>
      </c>
      <c r="D332" s="1" t="s">
        <v>14</v>
      </c>
      <c r="E332" s="3">
        <f>IFERROR(MIN(PI_Bidders),0)</f>
        <v>68.5</v>
      </c>
      <c r="F332" s="3">
        <f>IFERROR(MAX(PI_Bidders),0)</f>
        <v>120</v>
      </c>
      <c r="G332" s="3">
        <f>IFERROR(AVERAGE(PI_Bidders),0)</f>
        <v>94.25</v>
      </c>
      <c r="H332" s="40" t="str">
        <f>tbl_PI[[#This Row],[Item '#]]&amp;"     "&amp;tbl_PI[[#This Row],[Description]]&amp;"     ("&amp;tbl_PI[[#This Row],[Unit]]&amp;")"</f>
        <v>304     Aggregate Base - Roadways - 6"     (CY)</v>
      </c>
      <c r="I332" s="40"/>
      <c r="J332" s="40"/>
      <c r="K332" s="40"/>
      <c r="L332" s="40"/>
      <c r="M332" s="40"/>
      <c r="N332" s="40"/>
      <c r="O332" s="40"/>
      <c r="P332" s="40">
        <v>120</v>
      </c>
      <c r="Q332" s="40">
        <v>68.5</v>
      </c>
      <c r="R332" s="40"/>
      <c r="S332" s="40"/>
      <c r="T332" s="40"/>
      <c r="U332" s="40"/>
      <c r="V332" s="40"/>
      <c r="W332" s="40"/>
      <c r="X332" s="40"/>
      <c r="Y332" s="40"/>
      <c r="Z332" s="40"/>
      <c r="AA332" s="40"/>
    </row>
    <row r="333" spans="1:27" ht="18" customHeight="1" x14ac:dyDescent="0.3">
      <c r="A333" s="1">
        <v>2019</v>
      </c>
      <c r="B333" s="1">
        <v>304</v>
      </c>
      <c r="C333" s="2" t="s">
        <v>5494</v>
      </c>
      <c r="D333" s="1" t="s">
        <v>14</v>
      </c>
      <c r="E333" s="3">
        <f>IFERROR(MIN(PI_Bidders),0)</f>
        <v>91.5</v>
      </c>
      <c r="F333" s="3">
        <f>IFERROR(MAX(PI_Bidders),0)</f>
        <v>150</v>
      </c>
      <c r="G333" s="3">
        <f>IFERROR(AVERAGE(PI_Bidders),0)</f>
        <v>120.75</v>
      </c>
      <c r="H333" s="40" t="str">
        <f>tbl_PI[[#This Row],[Item '#]]&amp;"     "&amp;tbl_PI[[#This Row],[Description]]&amp;"     ("&amp;tbl_PI[[#This Row],[Unit]]&amp;")"</f>
        <v>304     Aggregate Base - Sidewalks - 4"     (CY)</v>
      </c>
      <c r="I333" s="40"/>
      <c r="J333" s="40"/>
      <c r="K333" s="40"/>
      <c r="L333" s="40"/>
      <c r="M333" s="40"/>
      <c r="N333" s="40"/>
      <c r="O333" s="40"/>
      <c r="P333" s="40">
        <v>150</v>
      </c>
      <c r="Q333" s="40">
        <v>91.5</v>
      </c>
      <c r="R333" s="40"/>
      <c r="S333" s="40"/>
      <c r="T333" s="40"/>
      <c r="U333" s="40"/>
      <c r="V333" s="40"/>
      <c r="W333" s="40"/>
      <c r="X333" s="40"/>
      <c r="Y333" s="40"/>
      <c r="Z333" s="40"/>
      <c r="AA333" s="40"/>
    </row>
    <row r="334" spans="1:27" ht="18" customHeight="1" x14ac:dyDescent="0.3">
      <c r="A334" s="1">
        <v>2019</v>
      </c>
      <c r="B334" s="1">
        <v>304</v>
      </c>
      <c r="C334" s="2" t="s">
        <v>8486</v>
      </c>
      <c r="D334" s="1" t="s">
        <v>14</v>
      </c>
      <c r="E334" s="3">
        <f>IFERROR(MIN(PI_Bidders),0)</f>
        <v>68.5</v>
      </c>
      <c r="F334" s="3">
        <f>IFERROR(MAX(PI_Bidders),0)</f>
        <v>140</v>
      </c>
      <c r="G334" s="3">
        <f>IFERROR(AVERAGE(PI_Bidders),0)</f>
        <v>104.25</v>
      </c>
      <c r="H334" s="40" t="str">
        <f>tbl_PI[[#This Row],[Item '#]]&amp;"     "&amp;tbl_PI[[#This Row],[Description]]&amp;"     ("&amp;tbl_PI[[#This Row],[Unit]]&amp;")"</f>
        <v>304     Aggregate Base - Trash Enclosure Pavement - 6"     (CY)</v>
      </c>
      <c r="I334" s="40"/>
      <c r="J334" s="40"/>
      <c r="K334" s="40"/>
      <c r="L334" s="40"/>
      <c r="M334" s="40"/>
      <c r="N334" s="40"/>
      <c r="O334" s="40"/>
      <c r="P334" s="40">
        <v>140</v>
      </c>
      <c r="Q334" s="40">
        <v>68.5</v>
      </c>
      <c r="R334" s="40"/>
      <c r="S334" s="40"/>
      <c r="T334" s="40"/>
      <c r="U334" s="40"/>
      <c r="V334" s="40"/>
      <c r="W334" s="40"/>
      <c r="X334" s="40"/>
      <c r="Y334" s="40"/>
      <c r="Z334" s="40"/>
      <c r="AA334" s="40"/>
    </row>
    <row r="335" spans="1:27" ht="18" customHeight="1" x14ac:dyDescent="0.3">
      <c r="A335" s="1">
        <v>2019</v>
      </c>
      <c r="B335" s="1">
        <v>407</v>
      </c>
      <c r="C335" s="2" t="s">
        <v>5499</v>
      </c>
      <c r="D335" s="1" t="s">
        <v>29</v>
      </c>
      <c r="E335" s="3">
        <f>IFERROR(MIN(PI_Bidders),0)</f>
        <v>6.5</v>
      </c>
      <c r="F335" s="3">
        <f>IFERROR(MAX(PI_Bidders),0)</f>
        <v>6.5</v>
      </c>
      <c r="G335" s="3">
        <f>IFERROR(AVERAGE(PI_Bidders),0)</f>
        <v>6.5</v>
      </c>
      <c r="H335" s="40" t="str">
        <f>tbl_PI[[#This Row],[Item '#]]&amp;"     "&amp;tbl_PI[[#This Row],[Description]]&amp;"     ("&amp;tbl_PI[[#This Row],[Unit]]&amp;")"</f>
        <v>407     Tack Coat (0.05 gal/SY) (Two Coats)  - Roadways     (GAL)</v>
      </c>
      <c r="I335" s="40"/>
      <c r="J335" s="40"/>
      <c r="K335" s="40"/>
      <c r="L335" s="40"/>
      <c r="M335" s="40"/>
      <c r="N335" s="40"/>
      <c r="O335" s="40"/>
      <c r="P335" s="40">
        <v>6.5</v>
      </c>
      <c r="Q335" s="40">
        <v>6.5</v>
      </c>
      <c r="R335" s="40"/>
      <c r="S335" s="40"/>
      <c r="T335" s="40"/>
      <c r="U335" s="40"/>
      <c r="V335" s="40"/>
      <c r="W335" s="40"/>
      <c r="X335" s="40"/>
      <c r="Y335" s="40"/>
      <c r="Z335" s="40"/>
      <c r="AA335" s="40"/>
    </row>
    <row r="336" spans="1:27" ht="18" customHeight="1" x14ac:dyDescent="0.3">
      <c r="A336" s="1">
        <v>2019</v>
      </c>
      <c r="B336" s="1">
        <v>411</v>
      </c>
      <c r="C336" s="2" t="s">
        <v>8487</v>
      </c>
      <c r="D336" s="1" t="s">
        <v>14</v>
      </c>
      <c r="E336" s="3">
        <f>IFERROR(MIN(PI_Bidders),0)</f>
        <v>68.5</v>
      </c>
      <c r="F336" s="3">
        <f>IFERROR(MAX(PI_Bidders),0)</f>
        <v>100</v>
      </c>
      <c r="G336" s="3">
        <f>IFERROR(AVERAGE(PI_Bidders),0)</f>
        <v>84.25</v>
      </c>
      <c r="H336" s="40" t="str">
        <f>tbl_PI[[#This Row],[Item '#]]&amp;"     "&amp;tbl_PI[[#This Row],[Description]]&amp;"     ("&amp;tbl_PI[[#This Row],[Unit]]&amp;")"</f>
        <v>411     Stabilized Crushed Aggregate Drive - 6"  (Drive to Well Pad &amp; Well Pad Drive)     (CY)</v>
      </c>
      <c r="I336" s="40"/>
      <c r="J336" s="40"/>
      <c r="K336" s="40"/>
      <c r="L336" s="40"/>
      <c r="M336" s="40"/>
      <c r="N336" s="40"/>
      <c r="O336" s="40"/>
      <c r="P336" s="40">
        <v>100</v>
      </c>
      <c r="Q336" s="40">
        <v>68.5</v>
      </c>
      <c r="R336" s="40"/>
      <c r="S336" s="40"/>
      <c r="T336" s="40"/>
      <c r="U336" s="40"/>
      <c r="V336" s="40"/>
      <c r="W336" s="40"/>
      <c r="X336" s="40"/>
      <c r="Y336" s="40"/>
      <c r="Z336" s="40"/>
      <c r="AA336" s="40"/>
    </row>
    <row r="337" spans="1:27" ht="18" customHeight="1" x14ac:dyDescent="0.3">
      <c r="A337" s="1">
        <v>2019</v>
      </c>
      <c r="B337" s="1">
        <v>441</v>
      </c>
      <c r="C337" s="2" t="s">
        <v>5504</v>
      </c>
      <c r="D337" s="1" t="s">
        <v>14</v>
      </c>
      <c r="E337" s="3">
        <f>IFERROR(MIN(PI_Bidders),0)</f>
        <v>196.5</v>
      </c>
      <c r="F337" s="3">
        <f>IFERROR(MAX(PI_Bidders),0)</f>
        <v>202</v>
      </c>
      <c r="G337" s="3">
        <f>IFERROR(AVERAGE(PI_Bidders),0)</f>
        <v>199.25</v>
      </c>
      <c r="H337" s="40" t="str">
        <f>tbl_PI[[#This Row],[Item '#]]&amp;"     "&amp;tbl_PI[[#This Row],[Description]]&amp;"     ("&amp;tbl_PI[[#This Row],[Unit]]&amp;")"</f>
        <v>441     Asphalt Type I Intermediate - Roadways - 1-3/4"     (CY)</v>
      </c>
      <c r="I337" s="40"/>
      <c r="J337" s="40"/>
      <c r="K337" s="40"/>
      <c r="L337" s="40"/>
      <c r="M337" s="40"/>
      <c r="N337" s="40"/>
      <c r="O337" s="40"/>
      <c r="P337" s="40">
        <v>202</v>
      </c>
      <c r="Q337" s="40">
        <v>196.5</v>
      </c>
      <c r="R337" s="40"/>
      <c r="S337" s="40"/>
      <c r="T337" s="40"/>
      <c r="U337" s="40"/>
      <c r="V337" s="40"/>
      <c r="W337" s="40"/>
      <c r="X337" s="40"/>
      <c r="Y337" s="40"/>
      <c r="Z337" s="40"/>
      <c r="AA337" s="40"/>
    </row>
    <row r="338" spans="1:27" ht="18" customHeight="1" x14ac:dyDescent="0.3">
      <c r="A338" s="1">
        <v>2019</v>
      </c>
      <c r="B338" s="1">
        <v>441</v>
      </c>
      <c r="C338" s="2" t="s">
        <v>5508</v>
      </c>
      <c r="D338" s="1" t="s">
        <v>14</v>
      </c>
      <c r="E338" s="3">
        <f>IFERROR(MIN(PI_Bidders),0)</f>
        <v>209</v>
      </c>
      <c r="F338" s="3">
        <f>IFERROR(MAX(PI_Bidders),0)</f>
        <v>215</v>
      </c>
      <c r="G338" s="3">
        <f>IFERROR(AVERAGE(PI_Bidders),0)</f>
        <v>212</v>
      </c>
      <c r="H338" s="40" t="str">
        <f>tbl_PI[[#This Row],[Item '#]]&amp;"     "&amp;tbl_PI[[#This Row],[Description]]&amp;"     ("&amp;tbl_PI[[#This Row],[Unit]]&amp;")"</f>
        <v>441     Asphalt Type I Surface - Roadways - 1-1/4"     (CY)</v>
      </c>
      <c r="I338" s="40"/>
      <c r="J338" s="40"/>
      <c r="K338" s="40"/>
      <c r="L338" s="40"/>
      <c r="M338" s="40"/>
      <c r="N338" s="40"/>
      <c r="O338" s="40"/>
      <c r="P338" s="40">
        <v>215</v>
      </c>
      <c r="Q338" s="40">
        <v>209</v>
      </c>
      <c r="R338" s="40"/>
      <c r="S338" s="40"/>
      <c r="T338" s="40"/>
      <c r="U338" s="40"/>
      <c r="V338" s="40"/>
      <c r="W338" s="40"/>
      <c r="X338" s="40"/>
      <c r="Y338" s="40"/>
      <c r="Z338" s="40"/>
      <c r="AA338" s="40"/>
    </row>
    <row r="339" spans="1:27" ht="18" customHeight="1" x14ac:dyDescent="0.3">
      <c r="A339" s="1">
        <v>2019</v>
      </c>
      <c r="B339" s="1" t="s">
        <v>75</v>
      </c>
      <c r="C339" s="2" t="s">
        <v>8488</v>
      </c>
      <c r="D339" s="1" t="s">
        <v>9</v>
      </c>
      <c r="E339" s="3">
        <f>IFERROR(MIN(PI_Bidders),0)</f>
        <v>10000</v>
      </c>
      <c r="F339" s="3">
        <f>IFERROR(MAX(PI_Bidders),0)</f>
        <v>12885</v>
      </c>
      <c r="G339" s="3">
        <f>IFERROR(AVERAGE(PI_Bidders),0)</f>
        <v>11442.5</v>
      </c>
      <c r="H339" s="40" t="str">
        <f>tbl_PI[[#This Row],[Item '#]]&amp;"     "&amp;tbl_PI[[#This Row],[Description]]&amp;"     ("&amp;tbl_PI[[#This Row],[Unit]]&amp;")"</f>
        <v>SPEC     Abutement - Complete, per sheet L-406      (LS)</v>
      </c>
      <c r="I339" s="40"/>
      <c r="J339" s="40"/>
      <c r="K339" s="40"/>
      <c r="L339" s="40"/>
      <c r="M339" s="40"/>
      <c r="N339" s="40"/>
      <c r="O339" s="40"/>
      <c r="P339" s="40">
        <v>10000</v>
      </c>
      <c r="Q339" s="40">
        <v>12885</v>
      </c>
      <c r="R339" s="40"/>
      <c r="S339" s="40"/>
      <c r="T339" s="40"/>
      <c r="U339" s="40"/>
      <c r="V339" s="40"/>
      <c r="W339" s="40"/>
      <c r="X339" s="40"/>
      <c r="Y339" s="40"/>
      <c r="Z339" s="40"/>
      <c r="AA339" s="40"/>
    </row>
    <row r="340" spans="1:27" ht="18" customHeight="1" x14ac:dyDescent="0.3">
      <c r="A340" s="1">
        <v>2019</v>
      </c>
      <c r="B340" s="1">
        <v>503</v>
      </c>
      <c r="C340" s="2" t="s">
        <v>8489</v>
      </c>
      <c r="D340" s="1" t="s">
        <v>9</v>
      </c>
      <c r="E340" s="3">
        <f>IFERROR(MIN(PI_Bidders),0)</f>
        <v>4000</v>
      </c>
      <c r="F340" s="3">
        <f>IFERROR(MAX(PI_Bidders),0)</f>
        <v>5761</v>
      </c>
      <c r="G340" s="3">
        <f>IFERROR(AVERAGE(PI_Bidders),0)</f>
        <v>4880.5</v>
      </c>
      <c r="H340" s="40" t="str">
        <f>tbl_PI[[#This Row],[Item '#]]&amp;"     "&amp;tbl_PI[[#This Row],[Description]]&amp;"     ("&amp;tbl_PI[[#This Row],[Unit]]&amp;")"</f>
        <v>503     Excavation Bracing - Trash Enclosure     (LS)</v>
      </c>
      <c r="I340" s="40"/>
      <c r="J340" s="40"/>
      <c r="K340" s="40"/>
      <c r="L340" s="40"/>
      <c r="M340" s="40"/>
      <c r="N340" s="40"/>
      <c r="O340" s="40"/>
      <c r="P340" s="40">
        <v>4000</v>
      </c>
      <c r="Q340" s="40">
        <v>5761</v>
      </c>
      <c r="R340" s="40"/>
      <c r="S340" s="40"/>
      <c r="T340" s="40"/>
      <c r="U340" s="40"/>
      <c r="V340" s="40"/>
      <c r="W340" s="40"/>
      <c r="X340" s="40"/>
      <c r="Y340" s="40"/>
      <c r="Z340" s="40"/>
      <c r="AA340" s="40"/>
    </row>
    <row r="341" spans="1:27" ht="18" customHeight="1" x14ac:dyDescent="0.3">
      <c r="A341" s="1">
        <v>2019</v>
      </c>
      <c r="B341" s="1" t="s">
        <v>75</v>
      </c>
      <c r="C341" s="2" t="s">
        <v>5530</v>
      </c>
      <c r="D341" s="1" t="s">
        <v>59</v>
      </c>
      <c r="E341" s="3">
        <f>IFERROR(MIN(PI_Bidders),0)</f>
        <v>116.5</v>
      </c>
      <c r="F341" s="3">
        <f>IFERROR(MAX(PI_Bidders),0)</f>
        <v>155</v>
      </c>
      <c r="G341" s="3">
        <f>IFERROR(AVERAGE(PI_Bidders),0)</f>
        <v>135.75</v>
      </c>
      <c r="H341" s="40" t="str">
        <f>tbl_PI[[#This Row],[Item '#]]&amp;"     "&amp;tbl_PI[[#This Row],[Description]]&amp;"     ("&amp;tbl_PI[[#This Row],[Unit]]&amp;")"</f>
        <v>SPEC     6' Long Concrete Wheel Stop     (EA)</v>
      </c>
      <c r="I341" s="40"/>
      <c r="J341" s="40"/>
      <c r="K341" s="40"/>
      <c r="L341" s="40"/>
      <c r="M341" s="40"/>
      <c r="N341" s="40"/>
      <c r="O341" s="40"/>
      <c r="P341" s="40">
        <v>155</v>
      </c>
      <c r="Q341" s="40">
        <v>116.5</v>
      </c>
      <c r="R341" s="40"/>
      <c r="S341" s="40"/>
      <c r="T341" s="40"/>
      <c r="U341" s="40"/>
      <c r="V341" s="40"/>
      <c r="W341" s="40"/>
      <c r="X341" s="40"/>
      <c r="Y341" s="40"/>
      <c r="Z341" s="40"/>
      <c r="AA341" s="40"/>
    </row>
    <row r="342" spans="1:27" ht="18" customHeight="1" x14ac:dyDescent="0.3">
      <c r="A342" s="1">
        <v>2019</v>
      </c>
      <c r="B342" s="1" t="s">
        <v>75</v>
      </c>
      <c r="C342" s="2" t="s">
        <v>5080</v>
      </c>
      <c r="D342" s="1" t="s">
        <v>59</v>
      </c>
      <c r="E342" s="3">
        <f>IFERROR(MIN(PI_Bidders),0)</f>
        <v>132.5</v>
      </c>
      <c r="F342" s="3">
        <f>IFERROR(MAX(PI_Bidders),0)</f>
        <v>220</v>
      </c>
      <c r="G342" s="3">
        <f>IFERROR(AVERAGE(PI_Bidders),0)</f>
        <v>176.25</v>
      </c>
      <c r="H342" s="40" t="str">
        <f>tbl_PI[[#This Row],[Item '#]]&amp;"     "&amp;tbl_PI[[#This Row],[Description]]&amp;"     ("&amp;tbl_PI[[#This Row],[Unit]]&amp;")"</f>
        <v>SPEC     8' Long Concrete Wheel Stop     (EA)</v>
      </c>
      <c r="I342" s="40"/>
      <c r="J342" s="40"/>
      <c r="K342" s="40"/>
      <c r="L342" s="40"/>
      <c r="M342" s="40"/>
      <c r="N342" s="40"/>
      <c r="O342" s="40"/>
      <c r="P342" s="40">
        <v>220</v>
      </c>
      <c r="Q342" s="40">
        <v>132.5</v>
      </c>
      <c r="R342" s="40"/>
      <c r="S342" s="40"/>
      <c r="T342" s="40"/>
      <c r="U342" s="40"/>
      <c r="V342" s="40"/>
      <c r="W342" s="40"/>
      <c r="X342" s="40"/>
      <c r="Y342" s="40"/>
      <c r="Z342" s="40"/>
      <c r="AA342" s="40"/>
    </row>
    <row r="343" spans="1:27" ht="18" customHeight="1" x14ac:dyDescent="0.3">
      <c r="A343" s="1">
        <v>2019</v>
      </c>
      <c r="B343" s="1">
        <v>659</v>
      </c>
      <c r="C343" s="2" t="s">
        <v>4752</v>
      </c>
      <c r="D343" s="1" t="s">
        <v>21</v>
      </c>
      <c r="E343" s="3">
        <f>IFERROR(MIN(PI_Bidders),0)</f>
        <v>1.5</v>
      </c>
      <c r="F343" s="3">
        <f>IFERROR(MAX(PI_Bidders),0)</f>
        <v>2</v>
      </c>
      <c r="G343" s="3">
        <f>IFERROR(AVERAGE(PI_Bidders),0)</f>
        <v>1.75</v>
      </c>
      <c r="H343" s="40" t="str">
        <f>tbl_PI[[#This Row],[Item '#]]&amp;"     "&amp;tbl_PI[[#This Row],[Description]]&amp;"     ("&amp;tbl_PI[[#This Row],[Unit]]&amp;")"</f>
        <v>659     Seeding and Mulching - MWCD Native Grass Seed Mix     (SY)</v>
      </c>
      <c r="I343" s="40"/>
      <c r="J343" s="40"/>
      <c r="K343" s="40"/>
      <c r="L343" s="40"/>
      <c r="M343" s="40"/>
      <c r="N343" s="40"/>
      <c r="O343" s="40"/>
      <c r="P343" s="40">
        <v>2</v>
      </c>
      <c r="Q343" s="40">
        <v>1.5</v>
      </c>
      <c r="R343" s="40"/>
      <c r="S343" s="40"/>
      <c r="T343" s="40"/>
      <c r="U343" s="40"/>
      <c r="V343" s="40"/>
      <c r="W343" s="40"/>
      <c r="X343" s="40"/>
      <c r="Y343" s="40"/>
      <c r="Z343" s="40"/>
      <c r="AA343" s="40"/>
    </row>
    <row r="344" spans="1:27" ht="18" customHeight="1" x14ac:dyDescent="0.3">
      <c r="A344" s="1">
        <v>2019</v>
      </c>
      <c r="B344" s="1">
        <v>659</v>
      </c>
      <c r="C344" s="2" t="s">
        <v>5535</v>
      </c>
      <c r="D344" s="1" t="s">
        <v>14</v>
      </c>
      <c r="E344" s="3">
        <f>IFERROR(MIN(PI_Bidders),0)</f>
        <v>195</v>
      </c>
      <c r="F344" s="3">
        <f>IFERROR(MAX(PI_Bidders),0)</f>
        <v>199</v>
      </c>
      <c r="G344" s="3">
        <f>IFERROR(AVERAGE(PI_Bidders),0)</f>
        <v>197</v>
      </c>
      <c r="H344" s="40" t="str">
        <f>tbl_PI[[#This Row],[Item '#]]&amp;"     "&amp;tbl_PI[[#This Row],[Description]]&amp;"     ("&amp;tbl_PI[[#This Row],[Unit]]&amp;")"</f>
        <v>659     Mulching - Cobble Mulch     (CY)</v>
      </c>
      <c r="I344" s="40"/>
      <c r="J344" s="40"/>
      <c r="K344" s="40"/>
      <c r="L344" s="40"/>
      <c r="M344" s="40"/>
      <c r="N344" s="40"/>
      <c r="O344" s="40"/>
      <c r="P344" s="40">
        <v>195</v>
      </c>
      <c r="Q344" s="40">
        <v>199</v>
      </c>
      <c r="R344" s="40"/>
      <c r="S344" s="40"/>
      <c r="T344" s="40"/>
      <c r="U344" s="40"/>
      <c r="V344" s="40"/>
      <c r="W344" s="40"/>
      <c r="X344" s="40"/>
      <c r="Y344" s="40"/>
      <c r="Z344" s="40"/>
      <c r="AA344" s="40"/>
    </row>
    <row r="345" spans="1:27" ht="18" customHeight="1" x14ac:dyDescent="0.3">
      <c r="A345" s="1">
        <v>2019</v>
      </c>
      <c r="B345" s="1">
        <v>659</v>
      </c>
      <c r="C345" s="2" t="s">
        <v>198</v>
      </c>
      <c r="D345" s="1" t="s">
        <v>199</v>
      </c>
      <c r="E345" s="3">
        <f>IFERROR(MIN(PI_Bidders),0)</f>
        <v>1890</v>
      </c>
      <c r="F345" s="3">
        <f>IFERROR(MAX(PI_Bidders),0)</f>
        <v>2000</v>
      </c>
      <c r="G345" s="3">
        <f>IFERROR(AVERAGE(PI_Bidders),0)</f>
        <v>1945</v>
      </c>
      <c r="H345" s="40" t="str">
        <f>tbl_PI[[#This Row],[Item '#]]&amp;"     "&amp;tbl_PI[[#This Row],[Description]]&amp;"     ("&amp;tbl_PI[[#This Row],[Unit]]&amp;")"</f>
        <v>659     Commercial Fertilizer     (TON)</v>
      </c>
      <c r="I345" s="40"/>
      <c r="J345" s="40"/>
      <c r="K345" s="40"/>
      <c r="L345" s="40"/>
      <c r="M345" s="40"/>
      <c r="N345" s="40"/>
      <c r="O345" s="40"/>
      <c r="P345" s="40">
        <v>2000</v>
      </c>
      <c r="Q345" s="40">
        <v>1890</v>
      </c>
      <c r="R345" s="40"/>
      <c r="S345" s="40"/>
      <c r="T345" s="40"/>
      <c r="U345" s="40"/>
      <c r="V345" s="40"/>
      <c r="W345" s="40"/>
      <c r="X345" s="40"/>
      <c r="Y345" s="40"/>
      <c r="Z345" s="40"/>
      <c r="AA345" s="40"/>
    </row>
    <row r="346" spans="1:27" ht="18" customHeight="1" x14ac:dyDescent="0.3">
      <c r="A346" s="1">
        <v>2019</v>
      </c>
      <c r="B346" s="1">
        <v>659</v>
      </c>
      <c r="C346" s="2" t="s">
        <v>157</v>
      </c>
      <c r="D346" s="1" t="s">
        <v>158</v>
      </c>
      <c r="E346" s="3">
        <f>IFERROR(MIN(PI_Bidders),0)</f>
        <v>42</v>
      </c>
      <c r="F346" s="3">
        <f>IFERROR(MAX(PI_Bidders),0)</f>
        <v>45</v>
      </c>
      <c r="G346" s="3">
        <f>IFERROR(AVERAGE(PI_Bidders),0)</f>
        <v>43.5</v>
      </c>
      <c r="H346" s="40" t="str">
        <f>tbl_PI[[#This Row],[Item '#]]&amp;"     "&amp;tbl_PI[[#This Row],[Description]]&amp;"     ("&amp;tbl_PI[[#This Row],[Unit]]&amp;")"</f>
        <v>659     Water     (MGAL)</v>
      </c>
      <c r="I346" s="40"/>
      <c r="J346" s="40"/>
      <c r="K346" s="40"/>
      <c r="L346" s="40"/>
      <c r="M346" s="40"/>
      <c r="N346" s="40"/>
      <c r="O346" s="40"/>
      <c r="P346" s="40">
        <v>45</v>
      </c>
      <c r="Q346" s="40">
        <v>42</v>
      </c>
      <c r="R346" s="40"/>
      <c r="S346" s="40"/>
      <c r="T346" s="40"/>
      <c r="U346" s="40"/>
      <c r="V346" s="40"/>
      <c r="W346" s="40"/>
      <c r="X346" s="40"/>
      <c r="Y346" s="40"/>
      <c r="Z346" s="40"/>
      <c r="AA346" s="40"/>
    </row>
    <row r="347" spans="1:27" ht="18" customHeight="1" x14ac:dyDescent="0.3">
      <c r="A347" s="1">
        <v>2019</v>
      </c>
      <c r="B347" s="1">
        <v>661</v>
      </c>
      <c r="C347" s="2" t="s">
        <v>5536</v>
      </c>
      <c r="D347" s="1" t="s">
        <v>59</v>
      </c>
      <c r="E347" s="3">
        <f>IFERROR(MIN(PI_Bidders),0)</f>
        <v>495</v>
      </c>
      <c r="F347" s="3">
        <f>IFERROR(MAX(PI_Bidders),0)</f>
        <v>541</v>
      </c>
      <c r="G347" s="3">
        <f>IFERROR(AVERAGE(PI_Bidders),0)</f>
        <v>518</v>
      </c>
      <c r="H347" s="40" t="str">
        <f>tbl_PI[[#This Row],[Item '#]]&amp;"     "&amp;tbl_PI[[#This Row],[Description]]&amp;"     ("&amp;tbl_PI[[#This Row],[Unit]]&amp;")"</f>
        <v>661     General Landscaping - Shade Trees     (EA)</v>
      </c>
      <c r="I347" s="40"/>
      <c r="J347" s="40"/>
      <c r="K347" s="40"/>
      <c r="L347" s="40"/>
      <c r="M347" s="40"/>
      <c r="N347" s="40"/>
      <c r="O347" s="40"/>
      <c r="P347" s="40">
        <v>495</v>
      </c>
      <c r="Q347" s="40">
        <v>541</v>
      </c>
      <c r="R347" s="40"/>
      <c r="S347" s="40"/>
      <c r="T347" s="40"/>
      <c r="U347" s="40"/>
      <c r="V347" s="40"/>
      <c r="W347" s="40"/>
      <c r="X347" s="40"/>
      <c r="Y347" s="40"/>
      <c r="Z347" s="40"/>
      <c r="AA347" s="40"/>
    </row>
    <row r="348" spans="1:27" ht="18" customHeight="1" x14ac:dyDescent="0.3">
      <c r="A348" s="1">
        <v>2019</v>
      </c>
      <c r="B348" s="1">
        <v>661</v>
      </c>
      <c r="C348" s="2" t="s">
        <v>5537</v>
      </c>
      <c r="D348" s="1" t="s">
        <v>59</v>
      </c>
      <c r="E348" s="3">
        <f>IFERROR(MIN(PI_Bidders),0)</f>
        <v>440</v>
      </c>
      <c r="F348" s="3">
        <f>IFERROR(MAX(PI_Bidders),0)</f>
        <v>487.5</v>
      </c>
      <c r="G348" s="3">
        <f>IFERROR(AVERAGE(PI_Bidders),0)</f>
        <v>463.75</v>
      </c>
      <c r="H348" s="40" t="str">
        <f>tbl_PI[[#This Row],[Item '#]]&amp;"     "&amp;tbl_PI[[#This Row],[Description]]&amp;"     ("&amp;tbl_PI[[#This Row],[Unit]]&amp;")"</f>
        <v>661     General Landscaping - Evergreen Trees     (EA)</v>
      </c>
      <c r="I348" s="40"/>
      <c r="J348" s="40"/>
      <c r="K348" s="40"/>
      <c r="L348" s="40"/>
      <c r="M348" s="40"/>
      <c r="N348" s="40"/>
      <c r="O348" s="40"/>
      <c r="P348" s="40">
        <v>440</v>
      </c>
      <c r="Q348" s="40">
        <v>487.5</v>
      </c>
      <c r="R348" s="40"/>
      <c r="S348" s="40"/>
      <c r="T348" s="40"/>
      <c r="U348" s="40"/>
      <c r="V348" s="40"/>
      <c r="W348" s="40"/>
      <c r="X348" s="40"/>
      <c r="Y348" s="40"/>
      <c r="Z348" s="40"/>
      <c r="AA348" s="40"/>
    </row>
    <row r="349" spans="1:27" ht="18" customHeight="1" x14ac:dyDescent="0.3">
      <c r="A349" s="1">
        <v>2019</v>
      </c>
      <c r="B349" s="1">
        <v>661</v>
      </c>
      <c r="C349" s="2" t="s">
        <v>5538</v>
      </c>
      <c r="D349" s="1" t="s">
        <v>59</v>
      </c>
      <c r="E349" s="3">
        <f>IFERROR(MIN(PI_Bidders),0)</f>
        <v>320</v>
      </c>
      <c r="F349" s="3">
        <f>IFERROR(MAX(PI_Bidders),0)</f>
        <v>365.5</v>
      </c>
      <c r="G349" s="3">
        <f>IFERROR(AVERAGE(PI_Bidders),0)</f>
        <v>342.75</v>
      </c>
      <c r="H349" s="40" t="str">
        <f>tbl_PI[[#This Row],[Item '#]]&amp;"     "&amp;tbl_PI[[#This Row],[Description]]&amp;"     ("&amp;tbl_PI[[#This Row],[Unit]]&amp;")"</f>
        <v>661     General Landscaping - Understory Trees     (EA)</v>
      </c>
      <c r="I349" s="40"/>
      <c r="J349" s="40"/>
      <c r="K349" s="40"/>
      <c r="L349" s="40"/>
      <c r="M349" s="40"/>
      <c r="N349" s="40"/>
      <c r="O349" s="40"/>
      <c r="P349" s="40">
        <v>320</v>
      </c>
      <c r="Q349" s="40">
        <v>365.5</v>
      </c>
      <c r="R349" s="40"/>
      <c r="S349" s="40"/>
      <c r="T349" s="40"/>
      <c r="U349" s="40"/>
      <c r="V349" s="40"/>
      <c r="W349" s="40"/>
      <c r="X349" s="40"/>
      <c r="Y349" s="40"/>
      <c r="Z349" s="40"/>
      <c r="AA349" s="40"/>
    </row>
    <row r="350" spans="1:27" ht="18" customHeight="1" x14ac:dyDescent="0.3">
      <c r="A350" s="1">
        <v>2019</v>
      </c>
      <c r="B350" s="1">
        <v>661</v>
      </c>
      <c r="C350" s="2" t="s">
        <v>6160</v>
      </c>
      <c r="D350" s="1" t="s">
        <v>59</v>
      </c>
      <c r="E350" s="3">
        <f>IFERROR(MIN(PI_Bidders),0)</f>
        <v>66</v>
      </c>
      <c r="F350" s="3">
        <f>IFERROR(MAX(PI_Bidders),0)</f>
        <v>68</v>
      </c>
      <c r="G350" s="3">
        <f>IFERROR(AVERAGE(PI_Bidders),0)</f>
        <v>67</v>
      </c>
      <c r="H350" s="40" t="str">
        <f>tbl_PI[[#This Row],[Item '#]]&amp;"     "&amp;tbl_PI[[#This Row],[Description]]&amp;"     ("&amp;tbl_PI[[#This Row],[Unit]]&amp;")"</f>
        <v>661     RV Campsite Landscaping - American Black Elderberry     (EA)</v>
      </c>
      <c r="I350" s="40"/>
      <c r="J350" s="40"/>
      <c r="K350" s="40"/>
      <c r="L350" s="40"/>
      <c r="M350" s="40"/>
      <c r="N350" s="40"/>
      <c r="O350" s="40"/>
      <c r="P350" s="40">
        <v>68</v>
      </c>
      <c r="Q350" s="40">
        <v>66</v>
      </c>
      <c r="R350" s="40"/>
      <c r="S350" s="40"/>
      <c r="T350" s="40"/>
      <c r="U350" s="40"/>
      <c r="V350" s="40"/>
      <c r="W350" s="40"/>
      <c r="X350" s="40"/>
      <c r="Y350" s="40"/>
      <c r="Z350" s="40"/>
      <c r="AA350" s="40"/>
    </row>
    <row r="351" spans="1:27" ht="18" customHeight="1" x14ac:dyDescent="0.3">
      <c r="A351" s="1">
        <v>2019</v>
      </c>
      <c r="B351" s="1">
        <v>661</v>
      </c>
      <c r="C351" s="2" t="s">
        <v>6161</v>
      </c>
      <c r="D351" s="1" t="s">
        <v>59</v>
      </c>
      <c r="E351" s="3">
        <f>IFERROR(MIN(PI_Bidders),0)</f>
        <v>55</v>
      </c>
      <c r="F351" s="3">
        <f>IFERROR(MAX(PI_Bidders),0)</f>
        <v>57</v>
      </c>
      <c r="G351" s="3">
        <f>IFERROR(AVERAGE(PI_Bidders),0)</f>
        <v>56</v>
      </c>
      <c r="H351" s="40" t="str">
        <f>tbl_PI[[#This Row],[Item '#]]&amp;"     "&amp;tbl_PI[[#This Row],[Description]]&amp;"     ("&amp;tbl_PI[[#This Row],[Unit]]&amp;")"</f>
        <v>661     RV Campsite Landscaping -     Maple Leaf Viburnum Shrub     (EA)</v>
      </c>
      <c r="I351" s="40"/>
      <c r="J351" s="40"/>
      <c r="K351" s="40"/>
      <c r="L351" s="40"/>
      <c r="M351" s="40"/>
      <c r="N351" s="40"/>
      <c r="O351" s="40"/>
      <c r="P351" s="40">
        <v>57</v>
      </c>
      <c r="Q351" s="40">
        <v>55</v>
      </c>
      <c r="R351" s="40"/>
      <c r="S351" s="40"/>
      <c r="T351" s="40"/>
      <c r="U351" s="40"/>
      <c r="V351" s="40"/>
      <c r="W351" s="40"/>
      <c r="X351" s="40"/>
      <c r="Y351" s="40"/>
      <c r="Z351" s="40"/>
      <c r="AA351" s="40"/>
    </row>
    <row r="352" spans="1:27" ht="18" customHeight="1" x14ac:dyDescent="0.3">
      <c r="A352" s="1">
        <v>2019</v>
      </c>
      <c r="B352" s="1">
        <v>661</v>
      </c>
      <c r="C352" s="2" t="s">
        <v>6162</v>
      </c>
      <c r="D352" s="1" t="s">
        <v>59</v>
      </c>
      <c r="E352" s="3">
        <f>IFERROR(MIN(PI_Bidders),0)</f>
        <v>62.5</v>
      </c>
      <c r="F352" s="3">
        <f>IFERROR(MAX(PI_Bidders),0)</f>
        <v>65</v>
      </c>
      <c r="G352" s="3">
        <f>IFERROR(AVERAGE(PI_Bidders),0)</f>
        <v>63.75</v>
      </c>
      <c r="H352" s="40" t="str">
        <f>tbl_PI[[#This Row],[Item '#]]&amp;"     "&amp;tbl_PI[[#This Row],[Description]]&amp;"     ("&amp;tbl_PI[[#This Row],[Unit]]&amp;")"</f>
        <v>661     RV Campsite Landscaping -  Northern Spicebush     (EA)</v>
      </c>
      <c r="I352" s="40"/>
      <c r="J352" s="40"/>
      <c r="K352" s="40"/>
      <c r="L352" s="40"/>
      <c r="M352" s="40"/>
      <c r="N352" s="40"/>
      <c r="O352" s="40"/>
      <c r="P352" s="40">
        <v>65</v>
      </c>
      <c r="Q352" s="40">
        <v>62.5</v>
      </c>
      <c r="R352" s="40"/>
      <c r="S352" s="40"/>
      <c r="T352" s="40"/>
      <c r="U352" s="40"/>
      <c r="V352" s="40"/>
      <c r="W352" s="40"/>
      <c r="X352" s="40"/>
      <c r="Y352" s="40"/>
      <c r="Z352" s="40"/>
      <c r="AA352" s="40"/>
    </row>
    <row r="353" spans="1:27" ht="18" customHeight="1" x14ac:dyDescent="0.3">
      <c r="A353" s="1">
        <v>2019</v>
      </c>
      <c r="B353" s="1">
        <v>661</v>
      </c>
      <c r="C353" s="2" t="s">
        <v>6163</v>
      </c>
      <c r="D353" s="1" t="s">
        <v>59</v>
      </c>
      <c r="E353" s="3">
        <f>IFERROR(MIN(PI_Bidders),0)</f>
        <v>62.5</v>
      </c>
      <c r="F353" s="3">
        <f>IFERROR(MAX(PI_Bidders),0)</f>
        <v>65</v>
      </c>
      <c r="G353" s="3">
        <f>IFERROR(AVERAGE(PI_Bidders),0)</f>
        <v>63.75</v>
      </c>
      <c r="H353" s="40" t="str">
        <f>tbl_PI[[#This Row],[Item '#]]&amp;"     "&amp;tbl_PI[[#This Row],[Description]]&amp;"     ("&amp;tbl_PI[[#This Row],[Unit]]&amp;")"</f>
        <v>661     RV Campsite Landscaping -   Oakleaf Hydrangea     (EA)</v>
      </c>
      <c r="I353" s="40"/>
      <c r="J353" s="40"/>
      <c r="K353" s="40"/>
      <c r="L353" s="40"/>
      <c r="M353" s="40"/>
      <c r="N353" s="40"/>
      <c r="O353" s="40"/>
      <c r="P353" s="40">
        <v>65</v>
      </c>
      <c r="Q353" s="40">
        <v>62.5</v>
      </c>
      <c r="R353" s="40"/>
      <c r="S353" s="40"/>
      <c r="T353" s="40"/>
      <c r="U353" s="40"/>
      <c r="V353" s="40"/>
      <c r="W353" s="40"/>
      <c r="X353" s="40"/>
      <c r="Y353" s="40"/>
      <c r="Z353" s="40"/>
      <c r="AA353" s="40"/>
    </row>
    <row r="354" spans="1:27" ht="18" customHeight="1" x14ac:dyDescent="0.3">
      <c r="A354" s="1">
        <v>2019</v>
      </c>
      <c r="B354" s="1">
        <v>661</v>
      </c>
      <c r="C354" s="2" t="s">
        <v>6164</v>
      </c>
      <c r="D354" s="1" t="s">
        <v>59</v>
      </c>
      <c r="E354" s="3">
        <f>IFERROR(MIN(PI_Bidders),0)</f>
        <v>40.5</v>
      </c>
      <c r="F354" s="3">
        <f>IFERROR(MAX(PI_Bidders),0)</f>
        <v>42</v>
      </c>
      <c r="G354" s="3">
        <f>IFERROR(AVERAGE(PI_Bidders),0)</f>
        <v>41.25</v>
      </c>
      <c r="H354" s="40" t="str">
        <f>tbl_PI[[#This Row],[Item '#]]&amp;"     "&amp;tbl_PI[[#This Row],[Description]]&amp;"     ("&amp;tbl_PI[[#This Row],[Unit]]&amp;")"</f>
        <v>661     RV Campsite Landscaping -       Rose of Sharon     (EA)</v>
      </c>
      <c r="I354" s="40"/>
      <c r="J354" s="40"/>
      <c r="K354" s="40"/>
      <c r="L354" s="40"/>
      <c r="M354" s="40"/>
      <c r="N354" s="40"/>
      <c r="O354" s="40"/>
      <c r="P354" s="40">
        <v>42</v>
      </c>
      <c r="Q354" s="40">
        <v>40.5</v>
      </c>
      <c r="R354" s="40"/>
      <c r="S354" s="40"/>
      <c r="T354" s="40"/>
      <c r="U354" s="40"/>
      <c r="V354" s="40"/>
      <c r="W354" s="40"/>
      <c r="X354" s="40"/>
      <c r="Y354" s="40"/>
      <c r="Z354" s="40"/>
      <c r="AA354" s="40"/>
    </row>
    <row r="355" spans="1:27" ht="18" customHeight="1" x14ac:dyDescent="0.3">
      <c r="A355" s="1">
        <v>2019</v>
      </c>
      <c r="B355" s="1">
        <v>661</v>
      </c>
      <c r="C355" s="2" t="s">
        <v>6165</v>
      </c>
      <c r="D355" s="1" t="s">
        <v>59</v>
      </c>
      <c r="E355" s="3">
        <f>IFERROR(MIN(PI_Bidders),0)</f>
        <v>48</v>
      </c>
      <c r="F355" s="3">
        <f>IFERROR(MAX(PI_Bidders),0)</f>
        <v>50</v>
      </c>
      <c r="G355" s="3">
        <f>IFERROR(AVERAGE(PI_Bidders),0)</f>
        <v>49</v>
      </c>
      <c r="H355" s="40" t="str">
        <f>tbl_PI[[#This Row],[Item '#]]&amp;"     "&amp;tbl_PI[[#This Row],[Description]]&amp;"     ("&amp;tbl_PI[[#This Row],[Unit]]&amp;")"</f>
        <v>661     RV Campsite Landscaping - Summersweet     (EA)</v>
      </c>
      <c r="I355" s="40"/>
      <c r="J355" s="40"/>
      <c r="K355" s="40"/>
      <c r="L355" s="40"/>
      <c r="M355" s="40"/>
      <c r="N355" s="40"/>
      <c r="O355" s="40"/>
      <c r="P355" s="40">
        <v>50</v>
      </c>
      <c r="Q355" s="40">
        <v>48</v>
      </c>
      <c r="R355" s="40"/>
      <c r="S355" s="40"/>
      <c r="T355" s="40"/>
      <c r="U355" s="40"/>
      <c r="V355" s="40"/>
      <c r="W355" s="40"/>
      <c r="X355" s="40"/>
      <c r="Y355" s="40"/>
      <c r="Z355" s="40"/>
      <c r="AA355" s="40"/>
    </row>
    <row r="356" spans="1:27" ht="18" customHeight="1" x14ac:dyDescent="0.3">
      <c r="A356" s="1">
        <v>2019</v>
      </c>
      <c r="B356" s="1">
        <v>661</v>
      </c>
      <c r="C356" s="2" t="s">
        <v>6166</v>
      </c>
      <c r="D356" s="1" t="s">
        <v>59</v>
      </c>
      <c r="E356" s="3">
        <f>IFERROR(MIN(PI_Bidders),0)</f>
        <v>52.5</v>
      </c>
      <c r="F356" s="3">
        <f>IFERROR(MAX(PI_Bidders),0)</f>
        <v>55</v>
      </c>
      <c r="G356" s="3">
        <f>IFERROR(AVERAGE(PI_Bidders),0)</f>
        <v>53.75</v>
      </c>
      <c r="H356" s="40" t="str">
        <f>tbl_PI[[#This Row],[Item '#]]&amp;"     "&amp;tbl_PI[[#This Row],[Description]]&amp;"     ("&amp;tbl_PI[[#This Row],[Unit]]&amp;")"</f>
        <v>661     RV Campsite Landscaping -   Tatarian Dogwood     (EA)</v>
      </c>
      <c r="I356" s="40"/>
      <c r="J356" s="40"/>
      <c r="K356" s="40"/>
      <c r="L356" s="40"/>
      <c r="M356" s="40"/>
      <c r="N356" s="40"/>
      <c r="O356" s="40"/>
      <c r="P356" s="40">
        <v>55</v>
      </c>
      <c r="Q356" s="40">
        <v>52.5</v>
      </c>
      <c r="R356" s="40"/>
      <c r="S356" s="40"/>
      <c r="T356" s="40"/>
      <c r="U356" s="40"/>
      <c r="V356" s="40"/>
      <c r="W356" s="40"/>
      <c r="X356" s="40"/>
      <c r="Y356" s="40"/>
      <c r="Z356" s="40"/>
      <c r="AA356" s="40"/>
    </row>
    <row r="357" spans="1:27" ht="18" customHeight="1" x14ac:dyDescent="0.3">
      <c r="A357" s="1">
        <v>2019</v>
      </c>
      <c r="B357" s="1" t="s">
        <v>75</v>
      </c>
      <c r="C357" s="2" t="s">
        <v>8490</v>
      </c>
      <c r="D357" s="1" t="s">
        <v>14</v>
      </c>
      <c r="E357" s="3">
        <f>IFERROR(MIN(PI_Bidders),0)</f>
        <v>85</v>
      </c>
      <c r="F357" s="3">
        <f>IFERROR(MAX(PI_Bidders),0)</f>
        <v>120</v>
      </c>
      <c r="G357" s="3">
        <f>IFERROR(AVERAGE(PI_Bidders),0)</f>
        <v>102.5</v>
      </c>
      <c r="H357" s="40" t="str">
        <f>tbl_PI[[#This Row],[Item '#]]&amp;"     "&amp;tbl_PI[[#This Row],[Description]]&amp;"     ("&amp;tbl_PI[[#This Row],[Unit]]&amp;")"</f>
        <v>SPEC     Playround surface - gravel base, 6" thickness compacted 57's     (CY)</v>
      </c>
      <c r="I357" s="40"/>
      <c r="J357" s="40"/>
      <c r="K357" s="40"/>
      <c r="L357" s="40"/>
      <c r="M357" s="40"/>
      <c r="N357" s="40"/>
      <c r="O357" s="40"/>
      <c r="P357" s="40">
        <v>120</v>
      </c>
      <c r="Q357" s="40">
        <v>85</v>
      </c>
      <c r="R357" s="40"/>
      <c r="S357" s="40"/>
      <c r="T357" s="40"/>
      <c r="U357" s="40"/>
      <c r="V357" s="40"/>
      <c r="W357" s="40"/>
      <c r="X357" s="40"/>
      <c r="Y357" s="40"/>
      <c r="Z357" s="40"/>
      <c r="AA357" s="40"/>
    </row>
    <row r="358" spans="1:27" ht="18" customHeight="1" x14ac:dyDescent="0.3">
      <c r="A358" s="1">
        <v>2019</v>
      </c>
      <c r="B358" s="1" t="s">
        <v>75</v>
      </c>
      <c r="C358" s="2" t="s">
        <v>8491</v>
      </c>
      <c r="D358" s="1" t="s">
        <v>12</v>
      </c>
      <c r="E358" s="3">
        <f>IFERROR(MIN(PI_Bidders),0)</f>
        <v>27</v>
      </c>
      <c r="F358" s="3">
        <f>IFERROR(MAX(PI_Bidders),0)</f>
        <v>29</v>
      </c>
      <c r="G358" s="3">
        <f>IFERROR(AVERAGE(PI_Bidders),0)</f>
        <v>28</v>
      </c>
      <c r="H358" s="40" t="str">
        <f>tbl_PI[[#This Row],[Item '#]]&amp;"     "&amp;tbl_PI[[#This Row],[Description]]&amp;"     ("&amp;tbl_PI[[#This Row],[Unit]]&amp;")"</f>
        <v>SPEC     ODOT TYPE 2A CURB (Playground)     (LF)</v>
      </c>
      <c r="I358" s="40"/>
      <c r="J358" s="40"/>
      <c r="K358" s="40"/>
      <c r="L358" s="40"/>
      <c r="M358" s="40"/>
      <c r="N358" s="40"/>
      <c r="O358" s="40"/>
      <c r="P358" s="40">
        <v>27</v>
      </c>
      <c r="Q358" s="40">
        <v>29</v>
      </c>
      <c r="R358" s="40"/>
      <c r="S358" s="40"/>
      <c r="T358" s="40"/>
      <c r="U358" s="40"/>
      <c r="V358" s="40"/>
      <c r="W358" s="40"/>
      <c r="X358" s="40"/>
      <c r="Y358" s="40"/>
      <c r="Z358" s="40"/>
      <c r="AA358" s="40"/>
    </row>
    <row r="359" spans="1:27" ht="18" customHeight="1" x14ac:dyDescent="0.3">
      <c r="A359" s="1">
        <v>2019</v>
      </c>
      <c r="B359" s="1" t="s">
        <v>75</v>
      </c>
      <c r="C359" s="2" t="s">
        <v>8492</v>
      </c>
      <c r="D359" s="1" t="s">
        <v>12</v>
      </c>
      <c r="E359" s="3">
        <f>IFERROR(MIN(PI_Bidders),0)</f>
        <v>20</v>
      </c>
      <c r="F359" s="3">
        <f>IFERROR(MAX(PI_Bidders),0)</f>
        <v>38</v>
      </c>
      <c r="G359" s="3">
        <f>IFERROR(AVERAGE(PI_Bidders),0)</f>
        <v>29</v>
      </c>
      <c r="H359" s="40" t="str">
        <f>tbl_PI[[#This Row],[Item '#]]&amp;"     "&amp;tbl_PI[[#This Row],[Description]]&amp;"     ("&amp;tbl_PI[[#This Row],[Unit]]&amp;")"</f>
        <v>SPEC     ODOT TYPE 6 CURB (Dump Station area and gravel lot)     (LF)</v>
      </c>
      <c r="I359" s="40"/>
      <c r="J359" s="40"/>
      <c r="K359" s="40"/>
      <c r="L359" s="40"/>
      <c r="M359" s="40"/>
      <c r="N359" s="40"/>
      <c r="O359" s="40"/>
      <c r="P359" s="40">
        <v>38</v>
      </c>
      <c r="Q359" s="40">
        <v>20</v>
      </c>
      <c r="R359" s="40"/>
      <c r="S359" s="40"/>
      <c r="T359" s="40"/>
      <c r="U359" s="40"/>
      <c r="V359" s="40"/>
      <c r="W359" s="40"/>
      <c r="X359" s="40"/>
      <c r="Y359" s="40"/>
      <c r="Z359" s="40"/>
      <c r="AA359" s="40"/>
    </row>
    <row r="360" spans="1:27" ht="18" customHeight="1" x14ac:dyDescent="0.3">
      <c r="A360" s="1">
        <v>2019</v>
      </c>
      <c r="B360" s="1" t="s">
        <v>75</v>
      </c>
      <c r="C360" s="2" t="s">
        <v>8493</v>
      </c>
      <c r="D360" s="1" t="s">
        <v>14</v>
      </c>
      <c r="E360" s="3">
        <f>IFERROR(MIN(PI_Bidders),0)</f>
        <v>683.5</v>
      </c>
      <c r="F360" s="3">
        <f>IFERROR(MAX(PI_Bidders),0)</f>
        <v>1700</v>
      </c>
      <c r="G360" s="3">
        <f>IFERROR(AVERAGE(PI_Bidders),0)</f>
        <v>1191.75</v>
      </c>
      <c r="H360" s="40" t="str">
        <f>tbl_PI[[#This Row],[Item '#]]&amp;"     "&amp;tbl_PI[[#This Row],[Description]]&amp;"     ("&amp;tbl_PI[[#This Row],[Unit]]&amp;")"</f>
        <v>SPEC     Class QC1 concrete - Trash Enclosure &amp; reinforcing     (CY)</v>
      </c>
      <c r="I360" s="40"/>
      <c r="J360" s="40"/>
      <c r="K360" s="40"/>
      <c r="L360" s="40"/>
      <c r="M360" s="40"/>
      <c r="N360" s="40"/>
      <c r="O360" s="40"/>
      <c r="P360" s="40">
        <v>1700</v>
      </c>
      <c r="Q360" s="40">
        <v>683.5</v>
      </c>
      <c r="R360" s="40"/>
      <c r="S360" s="40"/>
      <c r="T360" s="40"/>
      <c r="U360" s="40"/>
      <c r="V360" s="40"/>
      <c r="W360" s="40"/>
      <c r="X360" s="40"/>
      <c r="Y360" s="40"/>
      <c r="Z360" s="40"/>
      <c r="AA360" s="40"/>
    </row>
    <row r="361" spans="1:27" ht="18" customHeight="1" x14ac:dyDescent="0.3">
      <c r="A361" s="1">
        <v>2019</v>
      </c>
      <c r="B361" s="1" t="s">
        <v>75</v>
      </c>
      <c r="C361" s="2" t="s">
        <v>8494</v>
      </c>
      <c r="D361" s="1" t="s">
        <v>12</v>
      </c>
      <c r="E361" s="3">
        <f>IFERROR(MIN(PI_Bidders),0)</f>
        <v>240</v>
      </c>
      <c r="F361" s="3">
        <f>IFERROR(MAX(PI_Bidders),0)</f>
        <v>430</v>
      </c>
      <c r="G361" s="3">
        <f>IFERROR(AVERAGE(PI_Bidders),0)</f>
        <v>335</v>
      </c>
      <c r="H361" s="40" t="str">
        <f>tbl_PI[[#This Row],[Item '#]]&amp;"     "&amp;tbl_PI[[#This Row],[Description]]&amp;"     ("&amp;tbl_PI[[#This Row],[Unit]]&amp;")"</f>
        <v>SPEC     Trash Enclosure Gate/Fence     (LF)</v>
      </c>
      <c r="I361" s="40"/>
      <c r="J361" s="40"/>
      <c r="K361" s="40"/>
      <c r="L361" s="40"/>
      <c r="M361" s="40"/>
      <c r="N361" s="40"/>
      <c r="O361" s="40"/>
      <c r="P361" s="40">
        <v>430</v>
      </c>
      <c r="Q361" s="40">
        <v>240</v>
      </c>
      <c r="R361" s="40"/>
      <c r="S361" s="40"/>
      <c r="T361" s="40"/>
      <c r="U361" s="40"/>
      <c r="V361" s="40"/>
      <c r="W361" s="40"/>
      <c r="X361" s="40"/>
      <c r="Y361" s="40"/>
      <c r="Z361" s="40"/>
      <c r="AA361" s="40"/>
    </row>
    <row r="362" spans="1:27" ht="18" customHeight="1" x14ac:dyDescent="0.3">
      <c r="A362" s="1">
        <v>2019</v>
      </c>
      <c r="B362" s="1" t="s">
        <v>75</v>
      </c>
      <c r="C362" s="2" t="s">
        <v>8495</v>
      </c>
      <c r="D362" s="1" t="s">
        <v>59</v>
      </c>
      <c r="E362" s="3">
        <f>IFERROR(MIN(PI_Bidders),0)</f>
        <v>750</v>
      </c>
      <c r="F362" s="3">
        <f>IFERROR(MAX(PI_Bidders),0)</f>
        <v>1045.5</v>
      </c>
      <c r="G362" s="3">
        <f>IFERROR(AVERAGE(PI_Bidders),0)</f>
        <v>897.75</v>
      </c>
      <c r="H362" s="40" t="str">
        <f>tbl_PI[[#This Row],[Item '#]]&amp;"     "&amp;tbl_PI[[#This Row],[Description]]&amp;"     ("&amp;tbl_PI[[#This Row],[Unit]]&amp;")"</f>
        <v>SPEC     6" DIA Schedule 80 steel bollard fill solid with concrete     (EA)</v>
      </c>
      <c r="I362" s="40"/>
      <c r="J362" s="40"/>
      <c r="K362" s="40"/>
      <c r="L362" s="40"/>
      <c r="M362" s="40"/>
      <c r="N362" s="40"/>
      <c r="O362" s="40"/>
      <c r="P362" s="40">
        <v>750</v>
      </c>
      <c r="Q362" s="40">
        <v>1045.5</v>
      </c>
      <c r="R362" s="40"/>
      <c r="S362" s="40"/>
      <c r="T362" s="40"/>
      <c r="U362" s="40"/>
      <c r="V362" s="40"/>
      <c r="W362" s="40"/>
      <c r="X362" s="40"/>
      <c r="Y362" s="40"/>
      <c r="Z362" s="40"/>
      <c r="AA362" s="40"/>
    </row>
    <row r="363" spans="1:27" ht="18" customHeight="1" x14ac:dyDescent="0.3">
      <c r="A363" s="1">
        <v>2019</v>
      </c>
      <c r="B363" s="1" t="s">
        <v>75</v>
      </c>
      <c r="C363" s="2" t="s">
        <v>8496</v>
      </c>
      <c r="D363" s="1" t="s">
        <v>12</v>
      </c>
      <c r="E363" s="3">
        <f>IFERROR(MIN(PI_Bidders),0)</f>
        <v>7.5</v>
      </c>
      <c r="F363" s="3">
        <f>IFERROR(MAX(PI_Bidders),0)</f>
        <v>7.8</v>
      </c>
      <c r="G363" s="3">
        <f>IFERROR(AVERAGE(PI_Bidders),0)</f>
        <v>7.65</v>
      </c>
      <c r="H363" s="40" t="str">
        <f>tbl_PI[[#This Row],[Item '#]]&amp;"     "&amp;tbl_PI[[#This Row],[Description]]&amp;"     ("&amp;tbl_PI[[#This Row],[Unit]]&amp;")"</f>
        <v>SPEC     Trenching     (LF)</v>
      </c>
      <c r="I363" s="40"/>
      <c r="J363" s="40"/>
      <c r="K363" s="40"/>
      <c r="L363" s="40"/>
      <c r="M363" s="40"/>
      <c r="N363" s="40"/>
      <c r="O363" s="40"/>
      <c r="P363" s="40">
        <v>7.8</v>
      </c>
      <c r="Q363" s="40">
        <v>7.5</v>
      </c>
      <c r="R363" s="40"/>
      <c r="S363" s="40"/>
      <c r="T363" s="40"/>
      <c r="U363" s="40"/>
      <c r="V363" s="40"/>
      <c r="W363" s="40"/>
      <c r="X363" s="40"/>
      <c r="Y363" s="40"/>
      <c r="Z363" s="40"/>
      <c r="AA363" s="40"/>
    </row>
    <row r="364" spans="1:27" ht="18" customHeight="1" x14ac:dyDescent="0.3">
      <c r="A364" s="1">
        <v>2019</v>
      </c>
      <c r="B364" s="1" t="s">
        <v>75</v>
      </c>
      <c r="C364" s="2" t="s">
        <v>8497</v>
      </c>
      <c r="D364" s="1" t="s">
        <v>12</v>
      </c>
      <c r="E364" s="3">
        <f>IFERROR(MIN(PI_Bidders),0)</f>
        <v>12.5</v>
      </c>
      <c r="F364" s="3">
        <f>IFERROR(MAX(PI_Bidders),0)</f>
        <v>13</v>
      </c>
      <c r="G364" s="3">
        <f>IFERROR(AVERAGE(PI_Bidders),0)</f>
        <v>12.75</v>
      </c>
      <c r="H364" s="40" t="str">
        <f>tbl_PI[[#This Row],[Item '#]]&amp;"     "&amp;tbl_PI[[#This Row],[Description]]&amp;"     ("&amp;tbl_PI[[#This Row],[Unit]]&amp;")"</f>
        <v>SPEC     Trenching w/ premium backfill (under pavement)     (LF)</v>
      </c>
      <c r="I364" s="40"/>
      <c r="J364" s="40"/>
      <c r="K364" s="40"/>
      <c r="L364" s="40"/>
      <c r="M364" s="40"/>
      <c r="N364" s="40"/>
      <c r="O364" s="40"/>
      <c r="P364" s="40">
        <v>13</v>
      </c>
      <c r="Q364" s="40">
        <v>12.5</v>
      </c>
      <c r="R364" s="40"/>
      <c r="S364" s="40"/>
      <c r="T364" s="40"/>
      <c r="U364" s="40"/>
      <c r="V364" s="40"/>
      <c r="W364" s="40"/>
      <c r="X364" s="40"/>
      <c r="Y364" s="40"/>
      <c r="Z364" s="40"/>
      <c r="AA364" s="40"/>
    </row>
    <row r="365" spans="1:27" ht="18" customHeight="1" x14ac:dyDescent="0.3">
      <c r="A365" s="1">
        <v>2019</v>
      </c>
      <c r="B365" s="1" t="s">
        <v>75</v>
      </c>
      <c r="C365" s="2" t="s">
        <v>6182</v>
      </c>
      <c r="D365" s="1" t="s">
        <v>12</v>
      </c>
      <c r="E365" s="3">
        <f>IFERROR(MIN(PI_Bidders),0)</f>
        <v>2.5</v>
      </c>
      <c r="F365" s="3">
        <f>IFERROR(MAX(PI_Bidders),0)</f>
        <v>2.5</v>
      </c>
      <c r="G365" s="3">
        <f>IFERROR(AVERAGE(PI_Bidders),0)</f>
        <v>2.5</v>
      </c>
      <c r="H365" s="40" t="str">
        <f>tbl_PI[[#This Row],[Item '#]]&amp;"     "&amp;tbl_PI[[#This Row],[Description]]&amp;"     ("&amp;tbl_PI[[#This Row],[Unit]]&amp;")"</f>
        <v>SPEC     2" SCHEDULE 40 PVC CONDUIT     (LF)</v>
      </c>
      <c r="I365" s="40"/>
      <c r="J365" s="40"/>
      <c r="K365" s="40"/>
      <c r="L365" s="40"/>
      <c r="M365" s="40"/>
      <c r="N365" s="40"/>
      <c r="O365" s="40"/>
      <c r="P365" s="40">
        <v>2.5</v>
      </c>
      <c r="Q365" s="40">
        <v>2.5</v>
      </c>
      <c r="R365" s="40"/>
      <c r="S365" s="40"/>
      <c r="T365" s="40"/>
      <c r="U365" s="40"/>
      <c r="V365" s="40"/>
      <c r="W365" s="40"/>
      <c r="X365" s="40"/>
      <c r="Y365" s="40"/>
      <c r="Z365" s="40"/>
      <c r="AA365" s="40"/>
    </row>
    <row r="366" spans="1:27" ht="18" customHeight="1" x14ac:dyDescent="0.3">
      <c r="A366" s="1">
        <v>2019</v>
      </c>
      <c r="B366" s="1" t="s">
        <v>75</v>
      </c>
      <c r="C366" s="2" t="s">
        <v>6185</v>
      </c>
      <c r="D366" s="1" t="s">
        <v>12</v>
      </c>
      <c r="E366" s="3">
        <f>IFERROR(MIN(PI_Bidders),0)</f>
        <v>5</v>
      </c>
      <c r="F366" s="3">
        <f>IFERROR(MAX(PI_Bidders),0)</f>
        <v>5</v>
      </c>
      <c r="G366" s="3">
        <f>IFERROR(AVERAGE(PI_Bidders),0)</f>
        <v>5</v>
      </c>
      <c r="H366" s="40" t="str">
        <f>tbl_PI[[#This Row],[Item '#]]&amp;"     "&amp;tbl_PI[[#This Row],[Description]]&amp;"     ("&amp;tbl_PI[[#This Row],[Unit]]&amp;")"</f>
        <v>SPEC     #4/0 COPPER CONDUCTOR     (LF)</v>
      </c>
      <c r="I366" s="40"/>
      <c r="J366" s="40"/>
      <c r="K366" s="40"/>
      <c r="L366" s="40"/>
      <c r="M366" s="40"/>
      <c r="N366" s="40"/>
      <c r="O366" s="40"/>
      <c r="P366" s="40">
        <v>5</v>
      </c>
      <c r="Q366" s="40">
        <v>5</v>
      </c>
      <c r="R366" s="40"/>
      <c r="S366" s="40"/>
      <c r="T366" s="40"/>
      <c r="U366" s="40"/>
      <c r="V366" s="40"/>
      <c r="W366" s="40"/>
      <c r="X366" s="40"/>
      <c r="Y366" s="40"/>
      <c r="Z366" s="40"/>
      <c r="AA366" s="40"/>
    </row>
    <row r="367" spans="1:27" ht="18" customHeight="1" x14ac:dyDescent="0.3">
      <c r="A367" s="1">
        <v>2019</v>
      </c>
      <c r="B367" s="1" t="s">
        <v>75</v>
      </c>
      <c r="C367" s="2" t="s">
        <v>6186</v>
      </c>
      <c r="D367" s="1" t="s">
        <v>12</v>
      </c>
      <c r="E367" s="3">
        <f>IFERROR(MIN(PI_Bidders),0)</f>
        <v>4</v>
      </c>
      <c r="F367" s="3">
        <f>IFERROR(MAX(PI_Bidders),0)</f>
        <v>4.25</v>
      </c>
      <c r="G367" s="3">
        <f>IFERROR(AVERAGE(PI_Bidders),0)</f>
        <v>4.125</v>
      </c>
      <c r="H367" s="40" t="str">
        <f>tbl_PI[[#This Row],[Item '#]]&amp;"     "&amp;tbl_PI[[#This Row],[Description]]&amp;"     ("&amp;tbl_PI[[#This Row],[Unit]]&amp;")"</f>
        <v>SPEC     #3/0 COPPER CONDUCTOR     (LF)</v>
      </c>
      <c r="I367" s="40"/>
      <c r="J367" s="40"/>
      <c r="K367" s="40"/>
      <c r="L367" s="40"/>
      <c r="M367" s="40"/>
      <c r="N367" s="40"/>
      <c r="O367" s="40"/>
      <c r="P367" s="40">
        <v>4.25</v>
      </c>
      <c r="Q367" s="40">
        <v>4</v>
      </c>
      <c r="R367" s="40"/>
      <c r="S367" s="40"/>
      <c r="T367" s="40"/>
      <c r="U367" s="40"/>
      <c r="V367" s="40"/>
      <c r="W367" s="40"/>
      <c r="X367" s="40"/>
      <c r="Y367" s="40"/>
      <c r="Z367" s="40"/>
      <c r="AA367" s="40"/>
    </row>
    <row r="368" spans="1:27" ht="18" customHeight="1" x14ac:dyDescent="0.3">
      <c r="A368" s="1">
        <v>2019</v>
      </c>
      <c r="B368" s="1" t="s">
        <v>75</v>
      </c>
      <c r="C368" s="2" t="s">
        <v>6188</v>
      </c>
      <c r="D368" s="1" t="s">
        <v>12</v>
      </c>
      <c r="E368" s="3">
        <f>IFERROR(MIN(PI_Bidders),0)</f>
        <v>4</v>
      </c>
      <c r="F368" s="3">
        <f>IFERROR(MAX(PI_Bidders),0)</f>
        <v>4.1500000000000004</v>
      </c>
      <c r="G368" s="3">
        <f>IFERROR(AVERAGE(PI_Bidders),0)</f>
        <v>4.0750000000000002</v>
      </c>
      <c r="H368" s="40" t="str">
        <f>tbl_PI[[#This Row],[Item '#]]&amp;"     "&amp;tbl_PI[[#This Row],[Description]]&amp;"     ("&amp;tbl_PI[[#This Row],[Unit]]&amp;")"</f>
        <v>SPEC     #1/0 COPPER CONDUCTOR     (LF)</v>
      </c>
      <c r="I368" s="40"/>
      <c r="J368" s="40"/>
      <c r="K368" s="40"/>
      <c r="L368" s="40"/>
      <c r="M368" s="40"/>
      <c r="N368" s="40"/>
      <c r="O368" s="40"/>
      <c r="P368" s="40">
        <v>4.1500000000000004</v>
      </c>
      <c r="Q368" s="40">
        <v>4</v>
      </c>
      <c r="R368" s="40"/>
      <c r="S368" s="40"/>
      <c r="T368" s="40"/>
      <c r="U368" s="40"/>
      <c r="V368" s="40"/>
      <c r="W368" s="40"/>
      <c r="X368" s="40"/>
      <c r="Y368" s="40"/>
      <c r="Z368" s="40"/>
      <c r="AA368" s="40"/>
    </row>
    <row r="369" spans="1:27" ht="18" customHeight="1" x14ac:dyDescent="0.3">
      <c r="A369" s="1">
        <v>2019</v>
      </c>
      <c r="B369" s="1" t="s">
        <v>75</v>
      </c>
      <c r="C369" s="2" t="s">
        <v>6189</v>
      </c>
      <c r="D369" s="1" t="s">
        <v>12</v>
      </c>
      <c r="E369" s="3">
        <f>IFERROR(MIN(PI_Bidders),0)</f>
        <v>1.5</v>
      </c>
      <c r="F369" s="3">
        <f>IFERROR(MAX(PI_Bidders),0)</f>
        <v>1.5</v>
      </c>
      <c r="G369" s="3">
        <f>IFERROR(AVERAGE(PI_Bidders),0)</f>
        <v>1.5</v>
      </c>
      <c r="H369" s="40" t="str">
        <f>tbl_PI[[#This Row],[Item '#]]&amp;"     "&amp;tbl_PI[[#This Row],[Description]]&amp;"     ("&amp;tbl_PI[[#This Row],[Unit]]&amp;")"</f>
        <v>SPEC     #4 COPPER CONDUCTOR     (LF)</v>
      </c>
      <c r="I369" s="40"/>
      <c r="J369" s="40"/>
      <c r="K369" s="40"/>
      <c r="L369" s="40"/>
      <c r="M369" s="40"/>
      <c r="N369" s="40"/>
      <c r="O369" s="40"/>
      <c r="P369" s="40">
        <v>1.5</v>
      </c>
      <c r="Q369" s="40">
        <v>1.5</v>
      </c>
      <c r="R369" s="40"/>
      <c r="S369" s="40"/>
      <c r="T369" s="40"/>
      <c r="U369" s="40"/>
      <c r="V369" s="40"/>
      <c r="W369" s="40"/>
      <c r="X369" s="40"/>
      <c r="Y369" s="40"/>
      <c r="Z369" s="40"/>
      <c r="AA369" s="40"/>
    </row>
    <row r="370" spans="1:27" ht="18" customHeight="1" x14ac:dyDescent="0.3">
      <c r="A370" s="1">
        <v>2019</v>
      </c>
      <c r="B370" s="1" t="s">
        <v>75</v>
      </c>
      <c r="C370" s="2" t="s">
        <v>6190</v>
      </c>
      <c r="D370" s="1" t="s">
        <v>12</v>
      </c>
      <c r="E370" s="3">
        <f>IFERROR(MIN(PI_Bidders),0)</f>
        <v>2</v>
      </c>
      <c r="F370" s="3">
        <f>IFERROR(MAX(PI_Bidders),0)</f>
        <v>2</v>
      </c>
      <c r="G370" s="3">
        <f>IFERROR(AVERAGE(PI_Bidders),0)</f>
        <v>2</v>
      </c>
      <c r="H370" s="40" t="str">
        <f>tbl_PI[[#This Row],[Item '#]]&amp;"     "&amp;tbl_PI[[#This Row],[Description]]&amp;"     ("&amp;tbl_PI[[#This Row],[Unit]]&amp;")"</f>
        <v>SPEC     #6 COPPER CONDUCTOR     (LF)</v>
      </c>
      <c r="I370" s="40"/>
      <c r="J370" s="40"/>
      <c r="K370" s="40"/>
      <c r="L370" s="40"/>
      <c r="M370" s="40"/>
      <c r="N370" s="40"/>
      <c r="O370" s="40"/>
      <c r="P370" s="40">
        <v>2</v>
      </c>
      <c r="Q370" s="40">
        <v>2</v>
      </c>
      <c r="R370" s="40"/>
      <c r="S370" s="40"/>
      <c r="T370" s="40"/>
      <c r="U370" s="40"/>
      <c r="V370" s="40"/>
      <c r="W370" s="40"/>
      <c r="X370" s="40"/>
      <c r="Y370" s="40"/>
      <c r="Z370" s="40"/>
      <c r="AA370" s="40"/>
    </row>
    <row r="371" spans="1:27" ht="18" customHeight="1" x14ac:dyDescent="0.3">
      <c r="A371" s="1">
        <v>2019</v>
      </c>
      <c r="B371" s="1" t="s">
        <v>75</v>
      </c>
      <c r="C371" s="2" t="s">
        <v>8498</v>
      </c>
      <c r="D371" s="1" t="s">
        <v>59</v>
      </c>
      <c r="E371" s="3">
        <f>IFERROR(MIN(PI_Bidders),0)</f>
        <v>406</v>
      </c>
      <c r="F371" s="3">
        <f>IFERROR(MAX(PI_Bidders),0)</f>
        <v>425</v>
      </c>
      <c r="G371" s="3">
        <f>IFERROR(AVERAGE(PI_Bidders),0)</f>
        <v>415.5</v>
      </c>
      <c r="H371" s="40" t="str">
        <f>tbl_PI[[#This Row],[Item '#]]&amp;"     "&amp;tbl_PI[[#This Row],[Description]]&amp;"     ("&amp;tbl_PI[[#This Row],[Unit]]&amp;")"</f>
        <v>SPEC     Power Pedestal - Installation and Foundation only     (EA)</v>
      </c>
      <c r="I371" s="40"/>
      <c r="J371" s="40"/>
      <c r="K371" s="40"/>
      <c r="L371" s="40"/>
      <c r="M371" s="40"/>
      <c r="N371" s="40"/>
      <c r="O371" s="40"/>
      <c r="P371" s="40">
        <v>425</v>
      </c>
      <c r="Q371" s="40">
        <v>406</v>
      </c>
      <c r="R371" s="40"/>
      <c r="S371" s="40"/>
      <c r="T371" s="40"/>
      <c r="U371" s="40"/>
      <c r="V371" s="40"/>
      <c r="W371" s="40"/>
      <c r="X371" s="40"/>
      <c r="Y371" s="40"/>
      <c r="Z371" s="40"/>
      <c r="AA371" s="40"/>
    </row>
    <row r="372" spans="1:27" ht="18" customHeight="1" x14ac:dyDescent="0.3">
      <c r="A372" s="1">
        <v>2019</v>
      </c>
      <c r="B372" s="1" t="s">
        <v>75</v>
      </c>
      <c r="C372" s="2" t="s">
        <v>8499</v>
      </c>
      <c r="D372" s="1" t="s">
        <v>9</v>
      </c>
      <c r="E372" s="3">
        <f>IFERROR(MIN(PI_Bidders),0)</f>
        <v>2355</v>
      </c>
      <c r="F372" s="3">
        <f>IFERROR(MAX(PI_Bidders),0)</f>
        <v>2500</v>
      </c>
      <c r="G372" s="3">
        <f>IFERROR(AVERAGE(PI_Bidders),0)</f>
        <v>2427.5</v>
      </c>
      <c r="H372" s="40" t="str">
        <f>tbl_PI[[#This Row],[Item '#]]&amp;"     "&amp;tbl_PI[[#This Row],[Description]]&amp;"     ("&amp;tbl_PI[[#This Row],[Unit]]&amp;")"</f>
        <v>SPEC     MISCELLANEOUS electrical supporting hardware     (LS)</v>
      </c>
      <c r="I372" s="40"/>
      <c r="J372" s="40"/>
      <c r="K372" s="40"/>
      <c r="L372" s="40"/>
      <c r="M372" s="40"/>
      <c r="N372" s="40"/>
      <c r="O372" s="40"/>
      <c r="P372" s="40">
        <v>2500</v>
      </c>
      <c r="Q372" s="40">
        <v>2355</v>
      </c>
      <c r="R372" s="40"/>
      <c r="S372" s="40"/>
      <c r="T372" s="40"/>
      <c r="U372" s="40"/>
      <c r="V372" s="40"/>
      <c r="W372" s="40"/>
      <c r="X372" s="40"/>
      <c r="Y372" s="40"/>
      <c r="Z372" s="40"/>
      <c r="AA372" s="40"/>
    </row>
    <row r="373" spans="1:27" ht="18" customHeight="1" x14ac:dyDescent="0.3">
      <c r="A373" s="1">
        <v>2019</v>
      </c>
      <c r="B373" s="1" t="s">
        <v>75</v>
      </c>
      <c r="C373" s="2" t="s">
        <v>8500</v>
      </c>
      <c r="D373" s="1" t="s">
        <v>59</v>
      </c>
      <c r="E373" s="3">
        <f>IFERROR(MIN(PI_Bidders),0)</f>
        <v>1346</v>
      </c>
      <c r="F373" s="3">
        <f>IFERROR(MAX(PI_Bidders),0)</f>
        <v>1350</v>
      </c>
      <c r="G373" s="3">
        <f>IFERROR(AVERAGE(PI_Bidders),0)</f>
        <v>1348</v>
      </c>
      <c r="H373" s="40" t="str">
        <f>tbl_PI[[#This Row],[Item '#]]&amp;"     "&amp;tbl_PI[[#This Row],[Description]]&amp;"     ("&amp;tbl_PI[[#This Row],[Unit]]&amp;")"</f>
        <v>SPEC     Power handhole, 2'x2'x3'     (EA)</v>
      </c>
      <c r="I373" s="40"/>
      <c r="J373" s="40"/>
      <c r="K373" s="40"/>
      <c r="L373" s="40"/>
      <c r="M373" s="40"/>
      <c r="N373" s="40"/>
      <c r="O373" s="40"/>
      <c r="P373" s="40">
        <v>1350</v>
      </c>
      <c r="Q373" s="40">
        <v>1346</v>
      </c>
      <c r="R373" s="40"/>
      <c r="S373" s="40"/>
      <c r="T373" s="40"/>
      <c r="U373" s="40"/>
      <c r="V373" s="40"/>
      <c r="W373" s="40"/>
      <c r="X373" s="40"/>
      <c r="Y373" s="40"/>
      <c r="Z373" s="40"/>
      <c r="AA373" s="40"/>
    </row>
    <row r="374" spans="1:27" ht="18" customHeight="1" x14ac:dyDescent="0.3">
      <c r="A374" s="1">
        <v>2019</v>
      </c>
      <c r="B374" s="1" t="s">
        <v>75</v>
      </c>
      <c r="C374" s="2" t="s">
        <v>8501</v>
      </c>
      <c r="D374" s="1" t="s">
        <v>59</v>
      </c>
      <c r="E374" s="3">
        <f>IFERROR(MIN(PI_Bidders),0)</f>
        <v>1346</v>
      </c>
      <c r="F374" s="3">
        <f>IFERROR(MAX(PI_Bidders),0)</f>
        <v>1350</v>
      </c>
      <c r="G374" s="3">
        <f>IFERROR(AVERAGE(PI_Bidders),0)</f>
        <v>1348</v>
      </c>
      <c r="H374" s="40" t="str">
        <f>tbl_PI[[#This Row],[Item '#]]&amp;"     "&amp;tbl_PI[[#This Row],[Description]]&amp;"     ("&amp;tbl_PI[[#This Row],[Unit]]&amp;")"</f>
        <v>SPEC     Communication handhole, 2'x2'x3'     (EA)</v>
      </c>
      <c r="I374" s="40"/>
      <c r="J374" s="40"/>
      <c r="K374" s="40"/>
      <c r="L374" s="40"/>
      <c r="M374" s="40"/>
      <c r="N374" s="40"/>
      <c r="O374" s="40"/>
      <c r="P374" s="40">
        <v>1350</v>
      </c>
      <c r="Q374" s="40">
        <v>1346</v>
      </c>
      <c r="R374" s="40"/>
      <c r="S374" s="40"/>
      <c r="T374" s="40"/>
      <c r="U374" s="40"/>
      <c r="V374" s="40"/>
      <c r="W374" s="40"/>
      <c r="X374" s="40"/>
      <c r="Y374" s="40"/>
      <c r="Z374" s="40"/>
      <c r="AA374" s="40"/>
    </row>
    <row r="375" spans="1:27" ht="18" customHeight="1" x14ac:dyDescent="0.3">
      <c r="A375" s="1">
        <v>2019</v>
      </c>
      <c r="B375" s="1" t="s">
        <v>75</v>
      </c>
      <c r="C375" s="2" t="s">
        <v>8502</v>
      </c>
      <c r="D375" s="1" t="s">
        <v>59</v>
      </c>
      <c r="E375" s="3">
        <f>IFERROR(MIN(PI_Bidders),0)</f>
        <v>535.5</v>
      </c>
      <c r="F375" s="3">
        <f>IFERROR(MAX(PI_Bidders),0)</f>
        <v>550</v>
      </c>
      <c r="G375" s="3">
        <f>IFERROR(AVERAGE(PI_Bidders),0)</f>
        <v>542.75</v>
      </c>
      <c r="H375" s="40" t="str">
        <f>tbl_PI[[#This Row],[Item '#]]&amp;"     "&amp;tbl_PI[[#This Row],[Description]]&amp;"     ("&amp;tbl_PI[[#This Row],[Unit]]&amp;")"</f>
        <v>SPEC     Generator receptacle     (EA)</v>
      </c>
      <c r="I375" s="40"/>
      <c r="J375" s="40"/>
      <c r="K375" s="40"/>
      <c r="L375" s="40"/>
      <c r="M375" s="40"/>
      <c r="N375" s="40"/>
      <c r="O375" s="40"/>
      <c r="P375" s="40">
        <v>550</v>
      </c>
      <c r="Q375" s="40">
        <v>535.5</v>
      </c>
      <c r="R375" s="40"/>
      <c r="S375" s="40"/>
      <c r="T375" s="40"/>
      <c r="U375" s="40"/>
      <c r="V375" s="40"/>
      <c r="W375" s="40"/>
      <c r="X375" s="40"/>
      <c r="Y375" s="40"/>
      <c r="Z375" s="40"/>
      <c r="AA375" s="40"/>
    </row>
    <row r="376" spans="1:27" ht="18" customHeight="1" x14ac:dyDescent="0.3">
      <c r="A376" s="1">
        <v>2019</v>
      </c>
      <c r="B376" s="1" t="s">
        <v>75</v>
      </c>
      <c r="C376" s="2" t="s">
        <v>8503</v>
      </c>
      <c r="D376" s="1" t="s">
        <v>59</v>
      </c>
      <c r="E376" s="3">
        <f>IFERROR(MIN(PI_Bidders),0)</f>
        <v>525</v>
      </c>
      <c r="F376" s="3">
        <f>IFERROR(MAX(PI_Bidders),0)</f>
        <v>550</v>
      </c>
      <c r="G376" s="3">
        <f>IFERROR(AVERAGE(PI_Bidders),0)</f>
        <v>537.5</v>
      </c>
      <c r="H376" s="40" t="str">
        <f>tbl_PI[[#This Row],[Item '#]]&amp;"     "&amp;tbl_PI[[#This Row],[Description]]&amp;"     ("&amp;tbl_PI[[#This Row],[Unit]]&amp;")"</f>
        <v>SPEC     100A/2P circuit breaker for 'PP1'     (EA)</v>
      </c>
      <c r="I376" s="40"/>
      <c r="J376" s="40"/>
      <c r="K376" s="40"/>
      <c r="L376" s="40"/>
      <c r="M376" s="40"/>
      <c r="N376" s="40"/>
      <c r="O376" s="40"/>
      <c r="P376" s="40">
        <v>550</v>
      </c>
      <c r="Q376" s="40">
        <v>525</v>
      </c>
      <c r="R376" s="40"/>
      <c r="S376" s="40"/>
      <c r="T376" s="40"/>
      <c r="U376" s="40"/>
      <c r="V376" s="40"/>
      <c r="W376" s="40"/>
      <c r="X376" s="40"/>
      <c r="Y376" s="40"/>
      <c r="Z376" s="40"/>
      <c r="AA376" s="40"/>
    </row>
    <row r="377" spans="1:27" ht="18" customHeight="1" x14ac:dyDescent="0.3">
      <c r="A377" s="1">
        <v>2019</v>
      </c>
      <c r="B377" s="1" t="s">
        <v>75</v>
      </c>
      <c r="C377" s="2" t="s">
        <v>8504</v>
      </c>
      <c r="D377" s="1" t="s">
        <v>59</v>
      </c>
      <c r="E377" s="3">
        <f>IFERROR(MIN(PI_Bidders),0)</f>
        <v>250</v>
      </c>
      <c r="F377" s="3">
        <f>IFERROR(MAX(PI_Bidders),0)</f>
        <v>257.5</v>
      </c>
      <c r="G377" s="3">
        <f>IFERROR(AVERAGE(PI_Bidders),0)</f>
        <v>253.75</v>
      </c>
      <c r="H377" s="40" t="str">
        <f>tbl_PI[[#This Row],[Item '#]]&amp;"     "&amp;tbl_PI[[#This Row],[Description]]&amp;"     ("&amp;tbl_PI[[#This Row],[Unit]]&amp;")"</f>
        <v>SPEC     20A/1P circuit breaker for 'PP1'     (EA)</v>
      </c>
      <c r="I377" s="40"/>
      <c r="J377" s="40"/>
      <c r="K377" s="40"/>
      <c r="L377" s="40"/>
      <c r="M377" s="40"/>
      <c r="N377" s="40"/>
      <c r="O377" s="40"/>
      <c r="P377" s="40">
        <v>250</v>
      </c>
      <c r="Q377" s="40">
        <v>257.5</v>
      </c>
      <c r="R377" s="40"/>
      <c r="S377" s="40"/>
      <c r="T377" s="40"/>
      <c r="U377" s="40"/>
      <c r="V377" s="40"/>
      <c r="W377" s="40"/>
      <c r="X377" s="40"/>
      <c r="Y377" s="40"/>
      <c r="Z377" s="40"/>
      <c r="AA377" s="40"/>
    </row>
    <row r="378" spans="1:27" ht="18" customHeight="1" x14ac:dyDescent="0.3">
      <c r="A378" s="1">
        <v>2019</v>
      </c>
      <c r="B378" s="1" t="s">
        <v>75</v>
      </c>
      <c r="C378" s="2" t="s">
        <v>8505</v>
      </c>
      <c r="D378" s="1" t="s">
        <v>59</v>
      </c>
      <c r="E378" s="3">
        <f>IFERROR(MIN(PI_Bidders),0)</f>
        <v>367.5</v>
      </c>
      <c r="F378" s="3">
        <f>IFERROR(MAX(PI_Bidders),0)</f>
        <v>380</v>
      </c>
      <c r="G378" s="3">
        <f>IFERROR(AVERAGE(PI_Bidders),0)</f>
        <v>373.75</v>
      </c>
      <c r="H378" s="40" t="str">
        <f>tbl_PI[[#This Row],[Item '#]]&amp;"     "&amp;tbl_PI[[#This Row],[Description]]&amp;"     ("&amp;tbl_PI[[#This Row],[Unit]]&amp;")"</f>
        <v>SPEC     30A/2P circuit breaker for 'PP1'     (EA)</v>
      </c>
      <c r="I378" s="40"/>
      <c r="J378" s="40"/>
      <c r="K378" s="40"/>
      <c r="L378" s="40"/>
      <c r="M378" s="40"/>
      <c r="N378" s="40"/>
      <c r="O378" s="40"/>
      <c r="P378" s="40">
        <v>380</v>
      </c>
      <c r="Q378" s="40">
        <v>367.5</v>
      </c>
      <c r="R378" s="40"/>
      <c r="S378" s="40"/>
      <c r="T378" s="40"/>
      <c r="U378" s="40"/>
      <c r="V378" s="40"/>
      <c r="W378" s="40"/>
      <c r="X378" s="40"/>
      <c r="Y378" s="40"/>
      <c r="Z378" s="40"/>
      <c r="AA378" s="40"/>
    </row>
    <row r="379" spans="1:27" ht="18" customHeight="1" x14ac:dyDescent="0.3">
      <c r="A379" s="1">
        <v>2019</v>
      </c>
      <c r="B379" s="1" t="s">
        <v>75</v>
      </c>
      <c r="C379" s="2" t="s">
        <v>8506</v>
      </c>
      <c r="D379" s="1" t="s">
        <v>59</v>
      </c>
      <c r="E379" s="3">
        <f>IFERROR(MIN(PI_Bidders),0)</f>
        <v>525</v>
      </c>
      <c r="F379" s="3">
        <f>IFERROR(MAX(PI_Bidders),0)</f>
        <v>550</v>
      </c>
      <c r="G379" s="3">
        <f>IFERROR(AVERAGE(PI_Bidders),0)</f>
        <v>537.5</v>
      </c>
      <c r="H379" s="40" t="str">
        <f>tbl_PI[[#This Row],[Item '#]]&amp;"     "&amp;tbl_PI[[#This Row],[Description]]&amp;"     ("&amp;tbl_PI[[#This Row],[Unit]]&amp;")"</f>
        <v>SPEC     100A/2P circuit breaker for 'PP5'     (EA)</v>
      </c>
      <c r="I379" s="40"/>
      <c r="J379" s="40"/>
      <c r="K379" s="40"/>
      <c r="L379" s="40"/>
      <c r="M379" s="40"/>
      <c r="N379" s="40"/>
      <c r="O379" s="40"/>
      <c r="P379" s="40">
        <v>550</v>
      </c>
      <c r="Q379" s="40">
        <v>525</v>
      </c>
      <c r="R379" s="40"/>
      <c r="S379" s="40"/>
      <c r="T379" s="40"/>
      <c r="U379" s="40"/>
      <c r="V379" s="40"/>
      <c r="W379" s="40"/>
      <c r="X379" s="40"/>
      <c r="Y379" s="40"/>
      <c r="Z379" s="40"/>
      <c r="AA379" s="40"/>
    </row>
    <row r="380" spans="1:27" ht="18" customHeight="1" x14ac:dyDescent="0.3">
      <c r="A380" s="1">
        <v>2019</v>
      </c>
      <c r="B380" s="1" t="s">
        <v>75</v>
      </c>
      <c r="C380" s="2" t="s">
        <v>8507</v>
      </c>
      <c r="D380" s="1" t="s">
        <v>12</v>
      </c>
      <c r="E380" s="3">
        <f>IFERROR(MIN(PI_Bidders),0)</f>
        <v>1.5</v>
      </c>
      <c r="F380" s="3">
        <f>IFERROR(MAX(PI_Bidders),0)</f>
        <v>1.5</v>
      </c>
      <c r="G380" s="3">
        <f>IFERROR(AVERAGE(PI_Bidders),0)</f>
        <v>1.5</v>
      </c>
      <c r="H380" s="40" t="str">
        <f>tbl_PI[[#This Row],[Item '#]]&amp;"     "&amp;tbl_PI[[#This Row],[Description]]&amp;"     ("&amp;tbl_PI[[#This Row],[Unit]]&amp;")"</f>
        <v>SPEC     High-tension pulling cable     (LF)</v>
      </c>
      <c r="I380" s="40"/>
      <c r="J380" s="40"/>
      <c r="K380" s="40"/>
      <c r="L380" s="40"/>
      <c r="M380" s="40"/>
      <c r="N380" s="40"/>
      <c r="O380" s="40"/>
      <c r="P380" s="40">
        <v>1.5</v>
      </c>
      <c r="Q380" s="40">
        <v>1.5</v>
      </c>
      <c r="R380" s="40"/>
      <c r="S380" s="40"/>
      <c r="T380" s="40"/>
      <c r="U380" s="40"/>
      <c r="V380" s="40"/>
      <c r="W380" s="40"/>
      <c r="X380" s="40"/>
      <c r="Y380" s="40"/>
      <c r="Z380" s="40"/>
      <c r="AA380" s="40"/>
    </row>
    <row r="381" spans="1:27" ht="18" customHeight="1" x14ac:dyDescent="0.3">
      <c r="A381" s="1">
        <v>2019</v>
      </c>
      <c r="B381" s="1" t="s">
        <v>75</v>
      </c>
      <c r="C381" s="2" t="s">
        <v>8508</v>
      </c>
      <c r="D381" s="1" t="s">
        <v>59</v>
      </c>
      <c r="E381" s="3">
        <f>IFERROR(MIN(PI_Bidders),0)</f>
        <v>50</v>
      </c>
      <c r="F381" s="3">
        <f>IFERROR(MAX(PI_Bidders),0)</f>
        <v>525</v>
      </c>
      <c r="G381" s="3">
        <f>IFERROR(AVERAGE(PI_Bidders),0)</f>
        <v>287.5</v>
      </c>
      <c r="H381" s="40" t="str">
        <f>tbl_PI[[#This Row],[Item '#]]&amp;"     "&amp;tbl_PI[[#This Row],[Description]]&amp;"     ("&amp;tbl_PI[[#This Row],[Unit]]&amp;")"</f>
        <v>SPEC     SCADA antenna     (EA)</v>
      </c>
      <c r="I381" s="40"/>
      <c r="J381" s="40"/>
      <c r="K381" s="40"/>
      <c r="L381" s="40"/>
      <c r="M381" s="40"/>
      <c r="N381" s="40"/>
      <c r="O381" s="40"/>
      <c r="P381" s="40">
        <v>50</v>
      </c>
      <c r="Q381" s="40">
        <v>525</v>
      </c>
      <c r="R381" s="40"/>
      <c r="S381" s="40"/>
      <c r="T381" s="40"/>
      <c r="U381" s="40"/>
      <c r="V381" s="40"/>
      <c r="W381" s="40"/>
      <c r="X381" s="40"/>
      <c r="Y381" s="40"/>
      <c r="Z381" s="40"/>
      <c r="AA381" s="40"/>
    </row>
    <row r="382" spans="1:27" ht="18" customHeight="1" x14ac:dyDescent="0.3">
      <c r="A382" s="1">
        <v>2019</v>
      </c>
      <c r="B382" s="1" t="s">
        <v>75</v>
      </c>
      <c r="C382" s="2" t="s">
        <v>8509</v>
      </c>
      <c r="D382" s="1" t="s">
        <v>59</v>
      </c>
      <c r="E382" s="3">
        <f>IFERROR(MIN(PI_Bidders),0)</f>
        <v>486</v>
      </c>
      <c r="F382" s="3">
        <f>IFERROR(MAX(PI_Bidders),0)</f>
        <v>500</v>
      </c>
      <c r="G382" s="3">
        <f>IFERROR(AVERAGE(PI_Bidders),0)</f>
        <v>493</v>
      </c>
      <c r="H382" s="40" t="str">
        <f>tbl_PI[[#This Row],[Item '#]]&amp;"     "&amp;tbl_PI[[#This Row],[Description]]&amp;"     ("&amp;tbl_PI[[#This Row],[Unit]]&amp;")"</f>
        <v>SPEC     SCADA RTU     (EA)</v>
      </c>
      <c r="I382" s="40"/>
      <c r="J382" s="40"/>
      <c r="K382" s="40"/>
      <c r="L382" s="40"/>
      <c r="M382" s="40"/>
      <c r="N382" s="40"/>
      <c r="O382" s="40"/>
      <c r="P382" s="40">
        <v>500</v>
      </c>
      <c r="Q382" s="40">
        <v>486</v>
      </c>
      <c r="R382" s="40"/>
      <c r="S382" s="40"/>
      <c r="T382" s="40"/>
      <c r="U382" s="40"/>
      <c r="V382" s="40"/>
      <c r="W382" s="40"/>
      <c r="X382" s="40"/>
      <c r="Y382" s="40"/>
      <c r="Z382" s="40"/>
      <c r="AA382" s="40"/>
    </row>
    <row r="383" spans="1:27" ht="18" customHeight="1" x14ac:dyDescent="0.3">
      <c r="A383" s="1">
        <v>2019</v>
      </c>
      <c r="B383" s="1" t="s">
        <v>75</v>
      </c>
      <c r="C383" s="2" t="s">
        <v>8510</v>
      </c>
      <c r="D383" s="1" t="s">
        <v>59</v>
      </c>
      <c r="E383" s="3">
        <f>IFERROR(MIN(PI_Bidders),0)</f>
        <v>831.5</v>
      </c>
      <c r="F383" s="3">
        <f>IFERROR(MAX(PI_Bidders),0)</f>
        <v>1000</v>
      </c>
      <c r="G383" s="3">
        <f>IFERROR(AVERAGE(PI_Bidders),0)</f>
        <v>915.75</v>
      </c>
      <c r="H383" s="40" t="str">
        <f>tbl_PI[[#This Row],[Item '#]]&amp;"     "&amp;tbl_PI[[#This Row],[Description]]&amp;"     ("&amp;tbl_PI[[#This Row],[Unit]]&amp;")"</f>
        <v>SPEC     Lift/pump station, demolition     (EA)</v>
      </c>
      <c r="I383" s="40"/>
      <c r="J383" s="40"/>
      <c r="K383" s="40"/>
      <c r="L383" s="40"/>
      <c r="M383" s="40"/>
      <c r="N383" s="40"/>
      <c r="O383" s="40"/>
      <c r="P383" s="40">
        <v>1000</v>
      </c>
      <c r="Q383" s="40">
        <v>831.5</v>
      </c>
      <c r="R383" s="40"/>
      <c r="S383" s="40"/>
      <c r="T383" s="40"/>
      <c r="U383" s="40"/>
      <c r="V383" s="40"/>
      <c r="W383" s="40"/>
      <c r="X383" s="40"/>
      <c r="Y383" s="40"/>
      <c r="Z383" s="40"/>
      <c r="AA383" s="40"/>
    </row>
    <row r="384" spans="1:27" ht="18" customHeight="1" x14ac:dyDescent="0.3">
      <c r="A384" s="1">
        <v>2019</v>
      </c>
      <c r="B384" s="1" t="s">
        <v>75</v>
      </c>
      <c r="C384" s="2" t="s">
        <v>8511</v>
      </c>
      <c r="D384" s="1" t="s">
        <v>59</v>
      </c>
      <c r="E384" s="3">
        <f>IFERROR(MIN(PI_Bidders),0)</f>
        <v>2000</v>
      </c>
      <c r="F384" s="3">
        <f>IFERROR(MAX(PI_Bidders),0)</f>
        <v>2008.5</v>
      </c>
      <c r="G384" s="3">
        <f>IFERROR(AVERAGE(PI_Bidders),0)</f>
        <v>2004.25</v>
      </c>
      <c r="H384" s="40" t="str">
        <f>tbl_PI[[#This Row],[Item '#]]&amp;"     "&amp;tbl_PI[[#This Row],[Description]]&amp;"     ("&amp;tbl_PI[[#This Row],[Unit]]&amp;")"</f>
        <v>SPEC     Lift/pump station, new      (EA)</v>
      </c>
      <c r="I384" s="40"/>
      <c r="J384" s="40"/>
      <c r="K384" s="40"/>
      <c r="L384" s="40"/>
      <c r="M384" s="40"/>
      <c r="N384" s="40"/>
      <c r="O384" s="40"/>
      <c r="P384" s="40">
        <v>2000</v>
      </c>
      <c r="Q384" s="40">
        <v>2008.5</v>
      </c>
      <c r="R384" s="40"/>
      <c r="S384" s="40"/>
      <c r="T384" s="40"/>
      <c r="U384" s="40"/>
      <c r="V384" s="40"/>
      <c r="W384" s="40"/>
      <c r="X384" s="40"/>
      <c r="Y384" s="40"/>
      <c r="Z384" s="40"/>
      <c r="AA384" s="40"/>
    </row>
    <row r="385" spans="1:27" ht="18" customHeight="1" x14ac:dyDescent="0.3">
      <c r="A385" s="1">
        <v>2019</v>
      </c>
      <c r="B385" s="1" t="s">
        <v>75</v>
      </c>
      <c r="C385" s="2" t="s">
        <v>8512</v>
      </c>
      <c r="D385" s="1" t="s">
        <v>59</v>
      </c>
      <c r="E385" s="3">
        <f>IFERROR(MIN(PI_Bidders),0)</f>
        <v>2691</v>
      </c>
      <c r="F385" s="3">
        <f>IFERROR(MAX(PI_Bidders),0)</f>
        <v>2800</v>
      </c>
      <c r="G385" s="3">
        <f>IFERROR(AVERAGE(PI_Bidders),0)</f>
        <v>2745.5</v>
      </c>
      <c r="H385" s="40" t="str">
        <f>tbl_PI[[#This Row],[Item '#]]&amp;"     "&amp;tbl_PI[[#This Row],[Description]]&amp;"     ("&amp;tbl_PI[[#This Row],[Unit]]&amp;")"</f>
        <v>SPEC     Water well (P-6), new     (EA)</v>
      </c>
      <c r="I385" s="40"/>
      <c r="J385" s="40"/>
      <c r="K385" s="40"/>
      <c r="L385" s="40"/>
      <c r="M385" s="40"/>
      <c r="N385" s="40"/>
      <c r="O385" s="40"/>
      <c r="P385" s="40">
        <v>2800</v>
      </c>
      <c r="Q385" s="40">
        <v>2691</v>
      </c>
      <c r="R385" s="40"/>
      <c r="S385" s="40"/>
      <c r="T385" s="40"/>
      <c r="U385" s="40"/>
      <c r="V385" s="40"/>
      <c r="W385" s="40"/>
      <c r="X385" s="40"/>
      <c r="Y385" s="40"/>
      <c r="Z385" s="40"/>
      <c r="AA385" s="40"/>
    </row>
    <row r="386" spans="1:27" ht="18" customHeight="1" x14ac:dyDescent="0.3">
      <c r="A386" s="1">
        <v>2019</v>
      </c>
      <c r="B386" s="1" t="s">
        <v>75</v>
      </c>
      <c r="C386" s="2" t="s">
        <v>8513</v>
      </c>
      <c r="D386" s="1" t="s">
        <v>59</v>
      </c>
      <c r="E386" s="3">
        <f>IFERROR(MIN(PI_Bidders),0)</f>
        <v>1853.5</v>
      </c>
      <c r="F386" s="3">
        <f>IFERROR(MAX(PI_Bidders),0)</f>
        <v>1900</v>
      </c>
      <c r="G386" s="3">
        <f>IFERROR(AVERAGE(PI_Bidders),0)</f>
        <v>1876.75</v>
      </c>
      <c r="H386" s="40" t="str">
        <f>tbl_PI[[#This Row],[Item '#]]&amp;"     "&amp;tbl_PI[[#This Row],[Description]]&amp;"     ("&amp;tbl_PI[[#This Row],[Unit]]&amp;")"</f>
        <v>SPEC     Grinder pump, new     (EA)</v>
      </c>
      <c r="I386" s="40"/>
      <c r="J386" s="40"/>
      <c r="K386" s="40"/>
      <c r="L386" s="40"/>
      <c r="M386" s="40"/>
      <c r="N386" s="40"/>
      <c r="O386" s="40"/>
      <c r="P386" s="40">
        <v>1900</v>
      </c>
      <c r="Q386" s="40">
        <v>1853.5</v>
      </c>
      <c r="R386" s="40"/>
      <c r="S386" s="40"/>
      <c r="T386" s="40"/>
      <c r="U386" s="40"/>
      <c r="V386" s="40"/>
      <c r="W386" s="40"/>
      <c r="X386" s="40"/>
      <c r="Y386" s="40"/>
      <c r="Z386" s="40"/>
      <c r="AA386" s="40"/>
    </row>
    <row r="387" spans="1:27" ht="18" customHeight="1" x14ac:dyDescent="0.3">
      <c r="A387" s="1">
        <v>2019</v>
      </c>
      <c r="B387" s="1">
        <v>103</v>
      </c>
      <c r="C387" s="2" t="s">
        <v>6532</v>
      </c>
      <c r="D387" s="1" t="s">
        <v>9</v>
      </c>
      <c r="E387" s="3">
        <f>IFERROR(MIN(PI_Bidders),0)</f>
        <v>40000</v>
      </c>
      <c r="F387" s="3">
        <f>IFERROR(MAX(PI_Bidders),0)</f>
        <v>44997.5</v>
      </c>
      <c r="G387" s="3">
        <f>IFERROR(AVERAGE(PI_Bidders),0)</f>
        <v>42498.75</v>
      </c>
      <c r="H387" s="40" t="str">
        <f>tbl_PI[[#This Row],[Item '#]]&amp;"     "&amp;tbl_PI[[#This Row],[Description]]&amp;"     ("&amp;tbl_PI[[#This Row],[Unit]]&amp;")"</f>
        <v>103     Contract Performance Bond and Insurance     (LS)</v>
      </c>
      <c r="I387" s="40"/>
      <c r="J387" s="40"/>
      <c r="K387" s="40"/>
      <c r="L387" s="40"/>
      <c r="M387" s="40"/>
      <c r="N387" s="40"/>
      <c r="O387" s="40"/>
      <c r="P387" s="40">
        <v>40000</v>
      </c>
      <c r="Q387" s="40">
        <v>44997.5</v>
      </c>
      <c r="R387" s="40"/>
      <c r="S387" s="40"/>
      <c r="T387" s="40"/>
      <c r="U387" s="40"/>
      <c r="V387" s="40"/>
      <c r="W387" s="40"/>
      <c r="X387" s="40"/>
      <c r="Y387" s="40"/>
      <c r="Z387" s="40"/>
      <c r="AA387" s="40"/>
    </row>
    <row r="388" spans="1:27" ht="18" customHeight="1" x14ac:dyDescent="0.3">
      <c r="A388" s="1">
        <v>2019</v>
      </c>
      <c r="B388" s="1">
        <v>614</v>
      </c>
      <c r="C388" s="2" t="s">
        <v>5042</v>
      </c>
      <c r="D388" s="1" t="s">
        <v>9</v>
      </c>
      <c r="E388" s="3">
        <f>IFERROR(MIN(PI_Bidders),0)</f>
        <v>15000</v>
      </c>
      <c r="F388" s="3">
        <f>IFERROR(MAX(PI_Bidders),0)</f>
        <v>15104</v>
      </c>
      <c r="G388" s="3">
        <f>IFERROR(AVERAGE(PI_Bidders),0)</f>
        <v>15052</v>
      </c>
      <c r="H388" s="40" t="str">
        <f>tbl_PI[[#This Row],[Item '#]]&amp;"     "&amp;tbl_PI[[#This Row],[Description]]&amp;"     ("&amp;tbl_PI[[#This Row],[Unit]]&amp;")"</f>
        <v>614     Maintenance of Traffic     (LS)</v>
      </c>
      <c r="I388" s="40"/>
      <c r="J388" s="40"/>
      <c r="K388" s="40"/>
      <c r="L388" s="40"/>
      <c r="M388" s="40"/>
      <c r="N388" s="40"/>
      <c r="O388" s="40"/>
      <c r="P388" s="40">
        <v>15000</v>
      </c>
      <c r="Q388" s="40">
        <v>15104</v>
      </c>
      <c r="R388" s="40"/>
      <c r="S388" s="40"/>
      <c r="T388" s="40"/>
      <c r="U388" s="40"/>
      <c r="V388" s="40"/>
      <c r="W388" s="40"/>
      <c r="X388" s="40"/>
      <c r="Y388" s="40"/>
      <c r="Z388" s="40"/>
      <c r="AA388" s="40"/>
    </row>
    <row r="389" spans="1:27" ht="18" customHeight="1" x14ac:dyDescent="0.3">
      <c r="A389" s="1">
        <v>2019</v>
      </c>
      <c r="B389" s="1">
        <v>619</v>
      </c>
      <c r="C389" s="2" t="s">
        <v>5559</v>
      </c>
      <c r="D389" s="1" t="s">
        <v>9</v>
      </c>
      <c r="E389" s="3">
        <f>IFERROR(MIN(PI_Bidders),0)</f>
        <v>3000</v>
      </c>
      <c r="F389" s="3">
        <f>IFERROR(MAX(PI_Bidders),0)</f>
        <v>22800</v>
      </c>
      <c r="G389" s="3">
        <f>IFERROR(AVERAGE(PI_Bidders),0)</f>
        <v>12900</v>
      </c>
      <c r="H389" s="40" t="str">
        <f>tbl_PI[[#This Row],[Item '#]]&amp;"     "&amp;tbl_PI[[#This Row],[Description]]&amp;"     ("&amp;tbl_PI[[#This Row],[Unit]]&amp;")"</f>
        <v>619     Field Office     (LS)</v>
      </c>
      <c r="I389" s="40"/>
      <c r="J389" s="40"/>
      <c r="K389" s="40"/>
      <c r="L389" s="40"/>
      <c r="M389" s="40"/>
      <c r="N389" s="40"/>
      <c r="O389" s="40"/>
      <c r="P389" s="40">
        <v>3000</v>
      </c>
      <c r="Q389" s="40">
        <v>22800</v>
      </c>
      <c r="R389" s="40"/>
      <c r="S389" s="40"/>
      <c r="T389" s="40"/>
      <c r="U389" s="40"/>
      <c r="V389" s="40"/>
      <c r="W389" s="40"/>
      <c r="X389" s="40"/>
      <c r="Y389" s="40"/>
      <c r="Z389" s="40"/>
      <c r="AA389" s="40"/>
    </row>
    <row r="390" spans="1:27" ht="18" customHeight="1" x14ac:dyDescent="0.3">
      <c r="A390" s="1">
        <v>2019</v>
      </c>
      <c r="B390" s="1">
        <v>623</v>
      </c>
      <c r="C390" s="2" t="s">
        <v>52</v>
      </c>
      <c r="D390" s="1" t="s">
        <v>9</v>
      </c>
      <c r="E390" s="3">
        <f>IFERROR(MIN(PI_Bidders),0)</f>
        <v>30000</v>
      </c>
      <c r="F390" s="3">
        <f>IFERROR(MAX(PI_Bidders),0)</f>
        <v>57467</v>
      </c>
      <c r="G390" s="3">
        <f>IFERROR(AVERAGE(PI_Bidders),0)</f>
        <v>43733.5</v>
      </c>
      <c r="H390" s="40" t="str">
        <f>tbl_PI[[#This Row],[Item '#]]&amp;"     "&amp;tbl_PI[[#This Row],[Description]]&amp;"     ("&amp;tbl_PI[[#This Row],[Unit]]&amp;")"</f>
        <v>623     Construction Layout Stakes     (LS)</v>
      </c>
      <c r="I390" s="40"/>
      <c r="J390" s="40"/>
      <c r="K390" s="40"/>
      <c r="L390" s="40"/>
      <c r="M390" s="40"/>
      <c r="N390" s="40"/>
      <c r="O390" s="40"/>
      <c r="P390" s="40">
        <v>30000</v>
      </c>
      <c r="Q390" s="40">
        <v>57467</v>
      </c>
      <c r="R390" s="40"/>
      <c r="S390" s="40"/>
      <c r="T390" s="40"/>
      <c r="U390" s="40"/>
      <c r="V390" s="40"/>
      <c r="W390" s="40"/>
      <c r="X390" s="40"/>
      <c r="Y390" s="40"/>
      <c r="Z390" s="40"/>
      <c r="AA390" s="40"/>
    </row>
    <row r="391" spans="1:27" ht="18" customHeight="1" x14ac:dyDescent="0.3">
      <c r="A391" s="1">
        <v>2019</v>
      </c>
      <c r="B391" s="1">
        <v>624</v>
      </c>
      <c r="C391" s="2" t="s">
        <v>8273</v>
      </c>
      <c r="D391" s="1" t="s">
        <v>9</v>
      </c>
      <c r="E391" s="3">
        <f>IFERROR(MIN(PI_Bidders),0)</f>
        <v>65000</v>
      </c>
      <c r="F391" s="3">
        <f>IFERROR(MAX(PI_Bidders),0)</f>
        <v>128208.5</v>
      </c>
      <c r="G391" s="3">
        <f>IFERROR(AVERAGE(PI_Bidders),0)</f>
        <v>96604.25</v>
      </c>
      <c r="H391" s="40" t="str">
        <f>tbl_PI[[#This Row],[Item '#]]&amp;"     "&amp;tbl_PI[[#This Row],[Description]]&amp;"     ("&amp;tbl_PI[[#This Row],[Unit]]&amp;")"</f>
        <v>624     Mobilization      (LS)</v>
      </c>
      <c r="I391" s="40"/>
      <c r="J391" s="40"/>
      <c r="K391" s="40"/>
      <c r="L391" s="40"/>
      <c r="M391" s="40"/>
      <c r="N391" s="40"/>
      <c r="O391" s="40"/>
      <c r="P391" s="40">
        <v>65000</v>
      </c>
      <c r="Q391" s="40">
        <v>128208.5</v>
      </c>
      <c r="R391" s="40"/>
      <c r="S391" s="40"/>
      <c r="T391" s="40"/>
      <c r="U391" s="40"/>
      <c r="V391" s="40"/>
      <c r="W391" s="40"/>
      <c r="X391" s="40"/>
      <c r="Y391" s="40"/>
      <c r="Z391" s="40"/>
      <c r="AA391" s="40"/>
    </row>
    <row r="392" spans="1:27" ht="18" customHeight="1" x14ac:dyDescent="0.3">
      <c r="A392" s="1">
        <v>2019</v>
      </c>
      <c r="B392" s="1" t="s">
        <v>75</v>
      </c>
      <c r="C392" s="2" t="s">
        <v>6197</v>
      </c>
      <c r="D392" s="1" t="s">
        <v>12</v>
      </c>
      <c r="E392" s="3">
        <f>IFERROR(MIN(PI_Bidders),0)</f>
        <v>35</v>
      </c>
      <c r="F392" s="3">
        <f>IFERROR(MAX(PI_Bidders),0)</f>
        <v>68.25</v>
      </c>
      <c r="G392" s="3">
        <f>IFERROR(AVERAGE(PI_Bidders),0)</f>
        <v>51.625</v>
      </c>
      <c r="H392" s="40" t="str">
        <f>tbl_PI[[#This Row],[Item '#]]&amp;"     "&amp;tbl_PI[[#This Row],[Description]]&amp;"     ("&amp;tbl_PI[[#This Row],[Unit]]&amp;")"</f>
        <v>SPEC     Contingency #1 - Connection of existing Drainage Conduit (10' or smaller)     (LF)</v>
      </c>
      <c r="I392" s="40"/>
      <c r="J392" s="40"/>
      <c r="K392" s="40"/>
      <c r="L392" s="40"/>
      <c r="M392" s="40"/>
      <c r="N392" s="40"/>
      <c r="O392" s="40"/>
      <c r="P392" s="40">
        <v>35</v>
      </c>
      <c r="Q392" s="40">
        <v>68.25</v>
      </c>
      <c r="R392" s="40"/>
      <c r="S392" s="40"/>
      <c r="T392" s="40"/>
      <c r="U392" s="40"/>
      <c r="V392" s="40"/>
      <c r="W392" s="40"/>
      <c r="X392" s="40"/>
      <c r="Y392" s="40"/>
      <c r="Z392" s="40"/>
      <c r="AA392" s="40"/>
    </row>
    <row r="393" spans="1:27" ht="18" customHeight="1" x14ac:dyDescent="0.3">
      <c r="A393" s="1">
        <v>2019</v>
      </c>
      <c r="B393" s="1" t="s">
        <v>75</v>
      </c>
      <c r="C393" s="2" t="s">
        <v>8275</v>
      </c>
      <c r="D393" s="1" t="s">
        <v>9</v>
      </c>
      <c r="E393" s="3">
        <f>IFERROR(MIN(PI_Bidders),0)</f>
        <v>75000</v>
      </c>
      <c r="F393" s="3">
        <f>IFERROR(MAX(PI_Bidders),0)</f>
        <v>85000</v>
      </c>
      <c r="G393" s="3">
        <f>IFERROR(AVERAGE(PI_Bidders),0)</f>
        <v>80000</v>
      </c>
      <c r="H393" s="40" t="str">
        <f>tbl_PI[[#This Row],[Item '#]]&amp;"     "&amp;tbl_PI[[#This Row],[Description]]&amp;"     ("&amp;tbl_PI[[#This Row],[Unit]]&amp;")"</f>
        <v>SPEC     Contingency # 2 – Owner’s Allowance     (LS)</v>
      </c>
      <c r="I393" s="40"/>
      <c r="J393" s="40"/>
      <c r="K393" s="40"/>
      <c r="L393" s="40"/>
      <c r="M393" s="40"/>
      <c r="N393" s="40"/>
      <c r="O393" s="40"/>
      <c r="P393" s="40">
        <v>85000</v>
      </c>
      <c r="Q393" s="40">
        <v>75000</v>
      </c>
      <c r="R393" s="40"/>
      <c r="S393" s="40"/>
      <c r="T393" s="40"/>
      <c r="U393" s="40"/>
      <c r="V393" s="40"/>
      <c r="W393" s="40"/>
      <c r="X393" s="40"/>
      <c r="Y393" s="40"/>
      <c r="Z393" s="40"/>
      <c r="AA393" s="40"/>
    </row>
    <row r="394" spans="1:27" ht="18" customHeight="1" x14ac:dyDescent="0.3">
      <c r="A394" s="1">
        <v>2019</v>
      </c>
      <c r="C394" s="2" t="s">
        <v>8514</v>
      </c>
      <c r="D394" s="1" t="s">
        <v>9</v>
      </c>
      <c r="E394" s="3">
        <f>IFERROR(MIN(PI_Bidders),0)</f>
        <v>300</v>
      </c>
      <c r="F394" s="3">
        <f>IFERROR(MAX(PI_Bidders),0)</f>
        <v>820</v>
      </c>
      <c r="G394" s="3">
        <f>IFERROR(AVERAGE(PI_Bidders),0)</f>
        <v>560</v>
      </c>
      <c r="H394" s="40" t="str">
        <f>tbl_PI[[#This Row],[Item '#]]&amp;"     "&amp;tbl_PI[[#This Row],[Description]]&amp;"     ("&amp;tbl_PI[[#This Row],[Unit]]&amp;")"</f>
        <v xml:space="preserve">     Pressure Switch &amp; Fittings     (LS)</v>
      </c>
      <c r="I394" s="40"/>
      <c r="J394" s="40"/>
      <c r="K394" s="40"/>
      <c r="L394" s="40"/>
      <c r="M394" s="40"/>
      <c r="N394" s="40"/>
      <c r="O394" s="40"/>
      <c r="P394" s="40">
        <v>300</v>
      </c>
      <c r="Q394" s="40">
        <v>820</v>
      </c>
      <c r="R394" s="40"/>
      <c r="S394" s="40"/>
      <c r="T394" s="40"/>
      <c r="U394" s="40"/>
      <c r="V394" s="40"/>
      <c r="W394" s="40"/>
      <c r="X394" s="40"/>
      <c r="Y394" s="40"/>
      <c r="Z394" s="40"/>
      <c r="AA394" s="40"/>
    </row>
    <row r="395" spans="1:27" ht="18" customHeight="1" x14ac:dyDescent="0.3">
      <c r="A395" s="1">
        <v>2019</v>
      </c>
      <c r="C395" s="2" t="s">
        <v>8515</v>
      </c>
      <c r="D395" s="1" t="s">
        <v>9</v>
      </c>
      <c r="E395" s="3">
        <f>IFERROR(MIN(PI_Bidders),0)</f>
        <v>100</v>
      </c>
      <c r="F395" s="3">
        <f>IFERROR(MAX(PI_Bidders),0)</f>
        <v>820</v>
      </c>
      <c r="G395" s="3">
        <f>IFERROR(AVERAGE(PI_Bidders),0)</f>
        <v>460</v>
      </c>
      <c r="H395" s="40" t="str">
        <f>tbl_PI[[#This Row],[Item '#]]&amp;"     "&amp;tbl_PI[[#This Row],[Description]]&amp;"     ("&amp;tbl_PI[[#This Row],[Unit]]&amp;")"</f>
        <v xml:space="preserve">     Pressure Gauge &amp; Fittings     (LS)</v>
      </c>
      <c r="I395" s="40"/>
      <c r="J395" s="40"/>
      <c r="K395" s="40"/>
      <c r="L395" s="40"/>
      <c r="M395" s="40"/>
      <c r="N395" s="40"/>
      <c r="O395" s="40"/>
      <c r="P395" s="40">
        <v>100</v>
      </c>
      <c r="Q395" s="40">
        <v>820</v>
      </c>
      <c r="R395" s="40"/>
      <c r="S395" s="40"/>
      <c r="T395" s="40"/>
      <c r="U395" s="40"/>
      <c r="V395" s="40"/>
      <c r="W395" s="40"/>
      <c r="X395" s="40"/>
      <c r="Y395" s="40"/>
      <c r="Z395" s="40"/>
      <c r="AA395" s="40"/>
    </row>
    <row r="396" spans="1:27" ht="18" customHeight="1" x14ac:dyDescent="0.3">
      <c r="A396" s="1">
        <v>2019</v>
      </c>
      <c r="C396" s="2" t="s">
        <v>8516</v>
      </c>
      <c r="D396" s="1" t="s">
        <v>9</v>
      </c>
      <c r="E396" s="3">
        <f>IFERROR(MIN(PI_Bidders),0)</f>
        <v>400</v>
      </c>
      <c r="F396" s="3">
        <f>IFERROR(MAX(PI_Bidders),0)</f>
        <v>4912.5</v>
      </c>
      <c r="G396" s="3">
        <f>IFERROR(AVERAGE(PI_Bidders),0)</f>
        <v>2656.25</v>
      </c>
      <c r="H396" s="40" t="str">
        <f>tbl_PI[[#This Row],[Item '#]]&amp;"     "&amp;tbl_PI[[#This Row],[Description]]&amp;"     ("&amp;tbl_PI[[#This Row],[Unit]]&amp;")"</f>
        <v xml:space="preserve">     1.25" Galvanized Pipe &amp; Fittings     (LS)</v>
      </c>
      <c r="I396" s="40"/>
      <c r="J396" s="40"/>
      <c r="K396" s="40"/>
      <c r="L396" s="40"/>
      <c r="M396" s="40"/>
      <c r="N396" s="40"/>
      <c r="O396" s="40"/>
      <c r="P396" s="40">
        <v>400</v>
      </c>
      <c r="Q396" s="40">
        <v>4912.5</v>
      </c>
      <c r="R396" s="40"/>
      <c r="S396" s="40"/>
      <c r="T396" s="40"/>
      <c r="U396" s="40"/>
      <c r="V396" s="40"/>
      <c r="W396" s="40"/>
      <c r="X396" s="40"/>
      <c r="Y396" s="40"/>
      <c r="Z396" s="40"/>
      <c r="AA396" s="40"/>
    </row>
    <row r="397" spans="1:27" ht="18" customHeight="1" x14ac:dyDescent="0.3">
      <c r="A397" s="1">
        <v>2019</v>
      </c>
      <c r="C397" s="2" t="s">
        <v>8517</v>
      </c>
      <c r="D397" s="1" t="s">
        <v>9</v>
      </c>
      <c r="E397" s="3">
        <f>IFERROR(MIN(PI_Bidders),0)</f>
        <v>100</v>
      </c>
      <c r="F397" s="3">
        <f>IFERROR(MAX(PI_Bidders),0)</f>
        <v>5560.5</v>
      </c>
      <c r="G397" s="3">
        <f>IFERROR(AVERAGE(PI_Bidders),0)</f>
        <v>2830.25</v>
      </c>
      <c r="H397" s="40" t="str">
        <f>tbl_PI[[#This Row],[Item '#]]&amp;"     "&amp;tbl_PI[[#This Row],[Description]]&amp;"     ("&amp;tbl_PI[[#This Row],[Unit]]&amp;")"</f>
        <v xml:space="preserve">     2" Galvanized Pipe &amp; Fittings     (LS)</v>
      </c>
      <c r="I397" s="40"/>
      <c r="J397" s="40"/>
      <c r="K397" s="40"/>
      <c r="L397" s="40"/>
      <c r="M397" s="40"/>
      <c r="N397" s="40"/>
      <c r="O397" s="40"/>
      <c r="P397" s="40">
        <v>100</v>
      </c>
      <c r="Q397" s="40">
        <v>5560.5</v>
      </c>
      <c r="R397" s="40"/>
      <c r="S397" s="40"/>
      <c r="T397" s="40"/>
      <c r="U397" s="40"/>
      <c r="V397" s="40"/>
      <c r="W397" s="40"/>
      <c r="X397" s="40"/>
      <c r="Y397" s="40"/>
      <c r="Z397" s="40"/>
      <c r="AA397" s="40"/>
    </row>
    <row r="398" spans="1:27" ht="18" customHeight="1" x14ac:dyDescent="0.3">
      <c r="A398" s="1">
        <v>2019</v>
      </c>
      <c r="C398" s="2" t="s">
        <v>8518</v>
      </c>
      <c r="D398" s="1" t="s">
        <v>9</v>
      </c>
      <c r="E398" s="3">
        <f>IFERROR(MIN(PI_Bidders),0)</f>
        <v>900</v>
      </c>
      <c r="F398" s="3">
        <f>IFERROR(MAX(PI_Bidders),0)</f>
        <v>5230.5</v>
      </c>
      <c r="G398" s="3">
        <f>IFERROR(AVERAGE(PI_Bidders),0)</f>
        <v>3065.25</v>
      </c>
      <c r="H398" s="40" t="str">
        <f>tbl_PI[[#This Row],[Item '#]]&amp;"     "&amp;tbl_PI[[#This Row],[Description]]&amp;"     ("&amp;tbl_PI[[#This Row],[Unit]]&amp;")"</f>
        <v xml:space="preserve">     2"  C901 HDPE Pipe &amp; Fittings     (LS)</v>
      </c>
      <c r="I398" s="40"/>
      <c r="J398" s="40"/>
      <c r="K398" s="40"/>
      <c r="L398" s="40"/>
      <c r="M398" s="40"/>
      <c r="N398" s="40"/>
      <c r="O398" s="40"/>
      <c r="P398" s="40">
        <v>900</v>
      </c>
      <c r="Q398" s="40">
        <v>5230.5</v>
      </c>
      <c r="R398" s="40"/>
      <c r="S398" s="40"/>
      <c r="T398" s="40"/>
      <c r="U398" s="40"/>
      <c r="V398" s="40"/>
      <c r="W398" s="40"/>
      <c r="X398" s="40"/>
      <c r="Y398" s="40"/>
      <c r="Z398" s="40"/>
      <c r="AA398" s="40"/>
    </row>
    <row r="399" spans="1:27" ht="18" customHeight="1" x14ac:dyDescent="0.3">
      <c r="A399" s="1">
        <v>2019</v>
      </c>
      <c r="C399" s="2" t="s">
        <v>8519</v>
      </c>
      <c r="D399" s="1" t="s">
        <v>9</v>
      </c>
      <c r="E399" s="3">
        <f>IFERROR(MIN(PI_Bidders),0)</f>
        <v>2500</v>
      </c>
      <c r="F399" s="3">
        <f>IFERROR(MAX(PI_Bidders),0)</f>
        <v>13272.5</v>
      </c>
      <c r="G399" s="3">
        <f>IFERROR(AVERAGE(PI_Bidders),0)</f>
        <v>7886.25</v>
      </c>
      <c r="H399" s="40" t="str">
        <f>tbl_PI[[#This Row],[Item '#]]&amp;"     "&amp;tbl_PI[[#This Row],[Description]]&amp;"     ("&amp;tbl_PI[[#This Row],[Unit]]&amp;")"</f>
        <v xml:space="preserve">     6'W X 10'L X 6'H Stick Built Shelter     (LS)</v>
      </c>
      <c r="I399" s="40"/>
      <c r="J399" s="40"/>
      <c r="K399" s="40"/>
      <c r="L399" s="40"/>
      <c r="M399" s="40"/>
      <c r="N399" s="40"/>
      <c r="O399" s="40"/>
      <c r="P399" s="40">
        <v>2500</v>
      </c>
      <c r="Q399" s="40">
        <v>13272.5</v>
      </c>
      <c r="R399" s="40"/>
      <c r="S399" s="40"/>
      <c r="T399" s="40"/>
      <c r="U399" s="40"/>
      <c r="V399" s="40"/>
      <c r="W399" s="40"/>
      <c r="X399" s="40"/>
      <c r="Y399" s="40"/>
      <c r="Z399" s="40"/>
      <c r="AA399" s="40"/>
    </row>
    <row r="400" spans="1:27" ht="18" customHeight="1" x14ac:dyDescent="0.3">
      <c r="A400" s="1">
        <v>2019</v>
      </c>
      <c r="B400" s="1">
        <v>638</v>
      </c>
      <c r="C400" s="2" t="s">
        <v>8458</v>
      </c>
      <c r="D400" s="1" t="s">
        <v>12</v>
      </c>
      <c r="E400" s="3">
        <f>IFERROR(MIN(PI_Bidders),0)</f>
        <v>27</v>
      </c>
      <c r="F400" s="3">
        <f>IFERROR(MAX(PI_Bidders),0)</f>
        <v>51</v>
      </c>
      <c r="G400" s="3">
        <f>IFERROR(AVERAGE(PI_Bidders),0)</f>
        <v>39</v>
      </c>
      <c r="H400" s="40" t="str">
        <f>tbl_PI[[#This Row],[Item '#]]&amp;"     "&amp;tbl_PI[[#This Row],[Description]]&amp;"     ("&amp;tbl_PI[[#This Row],[Unit]]&amp;")"</f>
        <v>638     2" Raw Water Line to Well p-7 w/ Natural Backfill     (LF)</v>
      </c>
      <c r="I400" s="40"/>
      <c r="J400" s="40"/>
      <c r="K400" s="40"/>
      <c r="L400" s="40"/>
      <c r="M400" s="40"/>
      <c r="N400" s="40"/>
      <c r="O400" s="40"/>
      <c r="P400" s="40">
        <v>27</v>
      </c>
      <c r="Q400" s="40">
        <v>51</v>
      </c>
      <c r="R400" s="40"/>
      <c r="S400" s="40"/>
      <c r="T400" s="40"/>
      <c r="U400" s="40"/>
      <c r="V400" s="40"/>
      <c r="W400" s="40"/>
      <c r="X400" s="40"/>
      <c r="Y400" s="40"/>
      <c r="Z400" s="40"/>
      <c r="AA400" s="40"/>
    </row>
    <row r="401" spans="1:27" ht="18" customHeight="1" x14ac:dyDescent="0.3">
      <c r="A401" s="1">
        <v>2019</v>
      </c>
      <c r="B401" s="1">
        <v>638</v>
      </c>
      <c r="C401" s="2" t="s">
        <v>8459</v>
      </c>
      <c r="D401" s="1" t="s">
        <v>59</v>
      </c>
      <c r="E401" s="3">
        <f>IFERROR(MIN(PI_Bidders),0)</f>
        <v>800</v>
      </c>
      <c r="F401" s="3">
        <f>IFERROR(MAX(PI_Bidders),0)</f>
        <v>1971.5</v>
      </c>
      <c r="G401" s="3">
        <f>IFERROR(AVERAGE(PI_Bidders),0)</f>
        <v>1385.75</v>
      </c>
      <c r="H401" s="40" t="str">
        <f>tbl_PI[[#This Row],[Item '#]]&amp;"     "&amp;tbl_PI[[#This Row],[Description]]&amp;"     ("&amp;tbl_PI[[#This Row],[Unit]]&amp;")"</f>
        <v>638     2" Curb Valve and Box at Well p-7     (EA)</v>
      </c>
      <c r="I401" s="40"/>
      <c r="J401" s="40"/>
      <c r="K401" s="40"/>
      <c r="L401" s="40"/>
      <c r="M401" s="40"/>
      <c r="N401" s="40"/>
      <c r="O401" s="40"/>
      <c r="P401" s="40">
        <v>800</v>
      </c>
      <c r="Q401" s="40">
        <v>1971.5</v>
      </c>
      <c r="R401" s="40"/>
      <c r="S401" s="40"/>
      <c r="T401" s="40"/>
      <c r="U401" s="40"/>
      <c r="V401" s="40"/>
      <c r="W401" s="40"/>
      <c r="X401" s="40"/>
      <c r="Y401" s="40"/>
      <c r="Z401" s="40"/>
      <c r="AA401" s="40"/>
    </row>
    <row r="402" spans="1:27" ht="18" customHeight="1" x14ac:dyDescent="0.3">
      <c r="A402" s="1">
        <v>2019</v>
      </c>
      <c r="C402" s="2" t="s">
        <v>8520</v>
      </c>
      <c r="D402" s="1" t="s">
        <v>9</v>
      </c>
      <c r="E402" s="3">
        <f>IFERROR(MIN(PI_Bidders),0)</f>
        <v>445</v>
      </c>
      <c r="F402" s="3">
        <f>IFERROR(MAX(PI_Bidders),0)</f>
        <v>500</v>
      </c>
      <c r="G402" s="3">
        <f>IFERROR(AVERAGE(PI_Bidders),0)</f>
        <v>472.5</v>
      </c>
      <c r="H402" s="40" t="str">
        <f>tbl_PI[[#This Row],[Item '#]]&amp;"     "&amp;tbl_PI[[#This Row],[Description]]&amp;"     ("&amp;tbl_PI[[#This Row],[Unit]]&amp;")"</f>
        <v xml:space="preserve">     Pressure Switch     (LS)</v>
      </c>
      <c r="I402" s="40"/>
      <c r="J402" s="40"/>
      <c r="K402" s="40"/>
      <c r="L402" s="40"/>
      <c r="M402" s="40"/>
      <c r="N402" s="40"/>
      <c r="O402" s="40"/>
      <c r="P402" s="40">
        <v>500</v>
      </c>
      <c r="Q402" s="40">
        <v>445</v>
      </c>
      <c r="R402" s="40"/>
      <c r="S402" s="40"/>
      <c r="T402" s="40"/>
      <c r="U402" s="40"/>
      <c r="V402" s="40"/>
      <c r="W402" s="40"/>
      <c r="X402" s="40"/>
      <c r="Y402" s="40"/>
      <c r="Z402" s="40"/>
      <c r="AA402" s="40"/>
    </row>
    <row r="403" spans="1:27" ht="18" customHeight="1" x14ac:dyDescent="0.3">
      <c r="A403" s="1">
        <v>2019</v>
      </c>
      <c r="C403" s="2" t="s">
        <v>8521</v>
      </c>
      <c r="D403" s="1" t="s">
        <v>9</v>
      </c>
      <c r="E403" s="3">
        <f>IFERROR(MIN(PI_Bidders),0)</f>
        <v>1500</v>
      </c>
      <c r="F403" s="3">
        <f>IFERROR(MAX(PI_Bidders),0)</f>
        <v>4136</v>
      </c>
      <c r="G403" s="3">
        <f>IFERROR(AVERAGE(PI_Bidders),0)</f>
        <v>2818</v>
      </c>
      <c r="H403" s="40" t="str">
        <f>tbl_PI[[#This Row],[Item '#]]&amp;"     "&amp;tbl_PI[[#This Row],[Description]]&amp;"     ("&amp;tbl_PI[[#This Row],[Unit]]&amp;")"</f>
        <v xml:space="preserve">     Pavement Striping and Handicap Signage     (LS)</v>
      </c>
      <c r="I403" s="40"/>
      <c r="J403" s="40"/>
      <c r="K403" s="40"/>
      <c r="L403" s="40"/>
      <c r="M403" s="40"/>
      <c r="N403" s="40"/>
      <c r="O403" s="40"/>
      <c r="P403" s="40">
        <v>1500</v>
      </c>
      <c r="Q403" s="40">
        <v>4136</v>
      </c>
      <c r="R403" s="40"/>
      <c r="S403" s="40"/>
      <c r="T403" s="40"/>
      <c r="U403" s="40"/>
      <c r="V403" s="40"/>
      <c r="W403" s="40"/>
      <c r="X403" s="40"/>
      <c r="Y403" s="40"/>
      <c r="Z403" s="40"/>
      <c r="AA403" s="40"/>
    </row>
    <row r="404" spans="1:27" ht="18" customHeight="1" x14ac:dyDescent="0.3">
      <c r="A404" s="1">
        <v>2019</v>
      </c>
      <c r="C404" s="2" t="s">
        <v>8522</v>
      </c>
      <c r="D404" s="1" t="s">
        <v>9</v>
      </c>
      <c r="E404" s="3">
        <f>IFERROR(MIN(PI_Bidders),0)</f>
        <v>6090</v>
      </c>
      <c r="F404" s="3">
        <f>IFERROR(MAX(PI_Bidders),0)</f>
        <v>8100</v>
      </c>
      <c r="G404" s="3">
        <f>IFERROR(AVERAGE(PI_Bidders),0)</f>
        <v>7095</v>
      </c>
      <c r="H404" s="40" t="str">
        <f>tbl_PI[[#This Row],[Item '#]]&amp;"     "&amp;tbl_PI[[#This Row],[Description]]&amp;"     ("&amp;tbl_PI[[#This Row],[Unit]]&amp;")"</f>
        <v xml:space="preserve">     Arc-Flash and a Short-Circuit Study     (LS)</v>
      </c>
      <c r="I404" s="40"/>
      <c r="J404" s="40"/>
      <c r="K404" s="40"/>
      <c r="L404" s="40"/>
      <c r="M404" s="40"/>
      <c r="N404" s="40"/>
      <c r="O404" s="40"/>
      <c r="P404" s="40">
        <v>8100</v>
      </c>
      <c r="Q404" s="40">
        <v>6090</v>
      </c>
      <c r="R404" s="40"/>
      <c r="S404" s="40"/>
      <c r="T404" s="40"/>
      <c r="U404" s="40"/>
      <c r="V404" s="40"/>
      <c r="W404" s="40"/>
      <c r="X404" s="40"/>
      <c r="Y404" s="40"/>
      <c r="Z404" s="40"/>
      <c r="AA404" s="40"/>
    </row>
    <row r="405" spans="1:27" ht="18" customHeight="1" x14ac:dyDescent="0.3">
      <c r="A405" s="1">
        <v>2019</v>
      </c>
      <c r="B405" s="1">
        <v>203</v>
      </c>
      <c r="C405" s="2" t="s">
        <v>8523</v>
      </c>
      <c r="D405" s="1" t="s">
        <v>14</v>
      </c>
      <c r="E405" s="3">
        <f>IFERROR(MIN(PI_Bidders),0)</f>
        <v>16.5</v>
      </c>
      <c r="F405" s="3">
        <f>IFERROR(MAX(PI_Bidders),0)</f>
        <v>17</v>
      </c>
      <c r="G405" s="3">
        <f>IFERROR(AVERAGE(PI_Bidders),0)</f>
        <v>16.75</v>
      </c>
      <c r="H405" s="40" t="str">
        <f>tbl_PI[[#This Row],[Item '#]]&amp;"     "&amp;tbl_PI[[#This Row],[Description]]&amp;"     ("&amp;tbl_PI[[#This Row],[Unit]]&amp;")"</f>
        <v>203     Excavation - Shelter     (CY)</v>
      </c>
      <c r="I405" s="40"/>
      <c r="J405" s="40"/>
      <c r="K405" s="40"/>
      <c r="L405" s="40"/>
      <c r="M405" s="40"/>
      <c r="N405" s="40"/>
      <c r="O405" s="40"/>
      <c r="P405" s="40">
        <v>17</v>
      </c>
      <c r="Q405" s="40">
        <v>16.5</v>
      </c>
      <c r="R405" s="40"/>
      <c r="S405" s="40"/>
      <c r="T405" s="40"/>
      <c r="U405" s="40"/>
      <c r="V405" s="40"/>
      <c r="W405" s="40"/>
      <c r="X405" s="40"/>
      <c r="Y405" s="40"/>
      <c r="Z405" s="40"/>
      <c r="AA405" s="40"/>
    </row>
    <row r="406" spans="1:27" ht="18" customHeight="1" x14ac:dyDescent="0.3">
      <c r="A406" s="1">
        <v>2019</v>
      </c>
      <c r="B406" s="1" t="s">
        <v>75</v>
      </c>
      <c r="C406" s="2" t="s">
        <v>8524</v>
      </c>
      <c r="D406" s="1" t="s">
        <v>14</v>
      </c>
      <c r="E406" s="3">
        <f>IFERROR(MIN(PI_Bidders),0)</f>
        <v>513</v>
      </c>
      <c r="F406" s="3">
        <f>IFERROR(MAX(PI_Bidders),0)</f>
        <v>516.5</v>
      </c>
      <c r="G406" s="3">
        <f>IFERROR(AVERAGE(PI_Bidders),0)</f>
        <v>514.75</v>
      </c>
      <c r="H406" s="40" t="str">
        <f>tbl_PI[[#This Row],[Item '#]]&amp;"     "&amp;tbl_PI[[#This Row],[Description]]&amp;"     ("&amp;tbl_PI[[#This Row],[Unit]]&amp;")"</f>
        <v>SPEC     Reinforced Concrete - Shelter Pavement- 4"      (CY)</v>
      </c>
      <c r="I406" s="40"/>
      <c r="J406" s="40"/>
      <c r="K406" s="40"/>
      <c r="L406" s="40"/>
      <c r="M406" s="40"/>
      <c r="N406" s="40"/>
      <c r="O406" s="40"/>
      <c r="P406" s="40">
        <v>513</v>
      </c>
      <c r="Q406" s="40">
        <v>516.5</v>
      </c>
      <c r="R406" s="40"/>
      <c r="S406" s="40"/>
      <c r="T406" s="40"/>
      <c r="U406" s="40"/>
      <c r="V406" s="40"/>
      <c r="W406" s="40"/>
      <c r="X406" s="40"/>
      <c r="Y406" s="40"/>
      <c r="Z406" s="40"/>
      <c r="AA406" s="40"/>
    </row>
    <row r="407" spans="1:27" ht="18" customHeight="1" x14ac:dyDescent="0.3">
      <c r="A407" s="1">
        <v>2019</v>
      </c>
      <c r="B407" s="1">
        <v>304</v>
      </c>
      <c r="C407" s="2" t="s">
        <v>8525</v>
      </c>
      <c r="D407" s="1" t="s">
        <v>14</v>
      </c>
      <c r="E407" s="3">
        <f>IFERROR(MIN(PI_Bidders),0)</f>
        <v>93.5</v>
      </c>
      <c r="F407" s="3">
        <f>IFERROR(MAX(PI_Bidders),0)</f>
        <v>140</v>
      </c>
      <c r="G407" s="3">
        <f>IFERROR(AVERAGE(PI_Bidders),0)</f>
        <v>116.75</v>
      </c>
      <c r="H407" s="40" t="str">
        <f>tbl_PI[[#This Row],[Item '#]]&amp;"     "&amp;tbl_PI[[#This Row],[Description]]&amp;"     ("&amp;tbl_PI[[#This Row],[Unit]]&amp;")"</f>
        <v>304     Aggregate Base - Shelter Pavement - 4"     (CY)</v>
      </c>
      <c r="I407" s="40"/>
      <c r="J407" s="40"/>
      <c r="K407" s="40"/>
      <c r="L407" s="40"/>
      <c r="M407" s="40"/>
      <c r="N407" s="40"/>
      <c r="O407" s="40"/>
      <c r="P407" s="40">
        <v>140</v>
      </c>
      <c r="Q407" s="40">
        <v>93.5</v>
      </c>
      <c r="R407" s="40"/>
      <c r="S407" s="40"/>
      <c r="T407" s="40"/>
      <c r="U407" s="40"/>
      <c r="V407" s="40"/>
      <c r="W407" s="40"/>
      <c r="X407" s="40"/>
      <c r="Y407" s="40"/>
      <c r="Z407" s="40"/>
      <c r="AA407" s="40"/>
    </row>
    <row r="408" spans="1:27" ht="18" customHeight="1" x14ac:dyDescent="0.3">
      <c r="A408" s="1">
        <v>2019</v>
      </c>
      <c r="B408" s="1" t="s">
        <v>75</v>
      </c>
      <c r="C408" s="2" t="s">
        <v>8526</v>
      </c>
      <c r="D408" s="1" t="s">
        <v>9</v>
      </c>
      <c r="E408" s="3">
        <f>IFERROR(MIN(PI_Bidders),0)</f>
        <v>33915</v>
      </c>
      <c r="F408" s="3">
        <f>IFERROR(MAX(PI_Bidders),0)</f>
        <v>52000</v>
      </c>
      <c r="G408" s="3">
        <f>IFERROR(AVERAGE(PI_Bidders),0)</f>
        <v>42957.5</v>
      </c>
      <c r="H408" s="40" t="str">
        <f>tbl_PI[[#This Row],[Item '#]]&amp;"     "&amp;tbl_PI[[#This Row],[Description]]&amp;"     ("&amp;tbl_PI[[#This Row],[Unit]]&amp;")"</f>
        <v>SPEC     EnWood Shelter - 24'x28'     (LS)</v>
      </c>
      <c r="I408" s="40"/>
      <c r="J408" s="40"/>
      <c r="K408" s="40"/>
      <c r="L408" s="40"/>
      <c r="M408" s="40"/>
      <c r="N408" s="40"/>
      <c r="O408" s="40"/>
      <c r="P408" s="40">
        <v>52000</v>
      </c>
      <c r="Q408" s="40">
        <v>33915</v>
      </c>
      <c r="R408" s="40"/>
      <c r="S408" s="40"/>
      <c r="T408" s="40"/>
      <c r="U408" s="40"/>
      <c r="V408" s="40"/>
      <c r="W408" s="40"/>
      <c r="X408" s="40"/>
      <c r="Y408" s="40"/>
      <c r="Z408" s="40"/>
      <c r="AA408" s="40"/>
    </row>
    <row r="409" spans="1:27" ht="18" customHeight="1" x14ac:dyDescent="0.3">
      <c r="A409" s="1">
        <v>2019</v>
      </c>
      <c r="B409" s="1" t="s">
        <v>75</v>
      </c>
      <c r="C409" s="2" t="s">
        <v>8527</v>
      </c>
      <c r="D409" s="1" t="s">
        <v>12</v>
      </c>
      <c r="E409" s="3">
        <f>IFERROR(MIN(PI_Bidders),0)</f>
        <v>13</v>
      </c>
      <c r="F409" s="3">
        <f>IFERROR(MAX(PI_Bidders),0)</f>
        <v>43.86</v>
      </c>
      <c r="G409" s="3">
        <f>IFERROR(AVERAGE(PI_Bidders),0)</f>
        <v>28.43</v>
      </c>
      <c r="H409" s="40" t="str">
        <f>tbl_PI[[#This Row],[Item '#]]&amp;"     "&amp;tbl_PI[[#This Row],[Description]]&amp;"     ("&amp;tbl_PI[[#This Row],[Unit]]&amp;")"</f>
        <v>SPEC     Directional Bore     (LF)</v>
      </c>
      <c r="I409" s="40"/>
      <c r="J409" s="40"/>
      <c r="K409" s="40"/>
      <c r="L409" s="40"/>
      <c r="M409" s="40"/>
      <c r="N409" s="40"/>
      <c r="O409" s="40"/>
      <c r="P409" s="40">
        <v>13</v>
      </c>
      <c r="Q409" s="40">
        <v>43.86</v>
      </c>
      <c r="R409" s="40"/>
      <c r="S409" s="40"/>
      <c r="T409" s="40"/>
      <c r="U409" s="40"/>
      <c r="V409" s="40"/>
      <c r="W409" s="40"/>
      <c r="X409" s="40"/>
      <c r="Y409" s="40"/>
      <c r="Z409" s="40"/>
      <c r="AA409" s="40"/>
    </row>
    <row r="410" spans="1:27" ht="18" customHeight="1" x14ac:dyDescent="0.3">
      <c r="A410" s="1">
        <v>2019</v>
      </c>
      <c r="B410" s="1" t="s">
        <v>75</v>
      </c>
      <c r="C410" s="2" t="s">
        <v>8528</v>
      </c>
      <c r="D410" s="1" t="s">
        <v>59</v>
      </c>
      <c r="E410" s="3">
        <f>IFERROR(MIN(PI_Bidders),0)</f>
        <v>3406</v>
      </c>
      <c r="F410" s="3">
        <f>IFERROR(MAX(PI_Bidders),0)</f>
        <v>3500</v>
      </c>
      <c r="G410" s="3">
        <f>IFERROR(AVERAGE(PI_Bidders),0)</f>
        <v>3453</v>
      </c>
      <c r="H410" s="40" t="str">
        <f>tbl_PI[[#This Row],[Item '#]]&amp;"     "&amp;tbl_PI[[#This Row],[Description]]&amp;"     ("&amp;tbl_PI[[#This Row],[Unit]]&amp;")"</f>
        <v>SPEC     Pavilion panel, 'SH'     (EA)</v>
      </c>
      <c r="I410" s="40"/>
      <c r="J410" s="40"/>
      <c r="K410" s="40"/>
      <c r="L410" s="40"/>
      <c r="M410" s="40"/>
      <c r="N410" s="40"/>
      <c r="O410" s="40"/>
      <c r="P410" s="40">
        <v>3500</v>
      </c>
      <c r="Q410" s="40">
        <v>3406</v>
      </c>
      <c r="R410" s="40"/>
      <c r="S410" s="40"/>
      <c r="T410" s="40"/>
      <c r="U410" s="40"/>
      <c r="V410" s="40"/>
      <c r="W410" s="40"/>
      <c r="X410" s="40"/>
      <c r="Y410" s="40"/>
      <c r="Z410" s="40"/>
      <c r="AA410" s="40"/>
    </row>
    <row r="411" spans="1:27" ht="18" customHeight="1" x14ac:dyDescent="0.3">
      <c r="A411" s="1">
        <v>2019</v>
      </c>
      <c r="B411" s="1" t="s">
        <v>75</v>
      </c>
      <c r="C411" s="2" t="s">
        <v>8529</v>
      </c>
      <c r="D411" s="1" t="s">
        <v>59</v>
      </c>
      <c r="E411" s="3">
        <f>IFERROR(MIN(PI_Bidders),0)</f>
        <v>5673</v>
      </c>
      <c r="F411" s="3">
        <f>IFERROR(MAX(PI_Bidders),0)</f>
        <v>6000</v>
      </c>
      <c r="G411" s="3">
        <f>IFERROR(AVERAGE(PI_Bidders),0)</f>
        <v>5836.5</v>
      </c>
      <c r="H411" s="40" t="str">
        <f>tbl_PI[[#This Row],[Item '#]]&amp;"     "&amp;tbl_PI[[#This Row],[Description]]&amp;"     ("&amp;tbl_PI[[#This Row],[Unit]]&amp;")"</f>
        <v>SPEC     Pavilion lighting control     (EA)</v>
      </c>
      <c r="I411" s="40"/>
      <c r="J411" s="40"/>
      <c r="K411" s="40"/>
      <c r="L411" s="40"/>
      <c r="M411" s="40"/>
      <c r="N411" s="40"/>
      <c r="O411" s="40"/>
      <c r="P411" s="40">
        <v>6000</v>
      </c>
      <c r="Q411" s="40">
        <v>5673</v>
      </c>
      <c r="R411" s="40"/>
      <c r="S411" s="40"/>
      <c r="T411" s="40"/>
      <c r="U411" s="40"/>
      <c r="V411" s="40"/>
      <c r="W411" s="40"/>
      <c r="X411" s="40"/>
      <c r="Y411" s="40"/>
      <c r="Z411" s="40"/>
      <c r="AA411" s="40"/>
    </row>
    <row r="412" spans="1:27" ht="18" customHeight="1" x14ac:dyDescent="0.3">
      <c r="A412" s="1">
        <v>2019</v>
      </c>
      <c r="B412" s="1" t="s">
        <v>75</v>
      </c>
      <c r="C412" s="2" t="s">
        <v>8530</v>
      </c>
      <c r="D412" s="1" t="s">
        <v>59</v>
      </c>
      <c r="E412" s="3">
        <f>IFERROR(MIN(PI_Bidders),0)</f>
        <v>392.5</v>
      </c>
      <c r="F412" s="3">
        <f>IFERROR(MAX(PI_Bidders),0)</f>
        <v>405</v>
      </c>
      <c r="G412" s="3">
        <f>IFERROR(AVERAGE(PI_Bidders),0)</f>
        <v>398.75</v>
      </c>
      <c r="H412" s="40" t="str">
        <f>tbl_PI[[#This Row],[Item '#]]&amp;"     "&amp;tbl_PI[[#This Row],[Description]]&amp;"     ("&amp;tbl_PI[[#This Row],[Unit]]&amp;")"</f>
        <v>SPEC     Light fixture 'SA', Pavilion     (EA)</v>
      </c>
      <c r="I412" s="40"/>
      <c r="J412" s="40"/>
      <c r="K412" s="40"/>
      <c r="L412" s="40"/>
      <c r="M412" s="40"/>
      <c r="N412" s="40"/>
      <c r="O412" s="40"/>
      <c r="P412" s="40">
        <v>405</v>
      </c>
      <c r="Q412" s="40">
        <v>392.5</v>
      </c>
      <c r="R412" s="40"/>
      <c r="S412" s="40"/>
      <c r="T412" s="40"/>
      <c r="U412" s="40"/>
      <c r="V412" s="40"/>
      <c r="W412" s="40"/>
      <c r="X412" s="40"/>
      <c r="Y412" s="40"/>
      <c r="Z412" s="40"/>
      <c r="AA412" s="40"/>
    </row>
    <row r="413" spans="1:27" ht="18" customHeight="1" x14ac:dyDescent="0.3">
      <c r="A413" s="1">
        <v>2019</v>
      </c>
      <c r="B413" s="1" t="s">
        <v>75</v>
      </c>
      <c r="C413" s="2" t="s">
        <v>8531</v>
      </c>
      <c r="D413" s="1" t="s">
        <v>59</v>
      </c>
      <c r="E413" s="3">
        <f>IFERROR(MIN(PI_Bidders),0)</f>
        <v>444</v>
      </c>
      <c r="F413" s="3">
        <f>IFERROR(MAX(PI_Bidders),0)</f>
        <v>455</v>
      </c>
      <c r="G413" s="3">
        <f>IFERROR(AVERAGE(PI_Bidders),0)</f>
        <v>449.5</v>
      </c>
      <c r="H413" s="40" t="str">
        <f>tbl_PI[[#This Row],[Item '#]]&amp;"     "&amp;tbl_PI[[#This Row],[Description]]&amp;"     ("&amp;tbl_PI[[#This Row],[Unit]]&amp;")"</f>
        <v>SPEC     Light fixture 'SB', Pavilion     (EA)</v>
      </c>
      <c r="I413" s="40"/>
      <c r="J413" s="40"/>
      <c r="K413" s="40"/>
      <c r="L413" s="40"/>
      <c r="M413" s="40"/>
      <c r="N413" s="40"/>
      <c r="O413" s="40"/>
      <c r="P413" s="40">
        <v>455</v>
      </c>
      <c r="Q413" s="40">
        <v>444</v>
      </c>
      <c r="R413" s="40"/>
      <c r="S413" s="40"/>
      <c r="T413" s="40"/>
      <c r="U413" s="40"/>
      <c r="V413" s="40"/>
      <c r="W413" s="40"/>
      <c r="X413" s="40"/>
      <c r="Y413" s="40"/>
      <c r="Z413" s="40"/>
      <c r="AA413" s="40"/>
    </row>
    <row r="414" spans="1:27" ht="18" customHeight="1" x14ac:dyDescent="0.3">
      <c r="A414" s="1">
        <v>2019</v>
      </c>
      <c r="B414" s="1" t="s">
        <v>75</v>
      </c>
      <c r="C414" s="2" t="s">
        <v>8532</v>
      </c>
      <c r="D414" s="1" t="s">
        <v>59</v>
      </c>
      <c r="E414" s="3">
        <f>IFERROR(MIN(PI_Bidders),0)</f>
        <v>72.5</v>
      </c>
      <c r="F414" s="3">
        <f>IFERROR(MAX(PI_Bidders),0)</f>
        <v>75</v>
      </c>
      <c r="G414" s="3">
        <f>IFERROR(AVERAGE(PI_Bidders),0)</f>
        <v>73.75</v>
      </c>
      <c r="H414" s="40" t="str">
        <f>tbl_PI[[#This Row],[Item '#]]&amp;"     "&amp;tbl_PI[[#This Row],[Description]]&amp;"     ("&amp;tbl_PI[[#This Row],[Unit]]&amp;")"</f>
        <v>SPEC     WP/GFI duplex receptacle     (EA)</v>
      </c>
      <c r="I414" s="40"/>
      <c r="J414" s="40"/>
      <c r="K414" s="40"/>
      <c r="L414" s="40"/>
      <c r="M414" s="40"/>
      <c r="N414" s="40"/>
      <c r="O414" s="40"/>
      <c r="P414" s="40">
        <v>75</v>
      </c>
      <c r="Q414" s="40">
        <v>72.5</v>
      </c>
      <c r="R414" s="40"/>
      <c r="S414" s="40"/>
      <c r="T414" s="40"/>
      <c r="U414" s="40"/>
      <c r="V414" s="40"/>
      <c r="W414" s="40"/>
      <c r="X414" s="40"/>
      <c r="Y414" s="40"/>
      <c r="Z414" s="40"/>
      <c r="AA414" s="40"/>
    </row>
    <row r="415" spans="1:27" ht="18" customHeight="1" x14ac:dyDescent="0.3">
      <c r="A415" s="1">
        <v>2019</v>
      </c>
      <c r="B415" s="1" t="s">
        <v>75</v>
      </c>
      <c r="C415" s="2" t="s">
        <v>8533</v>
      </c>
      <c r="D415" s="1" t="s">
        <v>59</v>
      </c>
      <c r="E415" s="3">
        <f>IFERROR(MIN(PI_Bidders),0)</f>
        <v>21.5</v>
      </c>
      <c r="F415" s="3">
        <f>IFERROR(MAX(PI_Bidders),0)</f>
        <v>100</v>
      </c>
      <c r="G415" s="3">
        <f>IFERROR(AVERAGE(PI_Bidders),0)</f>
        <v>60.75</v>
      </c>
      <c r="H415" s="40" t="str">
        <f>tbl_PI[[#This Row],[Item '#]]&amp;"     "&amp;tbl_PI[[#This Row],[Description]]&amp;"     ("&amp;tbl_PI[[#This Row],[Unit]]&amp;")"</f>
        <v>SPEC     20A, WP switch     (EA)</v>
      </c>
      <c r="I415" s="40"/>
      <c r="J415" s="40"/>
      <c r="K415" s="40"/>
      <c r="L415" s="40"/>
      <c r="M415" s="40"/>
      <c r="N415" s="40"/>
      <c r="O415" s="40"/>
      <c r="P415" s="40">
        <v>100</v>
      </c>
      <c r="Q415" s="40">
        <v>21.5</v>
      </c>
      <c r="R415" s="40"/>
      <c r="S415" s="40"/>
      <c r="T415" s="40"/>
      <c r="U415" s="40"/>
      <c r="V415" s="40"/>
      <c r="W415" s="40"/>
      <c r="X415" s="40"/>
      <c r="Y415" s="40"/>
      <c r="Z415" s="40"/>
      <c r="AA415" s="40"/>
    </row>
    <row r="416" spans="1:27" ht="18" customHeight="1" x14ac:dyDescent="0.3">
      <c r="A416" s="1">
        <v>2019</v>
      </c>
      <c r="B416" s="1" t="s">
        <v>75</v>
      </c>
      <c r="C416" s="2" t="s">
        <v>8534</v>
      </c>
      <c r="D416" s="1" t="s">
        <v>12</v>
      </c>
      <c r="E416" s="3">
        <f>IFERROR(MIN(PI_Bidders),0)</f>
        <v>9.5</v>
      </c>
      <c r="F416" s="3">
        <f>IFERROR(MAX(PI_Bidders),0)</f>
        <v>10</v>
      </c>
      <c r="G416" s="3">
        <f>IFERROR(AVERAGE(PI_Bidders),0)</f>
        <v>9.75</v>
      </c>
      <c r="H416" s="40" t="str">
        <f>tbl_PI[[#This Row],[Item '#]]&amp;"     "&amp;tbl_PI[[#This Row],[Description]]&amp;"     ("&amp;tbl_PI[[#This Row],[Unit]]&amp;")"</f>
        <v>SPEC     3/4" rigid conduit     (LF)</v>
      </c>
      <c r="I416" s="40"/>
      <c r="J416" s="40"/>
      <c r="K416" s="40"/>
      <c r="L416" s="40"/>
      <c r="M416" s="40"/>
      <c r="N416" s="40"/>
      <c r="O416" s="40"/>
      <c r="P416" s="40">
        <v>10</v>
      </c>
      <c r="Q416" s="40">
        <v>9.5</v>
      </c>
      <c r="R416" s="40"/>
      <c r="S416" s="40"/>
      <c r="T416" s="40"/>
      <c r="U416" s="40"/>
      <c r="V416" s="40"/>
      <c r="W416" s="40"/>
      <c r="X416" s="40"/>
      <c r="Y416" s="40"/>
      <c r="Z416" s="40"/>
      <c r="AA416" s="40"/>
    </row>
    <row r="417" spans="1:27" ht="18" customHeight="1" x14ac:dyDescent="0.3">
      <c r="A417" s="1">
        <v>2019</v>
      </c>
      <c r="B417" s="1" t="s">
        <v>75</v>
      </c>
      <c r="C417" s="2" t="s">
        <v>8535</v>
      </c>
      <c r="D417" s="1" t="s">
        <v>59</v>
      </c>
      <c r="E417" s="3">
        <f>IFERROR(MIN(PI_Bidders),0)</f>
        <v>42.5</v>
      </c>
      <c r="F417" s="3">
        <f>IFERROR(MAX(PI_Bidders),0)</f>
        <v>50</v>
      </c>
      <c r="G417" s="3">
        <f>IFERROR(AVERAGE(PI_Bidders),0)</f>
        <v>46.25</v>
      </c>
      <c r="H417" s="40" t="str">
        <f>tbl_PI[[#This Row],[Item '#]]&amp;"     "&amp;tbl_PI[[#This Row],[Description]]&amp;"     ("&amp;tbl_PI[[#This Row],[Unit]]&amp;")"</f>
        <v>SPEC     4" square junction box     (EA)</v>
      </c>
      <c r="I417" s="40"/>
      <c r="J417" s="40"/>
      <c r="K417" s="40"/>
      <c r="L417" s="40"/>
      <c r="M417" s="40"/>
      <c r="N417" s="40"/>
      <c r="O417" s="40"/>
      <c r="P417" s="40">
        <v>50</v>
      </c>
      <c r="Q417" s="40">
        <v>42.5</v>
      </c>
      <c r="R417" s="40"/>
      <c r="S417" s="40"/>
      <c r="T417" s="40"/>
      <c r="U417" s="40"/>
      <c r="V417" s="40"/>
      <c r="W417" s="40"/>
      <c r="X417" s="40"/>
      <c r="Y417" s="40"/>
      <c r="Z417" s="40"/>
      <c r="AA417" s="40"/>
    </row>
    <row r="418" spans="1:27" ht="18" customHeight="1" x14ac:dyDescent="0.3">
      <c r="A418" s="1">
        <v>2019</v>
      </c>
      <c r="B418" s="1" t="s">
        <v>75</v>
      </c>
      <c r="C418" s="2" t="s">
        <v>8536</v>
      </c>
      <c r="D418" s="1" t="s">
        <v>12</v>
      </c>
      <c r="E418" s="3">
        <f>IFERROR(MIN(PI_Bidders),0)</f>
        <v>0.5</v>
      </c>
      <c r="F418" s="3">
        <f>IFERROR(MAX(PI_Bidders),0)</f>
        <v>0.5</v>
      </c>
      <c r="G418" s="3">
        <f>IFERROR(AVERAGE(PI_Bidders),0)</f>
        <v>0.5</v>
      </c>
      <c r="H418" s="40" t="str">
        <f>tbl_PI[[#This Row],[Item '#]]&amp;"     "&amp;tbl_PI[[#This Row],[Description]]&amp;"     ("&amp;tbl_PI[[#This Row],[Unit]]&amp;")"</f>
        <v>SPEC     #10 COPPER CONDUCTOR     (LF)</v>
      </c>
      <c r="I418" s="40"/>
      <c r="J418" s="40"/>
      <c r="K418" s="40"/>
      <c r="L418" s="40"/>
      <c r="M418" s="40"/>
      <c r="N418" s="40"/>
      <c r="O418" s="40"/>
      <c r="P418" s="40">
        <v>0.5</v>
      </c>
      <c r="Q418" s="40">
        <v>0.5</v>
      </c>
      <c r="R418" s="40"/>
      <c r="S418" s="40"/>
      <c r="T418" s="40"/>
      <c r="U418" s="40"/>
      <c r="V418" s="40"/>
      <c r="W418" s="40"/>
      <c r="X418" s="40"/>
      <c r="Y418" s="40"/>
      <c r="Z418" s="40"/>
      <c r="AA418" s="40"/>
    </row>
    <row r="419" spans="1:27" ht="18" customHeight="1" x14ac:dyDescent="0.3">
      <c r="A419" s="1">
        <v>2019</v>
      </c>
      <c r="B419" s="1" t="s">
        <v>75</v>
      </c>
      <c r="C419" s="2" t="s">
        <v>8537</v>
      </c>
      <c r="D419" s="1" t="s">
        <v>12</v>
      </c>
      <c r="E419" s="3">
        <f>IFERROR(MIN(PI_Bidders),0)</f>
        <v>2</v>
      </c>
      <c r="F419" s="3">
        <f>IFERROR(MAX(PI_Bidders),0)</f>
        <v>2</v>
      </c>
      <c r="G419" s="3">
        <f>IFERROR(AVERAGE(PI_Bidders),0)</f>
        <v>2</v>
      </c>
      <c r="H419" s="40" t="str">
        <f>tbl_PI[[#This Row],[Item '#]]&amp;"     "&amp;tbl_PI[[#This Row],[Description]]&amp;"     ("&amp;tbl_PI[[#This Row],[Unit]]&amp;")"</f>
        <v>SPEC     #2 COPPER CONDUCTOR     (LF)</v>
      </c>
      <c r="I419" s="40"/>
      <c r="J419" s="40"/>
      <c r="K419" s="40"/>
      <c r="L419" s="40"/>
      <c r="M419" s="40"/>
      <c r="N419" s="40"/>
      <c r="O419" s="40"/>
      <c r="P419" s="40">
        <v>2</v>
      </c>
      <c r="Q419" s="40">
        <v>2</v>
      </c>
      <c r="R419" s="40"/>
      <c r="S419" s="40"/>
      <c r="T419" s="40"/>
      <c r="U419" s="40"/>
      <c r="V419" s="40"/>
      <c r="W419" s="40"/>
      <c r="X419" s="40"/>
      <c r="Y419" s="40"/>
      <c r="Z419" s="40"/>
      <c r="AA419" s="40"/>
    </row>
    <row r="420" spans="1:27" ht="18" customHeight="1" x14ac:dyDescent="0.3">
      <c r="A420" s="1">
        <v>2019</v>
      </c>
      <c r="C420" s="2" t="s">
        <v>8538</v>
      </c>
      <c r="D420" s="1" t="s">
        <v>8539</v>
      </c>
      <c r="E420" s="3">
        <f>IFERROR(MIN(PI_Bidders),0)</f>
        <v>58.62</v>
      </c>
      <c r="F420" s="3">
        <f>IFERROR(MAX(PI_Bidders),0)</f>
        <v>100</v>
      </c>
      <c r="G420" s="3">
        <f>IFERROR(AVERAGE(PI_Bidders),0)</f>
        <v>79.31</v>
      </c>
      <c r="H420" s="40" t="str">
        <f>tbl_PI[[#This Row],[Item '#]]&amp;"     "&amp;tbl_PI[[#This Row],[Description]]&amp;"     ("&amp;tbl_PI[[#This Row],[Unit]]&amp;")"</f>
        <v xml:space="preserve">     Basic Block Retaining Wall (Shelter and CXT Restroom corner), complete     (FF)</v>
      </c>
      <c r="I420" s="40"/>
      <c r="J420" s="40"/>
      <c r="K420" s="40"/>
      <c r="L420" s="40"/>
      <c r="M420" s="40"/>
      <c r="N420" s="40"/>
      <c r="O420" s="40"/>
      <c r="P420" s="40">
        <v>100</v>
      </c>
      <c r="Q420" s="40">
        <v>58.62</v>
      </c>
      <c r="R420" s="40"/>
      <c r="S420" s="40"/>
      <c r="T420" s="40"/>
      <c r="U420" s="40"/>
      <c r="V420" s="40"/>
      <c r="W420" s="40"/>
      <c r="X420" s="40"/>
      <c r="Y420" s="40"/>
      <c r="Z420" s="40"/>
      <c r="AA420" s="40"/>
    </row>
    <row r="421" spans="1:27" ht="18" customHeight="1" x14ac:dyDescent="0.3">
      <c r="A421" s="1">
        <v>2019</v>
      </c>
      <c r="B421" s="1" t="s">
        <v>75</v>
      </c>
      <c r="C421" s="2" t="s">
        <v>6127</v>
      </c>
      <c r="D421" s="1" t="s">
        <v>12</v>
      </c>
      <c r="E421" s="3">
        <f>IFERROR(MIN(PI_Bidders),0)</f>
        <v>27</v>
      </c>
      <c r="F421" s="3">
        <f>IFERROR(MAX(PI_Bidders),0)</f>
        <v>30.5</v>
      </c>
      <c r="G421" s="3">
        <f>IFERROR(AVERAGE(PI_Bidders),0)</f>
        <v>28.75</v>
      </c>
      <c r="H421" s="40" t="str">
        <f>tbl_PI[[#This Row],[Item '#]]&amp;"     "&amp;tbl_PI[[#This Row],[Description]]&amp;"     ("&amp;tbl_PI[[#This Row],[Unit]]&amp;")"</f>
        <v>SPEC     French Drain Complete - 6" Perforated Drain (18" Gravel Width)     (LF)</v>
      </c>
      <c r="I421" s="40"/>
      <c r="J421" s="40"/>
      <c r="K421" s="40"/>
      <c r="L421" s="40"/>
      <c r="M421" s="40"/>
      <c r="N421" s="40"/>
      <c r="O421" s="40"/>
      <c r="P421" s="40">
        <v>27</v>
      </c>
      <c r="Q421" s="40">
        <v>30.5</v>
      </c>
      <c r="R421" s="40"/>
      <c r="S421" s="40"/>
      <c r="T421" s="40"/>
      <c r="U421" s="40"/>
      <c r="V421" s="40"/>
      <c r="W421" s="40"/>
      <c r="X421" s="40"/>
      <c r="Y421" s="40"/>
      <c r="Z421" s="40"/>
      <c r="AA421" s="40"/>
    </row>
    <row r="422" spans="1:27" ht="18" customHeight="1" x14ac:dyDescent="0.3">
      <c r="A422" s="1">
        <v>2019</v>
      </c>
      <c r="B422" s="1" t="s">
        <v>75</v>
      </c>
      <c r="C422" s="2" t="s">
        <v>8540</v>
      </c>
      <c r="D422" s="1" t="s">
        <v>21</v>
      </c>
      <c r="E422" s="3">
        <f>IFERROR(MIN(PI_Bidders),0)</f>
        <v>45</v>
      </c>
      <c r="F422" s="3">
        <f>IFERROR(MAX(PI_Bidders),0)</f>
        <v>52</v>
      </c>
      <c r="G422" s="3">
        <f>IFERROR(AVERAGE(PI_Bidders),0)</f>
        <v>48.5</v>
      </c>
      <c r="H422" s="40" t="str">
        <f>tbl_PI[[#This Row],[Item '#]]&amp;"     "&amp;tbl_PI[[#This Row],[Description]]&amp;"     ("&amp;tbl_PI[[#This Row],[Unit]]&amp;")"</f>
        <v>SPEC     Full depth sub grade repair, 12 inches deep - complete     (SY)</v>
      </c>
      <c r="I422" s="40"/>
      <c r="J422" s="40"/>
      <c r="K422" s="40"/>
      <c r="L422" s="40"/>
      <c r="M422" s="40"/>
      <c r="N422" s="40"/>
      <c r="O422" s="40"/>
      <c r="P422" s="40">
        <v>52</v>
      </c>
      <c r="Q422" s="40">
        <v>45</v>
      </c>
      <c r="R422" s="40"/>
      <c r="S422" s="40"/>
      <c r="T422" s="40"/>
      <c r="U422" s="40"/>
      <c r="V422" s="40"/>
      <c r="W422" s="40"/>
      <c r="X422" s="40"/>
      <c r="Y422" s="40"/>
      <c r="Z422" s="40"/>
      <c r="AA422" s="40"/>
    </row>
    <row r="423" spans="1:27" ht="18" customHeight="1" x14ac:dyDescent="0.3">
      <c r="A423" s="1">
        <v>2019</v>
      </c>
      <c r="B423" s="1">
        <v>205</v>
      </c>
      <c r="C423" s="2" t="s">
        <v>8541</v>
      </c>
      <c r="D423" s="1" t="s">
        <v>14</v>
      </c>
      <c r="E423" s="3">
        <f>IFERROR(MIN(PI_Bidders),0)</f>
        <v>49</v>
      </c>
      <c r="F423" s="3">
        <f>IFERROR(MAX(PI_Bidders),0)</f>
        <v>61.5</v>
      </c>
      <c r="G423" s="3">
        <f>IFERROR(AVERAGE(PI_Bidders),0)</f>
        <v>55.25</v>
      </c>
      <c r="H423" s="40" t="str">
        <f>tbl_PI[[#This Row],[Item '#]]&amp;"     "&amp;tbl_PI[[#This Row],[Description]]&amp;"     ("&amp;tbl_PI[[#This Row],[Unit]]&amp;")"</f>
        <v>205     Lime Kiln Dust Stabilized Embankment     (CY)</v>
      </c>
      <c r="I423" s="40"/>
      <c r="J423" s="40"/>
      <c r="K423" s="40"/>
      <c r="L423" s="40"/>
      <c r="M423" s="40"/>
      <c r="N423" s="40"/>
      <c r="O423" s="40"/>
      <c r="P423" s="40">
        <v>49</v>
      </c>
      <c r="Q423" s="40">
        <v>61.5</v>
      </c>
      <c r="R423" s="40"/>
      <c r="S423" s="40"/>
      <c r="T423" s="40"/>
      <c r="U423" s="40"/>
      <c r="V423" s="40"/>
      <c r="W423" s="40"/>
      <c r="X423" s="40"/>
      <c r="Y423" s="40"/>
      <c r="Z423" s="40"/>
      <c r="AA423" s="40"/>
    </row>
    <row r="424" spans="1:27" ht="18" customHeight="1" x14ac:dyDescent="0.3">
      <c r="A424" s="1">
        <v>2019</v>
      </c>
      <c r="C424" s="2" t="s">
        <v>2582</v>
      </c>
      <c r="D424" s="1" t="s">
        <v>9</v>
      </c>
      <c r="E424" s="3">
        <f>IFERROR(MIN(PI_Bidders),0)</f>
        <v>2000</v>
      </c>
      <c r="F424" s="3">
        <f>IFERROR(MAX(PI_Bidders),0)</f>
        <v>5000</v>
      </c>
      <c r="G424" s="3">
        <f>IFERROR(AVERAGE(PI_Bidders),0)</f>
        <v>3500</v>
      </c>
      <c r="H424" s="40" t="str">
        <f>tbl_PI[[#This Row],[Item '#]]&amp;"     "&amp;tbl_PI[[#This Row],[Description]]&amp;"     ("&amp;tbl_PI[[#This Row],[Unit]]&amp;")"</f>
        <v xml:space="preserve">     Mobilization, As Per Plan     (LS)</v>
      </c>
      <c r="I424" s="40"/>
      <c r="J424" s="40"/>
      <c r="K424" s="40"/>
      <c r="L424" s="40"/>
      <c r="M424" s="40"/>
      <c r="N424" s="40">
        <v>5000</v>
      </c>
      <c r="O424" s="40">
        <v>2000</v>
      </c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</row>
    <row r="425" spans="1:27" ht="18" customHeight="1" x14ac:dyDescent="0.3">
      <c r="A425" s="1">
        <v>2019</v>
      </c>
      <c r="C425" s="2" t="s">
        <v>8576</v>
      </c>
      <c r="D425" s="1" t="s">
        <v>9</v>
      </c>
      <c r="E425" s="3">
        <f>IFERROR(MIN(PI_Bidders),0)</f>
        <v>2000</v>
      </c>
      <c r="F425" s="3">
        <f>IFERROR(MAX(PI_Bidders),0)</f>
        <v>3000</v>
      </c>
      <c r="G425" s="3">
        <f>IFERROR(AVERAGE(PI_Bidders),0)</f>
        <v>2500</v>
      </c>
      <c r="H425" s="40" t="str">
        <f>tbl_PI[[#This Row],[Item '#]]&amp;"     "&amp;tbl_PI[[#This Row],[Description]]&amp;"     ("&amp;tbl_PI[[#This Row],[Unit]]&amp;")"</f>
        <v xml:space="preserve">     Construction Layout Stakes &amp; Survey Monuments     (LS)</v>
      </c>
      <c r="I425" s="40"/>
      <c r="J425" s="40"/>
      <c r="K425" s="40"/>
      <c r="L425" s="40"/>
      <c r="M425" s="40"/>
      <c r="N425" s="40">
        <v>3000</v>
      </c>
      <c r="O425" s="40">
        <v>2000</v>
      </c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</row>
    <row r="426" spans="1:27" ht="18" customHeight="1" x14ac:dyDescent="0.3">
      <c r="A426" s="1">
        <v>2019</v>
      </c>
      <c r="C426" s="2" t="s">
        <v>8577</v>
      </c>
      <c r="D426" s="1" t="s">
        <v>9</v>
      </c>
      <c r="E426" s="3">
        <f>IFERROR(MIN(PI_Bidders),0)</f>
        <v>1200</v>
      </c>
      <c r="F426" s="3">
        <f>IFERROR(MAX(PI_Bidders),0)</f>
        <v>2100</v>
      </c>
      <c r="G426" s="3">
        <f>IFERROR(AVERAGE(PI_Bidders),0)</f>
        <v>1650</v>
      </c>
      <c r="H426" s="40" t="str">
        <f>tbl_PI[[#This Row],[Item '#]]&amp;"     "&amp;tbl_PI[[#This Row],[Description]]&amp;"     ("&amp;tbl_PI[[#This Row],[Unit]]&amp;")"</f>
        <v xml:space="preserve">     Temporary Sediment &amp; Erosion Control     (LS)</v>
      </c>
      <c r="I426" s="40"/>
      <c r="J426" s="40"/>
      <c r="K426" s="40"/>
      <c r="L426" s="40"/>
      <c r="M426" s="40"/>
      <c r="N426" s="40">
        <v>1200</v>
      </c>
      <c r="O426" s="40">
        <v>2100</v>
      </c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</row>
    <row r="427" spans="1:27" ht="18" customHeight="1" x14ac:dyDescent="0.3">
      <c r="A427" s="1">
        <v>2019</v>
      </c>
      <c r="C427" s="2" t="s">
        <v>8578</v>
      </c>
      <c r="D427" s="1" t="s">
        <v>9</v>
      </c>
      <c r="E427" s="3">
        <f>IFERROR(MIN(PI_Bidders),0)</f>
        <v>5700</v>
      </c>
      <c r="F427" s="3">
        <f>IFERROR(MAX(PI_Bidders),0)</f>
        <v>7500</v>
      </c>
      <c r="G427" s="3">
        <f>IFERROR(AVERAGE(PI_Bidders),0)</f>
        <v>6600</v>
      </c>
      <c r="H427" s="40" t="str">
        <f>tbl_PI[[#This Row],[Item '#]]&amp;"     "&amp;tbl_PI[[#This Row],[Description]]&amp;"     ("&amp;tbl_PI[[#This Row],[Unit]]&amp;")"</f>
        <v xml:space="preserve">     Demolition of Existing Pump Station, Complete     (LS)</v>
      </c>
      <c r="I427" s="40"/>
      <c r="J427" s="40"/>
      <c r="K427" s="40"/>
      <c r="L427" s="40"/>
      <c r="M427" s="40"/>
      <c r="N427" s="40">
        <v>7500</v>
      </c>
      <c r="O427" s="40">
        <v>5700</v>
      </c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</row>
    <row r="428" spans="1:27" ht="18" customHeight="1" x14ac:dyDescent="0.3">
      <c r="A428" s="1">
        <v>2019</v>
      </c>
      <c r="C428" s="2" t="s">
        <v>8596</v>
      </c>
      <c r="D428" s="1" t="s">
        <v>12</v>
      </c>
      <c r="E428" s="3">
        <f>IFERROR(MIN(PI_Bidders),0)</f>
        <v>240</v>
      </c>
      <c r="F428" s="3">
        <f>IFERROR(MAX(PI_Bidders),0)</f>
        <v>330</v>
      </c>
      <c r="G428" s="3">
        <f>IFERROR(AVERAGE(PI_Bidders),0)</f>
        <v>285</v>
      </c>
      <c r="H428" s="40" t="str">
        <f>tbl_PI[[#This Row],[Item '#]]&amp;"     "&amp;tbl_PI[[#This Row],[Description]]&amp;"     ("&amp;tbl_PI[[#This Row],[Unit]]&amp;")"</f>
        <v xml:space="preserve">     8-inch Sanitary Sewer, Complete, open cut with native backfill      (LF)</v>
      </c>
      <c r="I428" s="40"/>
      <c r="J428" s="40"/>
      <c r="K428" s="40"/>
      <c r="L428" s="40"/>
      <c r="M428" s="40"/>
      <c r="N428" s="40">
        <v>240</v>
      </c>
      <c r="O428" s="40">
        <v>330</v>
      </c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</row>
    <row r="429" spans="1:27" ht="18" customHeight="1" x14ac:dyDescent="0.3">
      <c r="A429" s="1">
        <v>2019</v>
      </c>
      <c r="C429" s="2" t="s">
        <v>8579</v>
      </c>
      <c r="D429" s="1" t="s">
        <v>9</v>
      </c>
      <c r="E429" s="3">
        <f>IFERROR(MIN(PI_Bidders),0)</f>
        <v>86351</v>
      </c>
      <c r="F429" s="3">
        <f>IFERROR(MAX(PI_Bidders),0)</f>
        <v>97500</v>
      </c>
      <c r="G429" s="3">
        <f>IFERROR(AVERAGE(PI_Bidders),0)</f>
        <v>91925.5</v>
      </c>
      <c r="H429" s="40" t="str">
        <f>tbl_PI[[#This Row],[Item '#]]&amp;"     "&amp;tbl_PI[[#This Row],[Description]]&amp;"     ("&amp;tbl_PI[[#This Row],[Unit]]&amp;")"</f>
        <v xml:space="preserve">     Sanitary Pump Station with Wet Well and Valve Vault, Complete     (LS)</v>
      </c>
      <c r="I429" s="40"/>
      <c r="J429" s="40"/>
      <c r="K429" s="40"/>
      <c r="L429" s="40"/>
      <c r="M429" s="40"/>
      <c r="N429" s="40">
        <v>86351</v>
      </c>
      <c r="O429" s="40">
        <v>97500</v>
      </c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</row>
    <row r="430" spans="1:27" ht="18" customHeight="1" x14ac:dyDescent="0.3">
      <c r="A430" s="1">
        <v>2019</v>
      </c>
      <c r="C430" s="2" t="s">
        <v>8580</v>
      </c>
      <c r="D430" s="1" t="s">
        <v>12</v>
      </c>
      <c r="E430" s="3">
        <f>IFERROR(MIN(PI_Bidders),0)</f>
        <v>17</v>
      </c>
      <c r="F430" s="3">
        <f>IFERROR(MAX(PI_Bidders),0)</f>
        <v>30</v>
      </c>
      <c r="G430" s="3">
        <f>IFERROR(AVERAGE(PI_Bidders),0)</f>
        <v>23.5</v>
      </c>
      <c r="H430" s="40" t="str">
        <f>tbl_PI[[#This Row],[Item '#]]&amp;"     "&amp;tbl_PI[[#This Row],[Description]]&amp;"     ("&amp;tbl_PI[[#This Row],[Unit]]&amp;")"</f>
        <v xml:space="preserve">     2-inch HDPE Sanitary Force Main, HDD installed     (LF)</v>
      </c>
      <c r="I430" s="40"/>
      <c r="J430" s="40"/>
      <c r="K430" s="40"/>
      <c r="L430" s="40"/>
      <c r="M430" s="40"/>
      <c r="N430" s="40">
        <v>17</v>
      </c>
      <c r="O430" s="40">
        <v>30</v>
      </c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</row>
    <row r="431" spans="1:27" ht="18" customHeight="1" x14ac:dyDescent="0.3">
      <c r="A431" s="1">
        <v>2019</v>
      </c>
      <c r="C431" s="2" t="s">
        <v>8581</v>
      </c>
      <c r="D431" s="1" t="s">
        <v>12</v>
      </c>
      <c r="E431" s="3">
        <f>IFERROR(MIN(PI_Bidders),0)</f>
        <v>14</v>
      </c>
      <c r="F431" s="3">
        <f>IFERROR(MAX(PI_Bidders),0)</f>
        <v>17</v>
      </c>
      <c r="G431" s="3">
        <f>IFERROR(AVERAGE(PI_Bidders),0)</f>
        <v>15.5</v>
      </c>
      <c r="H431" s="40" t="str">
        <f>tbl_PI[[#This Row],[Item '#]]&amp;"     "&amp;tbl_PI[[#This Row],[Description]]&amp;"     ("&amp;tbl_PI[[#This Row],[Unit]]&amp;")"</f>
        <v xml:space="preserve">     2-inch HDPE Sanitary Force Main, to be installed in existing 8-inch casing pipe, as per plan     (LF)</v>
      </c>
      <c r="I431" s="40"/>
      <c r="J431" s="40"/>
      <c r="K431" s="40"/>
      <c r="L431" s="40"/>
      <c r="M431" s="40"/>
      <c r="N431" s="40">
        <v>17</v>
      </c>
      <c r="O431" s="40">
        <v>14</v>
      </c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</row>
    <row r="432" spans="1:27" ht="18" customHeight="1" x14ac:dyDescent="0.3">
      <c r="A432" s="1">
        <v>2019</v>
      </c>
      <c r="C432" s="2" t="s">
        <v>8582</v>
      </c>
      <c r="D432" s="1" t="s">
        <v>12</v>
      </c>
      <c r="E432" s="3">
        <f>IFERROR(MIN(PI_Bidders),0)</f>
        <v>30</v>
      </c>
      <c r="F432" s="3">
        <f>IFERROR(MAX(PI_Bidders),0)</f>
        <v>42</v>
      </c>
      <c r="G432" s="3">
        <f>IFERROR(AVERAGE(PI_Bidders),0)</f>
        <v>36</v>
      </c>
      <c r="H432" s="40" t="str">
        <f>tbl_PI[[#This Row],[Item '#]]&amp;"     "&amp;tbl_PI[[#This Row],[Description]]&amp;"     ("&amp;tbl_PI[[#This Row],[Unit]]&amp;")"</f>
        <v xml:space="preserve">     2-inch HDPE Sanitary Force Main, complete, open cut with native backfill     (LF)</v>
      </c>
      <c r="I432" s="40"/>
      <c r="J432" s="40"/>
      <c r="K432" s="40"/>
      <c r="L432" s="40"/>
      <c r="M432" s="40"/>
      <c r="N432" s="40">
        <v>42</v>
      </c>
      <c r="O432" s="40">
        <v>30</v>
      </c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</row>
    <row r="433" spans="1:30" ht="18" customHeight="1" x14ac:dyDescent="0.3">
      <c r="A433" s="1">
        <v>2019</v>
      </c>
      <c r="C433" s="2" t="s">
        <v>8583</v>
      </c>
      <c r="D433" s="1" t="s">
        <v>12</v>
      </c>
      <c r="E433" s="3">
        <f>IFERROR(MIN(PI_Bidders),0)</f>
        <v>60</v>
      </c>
      <c r="F433" s="3">
        <f>IFERROR(MAX(PI_Bidders),0)</f>
        <v>62</v>
      </c>
      <c r="G433" s="3">
        <f>IFERROR(AVERAGE(PI_Bidders),0)</f>
        <v>61</v>
      </c>
      <c r="H433" s="40" t="str">
        <f>tbl_PI[[#This Row],[Item '#]]&amp;"     "&amp;tbl_PI[[#This Row],[Description]]&amp;"     ("&amp;tbl_PI[[#This Row],[Unit]]&amp;")"</f>
        <v xml:space="preserve">     2-inch HDPE Sanitary Force Main, complete, open cut with full depth aggregate backfill     (LF)</v>
      </c>
      <c r="I433" s="40"/>
      <c r="J433" s="40"/>
      <c r="K433" s="40"/>
      <c r="L433" s="40"/>
      <c r="M433" s="40"/>
      <c r="N433" s="40">
        <v>60</v>
      </c>
      <c r="O433" s="40">
        <v>62</v>
      </c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</row>
    <row r="434" spans="1:30" ht="18" customHeight="1" x14ac:dyDescent="0.3">
      <c r="A434" s="1">
        <v>2019</v>
      </c>
      <c r="C434" s="2" t="s">
        <v>8584</v>
      </c>
      <c r="D434" s="1" t="s">
        <v>59</v>
      </c>
      <c r="E434" s="3">
        <f>IFERROR(MIN(PI_Bidders),0)</f>
        <v>8000</v>
      </c>
      <c r="F434" s="3">
        <f>IFERROR(MAX(PI_Bidders),0)</f>
        <v>10000</v>
      </c>
      <c r="G434" s="3">
        <f>IFERROR(AVERAGE(PI_Bidders),0)</f>
        <v>9000</v>
      </c>
      <c r="H434" s="40" t="str">
        <f>tbl_PI[[#This Row],[Item '#]]&amp;"     "&amp;tbl_PI[[#This Row],[Description]]&amp;"     ("&amp;tbl_PI[[#This Row],[Unit]]&amp;")"</f>
        <v xml:space="preserve">     2-inch Air/Vacuum Relief Valve Assembly in Precast Manhole, Complete     (EA)</v>
      </c>
      <c r="I434" s="40"/>
      <c r="J434" s="40"/>
      <c r="K434" s="40"/>
      <c r="L434" s="40"/>
      <c r="M434" s="40"/>
      <c r="N434" s="40">
        <v>10000</v>
      </c>
      <c r="O434" s="40">
        <v>8000</v>
      </c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</row>
    <row r="435" spans="1:30" ht="18" customHeight="1" x14ac:dyDescent="0.3">
      <c r="A435" s="1">
        <v>2019</v>
      </c>
      <c r="C435" s="2" t="s">
        <v>8585</v>
      </c>
      <c r="D435" s="1" t="s">
        <v>59</v>
      </c>
      <c r="E435" s="3">
        <f>IFERROR(MIN(PI_Bidders),0)</f>
        <v>260</v>
      </c>
      <c r="F435" s="3">
        <f>IFERROR(MAX(PI_Bidders),0)</f>
        <v>3600</v>
      </c>
      <c r="G435" s="3">
        <f>IFERROR(AVERAGE(PI_Bidders),0)</f>
        <v>1930</v>
      </c>
      <c r="H435" s="40" t="str">
        <f>tbl_PI[[#This Row],[Item '#]]&amp;"     "&amp;tbl_PI[[#This Row],[Description]]&amp;"     ("&amp;tbl_PI[[#This Row],[Unit]]&amp;")"</f>
        <v xml:space="preserve">     Connection to Existing 2-inch PVC Force Main, As Per Plan     (EA)</v>
      </c>
      <c r="I435" s="40"/>
      <c r="J435" s="40"/>
      <c r="K435" s="40"/>
      <c r="L435" s="40"/>
      <c r="M435" s="40"/>
      <c r="N435" s="40">
        <v>3600</v>
      </c>
      <c r="O435" s="40">
        <v>260</v>
      </c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</row>
    <row r="436" spans="1:30" ht="18" customHeight="1" x14ac:dyDescent="0.3">
      <c r="A436" s="1">
        <v>2019</v>
      </c>
      <c r="C436" s="2" t="s">
        <v>8586</v>
      </c>
      <c r="D436" s="1" t="s">
        <v>59</v>
      </c>
      <c r="E436" s="3">
        <f>IFERROR(MIN(PI_Bidders),0)</f>
        <v>1700</v>
      </c>
      <c r="F436" s="3">
        <f>IFERROR(MAX(PI_Bidders),0)</f>
        <v>4900</v>
      </c>
      <c r="G436" s="3">
        <f>IFERROR(AVERAGE(PI_Bidders),0)</f>
        <v>3300</v>
      </c>
      <c r="H436" s="40" t="str">
        <f>tbl_PI[[#This Row],[Item '#]]&amp;"     "&amp;tbl_PI[[#This Row],[Description]]&amp;"     ("&amp;tbl_PI[[#This Row],[Unit]]&amp;")"</f>
        <v xml:space="preserve">     ODOT 2-2A Catch Basin, Complete     (EA)</v>
      </c>
      <c r="I436" s="40"/>
      <c r="J436" s="40"/>
      <c r="K436" s="40"/>
      <c r="L436" s="40"/>
      <c r="M436" s="40"/>
      <c r="N436" s="40">
        <v>4900</v>
      </c>
      <c r="O436" s="40">
        <v>1700</v>
      </c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</row>
    <row r="437" spans="1:30" ht="18" customHeight="1" x14ac:dyDescent="0.3">
      <c r="A437" s="1">
        <v>2019</v>
      </c>
      <c r="C437" s="2" t="s">
        <v>8587</v>
      </c>
      <c r="D437" s="1" t="s">
        <v>12</v>
      </c>
      <c r="E437" s="3">
        <f>IFERROR(MIN(PI_Bidders),0)</f>
        <v>60</v>
      </c>
      <c r="F437" s="3">
        <f>IFERROR(MAX(PI_Bidders),0)</f>
        <v>91</v>
      </c>
      <c r="G437" s="3">
        <f>IFERROR(AVERAGE(PI_Bidders),0)</f>
        <v>75.5</v>
      </c>
      <c r="H437" s="40" t="str">
        <f>tbl_PI[[#This Row],[Item '#]]&amp;"     "&amp;tbl_PI[[#This Row],[Description]]&amp;"     ("&amp;tbl_PI[[#This Row],[Unit]]&amp;")"</f>
        <v xml:space="preserve">     Connection of Existing Drainage Conduit       (LF)</v>
      </c>
      <c r="I437" s="40"/>
      <c r="J437" s="40"/>
      <c r="K437" s="40"/>
      <c r="L437" s="40"/>
      <c r="M437" s="40"/>
      <c r="N437" s="40">
        <v>91</v>
      </c>
      <c r="O437" s="40">
        <v>60</v>
      </c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</row>
    <row r="438" spans="1:30" ht="18" customHeight="1" x14ac:dyDescent="0.3">
      <c r="A438" s="1">
        <v>2019</v>
      </c>
      <c r="C438" s="2" t="s">
        <v>8588</v>
      </c>
      <c r="D438" s="1" t="s">
        <v>12</v>
      </c>
      <c r="E438" s="3">
        <f>IFERROR(MIN(PI_Bidders),0)</f>
        <v>83</v>
      </c>
      <c r="F438" s="3">
        <f>IFERROR(MAX(PI_Bidders),0)</f>
        <v>91</v>
      </c>
      <c r="G438" s="3">
        <f>IFERROR(AVERAGE(PI_Bidders),0)</f>
        <v>87</v>
      </c>
      <c r="H438" s="40" t="str">
        <f>tbl_PI[[#This Row],[Item '#]]&amp;"     "&amp;tbl_PI[[#This Row],[Description]]&amp;"     ("&amp;tbl_PI[[#This Row],[Unit]]&amp;")"</f>
        <v xml:space="preserve">     12-inch RCP Storm Sewer, open cut with full depth aggregate backfill       (LF)</v>
      </c>
      <c r="I438" s="40"/>
      <c r="J438" s="40"/>
      <c r="K438" s="40"/>
      <c r="L438" s="40"/>
      <c r="M438" s="40"/>
      <c r="N438" s="40">
        <v>91</v>
      </c>
      <c r="O438" s="40">
        <v>83</v>
      </c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</row>
    <row r="439" spans="1:30" ht="18" customHeight="1" x14ac:dyDescent="0.3">
      <c r="A439" s="1">
        <v>2019</v>
      </c>
      <c r="C439" s="2" t="s">
        <v>8589</v>
      </c>
      <c r="D439" s="1" t="s">
        <v>12</v>
      </c>
      <c r="E439" s="3">
        <f>IFERROR(MIN(PI_Bidders),0)</f>
        <v>14</v>
      </c>
      <c r="F439" s="3">
        <f>IFERROR(MAX(PI_Bidders),0)</f>
        <v>20</v>
      </c>
      <c r="G439" s="3">
        <f>IFERROR(AVERAGE(PI_Bidders),0)</f>
        <v>17</v>
      </c>
      <c r="H439" s="40" t="str">
        <f>tbl_PI[[#This Row],[Item '#]]&amp;"     "&amp;tbl_PI[[#This Row],[Description]]&amp;"     ("&amp;tbl_PI[[#This Row],[Unit]]&amp;")"</f>
        <v xml:space="preserve">     10-inch HDPE Storm Sewer, To be Removed     (LF)</v>
      </c>
      <c r="I439" s="40"/>
      <c r="J439" s="40"/>
      <c r="K439" s="40"/>
      <c r="L439" s="40"/>
      <c r="M439" s="40"/>
      <c r="N439" s="40">
        <v>14</v>
      </c>
      <c r="O439" s="40">
        <v>20</v>
      </c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</row>
    <row r="440" spans="1:30" ht="18" customHeight="1" x14ac:dyDescent="0.3">
      <c r="A440" s="1">
        <v>2019</v>
      </c>
      <c r="C440" s="2" t="s">
        <v>5445</v>
      </c>
      <c r="D440" s="1" t="s">
        <v>59</v>
      </c>
      <c r="E440" s="3">
        <f>IFERROR(MIN(PI_Bidders),0)</f>
        <v>480</v>
      </c>
      <c r="F440" s="3">
        <f>IFERROR(MAX(PI_Bidders),0)</f>
        <v>1400</v>
      </c>
      <c r="G440" s="3">
        <f>IFERROR(AVERAGE(PI_Bidders),0)</f>
        <v>940</v>
      </c>
      <c r="H440" s="40" t="str">
        <f>tbl_PI[[#This Row],[Item '#]]&amp;"     "&amp;tbl_PI[[#This Row],[Description]]&amp;"     ("&amp;tbl_PI[[#This Row],[Unit]]&amp;")"</f>
        <v xml:space="preserve">     ODOT Half-Height Headwall 2.2     (EA)</v>
      </c>
      <c r="I440" s="40"/>
      <c r="J440" s="40"/>
      <c r="K440" s="40"/>
      <c r="L440" s="40"/>
      <c r="M440" s="40"/>
      <c r="N440" s="40">
        <v>1400</v>
      </c>
      <c r="O440" s="40">
        <v>480</v>
      </c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</row>
    <row r="441" spans="1:30" ht="18" customHeight="1" x14ac:dyDescent="0.3">
      <c r="A441" s="1">
        <v>2019</v>
      </c>
      <c r="C441" s="2" t="s">
        <v>8590</v>
      </c>
      <c r="D441" s="1" t="s">
        <v>14</v>
      </c>
      <c r="E441" s="3">
        <f>IFERROR(MIN(PI_Bidders),0)</f>
        <v>120</v>
      </c>
      <c r="F441" s="3">
        <f>IFERROR(MAX(PI_Bidders),0)</f>
        <v>400</v>
      </c>
      <c r="G441" s="3">
        <f>IFERROR(AVERAGE(PI_Bidders),0)</f>
        <v>260</v>
      </c>
      <c r="H441" s="40" t="str">
        <f>tbl_PI[[#This Row],[Item '#]]&amp;"     "&amp;tbl_PI[[#This Row],[Description]]&amp;"     ("&amp;tbl_PI[[#This Row],[Unit]]&amp;")"</f>
        <v xml:space="preserve">     Type D Rock Channel Protection, with filter fabric     (CY)</v>
      </c>
      <c r="I441" s="40"/>
      <c r="J441" s="40"/>
      <c r="K441" s="40"/>
      <c r="L441" s="40"/>
      <c r="M441" s="40"/>
      <c r="N441" s="40">
        <v>120</v>
      </c>
      <c r="O441" s="40">
        <v>400</v>
      </c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</row>
    <row r="442" spans="1:30" ht="18" customHeight="1" x14ac:dyDescent="0.3">
      <c r="A442" s="1">
        <v>2019</v>
      </c>
      <c r="C442" s="2" t="s">
        <v>8591</v>
      </c>
      <c r="D442" s="1" t="s">
        <v>21</v>
      </c>
      <c r="E442" s="3">
        <f>IFERROR(MIN(PI_Bidders),0)</f>
        <v>80</v>
      </c>
      <c r="F442" s="3">
        <f>IFERROR(MAX(PI_Bidders),0)</f>
        <v>270</v>
      </c>
      <c r="G442" s="3">
        <f>IFERROR(AVERAGE(PI_Bidders),0)</f>
        <v>175</v>
      </c>
      <c r="H442" s="40" t="str">
        <f>tbl_PI[[#This Row],[Item '#]]&amp;"     "&amp;tbl_PI[[#This Row],[Description]]&amp;"     ("&amp;tbl_PI[[#This Row],[Unit]]&amp;")"</f>
        <v xml:space="preserve">     Trench Pavement Replacement, Match Ex. thickness up to 12 inches     (SY)</v>
      </c>
      <c r="I442" s="40"/>
      <c r="J442" s="40"/>
      <c r="K442" s="40"/>
      <c r="L442" s="40"/>
      <c r="M442" s="40"/>
      <c r="N442" s="40">
        <v>80</v>
      </c>
      <c r="O442" s="40">
        <v>270</v>
      </c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</row>
    <row r="443" spans="1:30" ht="18" customHeight="1" x14ac:dyDescent="0.3">
      <c r="A443" s="1">
        <v>2019</v>
      </c>
      <c r="C443" s="2" t="s">
        <v>8592</v>
      </c>
      <c r="D443" s="1" t="s">
        <v>21</v>
      </c>
      <c r="E443" s="3">
        <f>IFERROR(MIN(PI_Bidders),0)</f>
        <v>3</v>
      </c>
      <c r="F443" s="3">
        <f>IFERROR(MAX(PI_Bidders),0)</f>
        <v>40</v>
      </c>
      <c r="G443" s="3">
        <f>IFERROR(AVERAGE(PI_Bidders),0)</f>
        <v>21.5</v>
      </c>
      <c r="H443" s="40" t="str">
        <f>tbl_PI[[#This Row],[Item '#]]&amp;"     "&amp;tbl_PI[[#This Row],[Description]]&amp;"     ("&amp;tbl_PI[[#This Row],[Unit]]&amp;")"</f>
        <v xml:space="preserve">     Seeding &amp; Mulching     (SY)</v>
      </c>
      <c r="I443" s="40"/>
      <c r="J443" s="40"/>
      <c r="K443" s="40"/>
      <c r="L443" s="40"/>
      <c r="M443" s="40"/>
      <c r="N443" s="40">
        <v>3</v>
      </c>
      <c r="O443" s="40">
        <v>40</v>
      </c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</row>
    <row r="444" spans="1:30" ht="18" customHeight="1" x14ac:dyDescent="0.3">
      <c r="A444" s="1">
        <v>2019</v>
      </c>
      <c r="C444" s="2" t="s">
        <v>8593</v>
      </c>
      <c r="D444" s="1" t="s">
        <v>21</v>
      </c>
      <c r="E444" s="3">
        <f>IFERROR(MIN(PI_Bidders),0)</f>
        <v>80</v>
      </c>
      <c r="F444" s="3">
        <f>IFERROR(MAX(PI_Bidders),0)</f>
        <v>700</v>
      </c>
      <c r="G444" s="3">
        <f>IFERROR(AVERAGE(PI_Bidders),0)</f>
        <v>390</v>
      </c>
      <c r="H444" s="40" t="str">
        <f>tbl_PI[[#This Row],[Item '#]]&amp;"     "&amp;tbl_PI[[#This Row],[Description]]&amp;"     ("&amp;tbl_PI[[#This Row],[Unit]]&amp;")"</f>
        <v xml:space="preserve">     Concrete Walk, 4 inch thick     (SY)</v>
      </c>
      <c r="I444" s="40"/>
      <c r="J444" s="40"/>
      <c r="K444" s="40"/>
      <c r="L444" s="40"/>
      <c r="M444" s="40"/>
      <c r="N444" s="40">
        <v>80</v>
      </c>
      <c r="O444" s="40">
        <v>700</v>
      </c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</row>
    <row r="445" spans="1:30" ht="18" customHeight="1" x14ac:dyDescent="0.3">
      <c r="A445" s="1">
        <v>2019</v>
      </c>
      <c r="C445" s="2" t="s">
        <v>8594</v>
      </c>
      <c r="D445" s="1" t="s">
        <v>9</v>
      </c>
      <c r="E445" s="3">
        <f>IFERROR(MIN(PI_Bidders),0)</f>
        <v>11500</v>
      </c>
      <c r="F445" s="3">
        <f>IFERROR(MAX(PI_Bidders),0)</f>
        <v>21024</v>
      </c>
      <c r="G445" s="3">
        <f>IFERROR(AVERAGE(PI_Bidders),0)</f>
        <v>16262</v>
      </c>
      <c r="H445" s="40" t="str">
        <f>tbl_PI[[#This Row],[Item '#]]&amp;"     "&amp;tbl_PI[[#This Row],[Description]]&amp;"     ("&amp;tbl_PI[[#This Row],[Unit]]&amp;")"</f>
        <v xml:space="preserve">     Pump Station Electrical, Complete, including Control Panel, SS Pedestal, Power conductors/terminations and level floats     (LS)</v>
      </c>
      <c r="I445" s="40"/>
      <c r="J445" s="40"/>
      <c r="K445" s="40"/>
      <c r="L445" s="40"/>
      <c r="M445" s="40"/>
      <c r="N445" s="40">
        <v>21024</v>
      </c>
      <c r="O445" s="40">
        <v>11500</v>
      </c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</row>
    <row r="446" spans="1:30" ht="18" customHeight="1" x14ac:dyDescent="0.3">
      <c r="A446" s="1">
        <v>2019</v>
      </c>
      <c r="C446" s="2" t="s">
        <v>8595</v>
      </c>
      <c r="D446" s="1" t="s">
        <v>9</v>
      </c>
      <c r="E446" s="3">
        <f>IFERROR(MIN(PI_Bidders),0)</f>
        <v>11931</v>
      </c>
      <c r="F446" s="3">
        <f>IFERROR(MAX(PI_Bidders),0)</f>
        <v>14000</v>
      </c>
      <c r="G446" s="3">
        <f>IFERROR(AVERAGE(PI_Bidders),0)</f>
        <v>12965.5</v>
      </c>
      <c r="H446" s="40" t="str">
        <f>tbl_PI[[#This Row],[Item '#]]&amp;"     "&amp;tbl_PI[[#This Row],[Description]]&amp;"     ("&amp;tbl_PI[[#This Row],[Unit]]&amp;")"</f>
        <v xml:space="preserve">     Pump Station SCADA, complete, including mounting of M5 Expansion Module, conduit/conductors/cabling and terminations     (LS)</v>
      </c>
      <c r="I446" s="40"/>
      <c r="J446" s="40"/>
      <c r="K446" s="40"/>
      <c r="L446" s="40"/>
      <c r="M446" s="40"/>
      <c r="N446" s="40">
        <v>11931</v>
      </c>
      <c r="O446" s="40">
        <v>14000</v>
      </c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</row>
    <row r="447" spans="1:30" ht="18" customHeight="1" x14ac:dyDescent="0.3">
      <c r="A447" s="70">
        <v>2019</v>
      </c>
      <c r="B447" s="70">
        <v>201</v>
      </c>
      <c r="C447" s="71" t="s">
        <v>6114</v>
      </c>
      <c r="D447" s="70" t="s">
        <v>9</v>
      </c>
      <c r="E447" s="72">
        <f>IFERROR(MIN(PI_Bidders),0)</f>
        <v>12650</v>
      </c>
      <c r="F447" s="72">
        <f>IFERROR(MAX(PI_Bidders),0)</f>
        <v>35000</v>
      </c>
      <c r="G447" s="72">
        <f>IFERROR(AVERAGE(PI_Bidders),0)</f>
        <v>23216.666666666668</v>
      </c>
      <c r="H447" s="73" t="str">
        <f>tbl_PI[[#This Row],[Item '#]]&amp;"     "&amp;tbl_PI[[#This Row],[Description]]&amp;"     ("&amp;tbl_PI[[#This Row],[Unit]]&amp;")"</f>
        <v>201     Clearing and Grubbing - Include Stump Removals     (LS)</v>
      </c>
      <c r="I447" s="73"/>
      <c r="J447" s="73"/>
      <c r="K447" s="73">
        <v>22000</v>
      </c>
      <c r="L447" s="73">
        <v>12650</v>
      </c>
      <c r="M447" s="73">
        <v>35000</v>
      </c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2"/>
      <c r="AC447" s="72"/>
      <c r="AD447" s="72"/>
    </row>
    <row r="448" spans="1:30" ht="18" customHeight="1" x14ac:dyDescent="0.3">
      <c r="A448" s="70">
        <v>2019</v>
      </c>
      <c r="B448" s="70">
        <v>202</v>
      </c>
      <c r="C448" s="71" t="s">
        <v>8798</v>
      </c>
      <c r="D448" s="70" t="s">
        <v>9</v>
      </c>
      <c r="E448" s="72">
        <f>IFERROR(MIN(PI_Bidders),0)</f>
        <v>5000</v>
      </c>
      <c r="F448" s="72">
        <f>IFERROR(MAX(PI_Bidders),0)</f>
        <v>60000</v>
      </c>
      <c r="G448" s="72">
        <f>IFERROR(AVERAGE(PI_Bidders),0)</f>
        <v>38533.333333333336</v>
      </c>
      <c r="H448" s="73" t="str">
        <f>tbl_PI[[#This Row],[Item '#]]&amp;"     "&amp;tbl_PI[[#This Row],[Description]]&amp;"     ("&amp;tbl_PI[[#This Row],[Unit]]&amp;")"</f>
        <v>202     Remove Utility – WWTP and land Application     (LS)</v>
      </c>
      <c r="I448" s="73"/>
      <c r="J448" s="73"/>
      <c r="K448" s="73">
        <v>5000</v>
      </c>
      <c r="L448" s="73">
        <v>50600</v>
      </c>
      <c r="M448" s="73">
        <v>60000</v>
      </c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2"/>
      <c r="AC448" s="72"/>
      <c r="AD448" s="72"/>
    </row>
    <row r="449" spans="1:30" ht="18" customHeight="1" x14ac:dyDescent="0.3">
      <c r="A449" s="70">
        <v>2019</v>
      </c>
      <c r="B449" s="70">
        <v>611</v>
      </c>
      <c r="C449" s="71" t="s">
        <v>8799</v>
      </c>
      <c r="D449" s="70" t="s">
        <v>59</v>
      </c>
      <c r="E449" s="72">
        <f>IFERROR(MIN(PI_Bidders),0)</f>
        <v>632</v>
      </c>
      <c r="F449" s="72">
        <f>IFERROR(MAX(PI_Bidders),0)</f>
        <v>1500</v>
      </c>
      <c r="G449" s="72">
        <f>IFERROR(AVERAGE(PI_Bidders),0)</f>
        <v>1177.3333333333333</v>
      </c>
      <c r="H449" s="73" t="str">
        <f>tbl_PI[[#This Row],[Item '#]]&amp;"     "&amp;tbl_PI[[#This Row],[Description]]&amp;"     ("&amp;tbl_PI[[#This Row],[Unit]]&amp;")"</f>
        <v>611      ODOT Catch Basin No 2-2B     (EA)</v>
      </c>
      <c r="I449" s="73"/>
      <c r="J449" s="73"/>
      <c r="K449" s="73">
        <v>1400</v>
      </c>
      <c r="L449" s="73">
        <v>632</v>
      </c>
      <c r="M449" s="73">
        <v>1500</v>
      </c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2"/>
      <c r="AC449" s="72"/>
      <c r="AD449" s="72"/>
    </row>
    <row r="450" spans="1:30" ht="18" customHeight="1" x14ac:dyDescent="0.3">
      <c r="A450" s="70">
        <v>2019</v>
      </c>
      <c r="B450" s="70">
        <v>611</v>
      </c>
      <c r="C450" s="71" t="s">
        <v>8453</v>
      </c>
      <c r="D450" s="70" t="s">
        <v>12</v>
      </c>
      <c r="E450" s="72">
        <f>IFERROR(MIN(PI_Bidders),0)</f>
        <v>21</v>
      </c>
      <c r="F450" s="72">
        <f>IFERROR(MAX(PI_Bidders),0)</f>
        <v>36</v>
      </c>
      <c r="G450" s="72">
        <f>IFERROR(AVERAGE(PI_Bidders),0)</f>
        <v>30</v>
      </c>
      <c r="H450" s="73" t="str">
        <f>tbl_PI[[#This Row],[Item '#]]&amp;"     "&amp;tbl_PI[[#This Row],[Description]]&amp;"     ("&amp;tbl_PI[[#This Row],[Unit]]&amp;")"</f>
        <v>611     12” Storm Sewer Conduit,Type C- HDPE     (LF)</v>
      </c>
      <c r="I450" s="73"/>
      <c r="J450" s="73"/>
      <c r="K450" s="73">
        <v>36</v>
      </c>
      <c r="L450" s="73">
        <v>33</v>
      </c>
      <c r="M450" s="73">
        <v>21</v>
      </c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2"/>
      <c r="AC450" s="72"/>
      <c r="AD450" s="72"/>
    </row>
    <row r="451" spans="1:30" ht="18" customHeight="1" x14ac:dyDescent="0.3">
      <c r="A451" s="70">
        <v>2019</v>
      </c>
      <c r="B451" s="70">
        <v>611</v>
      </c>
      <c r="C451" s="71" t="s">
        <v>8800</v>
      </c>
      <c r="D451" s="70" t="s">
        <v>59</v>
      </c>
      <c r="E451" s="72">
        <f>IFERROR(MIN(PI_Bidders),0)</f>
        <v>632</v>
      </c>
      <c r="F451" s="72">
        <f>IFERROR(MAX(PI_Bidders),0)</f>
        <v>4200</v>
      </c>
      <c r="G451" s="72">
        <f>IFERROR(AVERAGE(PI_Bidders),0)</f>
        <v>1860.6666666666667</v>
      </c>
      <c r="H451" s="73" t="str">
        <f>tbl_PI[[#This Row],[Item '#]]&amp;"     "&amp;tbl_PI[[#This Row],[Description]]&amp;"     ("&amp;tbl_PI[[#This Row],[Unit]]&amp;")"</f>
        <v>611     ODOT HW-2.1 Half Height Headwall     (EA)</v>
      </c>
      <c r="I451" s="73"/>
      <c r="J451" s="73"/>
      <c r="K451" s="73">
        <v>750</v>
      </c>
      <c r="L451" s="73">
        <v>632</v>
      </c>
      <c r="M451" s="73">
        <v>4200</v>
      </c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2"/>
      <c r="AC451" s="72"/>
      <c r="AD451" s="72"/>
    </row>
    <row r="452" spans="1:30" ht="18" customHeight="1" x14ac:dyDescent="0.3">
      <c r="A452" s="70">
        <v>2019</v>
      </c>
      <c r="B452" s="70">
        <v>605</v>
      </c>
      <c r="C452" s="71" t="s">
        <v>8801</v>
      </c>
      <c r="D452" s="70" t="s">
        <v>12</v>
      </c>
      <c r="E452" s="72">
        <f>IFERROR(MIN(PI_Bidders),0)</f>
        <v>17</v>
      </c>
      <c r="F452" s="72">
        <f>IFERROR(MAX(PI_Bidders),0)</f>
        <v>39</v>
      </c>
      <c r="G452" s="72">
        <f>IFERROR(AVERAGE(PI_Bidders),0)</f>
        <v>29</v>
      </c>
      <c r="H452" s="73" t="str">
        <f>tbl_PI[[#This Row],[Item '#]]&amp;"     "&amp;tbl_PI[[#This Row],[Description]]&amp;"     ("&amp;tbl_PI[[#This Row],[Unit]]&amp;")"</f>
        <v>605     6" Perforated, Corrugated HDPE Wall Underdrains, 18" width     (LF)</v>
      </c>
      <c r="I452" s="73"/>
      <c r="J452" s="73"/>
      <c r="K452" s="73">
        <v>39</v>
      </c>
      <c r="L452" s="73">
        <v>31</v>
      </c>
      <c r="M452" s="73">
        <v>17</v>
      </c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2"/>
      <c r="AC452" s="72"/>
      <c r="AD452" s="72"/>
    </row>
    <row r="453" spans="1:30" ht="18" customHeight="1" x14ac:dyDescent="0.3">
      <c r="A453" s="70">
        <v>2019</v>
      </c>
      <c r="B453" s="70">
        <v>611</v>
      </c>
      <c r="C453" s="71" t="s">
        <v>8802</v>
      </c>
      <c r="D453" s="70" t="s">
        <v>12</v>
      </c>
      <c r="E453" s="72">
        <f>IFERROR(MIN(PI_Bidders),0)</f>
        <v>25</v>
      </c>
      <c r="F453" s="72">
        <f>IFERROR(MAX(PI_Bidders),0)</f>
        <v>27</v>
      </c>
      <c r="G453" s="72">
        <f>IFERROR(AVERAGE(PI_Bidders),0)</f>
        <v>26.166666666666668</v>
      </c>
      <c r="H453" s="73" t="str">
        <f>tbl_PI[[#This Row],[Item '#]]&amp;"     "&amp;tbl_PI[[#This Row],[Description]]&amp;"     ("&amp;tbl_PI[[#This Row],[Unit]]&amp;")"</f>
        <v>611     2" CTS HDPE Force Main Extension from Existing WWTP to New WWTP      (LF)</v>
      </c>
      <c r="I453" s="73"/>
      <c r="J453" s="73"/>
      <c r="K453" s="73">
        <v>25</v>
      </c>
      <c r="L453" s="73">
        <v>27</v>
      </c>
      <c r="M453" s="73">
        <v>26.5</v>
      </c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2"/>
      <c r="AC453" s="72"/>
      <c r="AD453" s="72"/>
    </row>
    <row r="454" spans="1:30" ht="18" customHeight="1" x14ac:dyDescent="0.3">
      <c r="A454" s="70">
        <v>2019</v>
      </c>
      <c r="B454" s="70">
        <v>611</v>
      </c>
      <c r="C454" s="71" t="s">
        <v>8454</v>
      </c>
      <c r="D454" s="70" t="s">
        <v>12</v>
      </c>
      <c r="E454" s="72">
        <f>IFERROR(MIN(PI_Bidders),0)</f>
        <v>16</v>
      </c>
      <c r="F454" s="72">
        <f>IFERROR(MAX(PI_Bidders),0)</f>
        <v>27</v>
      </c>
      <c r="G454" s="72">
        <f>IFERROR(AVERAGE(PI_Bidders),0)</f>
        <v>22.666666666666668</v>
      </c>
      <c r="H454" s="73" t="str">
        <f>tbl_PI[[#This Row],[Item '#]]&amp;"     "&amp;tbl_PI[[#This Row],[Description]]&amp;"     ("&amp;tbl_PI[[#This Row],[Unit]]&amp;")"</f>
        <v>611     1" C901 HDPE Water Service Line from Main Road to WWTP, Gravel Backfill     (LF)</v>
      </c>
      <c r="I454" s="73"/>
      <c r="J454" s="73"/>
      <c r="K454" s="73">
        <v>25</v>
      </c>
      <c r="L454" s="73">
        <v>27</v>
      </c>
      <c r="M454" s="73">
        <v>16</v>
      </c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2"/>
      <c r="AC454" s="72"/>
      <c r="AD454" s="72"/>
    </row>
    <row r="455" spans="1:30" ht="18" customHeight="1" x14ac:dyDescent="0.3">
      <c r="A455" s="70">
        <v>2019</v>
      </c>
      <c r="B455" s="70">
        <v>611</v>
      </c>
      <c r="C455" s="71" t="s">
        <v>8455</v>
      </c>
      <c r="D455" s="70" t="s">
        <v>59</v>
      </c>
      <c r="E455" s="72">
        <f>IFERROR(MIN(PI_Bidders),0)</f>
        <v>695</v>
      </c>
      <c r="F455" s="72">
        <f>IFERROR(MAX(PI_Bidders),0)</f>
        <v>2000</v>
      </c>
      <c r="G455" s="72">
        <f>IFERROR(AVERAGE(PI_Bidders),0)</f>
        <v>1231.6666666666667</v>
      </c>
      <c r="H455" s="73" t="str">
        <f>tbl_PI[[#This Row],[Item '#]]&amp;"     "&amp;tbl_PI[[#This Row],[Description]]&amp;"     ("&amp;tbl_PI[[#This Row],[Unit]]&amp;")"</f>
        <v>611     Frost-Free Yard Hydrants on 1" WWTP Water Service     (EA)</v>
      </c>
      <c r="I455" s="73"/>
      <c r="J455" s="73"/>
      <c r="K455" s="73">
        <v>1000</v>
      </c>
      <c r="L455" s="73">
        <v>695</v>
      </c>
      <c r="M455" s="73">
        <v>2000</v>
      </c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2"/>
      <c r="AC455" s="72"/>
      <c r="AD455" s="72"/>
    </row>
    <row r="456" spans="1:30" ht="18" customHeight="1" x14ac:dyDescent="0.3">
      <c r="A456" s="70">
        <v>2019</v>
      </c>
      <c r="B456" s="70">
        <v>611</v>
      </c>
      <c r="C456" s="71" t="s">
        <v>8456</v>
      </c>
      <c r="D456" s="70" t="s">
        <v>59</v>
      </c>
      <c r="E456" s="72">
        <f>IFERROR(MIN(PI_Bidders),0)</f>
        <v>315</v>
      </c>
      <c r="F456" s="72">
        <f>IFERROR(MAX(PI_Bidders),0)</f>
        <v>500</v>
      </c>
      <c r="G456" s="72">
        <f>IFERROR(AVERAGE(PI_Bidders),0)</f>
        <v>405</v>
      </c>
      <c r="H456" s="73" t="str">
        <f>tbl_PI[[#This Row],[Item '#]]&amp;"     "&amp;tbl_PI[[#This Row],[Description]]&amp;"     ("&amp;tbl_PI[[#This Row],[Unit]]&amp;")"</f>
        <v>611     1" Curb Valve &amp; Box for WWTP Water Service     (EA)</v>
      </c>
      <c r="I456" s="73"/>
      <c r="J456" s="73"/>
      <c r="K456" s="73">
        <v>400</v>
      </c>
      <c r="L456" s="73">
        <v>315</v>
      </c>
      <c r="M456" s="73">
        <v>500</v>
      </c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2"/>
      <c r="AC456" s="72"/>
      <c r="AD456" s="72"/>
    </row>
    <row r="457" spans="1:30" ht="18" customHeight="1" x14ac:dyDescent="0.3">
      <c r="A457" s="70">
        <v>2019</v>
      </c>
      <c r="B457" s="70" t="s">
        <v>75</v>
      </c>
      <c r="C457" s="71" t="s">
        <v>8803</v>
      </c>
      <c r="D457" s="70" t="s">
        <v>12</v>
      </c>
      <c r="E457" s="72">
        <f>IFERROR(MIN(PI_Bidders),0)</f>
        <v>1</v>
      </c>
      <c r="F457" s="72">
        <f>IFERROR(MAX(PI_Bidders),0)</f>
        <v>300</v>
      </c>
      <c r="G457" s="72">
        <f>IFERROR(AVERAGE(PI_Bidders),0)</f>
        <v>122</v>
      </c>
      <c r="H457" s="73" t="str">
        <f>tbl_PI[[#This Row],[Item '#]]&amp;"     "&amp;tbl_PI[[#This Row],[Description]]&amp;"     ("&amp;tbl_PI[[#This Row],[Unit]]&amp;")"</f>
        <v>SPEC     Utility Trench Excavation: Allowance for rock     (LF)</v>
      </c>
      <c r="I457" s="73"/>
      <c r="J457" s="73"/>
      <c r="K457" s="73">
        <v>65</v>
      </c>
      <c r="L457" s="73">
        <v>1</v>
      </c>
      <c r="M457" s="73">
        <v>300</v>
      </c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2"/>
      <c r="AC457" s="72"/>
      <c r="AD457" s="72"/>
    </row>
    <row r="458" spans="1:30" ht="18" customHeight="1" x14ac:dyDescent="0.3">
      <c r="A458" s="70">
        <v>2019</v>
      </c>
      <c r="B458" s="70" t="s">
        <v>75</v>
      </c>
      <c r="C458" s="71" t="s">
        <v>8804</v>
      </c>
      <c r="D458" s="70" t="s">
        <v>59</v>
      </c>
      <c r="E458" s="72">
        <f>IFERROR(MIN(PI_Bidders),0)</f>
        <v>406000</v>
      </c>
      <c r="F458" s="72">
        <f>IFERROR(MAX(PI_Bidders),0)</f>
        <v>486000</v>
      </c>
      <c r="G458" s="72">
        <f>IFERROR(AVERAGE(PI_Bidders),0)</f>
        <v>437257.33333333331</v>
      </c>
      <c r="H458" s="73" t="str">
        <f>tbl_PI[[#This Row],[Item '#]]&amp;"     "&amp;tbl_PI[[#This Row],[Description]]&amp;"     ("&amp;tbl_PI[[#This Row],[Unit]]&amp;")"</f>
        <v>SPEC     Extended Aeration Package Plant, Incl filter dosing pump sta, 17,000 gpd     (EA)</v>
      </c>
      <c r="I458" s="73"/>
      <c r="J458" s="73"/>
      <c r="K458" s="73">
        <v>406000</v>
      </c>
      <c r="L458" s="73">
        <v>419772</v>
      </c>
      <c r="M458" s="73">
        <v>486000</v>
      </c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2"/>
      <c r="AC458" s="72"/>
      <c r="AD458" s="72"/>
    </row>
    <row r="459" spans="1:30" ht="18" customHeight="1" x14ac:dyDescent="0.3">
      <c r="A459" s="70">
        <v>2019</v>
      </c>
      <c r="B459" s="70" t="s">
        <v>75</v>
      </c>
      <c r="C459" s="71" t="s">
        <v>8805</v>
      </c>
      <c r="D459" s="70" t="s">
        <v>59</v>
      </c>
      <c r="E459" s="72">
        <f>IFERROR(MIN(PI_Bidders),0)</f>
        <v>14200</v>
      </c>
      <c r="F459" s="72">
        <f>IFERROR(MAX(PI_Bidders),0)</f>
        <v>83000</v>
      </c>
      <c r="G459" s="72">
        <f>IFERROR(AVERAGE(PI_Bidders),0)</f>
        <v>42766.666666666664</v>
      </c>
      <c r="H459" s="73" t="str">
        <f>tbl_PI[[#This Row],[Item '#]]&amp;"     "&amp;tbl_PI[[#This Row],[Description]]&amp;"     ("&amp;tbl_PI[[#This Row],[Unit]]&amp;")"</f>
        <v>SPEC     Surface Sand Filter, 17,000 gpd     (EA)</v>
      </c>
      <c r="I459" s="73"/>
      <c r="J459" s="73"/>
      <c r="K459" s="73">
        <v>83000</v>
      </c>
      <c r="L459" s="73">
        <v>31100</v>
      </c>
      <c r="M459" s="73">
        <v>14200</v>
      </c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2"/>
      <c r="AC459" s="72"/>
      <c r="AD459" s="72"/>
    </row>
    <row r="460" spans="1:30" ht="18" customHeight="1" x14ac:dyDescent="0.3">
      <c r="A460" s="70">
        <v>2019</v>
      </c>
      <c r="B460" s="70" t="s">
        <v>75</v>
      </c>
      <c r="C460" s="71" t="s">
        <v>8806</v>
      </c>
      <c r="D460" s="70" t="s">
        <v>59</v>
      </c>
      <c r="E460" s="72">
        <f>IFERROR(MIN(PI_Bidders),0)</f>
        <v>19800</v>
      </c>
      <c r="F460" s="72">
        <f>IFERROR(MAX(PI_Bidders),0)</f>
        <v>24300</v>
      </c>
      <c r="G460" s="72">
        <f>IFERROR(AVERAGE(PI_Bidders),0)</f>
        <v>22033.333333333332</v>
      </c>
      <c r="H460" s="73" t="str">
        <f>tbl_PI[[#This Row],[Item '#]]&amp;"     "&amp;tbl_PI[[#This Row],[Description]]&amp;"     ("&amp;tbl_PI[[#This Row],[Unit]]&amp;")"</f>
        <v>SPEC     UV Disinfection Unit     (EA)</v>
      </c>
      <c r="I460" s="73"/>
      <c r="J460" s="73"/>
      <c r="K460" s="73">
        <v>22000</v>
      </c>
      <c r="L460" s="73">
        <v>19800</v>
      </c>
      <c r="M460" s="73">
        <v>24300</v>
      </c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2"/>
      <c r="AC460" s="72"/>
      <c r="AD460" s="72"/>
    </row>
    <row r="461" spans="1:30" ht="18" customHeight="1" x14ac:dyDescent="0.3">
      <c r="A461" s="70">
        <v>2019</v>
      </c>
      <c r="B461" s="70" t="s">
        <v>75</v>
      </c>
      <c r="C461" s="71" t="s">
        <v>8807</v>
      </c>
      <c r="D461" s="70" t="s">
        <v>59</v>
      </c>
      <c r="E461" s="72">
        <f>IFERROR(MIN(PI_Bidders),0)</f>
        <v>7150</v>
      </c>
      <c r="F461" s="72">
        <f>IFERROR(MAX(PI_Bidders),0)</f>
        <v>9600</v>
      </c>
      <c r="G461" s="72">
        <f>IFERROR(AVERAGE(PI_Bidders),0)</f>
        <v>8508.3333333333339</v>
      </c>
      <c r="H461" s="73" t="str">
        <f>tbl_PI[[#This Row],[Item '#]]&amp;"     "&amp;tbl_PI[[#This Row],[Description]]&amp;"     ("&amp;tbl_PI[[#This Row],[Unit]]&amp;")"</f>
        <v>SPEC     Parshall Flume Unit, Incl. Ultrasonic Flow Meter     (EA)</v>
      </c>
      <c r="I461" s="73"/>
      <c r="J461" s="73"/>
      <c r="K461" s="73">
        <v>9600</v>
      </c>
      <c r="L461" s="73">
        <v>7150</v>
      </c>
      <c r="M461" s="73">
        <v>8775</v>
      </c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2"/>
      <c r="AC461" s="72"/>
      <c r="AD461" s="72"/>
    </row>
    <row r="462" spans="1:30" ht="18" customHeight="1" x14ac:dyDescent="0.3">
      <c r="A462" s="70">
        <v>2019</v>
      </c>
      <c r="B462" s="70" t="s">
        <v>75</v>
      </c>
      <c r="C462" s="71" t="s">
        <v>8808</v>
      </c>
      <c r="D462" s="70" t="s">
        <v>59</v>
      </c>
      <c r="E462" s="72">
        <f>IFERROR(MIN(PI_Bidders),0)</f>
        <v>1320</v>
      </c>
      <c r="F462" s="72">
        <f>IFERROR(MAX(PI_Bidders),0)</f>
        <v>4000</v>
      </c>
      <c r="G462" s="72">
        <f>IFERROR(AVERAGE(PI_Bidders),0)</f>
        <v>2313.3333333333335</v>
      </c>
      <c r="H462" s="73" t="str">
        <f>tbl_PI[[#This Row],[Item '#]]&amp;"     "&amp;tbl_PI[[#This Row],[Description]]&amp;"     ("&amp;tbl_PI[[#This Row],[Unit]]&amp;")"</f>
        <v>SPEC     48" Sampling Manhole     (EA)</v>
      </c>
      <c r="I462" s="73"/>
      <c r="J462" s="73"/>
      <c r="K462" s="73">
        <v>4000</v>
      </c>
      <c r="L462" s="73">
        <v>1320</v>
      </c>
      <c r="M462" s="73">
        <v>1620</v>
      </c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2"/>
      <c r="AC462" s="72"/>
      <c r="AD462" s="72"/>
    </row>
    <row r="463" spans="1:30" ht="18" customHeight="1" x14ac:dyDescent="0.3">
      <c r="A463" s="70">
        <v>2019</v>
      </c>
      <c r="B463" s="70" t="s">
        <v>75</v>
      </c>
      <c r="C463" s="71" t="s">
        <v>8809</v>
      </c>
      <c r="D463" s="70" t="s">
        <v>59</v>
      </c>
      <c r="E463" s="72">
        <f>IFERROR(MIN(PI_Bidders),0)</f>
        <v>2310</v>
      </c>
      <c r="F463" s="72">
        <f>IFERROR(MAX(PI_Bidders),0)</f>
        <v>5000</v>
      </c>
      <c r="G463" s="72">
        <f>IFERROR(AVERAGE(PI_Bidders),0)</f>
        <v>3381.6666666666665</v>
      </c>
      <c r="H463" s="73" t="str">
        <f>tbl_PI[[#This Row],[Item '#]]&amp;"     "&amp;tbl_PI[[#This Row],[Description]]&amp;"     ("&amp;tbl_PI[[#This Row],[Unit]]&amp;")"</f>
        <v>SPEC     48" Post-Aeration Manhole     (EA)</v>
      </c>
      <c r="I463" s="73"/>
      <c r="J463" s="73"/>
      <c r="K463" s="73">
        <v>5000</v>
      </c>
      <c r="L463" s="73">
        <v>2310</v>
      </c>
      <c r="M463" s="73">
        <v>2835</v>
      </c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2"/>
      <c r="AC463" s="72"/>
      <c r="AD463" s="72"/>
    </row>
    <row r="464" spans="1:30" ht="18" customHeight="1" x14ac:dyDescent="0.3">
      <c r="A464" s="70">
        <v>2019</v>
      </c>
      <c r="B464" s="70" t="s">
        <v>75</v>
      </c>
      <c r="C464" s="71" t="s">
        <v>8810</v>
      </c>
      <c r="D464" s="70" t="s">
        <v>14</v>
      </c>
      <c r="E464" s="72">
        <f>IFERROR(MIN(PI_Bidders),0)</f>
        <v>63.5</v>
      </c>
      <c r="F464" s="72">
        <f>IFERROR(MAX(PI_Bidders),0)</f>
        <v>86</v>
      </c>
      <c r="G464" s="72">
        <f>IFERROR(AVERAGE(PI_Bidders),0)</f>
        <v>74.833333333333329</v>
      </c>
      <c r="H464" s="73" t="str">
        <f>tbl_PI[[#This Row],[Item '#]]&amp;"     "&amp;tbl_PI[[#This Row],[Description]]&amp;"     ("&amp;tbl_PI[[#This Row],[Unit]]&amp;")"</f>
        <v>SPEC     Tank Backfill, ODOT #57 Gravel or Stone     (CY)</v>
      </c>
      <c r="I464" s="73"/>
      <c r="J464" s="73"/>
      <c r="K464" s="73">
        <v>75</v>
      </c>
      <c r="L464" s="73">
        <v>86</v>
      </c>
      <c r="M464" s="73">
        <v>63.5</v>
      </c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2"/>
      <c r="AC464" s="72"/>
      <c r="AD464" s="72"/>
    </row>
    <row r="465" spans="1:30" ht="18" customHeight="1" x14ac:dyDescent="0.3">
      <c r="A465" s="70">
        <v>2019</v>
      </c>
      <c r="B465" s="70" t="s">
        <v>75</v>
      </c>
      <c r="C465" s="71" t="s">
        <v>8811</v>
      </c>
      <c r="D465" s="70" t="s">
        <v>12</v>
      </c>
      <c r="E465" s="72">
        <f>IFERROR(MIN(PI_Bidders),0)</f>
        <v>33.85</v>
      </c>
      <c r="F465" s="72">
        <f>IFERROR(MAX(PI_Bidders),0)</f>
        <v>50</v>
      </c>
      <c r="G465" s="72">
        <f>IFERROR(AVERAGE(PI_Bidders),0)</f>
        <v>39.283333333333331</v>
      </c>
      <c r="H465" s="73" t="str">
        <f>tbl_PI[[#This Row],[Item '#]]&amp;"     "&amp;tbl_PI[[#This Row],[Description]]&amp;"     ("&amp;tbl_PI[[#This Row],[Unit]]&amp;")"</f>
        <v>SPEC     8” HDPE Plant Effluent Line to Submerged Outfall     (LF)</v>
      </c>
      <c r="I465" s="73"/>
      <c r="J465" s="73"/>
      <c r="K465" s="73">
        <v>34</v>
      </c>
      <c r="L465" s="73">
        <v>50</v>
      </c>
      <c r="M465" s="73">
        <v>33.85</v>
      </c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2"/>
      <c r="AC465" s="72"/>
      <c r="AD465" s="72"/>
    </row>
    <row r="466" spans="1:30" ht="18" customHeight="1" x14ac:dyDescent="0.3">
      <c r="A466" s="70">
        <v>2019</v>
      </c>
      <c r="B466" s="70" t="s">
        <v>75</v>
      </c>
      <c r="C466" s="71" t="s">
        <v>8812</v>
      </c>
      <c r="D466" s="70" t="s">
        <v>14</v>
      </c>
      <c r="E466" s="72">
        <f>IFERROR(MIN(PI_Bidders),0)</f>
        <v>63</v>
      </c>
      <c r="F466" s="72">
        <f>IFERROR(MAX(PI_Bidders),0)</f>
        <v>87</v>
      </c>
      <c r="G466" s="72">
        <f>IFERROR(AVERAGE(PI_Bidders),0)</f>
        <v>71.333333333333329</v>
      </c>
      <c r="H466" s="73" t="str">
        <f>tbl_PI[[#This Row],[Item '#]]&amp;"     "&amp;tbl_PI[[#This Row],[Description]]&amp;"     ("&amp;tbl_PI[[#This Row],[Unit]]&amp;")"</f>
        <v>SPEC     Utility Backfill, Sand Between Plant Tanks     (CY)</v>
      </c>
      <c r="I466" s="73"/>
      <c r="J466" s="73"/>
      <c r="K466" s="73">
        <v>87</v>
      </c>
      <c r="L466" s="73">
        <v>64</v>
      </c>
      <c r="M466" s="73">
        <v>63</v>
      </c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2"/>
      <c r="AC466" s="72"/>
      <c r="AD466" s="72"/>
    </row>
    <row r="467" spans="1:30" ht="18" customHeight="1" x14ac:dyDescent="0.3">
      <c r="A467" s="70">
        <v>2019</v>
      </c>
      <c r="B467" s="70">
        <v>410</v>
      </c>
      <c r="C467" s="71" t="s">
        <v>8813</v>
      </c>
      <c r="D467" s="70" t="s">
        <v>48</v>
      </c>
      <c r="E467" s="72">
        <f>IFERROR(MIN(PI_Bidders),0)</f>
        <v>2</v>
      </c>
      <c r="F467" s="72">
        <f>IFERROR(MAX(PI_Bidders),0)</f>
        <v>3</v>
      </c>
      <c r="G467" s="72">
        <f>IFERROR(AVERAGE(PI_Bidders),0)</f>
        <v>2.5</v>
      </c>
      <c r="H467" s="73" t="str">
        <f>tbl_PI[[#This Row],[Item '#]]&amp;"     "&amp;tbl_PI[[#This Row],[Description]]&amp;"     ("&amp;tbl_PI[[#This Row],[Unit]]&amp;")"</f>
        <v>410     Site Gravel Surface, ODOT #57, 8-IN Fill     (SF)</v>
      </c>
      <c r="I467" s="73"/>
      <c r="J467" s="73"/>
      <c r="K467" s="73">
        <v>2</v>
      </c>
      <c r="L467" s="73">
        <v>2.5</v>
      </c>
      <c r="M467" s="73">
        <v>3</v>
      </c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2"/>
      <c r="AC467" s="72"/>
      <c r="AD467" s="72"/>
    </row>
    <row r="468" spans="1:30" ht="18" customHeight="1" x14ac:dyDescent="0.3">
      <c r="A468" s="70">
        <v>2019</v>
      </c>
      <c r="B468" s="70">
        <v>712</v>
      </c>
      <c r="C468" s="71" t="s">
        <v>8814</v>
      </c>
      <c r="D468" s="70" t="s">
        <v>48</v>
      </c>
      <c r="E468" s="72">
        <f>IFERROR(MIN(PI_Bidders),0)</f>
        <v>0.22</v>
      </c>
      <c r="F468" s="72">
        <f>IFERROR(MAX(PI_Bidders),0)</f>
        <v>0.3</v>
      </c>
      <c r="G468" s="72">
        <f>IFERROR(AVERAGE(PI_Bidders),0)</f>
        <v>0.27333333333333337</v>
      </c>
      <c r="H468" s="73" t="str">
        <f>tbl_PI[[#This Row],[Item '#]]&amp;"     "&amp;tbl_PI[[#This Row],[Description]]&amp;"     ("&amp;tbl_PI[[#This Row],[Unit]]&amp;")"</f>
        <v>712     12-OZ Nonwoven Geotextile, Separator     (SF)</v>
      </c>
      <c r="I468" s="73"/>
      <c r="J468" s="73"/>
      <c r="K468" s="73">
        <v>0.3</v>
      </c>
      <c r="L468" s="73">
        <v>0.22</v>
      </c>
      <c r="M468" s="73">
        <v>0.3</v>
      </c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2"/>
      <c r="AC468" s="72"/>
      <c r="AD468" s="72"/>
    </row>
    <row r="469" spans="1:30" ht="18" customHeight="1" x14ac:dyDescent="0.3">
      <c r="A469" s="70">
        <v>2019</v>
      </c>
      <c r="B469" s="70">
        <v>610</v>
      </c>
      <c r="C469" s="71" t="s">
        <v>8815</v>
      </c>
      <c r="D469" s="70" t="s">
        <v>48</v>
      </c>
      <c r="E469" s="72">
        <f>IFERROR(MIN(PI_Bidders),0)</f>
        <v>60</v>
      </c>
      <c r="F469" s="72">
        <f>IFERROR(MAX(PI_Bidders),0)</f>
        <v>100</v>
      </c>
      <c r="G469" s="72">
        <f>IFERROR(AVERAGE(PI_Bidders),0)</f>
        <v>74</v>
      </c>
      <c r="H469" s="73" t="str">
        <f>tbl_PI[[#This Row],[Item '#]]&amp;"     "&amp;tbl_PI[[#This Row],[Description]]&amp;"     ("&amp;tbl_PI[[#This Row],[Unit]]&amp;")"</f>
        <v>610     Large Unit Segmented Block Retaining Wall     (SF)</v>
      </c>
      <c r="I469" s="73"/>
      <c r="J469" s="73"/>
      <c r="K469" s="73">
        <v>60</v>
      </c>
      <c r="L469" s="73">
        <v>62</v>
      </c>
      <c r="M469" s="73">
        <v>100</v>
      </c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2"/>
      <c r="AC469" s="72"/>
      <c r="AD469" s="72"/>
    </row>
    <row r="470" spans="1:30" ht="18" customHeight="1" x14ac:dyDescent="0.3">
      <c r="A470" s="70">
        <v>2019</v>
      </c>
      <c r="B470" s="70">
        <v>610</v>
      </c>
      <c r="C470" s="71" t="s">
        <v>8816</v>
      </c>
      <c r="D470" s="70" t="s">
        <v>48</v>
      </c>
      <c r="E470" s="72">
        <f>IFERROR(MIN(PI_Bidders),0)</f>
        <v>53</v>
      </c>
      <c r="F470" s="72">
        <f>IFERROR(MAX(PI_Bidders),0)</f>
        <v>109</v>
      </c>
      <c r="G470" s="72">
        <f>IFERROR(AVERAGE(PI_Bidders),0)</f>
        <v>72.75</v>
      </c>
      <c r="H470" s="73" t="str">
        <f>tbl_PI[[#This Row],[Item '#]]&amp;"     "&amp;tbl_PI[[#This Row],[Description]]&amp;"     ("&amp;tbl_PI[[#This Row],[Unit]]&amp;")"</f>
        <v>610     Bin Retaining Wall     (SF)</v>
      </c>
      <c r="I470" s="73"/>
      <c r="J470" s="73"/>
      <c r="K470" s="73">
        <v>56.25</v>
      </c>
      <c r="L470" s="73">
        <v>53</v>
      </c>
      <c r="M470" s="73">
        <v>109</v>
      </c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2"/>
      <c r="AC470" s="72"/>
      <c r="AD470" s="72"/>
    </row>
    <row r="471" spans="1:30" ht="18" customHeight="1" x14ac:dyDescent="0.3">
      <c r="A471" s="70">
        <v>2019</v>
      </c>
      <c r="B471" s="70">
        <v>607</v>
      </c>
      <c r="C471" s="71" t="s">
        <v>8817</v>
      </c>
      <c r="D471" s="70" t="s">
        <v>12</v>
      </c>
      <c r="E471" s="72">
        <f>IFERROR(MIN(PI_Bidders),0)</f>
        <v>28</v>
      </c>
      <c r="F471" s="72">
        <f>IFERROR(MAX(PI_Bidders),0)</f>
        <v>50</v>
      </c>
      <c r="G471" s="72">
        <f>IFERROR(AVERAGE(PI_Bidders),0)</f>
        <v>36.333333333333336</v>
      </c>
      <c r="H471" s="73" t="str">
        <f>tbl_PI[[#This Row],[Item '#]]&amp;"     "&amp;tbl_PI[[#This Row],[Description]]&amp;"     ("&amp;tbl_PI[[#This Row],[Unit]]&amp;")"</f>
        <v>607     6-FT Chainlink Security Fence     (LF)</v>
      </c>
      <c r="I471" s="73"/>
      <c r="J471" s="73"/>
      <c r="K471" s="73">
        <v>28</v>
      </c>
      <c r="L471" s="73">
        <v>31</v>
      </c>
      <c r="M471" s="73">
        <v>50</v>
      </c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2"/>
      <c r="AC471" s="72"/>
      <c r="AD471" s="72"/>
    </row>
    <row r="472" spans="1:30" ht="18" customHeight="1" x14ac:dyDescent="0.3">
      <c r="A472" s="70">
        <v>2019</v>
      </c>
      <c r="B472" s="70">
        <v>607</v>
      </c>
      <c r="C472" s="71" t="s">
        <v>8818</v>
      </c>
      <c r="D472" s="70" t="s">
        <v>59</v>
      </c>
      <c r="E472" s="72">
        <f>IFERROR(MIN(PI_Bidders),0)</f>
        <v>1100</v>
      </c>
      <c r="F472" s="72">
        <f>IFERROR(MAX(PI_Bidders),0)</f>
        <v>2600</v>
      </c>
      <c r="G472" s="72">
        <f>IFERROR(AVERAGE(PI_Bidders),0)</f>
        <v>1900</v>
      </c>
      <c r="H472" s="73" t="str">
        <f>tbl_PI[[#This Row],[Item '#]]&amp;"     "&amp;tbl_PI[[#This Row],[Description]]&amp;"     ("&amp;tbl_PI[[#This Row],[Unit]]&amp;")"</f>
        <v>607     6-FT Chainlink Double Swing Gate, 12-ft Opening     (EA)</v>
      </c>
      <c r="I472" s="73"/>
      <c r="J472" s="73"/>
      <c r="K472" s="73">
        <v>2600</v>
      </c>
      <c r="L472" s="73">
        <v>1100</v>
      </c>
      <c r="M472" s="73">
        <v>2000</v>
      </c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2"/>
      <c r="AC472" s="72"/>
      <c r="AD472" s="72"/>
    </row>
    <row r="473" spans="1:30" ht="18" customHeight="1" x14ac:dyDescent="0.3">
      <c r="A473" s="70">
        <v>2019</v>
      </c>
      <c r="B473" s="70">
        <v>203</v>
      </c>
      <c r="C473" s="71" t="s">
        <v>8819</v>
      </c>
      <c r="D473" s="70" t="s">
        <v>14</v>
      </c>
      <c r="E473" s="72">
        <f>IFERROR(MIN(PI_Bidders),0)</f>
        <v>10</v>
      </c>
      <c r="F473" s="72">
        <f>IFERROR(MAX(PI_Bidders),0)</f>
        <v>15</v>
      </c>
      <c r="G473" s="72">
        <f>IFERROR(AVERAGE(PI_Bidders),0)</f>
        <v>12.5</v>
      </c>
      <c r="H473" s="73" t="str">
        <f>tbl_PI[[#This Row],[Item '#]]&amp;"     "&amp;tbl_PI[[#This Row],[Description]]&amp;"     ("&amp;tbl_PI[[#This Row],[Unit]]&amp;")"</f>
        <v>203     Excavation – WWTP, site, Bin Wall     (CY)</v>
      </c>
      <c r="I473" s="73"/>
      <c r="J473" s="73"/>
      <c r="K473" s="73">
        <v>12.5</v>
      </c>
      <c r="L473" s="73">
        <v>15</v>
      </c>
      <c r="M473" s="73">
        <v>10</v>
      </c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2"/>
      <c r="AC473" s="72"/>
      <c r="AD473" s="72"/>
    </row>
    <row r="474" spans="1:30" ht="18" customHeight="1" x14ac:dyDescent="0.3">
      <c r="A474" s="70">
        <v>2019</v>
      </c>
      <c r="B474" s="70">
        <v>204</v>
      </c>
      <c r="C474" s="71" t="s">
        <v>8820</v>
      </c>
      <c r="D474" s="70" t="s">
        <v>14</v>
      </c>
      <c r="E474" s="72">
        <f>IFERROR(MIN(PI_Bidders),0)</f>
        <v>10</v>
      </c>
      <c r="F474" s="72">
        <f>IFERROR(MAX(PI_Bidders),0)</f>
        <v>15</v>
      </c>
      <c r="G474" s="72">
        <f>IFERROR(AVERAGE(PI_Bidders),0)</f>
        <v>13.333333333333334</v>
      </c>
      <c r="H474" s="73" t="str">
        <f>tbl_PI[[#This Row],[Item '#]]&amp;"     "&amp;tbl_PI[[#This Row],[Description]]&amp;"     ("&amp;tbl_PI[[#This Row],[Unit]]&amp;")"</f>
        <v>204     WWTP, site, Bin Wall     (CY)</v>
      </c>
      <c r="I474" s="73"/>
      <c r="J474" s="73"/>
      <c r="K474" s="73">
        <v>10</v>
      </c>
      <c r="L474" s="73">
        <v>15</v>
      </c>
      <c r="M474" s="73">
        <v>15</v>
      </c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2"/>
      <c r="AC474" s="72"/>
      <c r="AD474" s="72"/>
    </row>
    <row r="475" spans="1:30" ht="18" customHeight="1" x14ac:dyDescent="0.3">
      <c r="A475" s="70">
        <v>2019</v>
      </c>
      <c r="B475" s="70" t="s">
        <v>8821</v>
      </c>
      <c r="C475" s="71" t="s">
        <v>8822</v>
      </c>
      <c r="D475" s="70" t="s">
        <v>14</v>
      </c>
      <c r="E475" s="72">
        <f>IFERROR(MIN(PI_Bidders),0)</f>
        <v>13</v>
      </c>
      <c r="F475" s="72">
        <f>IFERROR(MAX(PI_Bidders),0)</f>
        <v>30</v>
      </c>
      <c r="G475" s="72">
        <f>IFERROR(AVERAGE(PI_Bidders),0)</f>
        <v>19.25</v>
      </c>
      <c r="H475" s="73" t="str">
        <f>tbl_PI[[#This Row],[Item '#]]&amp;"     "&amp;tbl_PI[[#This Row],[Description]]&amp;"     ("&amp;tbl_PI[[#This Row],[Unit]]&amp;")"</f>
        <v xml:space="preserve">          Haul-off of spoils     (CY)</v>
      </c>
      <c r="I475" s="73"/>
      <c r="J475" s="73"/>
      <c r="K475" s="73">
        <v>14.75</v>
      </c>
      <c r="L475" s="73">
        <v>13</v>
      </c>
      <c r="M475" s="73">
        <v>30</v>
      </c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2"/>
      <c r="AC475" s="72"/>
      <c r="AD475" s="72"/>
    </row>
    <row r="476" spans="1:30" ht="18" customHeight="1" x14ac:dyDescent="0.3">
      <c r="A476" s="70">
        <v>2019</v>
      </c>
      <c r="B476" s="70">
        <v>204</v>
      </c>
      <c r="C476" s="71" t="s">
        <v>22</v>
      </c>
      <c r="D476" s="70" t="s">
        <v>23</v>
      </c>
      <c r="E476" s="72">
        <f>IFERROR(MIN(PI_Bidders),0)</f>
        <v>150</v>
      </c>
      <c r="F476" s="72">
        <f>IFERROR(MAX(PI_Bidders),0)</f>
        <v>500</v>
      </c>
      <c r="G476" s="72">
        <f>IFERROR(AVERAGE(PI_Bidders),0)</f>
        <v>267.33333333333331</v>
      </c>
      <c r="H476" s="73" t="str">
        <f>tbl_PI[[#This Row],[Item '#]]&amp;"     "&amp;tbl_PI[[#This Row],[Description]]&amp;"     ("&amp;tbl_PI[[#This Row],[Unit]]&amp;")"</f>
        <v>204     Proof Rolling     (HR)</v>
      </c>
      <c r="I476" s="73"/>
      <c r="J476" s="73"/>
      <c r="K476" s="73">
        <v>150</v>
      </c>
      <c r="L476" s="73">
        <v>152</v>
      </c>
      <c r="M476" s="73">
        <v>500</v>
      </c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2"/>
      <c r="AC476" s="72"/>
      <c r="AD476" s="72"/>
    </row>
    <row r="477" spans="1:30" ht="18" customHeight="1" x14ac:dyDescent="0.3">
      <c r="A477" s="70">
        <v>2019</v>
      </c>
      <c r="B477" s="70">
        <v>207</v>
      </c>
      <c r="C477" s="71" t="s">
        <v>81</v>
      </c>
      <c r="D477" s="70" t="s">
        <v>12</v>
      </c>
      <c r="E477" s="72">
        <f>IFERROR(MIN(PI_Bidders),0)</f>
        <v>2.5</v>
      </c>
      <c r="F477" s="72">
        <f>IFERROR(MAX(PI_Bidders),0)</f>
        <v>10</v>
      </c>
      <c r="G477" s="72">
        <f>IFERROR(AVERAGE(PI_Bidders),0)</f>
        <v>6.666666666666667</v>
      </c>
      <c r="H477" s="73" t="str">
        <f>tbl_PI[[#This Row],[Item '#]]&amp;"     "&amp;tbl_PI[[#This Row],[Description]]&amp;"     ("&amp;tbl_PI[[#This Row],[Unit]]&amp;")"</f>
        <v>207     Silt Fence     (LF)</v>
      </c>
      <c r="I477" s="73"/>
      <c r="J477" s="73"/>
      <c r="K477" s="73">
        <v>2.5</v>
      </c>
      <c r="L477" s="73">
        <v>7.5</v>
      </c>
      <c r="M477" s="73">
        <v>10</v>
      </c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2"/>
      <c r="AC477" s="72"/>
      <c r="AD477" s="72"/>
    </row>
    <row r="478" spans="1:30" ht="18" customHeight="1" x14ac:dyDescent="0.3">
      <c r="A478" s="70">
        <v>2019</v>
      </c>
      <c r="B478" s="70">
        <v>207</v>
      </c>
      <c r="C478" s="71" t="s">
        <v>5433</v>
      </c>
      <c r="D478" s="70" t="s">
        <v>59</v>
      </c>
      <c r="E478" s="72">
        <f>IFERROR(MIN(PI_Bidders),0)</f>
        <v>115</v>
      </c>
      <c r="F478" s="72">
        <f>IFERROR(MAX(PI_Bidders),0)</f>
        <v>379</v>
      </c>
      <c r="G478" s="72">
        <f>IFERROR(AVERAGE(PI_Bidders),0)</f>
        <v>264.66666666666669</v>
      </c>
      <c r="H478" s="73" t="str">
        <f>tbl_PI[[#This Row],[Item '#]]&amp;"     "&amp;tbl_PI[[#This Row],[Description]]&amp;"     ("&amp;tbl_PI[[#This Row],[Unit]]&amp;")"</f>
        <v>207     Catch Basin Inlet Protection     (EA)</v>
      </c>
      <c r="I478" s="73"/>
      <c r="J478" s="73"/>
      <c r="K478" s="73">
        <v>115</v>
      </c>
      <c r="L478" s="73">
        <v>379</v>
      </c>
      <c r="M478" s="73">
        <v>300</v>
      </c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2"/>
      <c r="AC478" s="72"/>
      <c r="AD478" s="72"/>
    </row>
    <row r="479" spans="1:30" ht="18" customHeight="1" x14ac:dyDescent="0.3">
      <c r="A479" s="70">
        <v>2019</v>
      </c>
      <c r="B479" s="70">
        <v>411</v>
      </c>
      <c r="C479" s="71" t="s">
        <v>8823</v>
      </c>
      <c r="D479" s="70" t="s">
        <v>14</v>
      </c>
      <c r="E479" s="72">
        <f>IFERROR(MIN(PI_Bidders),0)</f>
        <v>18</v>
      </c>
      <c r="F479" s="72">
        <f>IFERROR(MAX(PI_Bidders),0)</f>
        <v>86</v>
      </c>
      <c r="G479" s="72">
        <f>IFERROR(AVERAGE(PI_Bidders),0)</f>
        <v>53.5</v>
      </c>
      <c r="H479" s="73" t="str">
        <f>tbl_PI[[#This Row],[Item '#]]&amp;"     "&amp;tbl_PI[[#This Row],[Description]]&amp;"     ("&amp;tbl_PI[[#This Row],[Unit]]&amp;")"</f>
        <v>411     Stabilized Crushed Aggregate Drive - 6" (WWTP Drive)     (CY)</v>
      </c>
      <c r="I479" s="73"/>
      <c r="J479" s="73"/>
      <c r="K479" s="73">
        <v>56.5</v>
      </c>
      <c r="L479" s="73">
        <v>86</v>
      </c>
      <c r="M479" s="73">
        <v>18</v>
      </c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2"/>
      <c r="AC479" s="72"/>
      <c r="AD479" s="72"/>
    </row>
    <row r="480" spans="1:30" ht="18" customHeight="1" x14ac:dyDescent="0.3">
      <c r="A480" s="70">
        <v>2019</v>
      </c>
      <c r="B480" s="70">
        <v>659</v>
      </c>
      <c r="C480" s="71" t="s">
        <v>4752</v>
      </c>
      <c r="D480" s="70" t="s">
        <v>21</v>
      </c>
      <c r="E480" s="72">
        <f>IFERROR(MIN(PI_Bidders),0)</f>
        <v>5</v>
      </c>
      <c r="F480" s="72">
        <f>IFERROR(MAX(PI_Bidders),0)</f>
        <v>12.65</v>
      </c>
      <c r="G480" s="72">
        <f>IFERROR(AVERAGE(PI_Bidders),0)</f>
        <v>8.5499999999999989</v>
      </c>
      <c r="H480" s="73" t="str">
        <f>tbl_PI[[#This Row],[Item '#]]&amp;"     "&amp;tbl_PI[[#This Row],[Description]]&amp;"     ("&amp;tbl_PI[[#This Row],[Unit]]&amp;")"</f>
        <v>659     Seeding and Mulching - MWCD Native Grass Seed Mix     (SY)</v>
      </c>
      <c r="I480" s="73"/>
      <c r="J480" s="73"/>
      <c r="K480" s="73">
        <v>5</v>
      </c>
      <c r="L480" s="73">
        <v>12.65</v>
      </c>
      <c r="M480" s="73">
        <v>8</v>
      </c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2"/>
      <c r="AC480" s="72"/>
      <c r="AD480" s="72"/>
    </row>
    <row r="481" spans="1:30" ht="18" customHeight="1" x14ac:dyDescent="0.3">
      <c r="A481" s="70">
        <v>2019</v>
      </c>
      <c r="B481" s="70">
        <v>659</v>
      </c>
      <c r="C481" s="71" t="s">
        <v>8824</v>
      </c>
      <c r="D481" s="70" t="s">
        <v>21</v>
      </c>
      <c r="E481" s="72">
        <f>IFERROR(MIN(PI_Bidders),0)</f>
        <v>3</v>
      </c>
      <c r="F481" s="72">
        <f>IFERROR(MAX(PI_Bidders),0)</f>
        <v>12.5</v>
      </c>
      <c r="G481" s="72">
        <f>IFERROR(AVERAGE(PI_Bidders),0)</f>
        <v>7.5</v>
      </c>
      <c r="H481" s="73" t="str">
        <f>tbl_PI[[#This Row],[Item '#]]&amp;"     "&amp;tbl_PI[[#This Row],[Description]]&amp;"     ("&amp;tbl_PI[[#This Row],[Unit]]&amp;")"</f>
        <v>659     Seeding and Mulching - MWCD Riparian Buffer Mix     (SY)</v>
      </c>
      <c r="I481" s="73"/>
      <c r="J481" s="73"/>
      <c r="K481" s="73">
        <v>3</v>
      </c>
      <c r="L481" s="73">
        <v>12.5</v>
      </c>
      <c r="M481" s="73">
        <v>7</v>
      </c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2"/>
      <c r="AC481" s="72"/>
      <c r="AD481" s="72"/>
    </row>
    <row r="482" spans="1:30" ht="18" customHeight="1" x14ac:dyDescent="0.3">
      <c r="A482" s="70">
        <v>2019</v>
      </c>
      <c r="B482" s="70">
        <v>659</v>
      </c>
      <c r="C482" s="71" t="s">
        <v>8825</v>
      </c>
      <c r="D482" s="70" t="s">
        <v>21</v>
      </c>
      <c r="E482" s="72">
        <f>IFERROR(MIN(PI_Bidders),0)</f>
        <v>3</v>
      </c>
      <c r="F482" s="72">
        <f>IFERROR(MAX(PI_Bidders),0)</f>
        <v>12.5</v>
      </c>
      <c r="G482" s="72">
        <f>IFERROR(AVERAGE(PI_Bidders),0)</f>
        <v>7.166666666666667</v>
      </c>
      <c r="H482" s="73" t="str">
        <f>tbl_PI[[#This Row],[Item '#]]&amp;"     "&amp;tbl_PI[[#This Row],[Description]]&amp;"     ("&amp;tbl_PI[[#This Row],[Unit]]&amp;")"</f>
        <v>659     Seeding and Mulching - MWCD Slope Stabilization Mix     (SY)</v>
      </c>
      <c r="I482" s="73"/>
      <c r="J482" s="73"/>
      <c r="K482" s="73">
        <v>3</v>
      </c>
      <c r="L482" s="73">
        <v>12.5</v>
      </c>
      <c r="M482" s="73">
        <v>6</v>
      </c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2"/>
      <c r="AC482" s="72"/>
      <c r="AD482" s="72"/>
    </row>
    <row r="483" spans="1:30" ht="18" customHeight="1" x14ac:dyDescent="0.3">
      <c r="A483" s="70">
        <v>2019</v>
      </c>
      <c r="B483" s="70" t="s">
        <v>75</v>
      </c>
      <c r="C483" s="71" t="s">
        <v>8826</v>
      </c>
      <c r="D483" s="70" t="s">
        <v>59</v>
      </c>
      <c r="E483" s="72">
        <f>IFERROR(MIN(PI_Bidders),0)</f>
        <v>1850</v>
      </c>
      <c r="F483" s="72">
        <f>IFERROR(MAX(PI_Bidders),0)</f>
        <v>10000</v>
      </c>
      <c r="G483" s="72">
        <f>IFERROR(AVERAGE(PI_Bidders),0)</f>
        <v>4577</v>
      </c>
      <c r="H483" s="73" t="str">
        <f>tbl_PI[[#This Row],[Item '#]]&amp;"     "&amp;tbl_PI[[#This Row],[Description]]&amp;"     ("&amp;tbl_PI[[#This Row],[Unit]]&amp;")"</f>
        <v>SPEC     H-FRAME support structure     (EA)</v>
      </c>
      <c r="I483" s="73"/>
      <c r="J483" s="73"/>
      <c r="K483" s="73">
        <v>1850</v>
      </c>
      <c r="L483" s="73">
        <v>1881</v>
      </c>
      <c r="M483" s="73">
        <v>10000</v>
      </c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2"/>
      <c r="AC483" s="72"/>
      <c r="AD483" s="72"/>
    </row>
    <row r="484" spans="1:30" ht="18" customHeight="1" x14ac:dyDescent="0.3">
      <c r="A484" s="70">
        <v>2019</v>
      </c>
      <c r="B484" s="70" t="s">
        <v>75</v>
      </c>
      <c r="C484" s="71" t="s">
        <v>8827</v>
      </c>
      <c r="D484" s="70" t="s">
        <v>59</v>
      </c>
      <c r="E484" s="72">
        <f>IFERROR(MIN(PI_Bidders),0)</f>
        <v>43000</v>
      </c>
      <c r="F484" s="72">
        <f>IFERROR(MAX(PI_Bidders),0)</f>
        <v>50000</v>
      </c>
      <c r="G484" s="72">
        <f>IFERROR(AVERAGE(PI_Bidders),0)</f>
        <v>45478.333333333336</v>
      </c>
      <c r="H484" s="73" t="str">
        <f>tbl_PI[[#This Row],[Item '#]]&amp;"     "&amp;tbl_PI[[#This Row],[Description]]&amp;"     ("&amp;tbl_PI[[#This Row],[Unit]]&amp;")"</f>
        <v>SPEC     50kW/62.5kVA diesel generator for WWTP     (EA)</v>
      </c>
      <c r="I484" s="73"/>
      <c r="J484" s="73"/>
      <c r="K484" s="73">
        <v>43000</v>
      </c>
      <c r="L484" s="73">
        <v>43435</v>
      </c>
      <c r="M484" s="73">
        <v>50000</v>
      </c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2"/>
      <c r="AC484" s="72"/>
      <c r="AD484" s="72"/>
    </row>
    <row r="485" spans="1:30" ht="18" customHeight="1" x14ac:dyDescent="0.3">
      <c r="A485" s="70">
        <v>2019</v>
      </c>
      <c r="B485" s="70" t="s">
        <v>75</v>
      </c>
      <c r="C485" s="71" t="s">
        <v>8828</v>
      </c>
      <c r="D485" s="70" t="s">
        <v>59</v>
      </c>
      <c r="E485" s="72">
        <f>IFERROR(MIN(PI_Bidders),0)</f>
        <v>7300</v>
      </c>
      <c r="F485" s="72">
        <f>IFERROR(MAX(PI_Bidders),0)</f>
        <v>10800</v>
      </c>
      <c r="G485" s="72">
        <f>IFERROR(AVERAGE(PI_Bidders),0)</f>
        <v>8511.6666666666661</v>
      </c>
      <c r="H485" s="73" t="str">
        <f>tbl_PI[[#This Row],[Item '#]]&amp;"     "&amp;tbl_PI[[#This Row],[Description]]&amp;"     ("&amp;tbl_PI[[#This Row],[Unit]]&amp;")"</f>
        <v>SPEC     260A Automatic Transfer switch for generator     (EA)</v>
      </c>
      <c r="I485" s="73"/>
      <c r="J485" s="73"/>
      <c r="K485" s="73">
        <v>7300</v>
      </c>
      <c r="L485" s="73">
        <v>7435</v>
      </c>
      <c r="M485" s="73">
        <v>10800</v>
      </c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2"/>
      <c r="AC485" s="72"/>
      <c r="AD485" s="72"/>
    </row>
    <row r="486" spans="1:30" ht="18" customHeight="1" x14ac:dyDescent="0.3">
      <c r="A486" s="70">
        <v>2019</v>
      </c>
      <c r="B486" s="70" t="s">
        <v>75</v>
      </c>
      <c r="C486" s="71" t="s">
        <v>8829</v>
      </c>
      <c r="D486" s="70" t="s">
        <v>59</v>
      </c>
      <c r="E486" s="72">
        <f>IFERROR(MIN(PI_Bidders),0)</f>
        <v>1700</v>
      </c>
      <c r="F486" s="72">
        <f>IFERROR(MAX(PI_Bidders),0)</f>
        <v>16200</v>
      </c>
      <c r="G486" s="72">
        <f>IFERROR(AVERAGE(PI_Bidders),0)</f>
        <v>9666.6666666666661</v>
      </c>
      <c r="H486" s="73" t="str">
        <f>tbl_PI[[#This Row],[Item '#]]&amp;"     "&amp;tbl_PI[[#This Row],[Description]]&amp;"     ("&amp;tbl_PI[[#This Row],[Unit]]&amp;")"</f>
        <v>SPEC     WWTP Control Panels     (EA)</v>
      </c>
      <c r="I486" s="73"/>
      <c r="J486" s="73"/>
      <c r="K486" s="73">
        <v>1700</v>
      </c>
      <c r="L486" s="73">
        <v>11100</v>
      </c>
      <c r="M486" s="73">
        <v>16200</v>
      </c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2"/>
      <c r="AC486" s="72"/>
      <c r="AD486" s="72"/>
    </row>
    <row r="487" spans="1:30" ht="18" customHeight="1" x14ac:dyDescent="0.3">
      <c r="A487" s="70">
        <v>2019</v>
      </c>
      <c r="B487" s="70" t="s">
        <v>75</v>
      </c>
      <c r="C487" s="71" t="s">
        <v>8830</v>
      </c>
      <c r="D487" s="70" t="s">
        <v>59</v>
      </c>
      <c r="E487" s="72">
        <f>IFERROR(MIN(PI_Bidders),0)</f>
        <v>83</v>
      </c>
      <c r="F487" s="72">
        <f>IFERROR(MAX(PI_Bidders),0)</f>
        <v>2025</v>
      </c>
      <c r="G487" s="72">
        <f>IFERROR(AVERAGE(PI_Bidders),0)</f>
        <v>733.33333333333337</v>
      </c>
      <c r="H487" s="73" t="str">
        <f>tbl_PI[[#This Row],[Item '#]]&amp;"     "&amp;tbl_PI[[#This Row],[Description]]&amp;"     ("&amp;tbl_PI[[#This Row],[Unit]]&amp;")"</f>
        <v>SPEC     Weatherproof / GFCI duplex receptacle     (EA)</v>
      </c>
      <c r="I487" s="73"/>
      <c r="J487" s="73"/>
      <c r="K487" s="73">
        <v>92</v>
      </c>
      <c r="L487" s="73">
        <v>83</v>
      </c>
      <c r="M487" s="73">
        <v>2025</v>
      </c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2"/>
      <c r="AC487" s="72"/>
      <c r="AD487" s="72"/>
    </row>
    <row r="488" spans="1:30" ht="18" customHeight="1" x14ac:dyDescent="0.3">
      <c r="A488" s="70">
        <v>2019</v>
      </c>
      <c r="B488" s="70" t="s">
        <v>75</v>
      </c>
      <c r="C488" s="71" t="s">
        <v>8831</v>
      </c>
      <c r="D488" s="70" t="s">
        <v>59</v>
      </c>
      <c r="E488" s="72">
        <f>IFERROR(MIN(PI_Bidders),0)</f>
        <v>1670</v>
      </c>
      <c r="F488" s="72">
        <f>IFERROR(MAX(PI_Bidders),0)</f>
        <v>2025</v>
      </c>
      <c r="G488" s="72">
        <f>IFERROR(AVERAGE(PI_Bidders),0)</f>
        <v>1797</v>
      </c>
      <c r="H488" s="73" t="str">
        <f>tbl_PI[[#This Row],[Item '#]]&amp;"     "&amp;tbl_PI[[#This Row],[Description]]&amp;"     ("&amp;tbl_PI[[#This Row],[Unit]]&amp;")"</f>
        <v>SPEC     UV system connection     (EA)</v>
      </c>
      <c r="I488" s="73"/>
      <c r="J488" s="73"/>
      <c r="K488" s="73">
        <v>1670</v>
      </c>
      <c r="L488" s="73">
        <v>1696</v>
      </c>
      <c r="M488" s="73">
        <v>2025</v>
      </c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2"/>
      <c r="AC488" s="72"/>
      <c r="AD488" s="72"/>
    </row>
    <row r="489" spans="1:30" ht="18" customHeight="1" x14ac:dyDescent="0.3">
      <c r="A489" s="70">
        <v>2019</v>
      </c>
      <c r="B489" s="70" t="s">
        <v>75</v>
      </c>
      <c r="C489" s="71" t="s">
        <v>8832</v>
      </c>
      <c r="D489" s="70" t="s">
        <v>59</v>
      </c>
      <c r="E489" s="72">
        <f>IFERROR(MIN(PI_Bidders),0)</f>
        <v>8775</v>
      </c>
      <c r="F489" s="72">
        <f>IFERROR(MAX(PI_Bidders),0)</f>
        <v>10566</v>
      </c>
      <c r="G489" s="72">
        <f>IFERROR(AVERAGE(PI_Bidders),0)</f>
        <v>9913.6666666666661</v>
      </c>
      <c r="H489" s="73" t="str">
        <f>tbl_PI[[#This Row],[Item '#]]&amp;"     "&amp;tbl_PI[[#This Row],[Description]]&amp;"     ("&amp;tbl_PI[[#This Row],[Unit]]&amp;")"</f>
        <v>SPEC     WWTP panel, 'WW'     (EA)</v>
      </c>
      <c r="I489" s="73"/>
      <c r="J489" s="73"/>
      <c r="K489" s="73">
        <v>10400</v>
      </c>
      <c r="L489" s="73">
        <v>10566</v>
      </c>
      <c r="M489" s="73">
        <v>8775</v>
      </c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2"/>
      <c r="AC489" s="72"/>
      <c r="AD489" s="72"/>
    </row>
    <row r="490" spans="1:30" ht="18" customHeight="1" x14ac:dyDescent="0.3">
      <c r="A490" s="70">
        <v>2019</v>
      </c>
      <c r="B490" s="70" t="s">
        <v>75</v>
      </c>
      <c r="C490" s="71" t="s">
        <v>8833</v>
      </c>
      <c r="D490" s="70" t="s">
        <v>59</v>
      </c>
      <c r="E490" s="72">
        <f>IFERROR(MIN(PI_Bidders),0)</f>
        <v>375</v>
      </c>
      <c r="F490" s="72">
        <f>IFERROR(MAX(PI_Bidders),0)</f>
        <v>675</v>
      </c>
      <c r="G490" s="72">
        <f>IFERROR(AVERAGE(PI_Bidders),0)</f>
        <v>476</v>
      </c>
      <c r="H490" s="73" t="str">
        <f>tbl_PI[[#This Row],[Item '#]]&amp;"     "&amp;tbl_PI[[#This Row],[Description]]&amp;"     ("&amp;tbl_PI[[#This Row],[Unit]]&amp;")"</f>
        <v>SPEC     Grounding of panel, 'WW'     (EA)</v>
      </c>
      <c r="I490" s="73"/>
      <c r="J490" s="73"/>
      <c r="K490" s="73">
        <v>375</v>
      </c>
      <c r="L490" s="73">
        <v>378</v>
      </c>
      <c r="M490" s="73">
        <v>675</v>
      </c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2"/>
      <c r="AC490" s="72"/>
      <c r="AD490" s="72"/>
    </row>
    <row r="491" spans="1:30" ht="18" customHeight="1" x14ac:dyDescent="0.3">
      <c r="A491" s="70">
        <v>2019</v>
      </c>
      <c r="B491" s="70" t="s">
        <v>75</v>
      </c>
      <c r="C491" s="71" t="s">
        <v>8834</v>
      </c>
      <c r="D491" s="70" t="s">
        <v>59</v>
      </c>
      <c r="E491" s="72">
        <f>IFERROR(MIN(PI_Bidders),0)</f>
        <v>3780</v>
      </c>
      <c r="F491" s="72">
        <f>IFERROR(MAX(PI_Bidders),0)</f>
        <v>17250</v>
      </c>
      <c r="G491" s="72">
        <f>IFERROR(AVERAGE(PI_Bidders),0)</f>
        <v>8293.3333333333339</v>
      </c>
      <c r="H491" s="73" t="str">
        <f>tbl_PI[[#This Row],[Item '#]]&amp;"     "&amp;tbl_PI[[#This Row],[Description]]&amp;"     ("&amp;tbl_PI[[#This Row],[Unit]]&amp;")"</f>
        <v>SPEC     Light pole and fixture at WWTP - type 'A'     (EA)</v>
      </c>
      <c r="I491" s="73"/>
      <c r="J491" s="73"/>
      <c r="K491" s="73">
        <v>3780</v>
      </c>
      <c r="L491" s="73">
        <v>3850</v>
      </c>
      <c r="M491" s="73">
        <v>17250</v>
      </c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2"/>
      <c r="AC491" s="72"/>
      <c r="AD491" s="72"/>
    </row>
    <row r="492" spans="1:30" ht="18" customHeight="1" x14ac:dyDescent="0.3">
      <c r="A492" s="70">
        <v>2019</v>
      </c>
      <c r="B492" s="70" t="s">
        <v>75</v>
      </c>
      <c r="C492" s="71" t="s">
        <v>8835</v>
      </c>
      <c r="D492" s="70" t="s">
        <v>59</v>
      </c>
      <c r="E492" s="72">
        <f>IFERROR(MIN(PI_Bidders),0)</f>
        <v>1350</v>
      </c>
      <c r="F492" s="72">
        <f>IFERROR(MAX(PI_Bidders),0)</f>
        <v>1618</v>
      </c>
      <c r="G492" s="72">
        <f>IFERROR(AVERAGE(PI_Bidders),0)</f>
        <v>1519.3333333333333</v>
      </c>
      <c r="H492" s="73" t="str">
        <f>tbl_PI[[#This Row],[Item '#]]&amp;"     "&amp;tbl_PI[[#This Row],[Description]]&amp;"     ("&amp;tbl_PI[[#This Row],[Unit]]&amp;")"</f>
        <v>SPEC     250A/2P circuit breaker for 'PP2'     (EA)</v>
      </c>
      <c r="I492" s="73"/>
      <c r="J492" s="73"/>
      <c r="K492" s="73">
        <v>1590</v>
      </c>
      <c r="L492" s="73">
        <v>1618</v>
      </c>
      <c r="M492" s="73">
        <v>1350</v>
      </c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2"/>
      <c r="AC492" s="72"/>
      <c r="AD492" s="72"/>
    </row>
    <row r="493" spans="1:30" ht="18" customHeight="1" x14ac:dyDescent="0.3">
      <c r="A493" s="70">
        <v>2019</v>
      </c>
      <c r="B493" s="70" t="s">
        <v>75</v>
      </c>
      <c r="C493" s="71" t="s">
        <v>8836</v>
      </c>
      <c r="D493" s="70" t="s">
        <v>59</v>
      </c>
      <c r="E493" s="72">
        <f>IFERROR(MIN(PI_Bidders),0)</f>
        <v>810</v>
      </c>
      <c r="F493" s="72">
        <f>IFERROR(MAX(PI_Bidders),0)</f>
        <v>2700</v>
      </c>
      <c r="G493" s="72">
        <f>IFERROR(AVERAGE(PI_Bidders),0)</f>
        <v>1445</v>
      </c>
      <c r="H493" s="73" t="str">
        <f>tbl_PI[[#This Row],[Item '#]]&amp;"     "&amp;tbl_PI[[#This Row],[Description]]&amp;"     ("&amp;tbl_PI[[#This Row],[Unit]]&amp;")"</f>
        <v>SPEC     30A, 2P, 250V, NEMA 4X disconnect switch for CP's     (EA)</v>
      </c>
      <c r="I493" s="73"/>
      <c r="J493" s="73"/>
      <c r="K493" s="73">
        <v>810</v>
      </c>
      <c r="L493" s="73">
        <v>825</v>
      </c>
      <c r="M493" s="73">
        <v>2700</v>
      </c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2"/>
      <c r="AC493" s="72"/>
      <c r="AD493" s="72"/>
    </row>
    <row r="494" spans="1:30" ht="18" customHeight="1" x14ac:dyDescent="0.3">
      <c r="A494" s="70">
        <v>2019</v>
      </c>
      <c r="B494" s="70" t="s">
        <v>75</v>
      </c>
      <c r="C494" s="71" t="s">
        <v>8837</v>
      </c>
      <c r="D494" s="70" t="s">
        <v>59</v>
      </c>
      <c r="E494" s="72">
        <f>IFERROR(MIN(PI_Bidders),0)</f>
        <v>2800</v>
      </c>
      <c r="F494" s="72">
        <f>IFERROR(MAX(PI_Bidders),0)</f>
        <v>3375</v>
      </c>
      <c r="G494" s="72">
        <f>IFERROR(AVERAGE(PI_Bidders),0)</f>
        <v>3010.6666666666665</v>
      </c>
      <c r="H494" s="73" t="str">
        <f>tbl_PI[[#This Row],[Item '#]]&amp;"     "&amp;tbl_PI[[#This Row],[Description]]&amp;"     ("&amp;tbl_PI[[#This Row],[Unit]]&amp;")"</f>
        <v>SPEC     200A, 2P, 250V, NEMA 4X disconnect switch for CP's     (EA)</v>
      </c>
      <c r="I494" s="73"/>
      <c r="J494" s="73"/>
      <c r="K494" s="73">
        <v>2800</v>
      </c>
      <c r="L494" s="73">
        <v>2857</v>
      </c>
      <c r="M494" s="73">
        <v>3375</v>
      </c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2"/>
      <c r="AC494" s="72"/>
      <c r="AD494" s="72"/>
    </row>
    <row r="495" spans="1:30" ht="18" customHeight="1" x14ac:dyDescent="0.3">
      <c r="A495" s="70">
        <v>2019</v>
      </c>
      <c r="B495" s="70" t="s">
        <v>75</v>
      </c>
      <c r="C495" s="71" t="s">
        <v>8838</v>
      </c>
      <c r="D495" s="70" t="s">
        <v>59</v>
      </c>
      <c r="E495" s="72">
        <f>IFERROR(MIN(PI_Bidders),0)</f>
        <v>390</v>
      </c>
      <c r="F495" s="72">
        <f>IFERROR(MAX(PI_Bidders),0)</f>
        <v>675</v>
      </c>
      <c r="G495" s="72">
        <f>IFERROR(AVERAGE(PI_Bidders),0)</f>
        <v>485.66666666666669</v>
      </c>
      <c r="H495" s="73" t="str">
        <f>tbl_PI[[#This Row],[Item '#]]&amp;"     "&amp;tbl_PI[[#This Row],[Description]]&amp;"     ("&amp;tbl_PI[[#This Row],[Unit]]&amp;")"</f>
        <v>SPEC     Light fixture type 'B' for SHED     (EA)</v>
      </c>
      <c r="I495" s="73"/>
      <c r="J495" s="73"/>
      <c r="K495" s="73">
        <v>390</v>
      </c>
      <c r="L495" s="73">
        <v>392</v>
      </c>
      <c r="M495" s="73">
        <v>675</v>
      </c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2"/>
      <c r="AC495" s="72"/>
      <c r="AD495" s="72"/>
    </row>
    <row r="496" spans="1:30" ht="18" customHeight="1" x14ac:dyDescent="0.3">
      <c r="A496" s="70">
        <v>2019</v>
      </c>
      <c r="B496" s="70" t="s">
        <v>8839</v>
      </c>
      <c r="C496" s="71" t="s">
        <v>8840</v>
      </c>
      <c r="D496" s="70" t="s">
        <v>59</v>
      </c>
      <c r="E496" s="72">
        <f>IFERROR(MIN(PI_Bidders),0)</f>
        <v>76</v>
      </c>
      <c r="F496" s="72">
        <f>IFERROR(MAX(PI_Bidders),0)</f>
        <v>1620</v>
      </c>
      <c r="G496" s="72">
        <f>IFERROR(AVERAGE(PI_Bidders),0)</f>
        <v>591</v>
      </c>
      <c r="H496" s="73" t="str">
        <f>tbl_PI[[#This Row],[Item '#]]&amp;"     "&amp;tbl_PI[[#This Row],[Description]]&amp;"     ("&amp;tbl_PI[[#This Row],[Unit]]&amp;")"</f>
        <v xml:space="preserve"> SPEC     20A, 125V, double duplex receptacle for SHED     (EA)</v>
      </c>
      <c r="I496" s="73"/>
      <c r="J496" s="73"/>
      <c r="K496" s="73">
        <v>76</v>
      </c>
      <c r="L496" s="73">
        <v>77</v>
      </c>
      <c r="M496" s="73">
        <v>1620</v>
      </c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2"/>
      <c r="AC496" s="72"/>
      <c r="AD496" s="72"/>
    </row>
    <row r="497" spans="1:30" ht="18" customHeight="1" x14ac:dyDescent="0.3">
      <c r="A497" s="70">
        <v>2019</v>
      </c>
      <c r="B497" s="70" t="s">
        <v>75</v>
      </c>
      <c r="C497" s="71" t="s">
        <v>8841</v>
      </c>
      <c r="D497" s="70" t="s">
        <v>59</v>
      </c>
      <c r="E497" s="72">
        <f>IFERROR(MIN(PI_Bidders),0)</f>
        <v>1460</v>
      </c>
      <c r="F497" s="72">
        <f>IFERROR(MAX(PI_Bidders),0)</f>
        <v>6750</v>
      </c>
      <c r="G497" s="72">
        <f>IFERROR(AVERAGE(PI_Bidders),0)</f>
        <v>3229.3333333333335</v>
      </c>
      <c r="H497" s="73" t="str">
        <f>tbl_PI[[#This Row],[Item '#]]&amp;"     "&amp;tbl_PI[[#This Row],[Description]]&amp;"     ("&amp;tbl_PI[[#This Row],[Unit]]&amp;")"</f>
        <v>SPEC     Magnetic flow meter power and control     (EA)</v>
      </c>
      <c r="I497" s="73"/>
      <c r="J497" s="73"/>
      <c r="K497" s="73">
        <v>1460</v>
      </c>
      <c r="L497" s="73">
        <v>1478</v>
      </c>
      <c r="M497" s="73">
        <v>6750</v>
      </c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2"/>
      <c r="AC497" s="72"/>
      <c r="AD497" s="72"/>
    </row>
    <row r="498" spans="1:30" ht="18" customHeight="1" x14ac:dyDescent="0.3">
      <c r="A498" s="70">
        <v>2019</v>
      </c>
      <c r="B498" s="70" t="s">
        <v>75</v>
      </c>
      <c r="C498" s="71" t="s">
        <v>8842</v>
      </c>
      <c r="D498" s="70" t="s">
        <v>59</v>
      </c>
      <c r="E498" s="72">
        <f>IFERROR(MIN(PI_Bidders),0)</f>
        <v>1220</v>
      </c>
      <c r="F498" s="72">
        <f>IFERROR(MAX(PI_Bidders),0)</f>
        <v>6750</v>
      </c>
      <c r="G498" s="72">
        <f>IFERROR(AVERAGE(PI_Bidders),0)</f>
        <v>3069.6666666666665</v>
      </c>
      <c r="H498" s="73" t="str">
        <f>tbl_PI[[#This Row],[Item '#]]&amp;"     "&amp;tbl_PI[[#This Row],[Description]]&amp;"     ("&amp;tbl_PI[[#This Row],[Unit]]&amp;")"</f>
        <v>SPEC     Ultrasonic flow meter power and control     (EA)</v>
      </c>
      <c r="I498" s="73"/>
      <c r="J498" s="73"/>
      <c r="K498" s="73">
        <v>1220</v>
      </c>
      <c r="L498" s="73">
        <v>1239</v>
      </c>
      <c r="M498" s="73">
        <v>6750</v>
      </c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2"/>
      <c r="AC498" s="72"/>
      <c r="AD498" s="72"/>
    </row>
    <row r="499" spans="1:30" ht="18" customHeight="1" x14ac:dyDescent="0.3">
      <c r="A499" s="70">
        <v>2019</v>
      </c>
      <c r="B499" s="70" t="s">
        <v>75</v>
      </c>
      <c r="C499" s="71" t="s">
        <v>8843</v>
      </c>
      <c r="D499" s="70" t="s">
        <v>59</v>
      </c>
      <c r="E499" s="72">
        <f>IFERROR(MIN(PI_Bidders),0)</f>
        <v>5300</v>
      </c>
      <c r="F499" s="72">
        <f>IFERROR(MAX(PI_Bidders),0)</f>
        <v>5400</v>
      </c>
      <c r="G499" s="72">
        <f>IFERROR(AVERAGE(PI_Bidders),0)</f>
        <v>5353.333333333333</v>
      </c>
      <c r="H499" s="73" t="str">
        <f>tbl_PI[[#This Row],[Item '#]]&amp;"     "&amp;tbl_PI[[#This Row],[Description]]&amp;"     ("&amp;tbl_PI[[#This Row],[Unit]]&amp;")"</f>
        <v>SPEC     400A, 2P, 250V, NEMA 4X disconnect switch for panel 'WW'     (EA)</v>
      </c>
      <c r="I499" s="73"/>
      <c r="J499" s="73"/>
      <c r="K499" s="73">
        <v>5300</v>
      </c>
      <c r="L499" s="73">
        <v>5360</v>
      </c>
      <c r="M499" s="73">
        <v>5400</v>
      </c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2"/>
      <c r="AC499" s="72"/>
      <c r="AD499" s="72"/>
    </row>
    <row r="500" spans="1:30" ht="18" customHeight="1" x14ac:dyDescent="0.3">
      <c r="A500" s="70">
        <v>2019</v>
      </c>
      <c r="B500" s="70" t="s">
        <v>75</v>
      </c>
      <c r="C500" s="71" t="s">
        <v>8844</v>
      </c>
      <c r="D500" s="70" t="s">
        <v>59</v>
      </c>
      <c r="E500" s="72">
        <f>IFERROR(MIN(PI_Bidders),0)</f>
        <v>60</v>
      </c>
      <c r="F500" s="72">
        <f>IFERROR(MAX(PI_Bidders),0)</f>
        <v>675</v>
      </c>
      <c r="G500" s="72">
        <f>IFERROR(AVERAGE(PI_Bidders),0)</f>
        <v>265</v>
      </c>
      <c r="H500" s="73" t="str">
        <f>tbl_PI[[#This Row],[Item '#]]&amp;"     "&amp;tbl_PI[[#This Row],[Description]]&amp;"     ("&amp;tbl_PI[[#This Row],[Unit]]&amp;")"</f>
        <v>SPEC     Control conduit junction box in SHED     (EA)</v>
      </c>
      <c r="I500" s="73"/>
      <c r="J500" s="73"/>
      <c r="K500" s="73">
        <v>60</v>
      </c>
      <c r="L500" s="73">
        <v>60</v>
      </c>
      <c r="M500" s="73">
        <v>675</v>
      </c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2"/>
      <c r="AC500" s="72"/>
      <c r="AD500" s="72"/>
    </row>
    <row r="501" spans="1:30" ht="18" customHeight="1" x14ac:dyDescent="0.3">
      <c r="A501" s="70">
        <v>2019</v>
      </c>
      <c r="B501" s="70" t="s">
        <v>75</v>
      </c>
      <c r="C501" s="71" t="s">
        <v>8496</v>
      </c>
      <c r="D501" s="70" t="s">
        <v>12</v>
      </c>
      <c r="E501" s="72">
        <f>IFERROR(MIN(PI_Bidders),0)</f>
        <v>14.85</v>
      </c>
      <c r="F501" s="72">
        <f>IFERROR(MAX(PI_Bidders),0)</f>
        <v>15</v>
      </c>
      <c r="G501" s="72">
        <f>IFERROR(AVERAGE(PI_Bidders),0)</f>
        <v>14.950000000000001</v>
      </c>
      <c r="H501" s="73" t="str">
        <f>tbl_PI[[#This Row],[Item '#]]&amp;"     "&amp;tbl_PI[[#This Row],[Description]]&amp;"     ("&amp;tbl_PI[[#This Row],[Unit]]&amp;")"</f>
        <v>SPEC     Trenching     (LF)</v>
      </c>
      <c r="I501" s="73"/>
      <c r="J501" s="73"/>
      <c r="K501" s="73">
        <v>15</v>
      </c>
      <c r="L501" s="73">
        <v>14.85</v>
      </c>
      <c r="M501" s="73">
        <v>15</v>
      </c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2"/>
      <c r="AC501" s="72"/>
      <c r="AD501" s="72"/>
    </row>
    <row r="502" spans="1:30" ht="18" customHeight="1" x14ac:dyDescent="0.3">
      <c r="A502" s="70">
        <v>2019</v>
      </c>
      <c r="B502" s="70" t="s">
        <v>75</v>
      </c>
      <c r="C502" s="71" t="s">
        <v>8845</v>
      </c>
      <c r="D502" s="70" t="s">
        <v>12</v>
      </c>
      <c r="E502" s="72">
        <f>IFERROR(MIN(PI_Bidders),0)</f>
        <v>2.4</v>
      </c>
      <c r="F502" s="72">
        <f>IFERROR(MAX(PI_Bidders),0)</f>
        <v>2.7</v>
      </c>
      <c r="G502" s="72">
        <f>IFERROR(AVERAGE(PI_Bidders),0)</f>
        <v>2.5066666666666668</v>
      </c>
      <c r="H502" s="73" t="str">
        <f>tbl_PI[[#This Row],[Item '#]]&amp;"     "&amp;tbl_PI[[#This Row],[Description]]&amp;"     ("&amp;tbl_PI[[#This Row],[Unit]]&amp;")"</f>
        <v>SPEC     2" PVC schedule 40 conduit     (LF)</v>
      </c>
      <c r="I502" s="73"/>
      <c r="J502" s="73"/>
      <c r="K502" s="73">
        <v>2.4</v>
      </c>
      <c r="L502" s="73">
        <v>2.42</v>
      </c>
      <c r="M502" s="73">
        <v>2.7</v>
      </c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2"/>
      <c r="AC502" s="72"/>
      <c r="AD502" s="72"/>
    </row>
    <row r="503" spans="1:30" ht="18" customHeight="1" x14ac:dyDescent="0.3">
      <c r="A503" s="70">
        <v>2019</v>
      </c>
      <c r="B503" s="70" t="s">
        <v>75</v>
      </c>
      <c r="C503" s="71" t="s">
        <v>8846</v>
      </c>
      <c r="D503" s="70" t="s">
        <v>12</v>
      </c>
      <c r="E503" s="72">
        <f>IFERROR(MIN(PI_Bidders),0)</f>
        <v>3.5</v>
      </c>
      <c r="F503" s="72">
        <f>IFERROR(MAX(PI_Bidders),0)</f>
        <v>13</v>
      </c>
      <c r="G503" s="72">
        <f>IFERROR(AVERAGE(PI_Bidders),0)</f>
        <v>6.6733333333333329</v>
      </c>
      <c r="H503" s="73" t="str">
        <f>tbl_PI[[#This Row],[Item '#]]&amp;"     "&amp;tbl_PI[[#This Row],[Description]]&amp;"     ("&amp;tbl_PI[[#This Row],[Unit]]&amp;")"</f>
        <v>SPEC     3" PVC schedule 40 conduit     (LF)</v>
      </c>
      <c r="I503" s="73"/>
      <c r="J503" s="73"/>
      <c r="K503" s="73">
        <v>3.5</v>
      </c>
      <c r="L503" s="73">
        <v>3.52</v>
      </c>
      <c r="M503" s="73">
        <v>13</v>
      </c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2"/>
      <c r="AC503" s="72"/>
      <c r="AD503" s="72"/>
    </row>
    <row r="504" spans="1:30" ht="18" customHeight="1" x14ac:dyDescent="0.3">
      <c r="A504" s="70">
        <v>2019</v>
      </c>
      <c r="B504" s="70" t="s">
        <v>75</v>
      </c>
      <c r="C504" s="71" t="s">
        <v>7950</v>
      </c>
      <c r="D504" s="70" t="s">
        <v>12</v>
      </c>
      <c r="E504" s="72">
        <f>IFERROR(MIN(PI_Bidders),0)</f>
        <v>6.2</v>
      </c>
      <c r="F504" s="72">
        <f>IFERROR(MAX(PI_Bidders),0)</f>
        <v>7.5</v>
      </c>
      <c r="G504" s="72">
        <f>IFERROR(AVERAGE(PI_Bidders),0)</f>
        <v>6.6566666666666663</v>
      </c>
      <c r="H504" s="73" t="str">
        <f>tbl_PI[[#This Row],[Item '#]]&amp;"     "&amp;tbl_PI[[#This Row],[Description]]&amp;"     ("&amp;tbl_PI[[#This Row],[Unit]]&amp;")"</f>
        <v>SPEC     #4/0 copper conductor     (LF)</v>
      </c>
      <c r="I504" s="73"/>
      <c r="J504" s="73"/>
      <c r="K504" s="73">
        <v>6.2</v>
      </c>
      <c r="L504" s="73">
        <v>6.27</v>
      </c>
      <c r="M504" s="73">
        <v>7.5</v>
      </c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2"/>
      <c r="AC504" s="72"/>
      <c r="AD504" s="72"/>
    </row>
    <row r="505" spans="1:30" ht="18" customHeight="1" x14ac:dyDescent="0.3">
      <c r="A505" s="70">
        <v>2019</v>
      </c>
      <c r="B505" s="70" t="s">
        <v>75</v>
      </c>
      <c r="C505" s="71" t="s">
        <v>7951</v>
      </c>
      <c r="D505" s="70" t="s">
        <v>12</v>
      </c>
      <c r="E505" s="72">
        <f>IFERROR(MIN(PI_Bidders),0)</f>
        <v>1.7</v>
      </c>
      <c r="F505" s="72">
        <f>IFERROR(MAX(PI_Bidders),0)</f>
        <v>2.5</v>
      </c>
      <c r="G505" s="72">
        <f>IFERROR(AVERAGE(PI_Bidders),0)</f>
        <v>1.9766666666666666</v>
      </c>
      <c r="H505" s="73" t="str">
        <f>tbl_PI[[#This Row],[Item '#]]&amp;"     "&amp;tbl_PI[[#This Row],[Description]]&amp;"     ("&amp;tbl_PI[[#This Row],[Unit]]&amp;")"</f>
        <v>SPEC     #4 copper conductor     (LF)</v>
      </c>
      <c r="I505" s="73"/>
      <c r="J505" s="73"/>
      <c r="K505" s="73">
        <v>1.7</v>
      </c>
      <c r="L505" s="73">
        <v>1.73</v>
      </c>
      <c r="M505" s="73">
        <v>2.5</v>
      </c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2"/>
      <c r="AC505" s="72"/>
      <c r="AD505" s="72"/>
    </row>
    <row r="506" spans="1:30" ht="18" customHeight="1" x14ac:dyDescent="0.3">
      <c r="A506" s="70">
        <v>2019</v>
      </c>
      <c r="B506" s="70" t="s">
        <v>75</v>
      </c>
      <c r="C506" s="71" t="s">
        <v>7957</v>
      </c>
      <c r="D506" s="70" t="s">
        <v>12</v>
      </c>
      <c r="E506" s="72">
        <f>IFERROR(MIN(PI_Bidders),0)</f>
        <v>1.33</v>
      </c>
      <c r="F506" s="72">
        <f>IFERROR(MAX(PI_Bidders),0)</f>
        <v>2</v>
      </c>
      <c r="G506" s="72">
        <f>IFERROR(AVERAGE(PI_Bidders),0)</f>
        <v>1.5766666666666669</v>
      </c>
      <c r="H506" s="73" t="str">
        <f>tbl_PI[[#This Row],[Item '#]]&amp;"     "&amp;tbl_PI[[#This Row],[Description]]&amp;"     ("&amp;tbl_PI[[#This Row],[Unit]]&amp;")"</f>
        <v>SPEC     #6 copper conductor     (LF)</v>
      </c>
      <c r="I506" s="73"/>
      <c r="J506" s="73"/>
      <c r="K506" s="73">
        <v>1.4</v>
      </c>
      <c r="L506" s="73">
        <v>1.33</v>
      </c>
      <c r="M506" s="73">
        <v>2</v>
      </c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2"/>
      <c r="AC506" s="72"/>
      <c r="AD506" s="72"/>
    </row>
    <row r="507" spans="1:30" ht="18" customHeight="1" x14ac:dyDescent="0.3">
      <c r="A507" s="70">
        <v>2019</v>
      </c>
      <c r="B507" s="70" t="s">
        <v>75</v>
      </c>
      <c r="C507" s="71" t="s">
        <v>8847</v>
      </c>
      <c r="D507" s="70" t="s">
        <v>59</v>
      </c>
      <c r="E507" s="72">
        <f>IFERROR(MIN(PI_Bidders),0)</f>
        <v>760</v>
      </c>
      <c r="F507" s="72">
        <f>IFERROR(MAX(PI_Bidders),0)</f>
        <v>1600</v>
      </c>
      <c r="G507" s="72">
        <f>IFERROR(AVERAGE(PI_Bidders),0)</f>
        <v>1043.3333333333333</v>
      </c>
      <c r="H507" s="73" t="str">
        <f>tbl_PI[[#This Row],[Item '#]]&amp;"     "&amp;tbl_PI[[#This Row],[Description]]&amp;"     ("&amp;tbl_PI[[#This Row],[Unit]]&amp;")"</f>
        <v>SPEC     Power handhole     (EA)</v>
      </c>
      <c r="I507" s="73"/>
      <c r="J507" s="73"/>
      <c r="K507" s="73">
        <v>760</v>
      </c>
      <c r="L507" s="73">
        <v>770</v>
      </c>
      <c r="M507" s="73">
        <v>1600</v>
      </c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2"/>
      <c r="AC507" s="72"/>
      <c r="AD507" s="72"/>
    </row>
    <row r="508" spans="1:30" ht="18" customHeight="1" x14ac:dyDescent="0.3">
      <c r="A508" s="70">
        <v>2019</v>
      </c>
      <c r="B508" s="70" t="s">
        <v>75</v>
      </c>
      <c r="C508" s="71" t="s">
        <v>8848</v>
      </c>
      <c r="D508" s="70" t="s">
        <v>59</v>
      </c>
      <c r="E508" s="72">
        <f>IFERROR(MIN(PI_Bidders),0)</f>
        <v>690</v>
      </c>
      <c r="F508" s="72">
        <f>IFERROR(MAX(PI_Bidders),0)</f>
        <v>1600</v>
      </c>
      <c r="G508" s="72">
        <f>IFERROR(AVERAGE(PI_Bidders),0)</f>
        <v>996.16666666666663</v>
      </c>
      <c r="H508" s="73" t="str">
        <f>tbl_PI[[#This Row],[Item '#]]&amp;"     "&amp;tbl_PI[[#This Row],[Description]]&amp;"     ("&amp;tbl_PI[[#This Row],[Unit]]&amp;")"</f>
        <v>SPEC     Communication handhole     (EA)</v>
      </c>
      <c r="I508" s="73"/>
      <c r="J508" s="73"/>
      <c r="K508" s="73">
        <v>690</v>
      </c>
      <c r="L508" s="73">
        <v>698.5</v>
      </c>
      <c r="M508" s="73">
        <v>1600</v>
      </c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2"/>
      <c r="AC508" s="72"/>
      <c r="AD508" s="72"/>
    </row>
    <row r="509" spans="1:30" ht="18" customHeight="1" x14ac:dyDescent="0.3">
      <c r="A509" s="70">
        <v>2019</v>
      </c>
      <c r="B509" s="70" t="s">
        <v>75</v>
      </c>
      <c r="C509" s="71" t="s">
        <v>8849</v>
      </c>
      <c r="D509" s="70" t="s">
        <v>12</v>
      </c>
      <c r="E509" s="72">
        <f>IFERROR(MIN(PI_Bidders),0)</f>
        <v>0.59</v>
      </c>
      <c r="F509" s="72">
        <f>IFERROR(MAX(PI_Bidders),0)</f>
        <v>0.65</v>
      </c>
      <c r="G509" s="72">
        <f>IFERROR(AVERAGE(PI_Bidders),0)</f>
        <v>0.61333333333333329</v>
      </c>
      <c r="H509" s="73" t="str">
        <f>tbl_PI[[#This Row],[Item '#]]&amp;"     "&amp;tbl_PI[[#This Row],[Description]]&amp;"     ("&amp;tbl_PI[[#This Row],[Unit]]&amp;")"</f>
        <v>SPEC     High tension pulling cable     (LF)</v>
      </c>
      <c r="I509" s="73"/>
      <c r="J509" s="73"/>
      <c r="K509" s="73">
        <v>0.6</v>
      </c>
      <c r="L509" s="73">
        <v>0.59</v>
      </c>
      <c r="M509" s="73">
        <v>0.65</v>
      </c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2"/>
      <c r="AC509" s="72"/>
      <c r="AD509" s="72"/>
    </row>
    <row r="510" spans="1:30" ht="18" customHeight="1" x14ac:dyDescent="0.3">
      <c r="A510" s="70">
        <v>2019</v>
      </c>
      <c r="B510" s="70" t="s">
        <v>75</v>
      </c>
      <c r="C510" s="71" t="s">
        <v>8508</v>
      </c>
      <c r="D510" s="70" t="s">
        <v>59</v>
      </c>
      <c r="E510" s="72">
        <f>IFERROR(MIN(PI_Bidders),0)</f>
        <v>575</v>
      </c>
      <c r="F510" s="72">
        <f>IFERROR(MAX(PI_Bidders),0)</f>
        <v>612</v>
      </c>
      <c r="G510" s="72">
        <f>IFERROR(AVERAGE(PI_Bidders),0)</f>
        <v>597.33333333333337</v>
      </c>
      <c r="H510" s="73" t="str">
        <f>tbl_PI[[#This Row],[Item '#]]&amp;"     "&amp;tbl_PI[[#This Row],[Description]]&amp;"     ("&amp;tbl_PI[[#This Row],[Unit]]&amp;")"</f>
        <v>SPEC     SCADA antenna     (EA)</v>
      </c>
      <c r="I510" s="73"/>
      <c r="J510" s="73"/>
      <c r="K510" s="73">
        <v>605</v>
      </c>
      <c r="L510" s="73">
        <v>612</v>
      </c>
      <c r="M510" s="73">
        <v>575</v>
      </c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2"/>
      <c r="AC510" s="72"/>
      <c r="AD510" s="72"/>
    </row>
    <row r="511" spans="1:30" ht="18" customHeight="1" x14ac:dyDescent="0.3">
      <c r="A511" s="70">
        <v>2019</v>
      </c>
      <c r="B511" s="70" t="s">
        <v>75</v>
      </c>
      <c r="C511" s="71" t="s">
        <v>8509</v>
      </c>
      <c r="D511" s="70" t="s">
        <v>59</v>
      </c>
      <c r="E511" s="72">
        <f>IFERROR(MIN(PI_Bidders),0)</f>
        <v>1650</v>
      </c>
      <c r="F511" s="72">
        <f>IFERROR(MAX(PI_Bidders),0)</f>
        <v>8163</v>
      </c>
      <c r="G511" s="72">
        <f>IFERROR(AVERAGE(PI_Bidders),0)</f>
        <v>5941</v>
      </c>
      <c r="H511" s="73" t="str">
        <f>tbl_PI[[#This Row],[Item '#]]&amp;"     "&amp;tbl_PI[[#This Row],[Description]]&amp;"     ("&amp;tbl_PI[[#This Row],[Unit]]&amp;")"</f>
        <v>SPEC     SCADA RTU     (EA)</v>
      </c>
      <c r="I511" s="73"/>
      <c r="J511" s="73"/>
      <c r="K511" s="73">
        <v>8010</v>
      </c>
      <c r="L511" s="73">
        <v>8163</v>
      </c>
      <c r="M511" s="73">
        <v>1650</v>
      </c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2"/>
      <c r="AC511" s="72"/>
      <c r="AD511" s="72"/>
    </row>
    <row r="512" spans="1:30" ht="18" customHeight="1" x14ac:dyDescent="0.3">
      <c r="A512" s="70">
        <v>2019</v>
      </c>
      <c r="B512" s="70" t="s">
        <v>75</v>
      </c>
      <c r="C512" s="71" t="s">
        <v>8850</v>
      </c>
      <c r="D512" s="70" t="s">
        <v>59</v>
      </c>
      <c r="E512" s="72">
        <f>IFERROR(MIN(PI_Bidders),0)</f>
        <v>613</v>
      </c>
      <c r="F512" s="72">
        <f>IFERROR(MAX(PI_Bidders),0)</f>
        <v>4050</v>
      </c>
      <c r="G512" s="72">
        <f>IFERROR(AVERAGE(PI_Bidders),0)</f>
        <v>1761</v>
      </c>
      <c r="H512" s="73" t="str">
        <f>tbl_PI[[#This Row],[Item '#]]&amp;"     "&amp;tbl_PI[[#This Row],[Description]]&amp;"     ("&amp;tbl_PI[[#This Row],[Unit]]&amp;")"</f>
        <v>SPEC     Water well (P-6), demolition     (EA)</v>
      </c>
      <c r="I512" s="73"/>
      <c r="J512" s="73"/>
      <c r="K512" s="73">
        <v>620</v>
      </c>
      <c r="L512" s="73">
        <v>613</v>
      </c>
      <c r="M512" s="73">
        <v>4050</v>
      </c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2"/>
      <c r="AC512" s="72"/>
      <c r="AD512" s="72"/>
    </row>
    <row r="513" spans="1:30" ht="18" customHeight="1" x14ac:dyDescent="0.3">
      <c r="A513" s="70">
        <v>2019</v>
      </c>
      <c r="B513" s="70" t="s">
        <v>75</v>
      </c>
      <c r="C513" s="71" t="s">
        <v>8851</v>
      </c>
      <c r="D513" s="70" t="s">
        <v>59</v>
      </c>
      <c r="E513" s="72">
        <f>IFERROR(MIN(PI_Bidders),0)</f>
        <v>640</v>
      </c>
      <c r="F513" s="72">
        <f>IFERROR(MAX(PI_Bidders),0)</f>
        <v>4050</v>
      </c>
      <c r="G513" s="72">
        <f>IFERROR(AVERAGE(PI_Bidders),0)</f>
        <v>1779.6666666666667</v>
      </c>
      <c r="H513" s="73" t="str">
        <f>tbl_PI[[#This Row],[Item '#]]&amp;"     "&amp;tbl_PI[[#This Row],[Description]]&amp;"     ("&amp;tbl_PI[[#This Row],[Unit]]&amp;")"</f>
        <v>SPEC     Lift station, demolition     (EA)</v>
      </c>
      <c r="I513" s="73"/>
      <c r="J513" s="73"/>
      <c r="K513" s="73">
        <v>640</v>
      </c>
      <c r="L513" s="73">
        <v>649</v>
      </c>
      <c r="M513" s="73">
        <v>4050</v>
      </c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2"/>
      <c r="AC513" s="72"/>
      <c r="AD513" s="72"/>
    </row>
    <row r="514" spans="1:30" ht="18" customHeight="1" x14ac:dyDescent="0.3">
      <c r="A514" s="70">
        <v>2019</v>
      </c>
      <c r="B514" s="70" t="s">
        <v>75</v>
      </c>
      <c r="C514" s="71" t="s">
        <v>8852</v>
      </c>
      <c r="D514" s="70" t="s">
        <v>59</v>
      </c>
      <c r="E514" s="72">
        <f>IFERROR(MIN(PI_Bidders),0)</f>
        <v>1545</v>
      </c>
      <c r="F514" s="72">
        <f>IFERROR(MAX(PI_Bidders),0)</f>
        <v>4050</v>
      </c>
      <c r="G514" s="72">
        <f>IFERROR(AVERAGE(PI_Bidders),0)</f>
        <v>2388</v>
      </c>
      <c r="H514" s="73" t="str">
        <f>tbl_PI[[#This Row],[Item '#]]&amp;"     "&amp;tbl_PI[[#This Row],[Description]]&amp;"     ("&amp;tbl_PI[[#This Row],[Unit]]&amp;")"</f>
        <v>SPEC     Waste water plant, demolition     (EA)</v>
      </c>
      <c r="I514" s="73"/>
      <c r="J514" s="73"/>
      <c r="K514" s="73">
        <v>1545</v>
      </c>
      <c r="L514" s="73">
        <v>1569</v>
      </c>
      <c r="M514" s="73">
        <v>4050</v>
      </c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2"/>
      <c r="AC514" s="72"/>
      <c r="AD514" s="72"/>
    </row>
    <row r="515" spans="1:30" ht="18" customHeight="1" x14ac:dyDescent="0.3">
      <c r="A515" s="70">
        <v>2019</v>
      </c>
      <c r="B515" s="70" t="s">
        <v>75</v>
      </c>
      <c r="C515" s="71" t="s">
        <v>8512</v>
      </c>
      <c r="D515" s="70" t="s">
        <v>59</v>
      </c>
      <c r="E515" s="72">
        <f>IFERROR(MIN(PI_Bidders),0)</f>
        <v>1560</v>
      </c>
      <c r="F515" s="72">
        <f>IFERROR(MAX(PI_Bidders),0)</f>
        <v>2300</v>
      </c>
      <c r="G515" s="72">
        <f>IFERROR(AVERAGE(PI_Bidders),0)</f>
        <v>1814.6666666666667</v>
      </c>
      <c r="H515" s="73" t="str">
        <f>tbl_PI[[#This Row],[Item '#]]&amp;"     "&amp;tbl_PI[[#This Row],[Description]]&amp;"     ("&amp;tbl_PI[[#This Row],[Unit]]&amp;")"</f>
        <v>SPEC     Water well (P-6), new     (EA)</v>
      </c>
      <c r="I515" s="73"/>
      <c r="J515" s="73"/>
      <c r="K515" s="73">
        <v>1560</v>
      </c>
      <c r="L515" s="73">
        <v>1584</v>
      </c>
      <c r="M515" s="73">
        <v>2300</v>
      </c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2"/>
      <c r="AC515" s="72"/>
      <c r="AD515" s="72"/>
    </row>
    <row r="516" spans="1:30" ht="18" customHeight="1" x14ac:dyDescent="0.3">
      <c r="A516" s="70">
        <v>2019</v>
      </c>
      <c r="B516" s="70" t="s">
        <v>75</v>
      </c>
      <c r="C516" s="71" t="s">
        <v>8853</v>
      </c>
      <c r="D516" s="70" t="s">
        <v>59</v>
      </c>
      <c r="E516" s="72">
        <f>IFERROR(MIN(PI_Bidders),0)</f>
        <v>1300</v>
      </c>
      <c r="F516" s="72">
        <f>IFERROR(MAX(PI_Bidders),0)</f>
        <v>2300</v>
      </c>
      <c r="G516" s="72">
        <f>IFERROR(AVERAGE(PI_Bidders),0)</f>
        <v>1638.6666666666667</v>
      </c>
      <c r="H516" s="73" t="str">
        <f>tbl_PI[[#This Row],[Item '#]]&amp;"     "&amp;tbl_PI[[#This Row],[Description]]&amp;"     ("&amp;tbl_PI[[#This Row],[Unit]]&amp;")"</f>
        <v>SPEC     Lift station, new     (EA)</v>
      </c>
      <c r="I516" s="73"/>
      <c r="J516" s="73"/>
      <c r="K516" s="73">
        <v>1300</v>
      </c>
      <c r="L516" s="73">
        <v>1316</v>
      </c>
      <c r="M516" s="73">
        <v>2300</v>
      </c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2"/>
      <c r="AC516" s="72"/>
      <c r="AD516" s="72"/>
    </row>
    <row r="517" spans="1:30" ht="18" customHeight="1" x14ac:dyDescent="0.3">
      <c r="A517" s="70">
        <v>2019</v>
      </c>
      <c r="B517" s="70" t="s">
        <v>75</v>
      </c>
      <c r="C517" s="71" t="s">
        <v>8534</v>
      </c>
      <c r="D517" s="70" t="s">
        <v>12</v>
      </c>
      <c r="E517" s="72">
        <f>IFERROR(MIN(PI_Bidders),0)</f>
        <v>5.8</v>
      </c>
      <c r="F517" s="72">
        <f>IFERROR(MAX(PI_Bidders),0)</f>
        <v>12</v>
      </c>
      <c r="G517" s="72">
        <f>IFERROR(AVERAGE(PI_Bidders),0)</f>
        <v>7.8966666666666656</v>
      </c>
      <c r="H517" s="73" t="str">
        <f>tbl_PI[[#This Row],[Item '#]]&amp;"     "&amp;tbl_PI[[#This Row],[Description]]&amp;"     ("&amp;tbl_PI[[#This Row],[Unit]]&amp;")"</f>
        <v>SPEC     3/4" rigid conduit     (LF)</v>
      </c>
      <c r="I517" s="73"/>
      <c r="J517" s="73"/>
      <c r="K517" s="73">
        <v>5.8</v>
      </c>
      <c r="L517" s="73">
        <v>5.89</v>
      </c>
      <c r="M517" s="73">
        <v>12</v>
      </c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2"/>
      <c r="AC517" s="72"/>
      <c r="AD517" s="72"/>
    </row>
    <row r="518" spans="1:30" ht="18" customHeight="1" x14ac:dyDescent="0.3">
      <c r="A518" s="70">
        <v>2019</v>
      </c>
      <c r="B518" s="70" t="s">
        <v>75</v>
      </c>
      <c r="C518" s="71" t="s">
        <v>8854</v>
      </c>
      <c r="D518" s="70" t="s">
        <v>12</v>
      </c>
      <c r="E518" s="72">
        <f>IFERROR(MIN(PI_Bidders),0)</f>
        <v>12.7</v>
      </c>
      <c r="F518" s="72">
        <f>IFERROR(MAX(PI_Bidders),0)</f>
        <v>32.5</v>
      </c>
      <c r="G518" s="72">
        <f>IFERROR(AVERAGE(PI_Bidders),0)</f>
        <v>19.356666666666666</v>
      </c>
      <c r="H518" s="73" t="str">
        <f>tbl_PI[[#This Row],[Item '#]]&amp;"     "&amp;tbl_PI[[#This Row],[Description]]&amp;"     ("&amp;tbl_PI[[#This Row],[Unit]]&amp;")"</f>
        <v>SPEC     1-1/2" rigid conduit     (LF)</v>
      </c>
      <c r="I518" s="73"/>
      <c r="J518" s="73"/>
      <c r="K518" s="73">
        <v>12.7</v>
      </c>
      <c r="L518" s="73">
        <v>12.87</v>
      </c>
      <c r="M518" s="73">
        <v>32.5</v>
      </c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2"/>
      <c r="AC518" s="72"/>
      <c r="AD518" s="72"/>
    </row>
    <row r="519" spans="1:30" ht="18" customHeight="1" x14ac:dyDescent="0.3">
      <c r="A519" s="70">
        <v>2019</v>
      </c>
      <c r="B519" s="70" t="s">
        <v>75</v>
      </c>
      <c r="C519" s="71" t="s">
        <v>7947</v>
      </c>
      <c r="D519" s="70" t="s">
        <v>12</v>
      </c>
      <c r="E519" s="72">
        <f>IFERROR(MIN(PI_Bidders),0)</f>
        <v>0.5</v>
      </c>
      <c r="F519" s="72">
        <f>IFERROR(MAX(PI_Bidders),0)</f>
        <v>0.65</v>
      </c>
      <c r="G519" s="72">
        <f>IFERROR(AVERAGE(PI_Bidders),0)</f>
        <v>0.59333333333333338</v>
      </c>
      <c r="H519" s="73" t="str">
        <f>tbl_PI[[#This Row],[Item '#]]&amp;"     "&amp;tbl_PI[[#This Row],[Description]]&amp;"     ("&amp;tbl_PI[[#This Row],[Unit]]&amp;")"</f>
        <v>SPEC     #10 copper conductor     (LF)</v>
      </c>
      <c r="I519" s="73"/>
      <c r="J519" s="73"/>
      <c r="K519" s="73">
        <v>0.65</v>
      </c>
      <c r="L519" s="73">
        <v>0.63</v>
      </c>
      <c r="M519" s="73">
        <v>0.5</v>
      </c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2"/>
      <c r="AC519" s="72"/>
      <c r="AD519" s="72"/>
    </row>
    <row r="520" spans="1:30" ht="18" customHeight="1" x14ac:dyDescent="0.3">
      <c r="A520" s="70">
        <v>2019</v>
      </c>
      <c r="B520" s="70" t="s">
        <v>75</v>
      </c>
      <c r="C520" s="71" t="s">
        <v>7954</v>
      </c>
      <c r="D520" s="70" t="s">
        <v>12</v>
      </c>
      <c r="E520" s="72">
        <f>IFERROR(MIN(PI_Bidders),0)</f>
        <v>3.6</v>
      </c>
      <c r="F520" s="72">
        <f>IFERROR(MAX(PI_Bidders),0)</f>
        <v>4</v>
      </c>
      <c r="G520" s="72">
        <f>IFERROR(AVERAGE(PI_Bidders),0)</f>
        <v>3.7433333333333336</v>
      </c>
      <c r="H520" s="73" t="str">
        <f>tbl_PI[[#This Row],[Item '#]]&amp;"     "&amp;tbl_PI[[#This Row],[Description]]&amp;"     ("&amp;tbl_PI[[#This Row],[Unit]]&amp;")"</f>
        <v>SPEC     #1/0 copper conductor     (LF)</v>
      </c>
      <c r="I520" s="73"/>
      <c r="J520" s="73"/>
      <c r="K520" s="73">
        <v>3.6</v>
      </c>
      <c r="L520" s="73">
        <v>3.63</v>
      </c>
      <c r="M520" s="73">
        <v>4</v>
      </c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2"/>
      <c r="AC520" s="72"/>
      <c r="AD520" s="72"/>
    </row>
    <row r="521" spans="1:30" ht="18" customHeight="1" x14ac:dyDescent="0.3">
      <c r="A521" s="70">
        <v>2019</v>
      </c>
      <c r="B521" s="70" t="s">
        <v>75</v>
      </c>
      <c r="C521" s="71" t="s">
        <v>8855</v>
      </c>
      <c r="D521" s="70" t="s">
        <v>59</v>
      </c>
      <c r="E521" s="72">
        <f>IFERROR(MIN(PI_Bidders),0)</f>
        <v>6.75</v>
      </c>
      <c r="F521" s="72">
        <f>IFERROR(MAX(PI_Bidders),0)</f>
        <v>192.5</v>
      </c>
      <c r="G521" s="72">
        <f>IFERROR(AVERAGE(PI_Bidders),0)</f>
        <v>129.41666666666666</v>
      </c>
      <c r="H521" s="73" t="str">
        <f>tbl_PI[[#This Row],[Item '#]]&amp;"     "&amp;tbl_PI[[#This Row],[Description]]&amp;"     ("&amp;tbl_PI[[#This Row],[Unit]]&amp;")"</f>
        <v>SPEC     Weatherproof/GFI double duplex receptacle     (EA)</v>
      </c>
      <c r="I521" s="73"/>
      <c r="J521" s="73"/>
      <c r="K521" s="73">
        <v>189</v>
      </c>
      <c r="L521" s="73">
        <v>192.5</v>
      </c>
      <c r="M521" s="73">
        <v>6.75</v>
      </c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2"/>
      <c r="AC521" s="72"/>
      <c r="AD521" s="72"/>
    </row>
    <row r="522" spans="1:30" ht="18" customHeight="1" x14ac:dyDescent="0.3">
      <c r="A522" s="70">
        <v>2019</v>
      </c>
      <c r="B522" s="70" t="s">
        <v>75</v>
      </c>
      <c r="C522" s="71" t="s">
        <v>8856</v>
      </c>
      <c r="D522" s="70" t="s">
        <v>59</v>
      </c>
      <c r="E522" s="72">
        <f>IFERROR(MIN(PI_Bidders),0)</f>
        <v>410</v>
      </c>
      <c r="F522" s="72">
        <f>IFERROR(MAX(PI_Bidders),0)</f>
        <v>2875</v>
      </c>
      <c r="G522" s="72">
        <f>IFERROR(AVERAGE(PI_Bidders),0)</f>
        <v>1234.3333333333333</v>
      </c>
      <c r="H522" s="73" t="str">
        <f>tbl_PI[[#This Row],[Item '#]]&amp;"     "&amp;tbl_PI[[#This Row],[Description]]&amp;"     ("&amp;tbl_PI[[#This Row],[Unit]]&amp;")"</f>
        <v>SPEC     6"x6"x4" NEMA 4X junction box, communication     (EA)</v>
      </c>
      <c r="I522" s="73"/>
      <c r="J522" s="73"/>
      <c r="K522" s="73">
        <v>410</v>
      </c>
      <c r="L522" s="73">
        <v>418</v>
      </c>
      <c r="M522" s="73">
        <v>2875</v>
      </c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2"/>
      <c r="AC522" s="72"/>
      <c r="AD522" s="72"/>
    </row>
    <row r="523" spans="1:30" ht="18" customHeight="1" x14ac:dyDescent="0.3">
      <c r="A523" s="70">
        <v>2019</v>
      </c>
      <c r="B523" s="70">
        <v>103</v>
      </c>
      <c r="C523" s="71" t="s">
        <v>8272</v>
      </c>
      <c r="D523" s="70" t="s">
        <v>9</v>
      </c>
      <c r="E523" s="72">
        <f>IFERROR(MIN(PI_Bidders),0)</f>
        <v>13000</v>
      </c>
      <c r="F523" s="72">
        <f>IFERROR(MAX(PI_Bidders),0)</f>
        <v>40000</v>
      </c>
      <c r="G523" s="72">
        <f>IFERROR(AVERAGE(PI_Bidders),0)</f>
        <v>25750</v>
      </c>
      <c r="H523" s="73" t="str">
        <f>tbl_PI[[#This Row],[Item '#]]&amp;"     "&amp;tbl_PI[[#This Row],[Description]]&amp;"     ("&amp;tbl_PI[[#This Row],[Unit]]&amp;")"</f>
        <v>103     Contract Performance Bond and Insurance (2%)     (LS)</v>
      </c>
      <c r="I523" s="73"/>
      <c r="J523" s="73"/>
      <c r="K523" s="73">
        <v>13000</v>
      </c>
      <c r="L523" s="73">
        <v>24250</v>
      </c>
      <c r="M523" s="73">
        <v>40000</v>
      </c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2"/>
      <c r="AC523" s="72"/>
      <c r="AD523" s="72"/>
    </row>
    <row r="524" spans="1:30" ht="18" customHeight="1" x14ac:dyDescent="0.3">
      <c r="A524" s="70">
        <v>2019</v>
      </c>
      <c r="B524" s="70">
        <v>205</v>
      </c>
      <c r="C524" s="71" t="s">
        <v>8541</v>
      </c>
      <c r="D524" s="70" t="s">
        <v>14</v>
      </c>
      <c r="E524" s="72">
        <f>IFERROR(MIN(PI_Bidders),0)</f>
        <v>18</v>
      </c>
      <c r="F524" s="72">
        <f>IFERROR(MAX(PI_Bidders),0)</f>
        <v>55</v>
      </c>
      <c r="G524" s="72">
        <f>IFERROR(AVERAGE(PI_Bidders),0)</f>
        <v>41</v>
      </c>
      <c r="H524" s="73" t="str">
        <f>tbl_PI[[#This Row],[Item '#]]&amp;"     "&amp;tbl_PI[[#This Row],[Description]]&amp;"     ("&amp;tbl_PI[[#This Row],[Unit]]&amp;")"</f>
        <v>205     Lime Kiln Dust Stabilized Embankment     (CY)</v>
      </c>
      <c r="I524" s="73"/>
      <c r="J524" s="73"/>
      <c r="K524" s="73">
        <v>18</v>
      </c>
      <c r="L524" s="73">
        <v>55</v>
      </c>
      <c r="M524" s="73">
        <v>50</v>
      </c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2"/>
      <c r="AC524" s="72"/>
      <c r="AD524" s="72"/>
    </row>
    <row r="525" spans="1:30" ht="18" customHeight="1" x14ac:dyDescent="0.3">
      <c r="A525" s="70">
        <v>2019</v>
      </c>
      <c r="B525" s="70">
        <v>616</v>
      </c>
      <c r="C525" s="71" t="s">
        <v>8857</v>
      </c>
      <c r="D525" s="70" t="s">
        <v>158</v>
      </c>
      <c r="E525" s="72">
        <f>IFERROR(MIN(PI_Bidders),0)</f>
        <v>1</v>
      </c>
      <c r="F525" s="72">
        <f>IFERROR(MAX(PI_Bidders),0)</f>
        <v>30</v>
      </c>
      <c r="G525" s="72">
        <f>IFERROR(AVERAGE(PI_Bidders),0)</f>
        <v>10.666666666666666</v>
      </c>
      <c r="H525" s="73" t="str">
        <f>tbl_PI[[#This Row],[Item '#]]&amp;"     "&amp;tbl_PI[[#This Row],[Description]]&amp;"     ("&amp;tbl_PI[[#This Row],[Unit]]&amp;")"</f>
        <v>616     Water for Embankment Stabilization     (MGAL)</v>
      </c>
      <c r="I525" s="73"/>
      <c r="J525" s="73"/>
      <c r="K525" s="73">
        <v>1</v>
      </c>
      <c r="L525" s="73">
        <v>1</v>
      </c>
      <c r="M525" s="73">
        <v>30</v>
      </c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2"/>
      <c r="AC525" s="72"/>
      <c r="AD525" s="72"/>
    </row>
    <row r="526" spans="1:30" ht="18" customHeight="1" x14ac:dyDescent="0.3">
      <c r="A526" s="70">
        <v>2019</v>
      </c>
      <c r="B526" s="70">
        <v>616</v>
      </c>
      <c r="C526" s="71" t="s">
        <v>8858</v>
      </c>
      <c r="D526" s="70" t="s">
        <v>8859</v>
      </c>
      <c r="E526" s="72">
        <f>IFERROR(MIN(PI_Bidders),0)</f>
        <v>57.5</v>
      </c>
      <c r="F526" s="72">
        <f>IFERROR(MAX(PI_Bidders),0)</f>
        <v>1200</v>
      </c>
      <c r="G526" s="72">
        <f>IFERROR(AVERAGE(PI_Bidders),0)</f>
        <v>785.83333333333337</v>
      </c>
      <c r="H526" s="73" t="str">
        <f>tbl_PI[[#This Row],[Item '#]]&amp;"     "&amp;tbl_PI[[#This Row],[Description]]&amp;"     ("&amp;tbl_PI[[#This Row],[Unit]]&amp;")"</f>
        <v>616     CaCl for Embankment Stabilization     (TN)</v>
      </c>
      <c r="I526" s="73"/>
      <c r="J526" s="73"/>
      <c r="K526" s="73">
        <v>57.5</v>
      </c>
      <c r="L526" s="73">
        <v>1100</v>
      </c>
      <c r="M526" s="73">
        <v>1200</v>
      </c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2"/>
      <c r="AC526" s="72"/>
      <c r="AD526" s="72"/>
    </row>
    <row r="527" spans="1:30" ht="18" customHeight="1" x14ac:dyDescent="0.3">
      <c r="A527" s="70">
        <v>2019</v>
      </c>
      <c r="B527" s="70">
        <v>614</v>
      </c>
      <c r="C527" s="71" t="s">
        <v>5042</v>
      </c>
      <c r="D527" s="70" t="s">
        <v>9</v>
      </c>
      <c r="E527" s="72">
        <f>IFERROR(MIN(PI_Bidders),0)</f>
        <v>350</v>
      </c>
      <c r="F527" s="72">
        <f>IFERROR(MAX(PI_Bidders),0)</f>
        <v>10000</v>
      </c>
      <c r="G527" s="72">
        <f>IFERROR(AVERAGE(PI_Bidders),0)</f>
        <v>3633.3333333333335</v>
      </c>
      <c r="H527" s="73" t="str">
        <f>tbl_PI[[#This Row],[Item '#]]&amp;"     "&amp;tbl_PI[[#This Row],[Description]]&amp;"     ("&amp;tbl_PI[[#This Row],[Unit]]&amp;")"</f>
        <v>614     Maintenance of Traffic     (LS)</v>
      </c>
      <c r="I527" s="73"/>
      <c r="J527" s="73"/>
      <c r="K527" s="73">
        <v>350</v>
      </c>
      <c r="L527" s="73">
        <v>550</v>
      </c>
      <c r="M527" s="73">
        <v>10000</v>
      </c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2"/>
      <c r="AC527" s="72"/>
      <c r="AD527" s="72"/>
    </row>
    <row r="528" spans="1:30" ht="18" customHeight="1" x14ac:dyDescent="0.3">
      <c r="A528" s="70">
        <v>2019</v>
      </c>
      <c r="B528" s="70">
        <v>619</v>
      </c>
      <c r="C528" s="71" t="s">
        <v>8860</v>
      </c>
      <c r="D528" s="70" t="s">
        <v>9</v>
      </c>
      <c r="E528" s="72">
        <f>IFERROR(MIN(PI_Bidders),0)</f>
        <v>1400</v>
      </c>
      <c r="F528" s="72">
        <f>IFERROR(MAX(PI_Bidders),0)</f>
        <v>25000</v>
      </c>
      <c r="G528" s="72">
        <f>IFERROR(AVERAGE(PI_Bidders),0)</f>
        <v>10780</v>
      </c>
      <c r="H528" s="73" t="str">
        <f>tbl_PI[[#This Row],[Item '#]]&amp;"     "&amp;tbl_PI[[#This Row],[Description]]&amp;"     ("&amp;tbl_PI[[#This Row],[Unit]]&amp;")"</f>
        <v>619     Field Office      (LS)</v>
      </c>
      <c r="I528" s="73"/>
      <c r="J528" s="73"/>
      <c r="K528" s="73">
        <v>1400</v>
      </c>
      <c r="L528" s="73">
        <v>5940</v>
      </c>
      <c r="M528" s="73">
        <v>25000</v>
      </c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2"/>
      <c r="AC528" s="72"/>
      <c r="AD528" s="72"/>
    </row>
    <row r="529" spans="1:30" ht="18" customHeight="1" x14ac:dyDescent="0.3">
      <c r="A529" s="70">
        <v>2019</v>
      </c>
      <c r="B529" s="70">
        <v>623</v>
      </c>
      <c r="C529" s="71" t="s">
        <v>8861</v>
      </c>
      <c r="D529" s="70" t="s">
        <v>9</v>
      </c>
      <c r="E529" s="72">
        <f>IFERROR(MIN(PI_Bidders),0)</f>
        <v>2200</v>
      </c>
      <c r="F529" s="72">
        <f>IFERROR(MAX(PI_Bidders),0)</f>
        <v>10200</v>
      </c>
      <c r="G529" s="72">
        <f>IFERROR(AVERAGE(PI_Bidders),0)</f>
        <v>7466.666666666667</v>
      </c>
      <c r="H529" s="73" t="str">
        <f>tbl_PI[[#This Row],[Item '#]]&amp;"     "&amp;tbl_PI[[#This Row],[Description]]&amp;"     ("&amp;tbl_PI[[#This Row],[Unit]]&amp;")"</f>
        <v>623     Construction Layout Stakes      (LS)</v>
      </c>
      <c r="I529" s="73"/>
      <c r="J529" s="73"/>
      <c r="K529" s="73">
        <v>10200</v>
      </c>
      <c r="L529" s="73">
        <v>2200</v>
      </c>
      <c r="M529" s="73">
        <v>10000</v>
      </c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2"/>
      <c r="AC529" s="72"/>
      <c r="AD529" s="72"/>
    </row>
    <row r="530" spans="1:30" ht="18" customHeight="1" x14ac:dyDescent="0.3">
      <c r="A530" s="70">
        <v>2019</v>
      </c>
      <c r="B530" s="70">
        <v>624</v>
      </c>
      <c r="C530" s="71" t="s">
        <v>8273</v>
      </c>
      <c r="D530" s="70" t="s">
        <v>9</v>
      </c>
      <c r="E530" s="72">
        <f>IFERROR(MIN(PI_Bidders),0)</f>
        <v>160</v>
      </c>
      <c r="F530" s="72">
        <f>IFERROR(MAX(PI_Bidders),0)</f>
        <v>30000</v>
      </c>
      <c r="G530" s="72">
        <f>IFERROR(AVERAGE(PI_Bidders),0)</f>
        <v>20053.333333333332</v>
      </c>
      <c r="H530" s="73" t="str">
        <f>tbl_PI[[#This Row],[Item '#]]&amp;"     "&amp;tbl_PI[[#This Row],[Description]]&amp;"     ("&amp;tbl_PI[[#This Row],[Unit]]&amp;")"</f>
        <v>624     Mobilization      (LS)</v>
      </c>
      <c r="I530" s="73"/>
      <c r="J530" s="73"/>
      <c r="K530" s="73">
        <v>30000</v>
      </c>
      <c r="L530" s="73">
        <v>160</v>
      </c>
      <c r="M530" s="73">
        <v>30000</v>
      </c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2"/>
      <c r="AC530" s="72"/>
      <c r="AD530" s="72"/>
    </row>
    <row r="531" spans="1:30" ht="18" customHeight="1" x14ac:dyDescent="0.3">
      <c r="A531" s="70">
        <v>2019</v>
      </c>
      <c r="B531" s="70"/>
      <c r="C531" s="71" t="s">
        <v>8862</v>
      </c>
      <c r="D531" s="70" t="s">
        <v>9</v>
      </c>
      <c r="E531" s="72">
        <f>IFERROR(MIN(PI_Bidders),0)</f>
        <v>20000</v>
      </c>
      <c r="F531" s="72">
        <f>IFERROR(MAX(PI_Bidders),0)</f>
        <v>20000</v>
      </c>
      <c r="G531" s="72">
        <f>IFERROR(AVERAGE(PI_Bidders),0)</f>
        <v>20000</v>
      </c>
      <c r="H531" s="73" t="str">
        <f>tbl_PI[[#This Row],[Item '#]]&amp;"     "&amp;tbl_PI[[#This Row],[Description]]&amp;"     ("&amp;tbl_PI[[#This Row],[Unit]]&amp;")"</f>
        <v xml:space="preserve">     Owner Allowance     (LS)</v>
      </c>
      <c r="I531" s="73"/>
      <c r="J531" s="73"/>
      <c r="K531" s="73">
        <v>20000</v>
      </c>
      <c r="L531" s="73">
        <v>20000</v>
      </c>
      <c r="M531" s="73">
        <v>20000</v>
      </c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2"/>
      <c r="AC531" s="72"/>
      <c r="AD531" s="72"/>
    </row>
    <row r="532" spans="1:30" ht="18" customHeight="1" x14ac:dyDescent="0.3">
      <c r="A532" s="1">
        <v>2020</v>
      </c>
      <c r="C532" s="2" t="s">
        <v>53</v>
      </c>
      <c r="D532" s="1" t="s">
        <v>9</v>
      </c>
      <c r="E532" s="3">
        <f>IFERROR(MIN(PI_Bidders),0)</f>
        <v>8000</v>
      </c>
      <c r="F532" s="3">
        <f>IFERROR(MAX(PI_Bidders),0)</f>
        <v>14500</v>
      </c>
      <c r="G532" s="3">
        <f>IFERROR(AVERAGE(PI_Bidders),0)</f>
        <v>11250</v>
      </c>
      <c r="H532" s="40" t="str">
        <f>tbl_PI[[#This Row],[Item '#]]&amp;"     "&amp;tbl_PI[[#This Row],[Description]]&amp;"     ("&amp;tbl_PI[[#This Row],[Unit]]&amp;")"</f>
        <v xml:space="preserve">     Mobilization     (LS)</v>
      </c>
      <c r="I532" s="40">
        <v>8000</v>
      </c>
      <c r="J532" s="40">
        <v>14500</v>
      </c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</row>
    <row r="533" spans="1:30" ht="18" customHeight="1" x14ac:dyDescent="0.3">
      <c r="A533" s="1">
        <v>2020</v>
      </c>
      <c r="C533" s="2" t="s">
        <v>81</v>
      </c>
      <c r="D533" s="1" t="s">
        <v>12</v>
      </c>
      <c r="E533" s="3">
        <f>IFERROR(MIN(PI_Bidders),0)</f>
        <v>2</v>
      </c>
      <c r="F533" s="3">
        <f>IFERROR(MAX(PI_Bidders),0)</f>
        <v>4.5</v>
      </c>
      <c r="G533" s="3">
        <f>IFERROR(AVERAGE(PI_Bidders),0)</f>
        <v>3.25</v>
      </c>
      <c r="H533" s="40" t="str">
        <f>tbl_PI[[#This Row],[Item '#]]&amp;"     "&amp;tbl_PI[[#This Row],[Description]]&amp;"     ("&amp;tbl_PI[[#This Row],[Unit]]&amp;")"</f>
        <v xml:space="preserve">     Silt Fence     (LF)</v>
      </c>
      <c r="I533" s="40">
        <v>2</v>
      </c>
      <c r="J533" s="40">
        <v>4.5</v>
      </c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</row>
    <row r="534" spans="1:30" ht="18" customHeight="1" x14ac:dyDescent="0.3">
      <c r="A534" s="1">
        <v>2020</v>
      </c>
      <c r="C534" s="2" t="s">
        <v>4795</v>
      </c>
      <c r="D534" s="1" t="s">
        <v>12</v>
      </c>
      <c r="E534" s="3">
        <f>IFERROR(MIN(PI_Bidders),0)</f>
        <v>4</v>
      </c>
      <c r="F534" s="3">
        <f>IFERROR(MAX(PI_Bidders),0)</f>
        <v>4.5</v>
      </c>
      <c r="G534" s="3">
        <f>IFERROR(AVERAGE(PI_Bidders),0)</f>
        <v>4.25</v>
      </c>
      <c r="H534" s="40" t="str">
        <f>tbl_PI[[#This Row],[Item '#]]&amp;"     "&amp;tbl_PI[[#This Row],[Description]]&amp;"     ("&amp;tbl_PI[[#This Row],[Unit]]&amp;")"</f>
        <v xml:space="preserve">     Construction Fence     (LF)</v>
      </c>
      <c r="I534" s="40">
        <v>4</v>
      </c>
      <c r="J534" s="40">
        <v>4.5</v>
      </c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</row>
    <row r="535" spans="1:30" ht="18" customHeight="1" x14ac:dyDescent="0.3">
      <c r="A535" s="1">
        <v>2020</v>
      </c>
      <c r="C535" s="2" t="s">
        <v>5626</v>
      </c>
      <c r="D535" s="1" t="s">
        <v>59</v>
      </c>
      <c r="E535" s="3">
        <f>IFERROR(MIN(PI_Bidders),0)</f>
        <v>500</v>
      </c>
      <c r="F535" s="3">
        <f>IFERROR(MAX(PI_Bidders),0)</f>
        <v>890</v>
      </c>
      <c r="G535" s="3">
        <f>IFERROR(AVERAGE(PI_Bidders),0)</f>
        <v>695</v>
      </c>
      <c r="H535" s="40" t="str">
        <f>tbl_PI[[#This Row],[Item '#]]&amp;"     "&amp;tbl_PI[[#This Row],[Description]]&amp;"     ("&amp;tbl_PI[[#This Row],[Unit]]&amp;")"</f>
        <v xml:space="preserve">     Concrete Washout Station     (EA)</v>
      </c>
      <c r="I535" s="40">
        <v>500</v>
      </c>
      <c r="J535" s="40">
        <v>890</v>
      </c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</row>
    <row r="536" spans="1:30" ht="18" customHeight="1" x14ac:dyDescent="0.3">
      <c r="A536" s="1">
        <v>2020</v>
      </c>
      <c r="C536" s="2" t="s">
        <v>6215</v>
      </c>
      <c r="D536" s="1" t="s">
        <v>14</v>
      </c>
      <c r="E536" s="3">
        <f>IFERROR(MIN(PI_Bidders),0)</f>
        <v>15</v>
      </c>
      <c r="F536" s="3">
        <f>IFERROR(MAX(PI_Bidders),0)</f>
        <v>15</v>
      </c>
      <c r="G536" s="3">
        <f>IFERROR(AVERAGE(PI_Bidders),0)</f>
        <v>15</v>
      </c>
      <c r="H536" s="40" t="str">
        <f>tbl_PI[[#This Row],[Item '#]]&amp;"     "&amp;tbl_PI[[#This Row],[Description]]&amp;"     ("&amp;tbl_PI[[#This Row],[Unit]]&amp;")"</f>
        <v xml:space="preserve">     Topsoil Stripped and Stockpiled (Assume 6")     (CY)</v>
      </c>
      <c r="I536" s="40">
        <v>15</v>
      </c>
      <c r="J536" s="40">
        <v>15</v>
      </c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</row>
    <row r="537" spans="1:30" ht="18" customHeight="1" x14ac:dyDescent="0.3">
      <c r="A537" s="1">
        <v>2020</v>
      </c>
      <c r="C537" s="2" t="s">
        <v>6216</v>
      </c>
      <c r="D537" s="1" t="s">
        <v>14</v>
      </c>
      <c r="E537" s="3">
        <f>IFERROR(MIN(PI_Bidders),0)</f>
        <v>15</v>
      </c>
      <c r="F537" s="3">
        <f>IFERROR(MAX(PI_Bidders),0)</f>
        <v>56</v>
      </c>
      <c r="G537" s="3">
        <f>IFERROR(AVERAGE(PI_Bidders),0)</f>
        <v>35.5</v>
      </c>
      <c r="H537" s="40" t="str">
        <f>tbl_PI[[#This Row],[Item '#]]&amp;"     "&amp;tbl_PI[[#This Row],[Description]]&amp;"     ("&amp;tbl_PI[[#This Row],[Unit]]&amp;")"</f>
        <v xml:space="preserve">     Topsoil Replaced      (CY)</v>
      </c>
      <c r="I537" s="40">
        <v>15</v>
      </c>
      <c r="J537" s="40">
        <v>56</v>
      </c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</row>
    <row r="538" spans="1:30" ht="18" customHeight="1" x14ac:dyDescent="0.3">
      <c r="A538" s="1">
        <v>2020</v>
      </c>
      <c r="C538" s="2" t="s">
        <v>9292</v>
      </c>
      <c r="D538" s="1" t="s">
        <v>12</v>
      </c>
      <c r="E538" s="3">
        <f>IFERROR(MIN(PI_Bidders),0)</f>
        <v>10</v>
      </c>
      <c r="F538" s="3">
        <f>IFERROR(MAX(PI_Bidders),0)</f>
        <v>22</v>
      </c>
      <c r="G538" s="3">
        <f>IFERROR(AVERAGE(PI_Bidders),0)</f>
        <v>16</v>
      </c>
      <c r="H538" s="40" t="str">
        <f>tbl_PI[[#This Row],[Item '#]]&amp;"     "&amp;tbl_PI[[#This Row],[Description]]&amp;"     ("&amp;tbl_PI[[#This Row],[Unit]]&amp;")"</f>
        <v xml:space="preserve">     Site Utility Removal, Existing Storm Culvert     (LF)</v>
      </c>
      <c r="I538" s="40">
        <v>10</v>
      </c>
      <c r="J538" s="40">
        <v>22</v>
      </c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</row>
    <row r="539" spans="1:30" ht="18" customHeight="1" x14ac:dyDescent="0.3">
      <c r="A539" s="1">
        <v>2020</v>
      </c>
      <c r="C539" s="2" t="s">
        <v>9293</v>
      </c>
      <c r="D539" s="1" t="s">
        <v>12</v>
      </c>
      <c r="E539" s="3">
        <f>IFERROR(MIN(PI_Bidders),0)</f>
        <v>7</v>
      </c>
      <c r="F539" s="3">
        <f>IFERROR(MAX(PI_Bidders),0)</f>
        <v>20</v>
      </c>
      <c r="G539" s="3">
        <f>IFERROR(AVERAGE(PI_Bidders),0)</f>
        <v>13.5</v>
      </c>
      <c r="H539" s="40" t="str">
        <f>tbl_PI[[#This Row],[Item '#]]&amp;"     "&amp;tbl_PI[[#This Row],[Description]]&amp;"     ("&amp;tbl_PI[[#This Row],[Unit]]&amp;")"</f>
        <v xml:space="preserve">     Site Utility Removal, Existing 2" Waterline     (LF)</v>
      </c>
      <c r="I539" s="40">
        <v>20</v>
      </c>
      <c r="J539" s="40">
        <v>7</v>
      </c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</row>
    <row r="540" spans="1:30" ht="18" customHeight="1" x14ac:dyDescent="0.3">
      <c r="A540" s="1">
        <v>2020</v>
      </c>
      <c r="C540" s="2" t="s">
        <v>9294</v>
      </c>
      <c r="D540" s="1" t="s">
        <v>9</v>
      </c>
      <c r="E540" s="3">
        <f>IFERROR(MIN(PI_Bidders),0)</f>
        <v>2200</v>
      </c>
      <c r="F540" s="3">
        <f>IFERROR(MAX(PI_Bidders),0)</f>
        <v>3000</v>
      </c>
      <c r="G540" s="3">
        <f>IFERROR(AVERAGE(PI_Bidders),0)</f>
        <v>2600</v>
      </c>
      <c r="H540" s="40" t="str">
        <f>tbl_PI[[#This Row],[Item '#]]&amp;"     "&amp;tbl_PI[[#This Row],[Description]]&amp;"     ("&amp;tbl_PI[[#This Row],[Unit]]&amp;")"</f>
        <v xml:space="preserve">     Existing Well House Demolition     (LS)</v>
      </c>
      <c r="I540" s="40">
        <v>3000</v>
      </c>
      <c r="J540" s="40">
        <v>2200</v>
      </c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</row>
    <row r="541" spans="1:30" ht="18" customHeight="1" x14ac:dyDescent="0.3">
      <c r="A541" s="1">
        <v>2020</v>
      </c>
      <c r="C541" s="2" t="s">
        <v>9295</v>
      </c>
      <c r="D541" s="1" t="s">
        <v>14</v>
      </c>
      <c r="E541" s="3">
        <f>IFERROR(MIN(PI_Bidders),0)</f>
        <v>12</v>
      </c>
      <c r="F541" s="3">
        <f>IFERROR(MAX(PI_Bidders),0)</f>
        <v>31</v>
      </c>
      <c r="G541" s="3">
        <f>IFERROR(AVERAGE(PI_Bidders),0)</f>
        <v>21.5</v>
      </c>
      <c r="H541" s="40" t="str">
        <f>tbl_PI[[#This Row],[Item '#]]&amp;"     "&amp;tbl_PI[[#This Row],[Description]]&amp;"     ("&amp;tbl_PI[[#This Row],[Unit]]&amp;")"</f>
        <v xml:space="preserve">     Haul and Dispose Excess Soils Offsite     (CY)</v>
      </c>
      <c r="I541" s="40">
        <v>12</v>
      </c>
      <c r="J541" s="40">
        <v>31</v>
      </c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</row>
    <row r="542" spans="1:30" ht="18" customHeight="1" x14ac:dyDescent="0.3">
      <c r="A542" s="1">
        <v>2020</v>
      </c>
      <c r="C542" s="2" t="s">
        <v>15</v>
      </c>
      <c r="D542" s="1" t="s">
        <v>14</v>
      </c>
      <c r="E542" s="3">
        <f>IFERROR(MIN(PI_Bidders),0)</f>
        <v>18</v>
      </c>
      <c r="F542" s="3">
        <f>IFERROR(MAX(PI_Bidders),0)</f>
        <v>25</v>
      </c>
      <c r="G542" s="3">
        <f>IFERROR(AVERAGE(PI_Bidders),0)</f>
        <v>21.5</v>
      </c>
      <c r="H542" s="40" t="str">
        <f>tbl_PI[[#This Row],[Item '#]]&amp;"     "&amp;tbl_PI[[#This Row],[Description]]&amp;"     ("&amp;tbl_PI[[#This Row],[Unit]]&amp;")"</f>
        <v xml:space="preserve">     Excavation     (CY)</v>
      </c>
      <c r="I542" s="40">
        <v>25</v>
      </c>
      <c r="J542" s="40">
        <v>18</v>
      </c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</row>
    <row r="543" spans="1:30" ht="18" customHeight="1" x14ac:dyDescent="0.3">
      <c r="A543" s="1">
        <v>2020</v>
      </c>
      <c r="C543" s="2" t="s">
        <v>24</v>
      </c>
      <c r="D543" s="1" t="s">
        <v>21</v>
      </c>
      <c r="E543" s="3">
        <f>IFERROR(MIN(PI_Bidders),0)</f>
        <v>1.5</v>
      </c>
      <c r="F543" s="3">
        <f>IFERROR(MAX(PI_Bidders),0)</f>
        <v>2</v>
      </c>
      <c r="G543" s="3">
        <f>IFERROR(AVERAGE(PI_Bidders),0)</f>
        <v>1.75</v>
      </c>
      <c r="H543" s="40" t="str">
        <f>tbl_PI[[#This Row],[Item '#]]&amp;"     "&amp;tbl_PI[[#This Row],[Description]]&amp;"     ("&amp;tbl_PI[[#This Row],[Unit]]&amp;")"</f>
        <v xml:space="preserve">     Subgrade Compaction     (SY)</v>
      </c>
      <c r="I543" s="40">
        <v>1.5</v>
      </c>
      <c r="J543" s="40">
        <v>2</v>
      </c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</row>
    <row r="544" spans="1:30" ht="18" customHeight="1" x14ac:dyDescent="0.3">
      <c r="A544" s="1">
        <v>2020</v>
      </c>
      <c r="C544" s="2" t="s">
        <v>9296</v>
      </c>
      <c r="D544" s="1" t="s">
        <v>14</v>
      </c>
      <c r="E544" s="3">
        <f>IFERROR(MIN(PI_Bidders),0)</f>
        <v>90</v>
      </c>
      <c r="F544" s="3">
        <f>IFERROR(MAX(PI_Bidders),0)</f>
        <v>105</v>
      </c>
      <c r="G544" s="3">
        <f>IFERROR(AVERAGE(PI_Bidders),0)</f>
        <v>97.5</v>
      </c>
      <c r="H544" s="40" t="str">
        <f>tbl_PI[[#This Row],[Item '#]]&amp;"     "&amp;tbl_PI[[#This Row],[Description]]&amp;"     ("&amp;tbl_PI[[#This Row],[Unit]]&amp;")"</f>
        <v xml:space="preserve">     304 - Aggregate Base      (CY)</v>
      </c>
      <c r="I544" s="40">
        <v>90</v>
      </c>
      <c r="J544" s="40">
        <v>105</v>
      </c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</row>
    <row r="545" spans="1:27" ht="18" customHeight="1" x14ac:dyDescent="0.3">
      <c r="A545" s="1">
        <v>2020</v>
      </c>
      <c r="C545" s="2" t="s">
        <v>9297</v>
      </c>
      <c r="D545" s="1" t="s">
        <v>14</v>
      </c>
      <c r="E545" s="3">
        <f>IFERROR(MIN(PI_Bidders),0)</f>
        <v>90</v>
      </c>
      <c r="F545" s="3">
        <f>IFERROR(MAX(PI_Bidders),0)</f>
        <v>170</v>
      </c>
      <c r="G545" s="3">
        <f>IFERROR(AVERAGE(PI_Bidders),0)</f>
        <v>130</v>
      </c>
      <c r="H545" s="40" t="str">
        <f>tbl_PI[[#This Row],[Item '#]]&amp;"     "&amp;tbl_PI[[#This Row],[Description]]&amp;"     ("&amp;tbl_PI[[#This Row],[Unit]]&amp;")"</f>
        <v xml:space="preserve">     #1 and #2 Stone     (CY)</v>
      </c>
      <c r="I545" s="40">
        <v>90</v>
      </c>
      <c r="J545" s="40">
        <v>170</v>
      </c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</row>
    <row r="546" spans="1:27" ht="18" customHeight="1" x14ac:dyDescent="0.3">
      <c r="A546" s="1">
        <v>2020</v>
      </c>
      <c r="C546" s="2" t="s">
        <v>9298</v>
      </c>
      <c r="D546" s="1" t="s">
        <v>9</v>
      </c>
      <c r="E546" s="3">
        <f>IFERROR(MIN(PI_Bidders),0)</f>
        <v>8000</v>
      </c>
      <c r="F546" s="3">
        <f>IFERROR(MAX(PI_Bidders),0)</f>
        <v>13200</v>
      </c>
      <c r="G546" s="3">
        <f>IFERROR(AVERAGE(PI_Bidders),0)</f>
        <v>10600</v>
      </c>
      <c r="H546" s="40" t="str">
        <f>tbl_PI[[#This Row],[Item '#]]&amp;"     "&amp;tbl_PI[[#This Row],[Description]]&amp;"     ("&amp;tbl_PI[[#This Row],[Unit]]&amp;")"</f>
        <v xml:space="preserve">     Retaining wall - installed complete (wall segments already purchased and onsite)     (LS)</v>
      </c>
      <c r="I546" s="40">
        <v>8000</v>
      </c>
      <c r="J546" s="40">
        <v>13200</v>
      </c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</row>
    <row r="547" spans="1:27" ht="18" customHeight="1" x14ac:dyDescent="0.3">
      <c r="A547" s="1">
        <v>2020</v>
      </c>
      <c r="C547" s="2" t="s">
        <v>9299</v>
      </c>
      <c r="D547" s="1" t="s">
        <v>12</v>
      </c>
      <c r="E547" s="3">
        <f>IFERROR(MIN(PI_Bidders),0)</f>
        <v>34</v>
      </c>
      <c r="F547" s="3">
        <f>IFERROR(MAX(PI_Bidders),0)</f>
        <v>82</v>
      </c>
      <c r="G547" s="3">
        <f>IFERROR(AVERAGE(PI_Bidders),0)</f>
        <v>58</v>
      </c>
      <c r="H547" s="40" t="str">
        <f>tbl_PI[[#This Row],[Item '#]]&amp;"     "&amp;tbl_PI[[#This Row],[Description]]&amp;"     ("&amp;tbl_PI[[#This Row],[Unit]]&amp;")"</f>
        <v xml:space="preserve">     4-inch PVC SDR 35 Sanitary Sewer, Complete, open cut with native backfill– Including Connection to Existing 4" and Restoration      (LF)</v>
      </c>
      <c r="I547" s="40">
        <v>82</v>
      </c>
      <c r="J547" s="40">
        <v>34</v>
      </c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</row>
    <row r="548" spans="1:27" ht="18" customHeight="1" x14ac:dyDescent="0.3">
      <c r="A548" s="1">
        <v>2020</v>
      </c>
      <c r="C548" s="2" t="s">
        <v>9300</v>
      </c>
      <c r="D548" s="1" t="s">
        <v>59</v>
      </c>
      <c r="E548" s="3">
        <f>IFERROR(MIN(PI_Bidders),0)</f>
        <v>390</v>
      </c>
      <c r="F548" s="3">
        <f>IFERROR(MAX(PI_Bidders),0)</f>
        <v>1750</v>
      </c>
      <c r="G548" s="3">
        <f>IFERROR(AVERAGE(PI_Bidders),0)</f>
        <v>1070</v>
      </c>
      <c r="H548" s="40" t="str">
        <f>tbl_PI[[#This Row],[Item '#]]&amp;"     "&amp;tbl_PI[[#This Row],[Description]]&amp;"     ("&amp;tbl_PI[[#This Row],[Unit]]&amp;")"</f>
        <v xml:space="preserve">     4-inch 2 way Cleanout, Complete     (EA)</v>
      </c>
      <c r="I548" s="40">
        <v>1750</v>
      </c>
      <c r="J548" s="40">
        <v>390</v>
      </c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</row>
    <row r="549" spans="1:27" ht="18" customHeight="1" x14ac:dyDescent="0.3">
      <c r="A549" s="1">
        <v>2020</v>
      </c>
      <c r="C549" s="2" t="s">
        <v>9301</v>
      </c>
      <c r="D549" s="1" t="s">
        <v>59</v>
      </c>
      <c r="E549" s="3">
        <f>IFERROR(MIN(PI_Bidders),0)</f>
        <v>30</v>
      </c>
      <c r="F549" s="3">
        <f>IFERROR(MAX(PI_Bidders),0)</f>
        <v>92</v>
      </c>
      <c r="G549" s="3">
        <f>IFERROR(AVERAGE(PI_Bidders),0)</f>
        <v>61</v>
      </c>
      <c r="H549" s="40" t="str">
        <f>tbl_PI[[#This Row],[Item '#]]&amp;"     "&amp;tbl_PI[[#This Row],[Description]]&amp;"     ("&amp;tbl_PI[[#This Row],[Unit]]&amp;")"</f>
        <v xml:space="preserve">     4-inch 45º Bend, Complete     (EA)</v>
      </c>
      <c r="I549" s="40">
        <v>30</v>
      </c>
      <c r="J549" s="40">
        <v>92</v>
      </c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</row>
    <row r="550" spans="1:27" ht="18" customHeight="1" x14ac:dyDescent="0.3">
      <c r="A550" s="1">
        <v>2020</v>
      </c>
      <c r="C550" s="2" t="s">
        <v>9302</v>
      </c>
      <c r="D550" s="1" t="s">
        <v>12</v>
      </c>
      <c r="E550" s="3">
        <f>IFERROR(MIN(PI_Bidders),0)</f>
        <v>48</v>
      </c>
      <c r="F550" s="3">
        <f>IFERROR(MAX(PI_Bidders),0)</f>
        <v>75</v>
      </c>
      <c r="G550" s="3">
        <f>IFERROR(AVERAGE(PI_Bidders),0)</f>
        <v>61.5</v>
      </c>
      <c r="H550" s="40" t="str">
        <f>tbl_PI[[#This Row],[Item '#]]&amp;"     "&amp;tbl_PI[[#This Row],[Description]]&amp;"     ("&amp;tbl_PI[[#This Row],[Unit]]&amp;")"</f>
        <v xml:space="preserve">     12-inch RCP Storm Culvert (includes connection to existing catch basin)     (LF)</v>
      </c>
      <c r="I550" s="40">
        <v>75</v>
      </c>
      <c r="J550" s="40">
        <v>48</v>
      </c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</row>
    <row r="551" spans="1:27" ht="18" customHeight="1" x14ac:dyDescent="0.3">
      <c r="A551" s="1">
        <v>2020</v>
      </c>
      <c r="C551" s="2" t="s">
        <v>9303</v>
      </c>
      <c r="D551" s="1" t="s">
        <v>14</v>
      </c>
      <c r="E551" s="3">
        <f>IFERROR(MIN(PI_Bidders),0)</f>
        <v>90</v>
      </c>
      <c r="F551" s="3">
        <f>IFERROR(MAX(PI_Bidders),0)</f>
        <v>200</v>
      </c>
      <c r="G551" s="3">
        <f>IFERROR(AVERAGE(PI_Bidders),0)</f>
        <v>145</v>
      </c>
      <c r="H551" s="40" t="str">
        <f>tbl_PI[[#This Row],[Item '#]]&amp;"     "&amp;tbl_PI[[#This Row],[Description]]&amp;"     ("&amp;tbl_PI[[#This Row],[Unit]]&amp;")"</f>
        <v xml:space="preserve">     #1 and #2 Stone, Retaining Wall Under Drain Outlet Protection     (CY)</v>
      </c>
      <c r="I551" s="40">
        <v>90</v>
      </c>
      <c r="J551" s="40">
        <v>200</v>
      </c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</row>
    <row r="552" spans="1:27" ht="18" customHeight="1" x14ac:dyDescent="0.3">
      <c r="A552" s="1">
        <v>2020</v>
      </c>
      <c r="C552" s="2" t="s">
        <v>9304</v>
      </c>
      <c r="D552" s="1" t="s">
        <v>9</v>
      </c>
      <c r="E552" s="3">
        <f>IFERROR(MIN(PI_Bidders),0)</f>
        <v>5750</v>
      </c>
      <c r="F552" s="3">
        <f>IFERROR(MAX(PI_Bidders),0)</f>
        <v>10000</v>
      </c>
      <c r="G552" s="3">
        <f>IFERROR(AVERAGE(PI_Bidders),0)</f>
        <v>7875</v>
      </c>
      <c r="H552" s="40" t="str">
        <f>tbl_PI[[#This Row],[Item '#]]&amp;"     "&amp;tbl_PI[[#This Row],[Description]]&amp;"     ("&amp;tbl_PI[[#This Row],[Unit]]&amp;")"</f>
        <v xml:space="preserve">     Well P-5 Installation Complete, includes removal of existing pump, replacement with new pump, new controller, new 120V power circuits in existing/new conduits from Power Panel EP-1 to controller and from controller to well pump; control wiring in existing/new conduit from controller to Well P-5 Expansion Module        (LS)</v>
      </c>
      <c r="I552" s="40">
        <v>10000</v>
      </c>
      <c r="J552" s="40">
        <v>5750</v>
      </c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</row>
    <row r="553" spans="1:27" ht="18" customHeight="1" x14ac:dyDescent="0.3">
      <c r="A553" s="1">
        <v>2020</v>
      </c>
      <c r="C553" s="2" t="s">
        <v>9305</v>
      </c>
      <c r="D553" s="1" t="s">
        <v>9</v>
      </c>
      <c r="E553" s="3">
        <f>IFERROR(MIN(PI_Bidders),0)</f>
        <v>4000</v>
      </c>
      <c r="F553" s="3">
        <f>IFERROR(MAX(PI_Bidders),0)</f>
        <v>5500</v>
      </c>
      <c r="G553" s="3">
        <f>IFERROR(AVERAGE(PI_Bidders),0)</f>
        <v>4750</v>
      </c>
      <c r="H553" s="40" t="str">
        <f>tbl_PI[[#This Row],[Item '#]]&amp;"     "&amp;tbl_PI[[#This Row],[Description]]&amp;"     ("&amp;tbl_PI[[#This Row],[Unit]]&amp;")"</f>
        <v xml:space="preserve">     Well P-7 demolition of pressure tanks, temporary enclosure &amp; piping. Cut &amp; cap 2-inch temporary interconnection between P-7 raw water line &amp; campground distribution system at RV Lots #55 and #56.       (LS)</v>
      </c>
      <c r="I553" s="40">
        <v>5500</v>
      </c>
      <c r="J553" s="40">
        <v>4000</v>
      </c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</row>
    <row r="554" spans="1:27" ht="18" customHeight="1" x14ac:dyDescent="0.3">
      <c r="A554" s="1">
        <v>2020</v>
      </c>
      <c r="C554" s="2" t="s">
        <v>9306</v>
      </c>
      <c r="D554" s="1" t="s">
        <v>9</v>
      </c>
      <c r="E554" s="3">
        <f>IFERROR(MIN(PI_Bidders),0)</f>
        <v>850</v>
      </c>
      <c r="F554" s="3">
        <f>IFERROR(MAX(PI_Bidders),0)</f>
        <v>2200</v>
      </c>
      <c r="G554" s="3">
        <f>IFERROR(AVERAGE(PI_Bidders),0)</f>
        <v>1525</v>
      </c>
      <c r="H554" s="40" t="str">
        <f>tbl_PI[[#This Row],[Item '#]]&amp;"     "&amp;tbl_PI[[#This Row],[Description]]&amp;"     ("&amp;tbl_PI[[#This Row],[Unit]]&amp;")"</f>
        <v xml:space="preserve">     Connection of Well P-5 to 2-inch raw waterline, As per plan     (LS)</v>
      </c>
      <c r="I554" s="40">
        <v>2200</v>
      </c>
      <c r="J554" s="40">
        <v>850</v>
      </c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</row>
    <row r="555" spans="1:27" ht="18" customHeight="1" x14ac:dyDescent="0.3">
      <c r="A555" s="1">
        <v>2020</v>
      </c>
      <c r="C555" s="2" t="s">
        <v>9307</v>
      </c>
      <c r="D555" s="1" t="s">
        <v>9</v>
      </c>
      <c r="E555" s="3">
        <f>IFERROR(MIN(PI_Bidders),0)</f>
        <v>1700</v>
      </c>
      <c r="F555" s="3">
        <f>IFERROR(MAX(PI_Bidders),0)</f>
        <v>2200</v>
      </c>
      <c r="G555" s="3">
        <f>IFERROR(AVERAGE(PI_Bidders),0)</f>
        <v>1950</v>
      </c>
      <c r="H555" s="40" t="str">
        <f>tbl_PI[[#This Row],[Item '#]]&amp;"     "&amp;tbl_PI[[#This Row],[Description]]&amp;"     ("&amp;tbl_PI[[#This Row],[Unit]]&amp;")"</f>
        <v xml:space="preserve">     Connection of Marina Water Service to 2-inch finished waterline, As per plan     (LS)</v>
      </c>
      <c r="I555" s="40">
        <v>2200</v>
      </c>
      <c r="J555" s="40">
        <v>1700</v>
      </c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</row>
    <row r="556" spans="1:27" ht="18" customHeight="1" x14ac:dyDescent="0.3">
      <c r="A556" s="1">
        <v>2020</v>
      </c>
      <c r="C556" s="2" t="s">
        <v>9308</v>
      </c>
      <c r="D556" s="1" t="s">
        <v>12</v>
      </c>
      <c r="E556" s="3">
        <f>IFERROR(MIN(PI_Bidders),0)</f>
        <v>80</v>
      </c>
      <c r="F556" s="3">
        <f>IFERROR(MAX(PI_Bidders),0)</f>
        <v>180</v>
      </c>
      <c r="G556" s="3">
        <f>IFERROR(AVERAGE(PI_Bidders),0)</f>
        <v>130</v>
      </c>
      <c r="H556" s="40" t="str">
        <f>tbl_PI[[#This Row],[Item '#]]&amp;"     "&amp;tbl_PI[[#This Row],[Description]]&amp;"     ("&amp;tbl_PI[[#This Row],[Unit]]&amp;")"</f>
        <v xml:space="preserve">     2-inch HDPE Raw Water Line and Fittings including aggregate backfill, Complete     (LF)</v>
      </c>
      <c r="I556" s="40">
        <v>180</v>
      </c>
      <c r="J556" s="40">
        <v>80</v>
      </c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</row>
    <row r="557" spans="1:27" ht="18" customHeight="1" x14ac:dyDescent="0.3">
      <c r="A557" s="1">
        <v>2020</v>
      </c>
      <c r="C557" s="2" t="s">
        <v>9309</v>
      </c>
      <c r="D557" s="1" t="s">
        <v>12</v>
      </c>
      <c r="E557" s="3">
        <f>IFERROR(MIN(PI_Bidders),0)</f>
        <v>36</v>
      </c>
      <c r="F557" s="3">
        <f>IFERROR(MAX(PI_Bidders),0)</f>
        <v>180</v>
      </c>
      <c r="G557" s="3">
        <f>IFERROR(AVERAGE(PI_Bidders),0)</f>
        <v>108</v>
      </c>
      <c r="H557" s="40" t="str">
        <f>tbl_PI[[#This Row],[Item '#]]&amp;"     "&amp;tbl_PI[[#This Row],[Description]]&amp;"     ("&amp;tbl_PI[[#This Row],[Unit]]&amp;")"</f>
        <v xml:space="preserve">     2-inch HDPE Finished Water Line and Fittings including aggregate backfill, Complete     (LF)</v>
      </c>
      <c r="I557" s="40">
        <v>180</v>
      </c>
      <c r="J557" s="40">
        <v>36</v>
      </c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</row>
    <row r="558" spans="1:27" ht="18" customHeight="1" x14ac:dyDescent="0.3">
      <c r="A558" s="1">
        <v>2020</v>
      </c>
      <c r="C558" s="2" t="s">
        <v>9310</v>
      </c>
      <c r="D558" s="1" t="s">
        <v>59</v>
      </c>
      <c r="E558" s="3">
        <f>IFERROR(MIN(PI_Bidders),0)</f>
        <v>940</v>
      </c>
      <c r="F558" s="3">
        <f>IFERROR(MAX(PI_Bidders),0)</f>
        <v>1400</v>
      </c>
      <c r="G558" s="3">
        <f>IFERROR(AVERAGE(PI_Bidders),0)</f>
        <v>1170</v>
      </c>
      <c r="H558" s="40" t="str">
        <f>tbl_PI[[#This Row],[Item '#]]&amp;"     "&amp;tbl_PI[[#This Row],[Description]]&amp;"     ("&amp;tbl_PI[[#This Row],[Unit]]&amp;")"</f>
        <v xml:space="preserve">     2-inch Curb Valve and Box     (EA)</v>
      </c>
      <c r="I558" s="40">
        <v>1400</v>
      </c>
      <c r="J558" s="40">
        <v>940</v>
      </c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</row>
    <row r="559" spans="1:27" ht="18" customHeight="1" x14ac:dyDescent="0.3">
      <c r="A559" s="1">
        <v>2020</v>
      </c>
      <c r="C559" s="2" t="s">
        <v>9311</v>
      </c>
      <c r="D559" s="1" t="s">
        <v>9</v>
      </c>
      <c r="E559" s="3">
        <f>IFERROR(MIN(PI_Bidders),0)</f>
        <v>81000</v>
      </c>
      <c r="F559" s="3">
        <f>IFERROR(MAX(PI_Bidders),0)</f>
        <v>81000</v>
      </c>
      <c r="G559" s="3">
        <f>IFERROR(AVERAGE(PI_Bidders),0)</f>
        <v>81000</v>
      </c>
      <c r="H559" s="40" t="str">
        <f>tbl_PI[[#This Row],[Item '#]]&amp;"     "&amp;tbl_PI[[#This Row],[Description]]&amp;"     ("&amp;tbl_PI[[#This Row],[Unit]]&amp;")"</f>
        <v xml:space="preserve">     Water Plant Building - General Construction, Complete     (LS)</v>
      </c>
      <c r="I559" s="40">
        <v>81000</v>
      </c>
      <c r="J559" s="40">
        <v>81000</v>
      </c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</row>
    <row r="560" spans="1:27" ht="18" customHeight="1" x14ac:dyDescent="0.3">
      <c r="A560" s="1">
        <v>2020</v>
      </c>
      <c r="C560" s="2" t="s">
        <v>9312</v>
      </c>
      <c r="D560" s="1" t="s">
        <v>9</v>
      </c>
      <c r="E560" s="3">
        <f>IFERROR(MIN(PI_Bidders),0)</f>
        <v>5800</v>
      </c>
      <c r="F560" s="3">
        <f>IFERROR(MAX(PI_Bidders),0)</f>
        <v>18700</v>
      </c>
      <c r="G560" s="3">
        <f>IFERROR(AVERAGE(PI_Bidders),0)</f>
        <v>12250</v>
      </c>
      <c r="H560" s="40" t="str">
        <f>tbl_PI[[#This Row],[Item '#]]&amp;"     "&amp;tbl_PI[[#This Row],[Description]]&amp;"     ("&amp;tbl_PI[[#This Row],[Unit]]&amp;")"</f>
        <v xml:space="preserve">     Water Plant Building - Plumbing, Complete     (LS)</v>
      </c>
      <c r="I560" s="40">
        <v>5800</v>
      </c>
      <c r="J560" s="40">
        <v>18700</v>
      </c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</row>
    <row r="561" spans="1:27" ht="18" customHeight="1" x14ac:dyDescent="0.3">
      <c r="A561" s="1">
        <v>2020</v>
      </c>
      <c r="C561" s="2" t="s">
        <v>9313</v>
      </c>
      <c r="D561" s="1" t="s">
        <v>9</v>
      </c>
      <c r="E561" s="3">
        <f>IFERROR(MIN(PI_Bidders),0)</f>
        <v>11500</v>
      </c>
      <c r="F561" s="3">
        <f>IFERROR(MAX(PI_Bidders),0)</f>
        <v>15625</v>
      </c>
      <c r="G561" s="3">
        <f>IFERROR(AVERAGE(PI_Bidders),0)</f>
        <v>13562.5</v>
      </c>
      <c r="H561" s="40" t="str">
        <f>tbl_PI[[#This Row],[Item '#]]&amp;"     "&amp;tbl_PI[[#This Row],[Description]]&amp;"     ("&amp;tbl_PI[[#This Row],[Unit]]&amp;")"</f>
        <v xml:space="preserve">     Water Plant Building - Mechanical, Complete (Unit Heater &amp; Exhaust Fan)     (LS)</v>
      </c>
      <c r="I561" s="40">
        <v>15625</v>
      </c>
      <c r="J561" s="40">
        <v>11500</v>
      </c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</row>
    <row r="562" spans="1:27" ht="18" customHeight="1" x14ac:dyDescent="0.3">
      <c r="A562" s="1">
        <v>2020</v>
      </c>
      <c r="C562" s="2" t="s">
        <v>9314</v>
      </c>
      <c r="D562" s="1" t="s">
        <v>9</v>
      </c>
      <c r="E562" s="3">
        <f>IFERROR(MIN(PI_Bidders),0)</f>
        <v>6700</v>
      </c>
      <c r="F562" s="3">
        <f>IFERROR(MAX(PI_Bidders),0)</f>
        <v>13748</v>
      </c>
      <c r="G562" s="3">
        <f>IFERROR(AVERAGE(PI_Bidders),0)</f>
        <v>10224</v>
      </c>
      <c r="H562" s="40" t="str">
        <f>tbl_PI[[#This Row],[Item '#]]&amp;"     "&amp;tbl_PI[[#This Row],[Description]]&amp;"     ("&amp;tbl_PI[[#This Row],[Unit]]&amp;")"</f>
        <v xml:space="preserve">     Water Plant Building - Electrical, Complete. Includes 100A,2P circuit breaker and new 240V power circuit in existing/new conduits from Marina Power Panel EP-1 to Water Plant Building, New Power Distribution PB, lights, receptacles, and 120V circuits to lights, receptacles, space heater, exhaust fan, and water plant PLC.        (LS)</v>
      </c>
      <c r="I562" s="40">
        <v>13748</v>
      </c>
      <c r="J562" s="40">
        <v>6700</v>
      </c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</row>
    <row r="563" spans="1:27" ht="18" customHeight="1" x14ac:dyDescent="0.3">
      <c r="A563" s="1">
        <v>2020</v>
      </c>
      <c r="C563" s="2" t="s">
        <v>9315</v>
      </c>
      <c r="D563" s="1" t="s">
        <v>9</v>
      </c>
      <c r="E563" s="3">
        <f>IFERROR(MIN(PI_Bidders),0)</f>
        <v>78000</v>
      </c>
      <c r="F563" s="3">
        <f>IFERROR(MAX(PI_Bidders),0)</f>
        <v>83200</v>
      </c>
      <c r="G563" s="3">
        <f>IFERROR(AVERAGE(PI_Bidders),0)</f>
        <v>80600</v>
      </c>
      <c r="H563" s="40" t="str">
        <f>tbl_PI[[#This Row],[Item '#]]&amp;"     "&amp;tbl_PI[[#This Row],[Description]]&amp;"     ("&amp;tbl_PI[[#This Row],[Unit]]&amp;")"</f>
        <v xml:space="preserve">     Water Plant Process Equipment, Pipe &amp; Valves, Complete.      (LS)</v>
      </c>
      <c r="I563" s="40">
        <v>78000</v>
      </c>
      <c r="J563" s="40">
        <v>83200</v>
      </c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</row>
    <row r="564" spans="1:27" ht="18" customHeight="1" x14ac:dyDescent="0.3">
      <c r="A564" s="1">
        <v>2020</v>
      </c>
      <c r="C564" s="2" t="s">
        <v>9316</v>
      </c>
      <c r="D564" s="1" t="s">
        <v>9</v>
      </c>
      <c r="E564" s="3">
        <f>IFERROR(MIN(PI_Bidders),0)</f>
        <v>33933</v>
      </c>
      <c r="F564" s="3">
        <f>IFERROR(MAX(PI_Bidders),0)</f>
        <v>40400</v>
      </c>
      <c r="G564" s="3">
        <f>IFERROR(AVERAGE(PI_Bidders),0)</f>
        <v>37166.5</v>
      </c>
      <c r="H564" s="40" t="str">
        <f>tbl_PI[[#This Row],[Item '#]]&amp;"     "&amp;tbl_PI[[#This Row],[Description]]&amp;"     ("&amp;tbl_PI[[#This Row],[Unit]]&amp;")"</f>
        <v xml:space="preserve">     CTU Installation, Complete. Includes CTU in Enclosure, 120V power circuit from Panel PB, Coax from CTU to Antenna, Antenna &amp; Mast,  and 12 strand multi-mode fiber in ex/new conduit from CTU to IT Equipment rack in Marina Building         (LS)</v>
      </c>
      <c r="I564" s="40">
        <v>33933</v>
      </c>
      <c r="J564" s="40">
        <v>40400</v>
      </c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</row>
    <row r="565" spans="1:27" ht="18" customHeight="1" x14ac:dyDescent="0.3">
      <c r="A565" s="1">
        <v>2020</v>
      </c>
      <c r="C565" s="2" t="s">
        <v>9317</v>
      </c>
      <c r="D565" s="1" t="s">
        <v>9</v>
      </c>
      <c r="E565" s="3">
        <f>IFERROR(MIN(PI_Bidders),0)</f>
        <v>102900</v>
      </c>
      <c r="F565" s="3">
        <f>IFERROR(MAX(PI_Bidders),0)</f>
        <v>110500</v>
      </c>
      <c r="G565" s="3">
        <f>IFERROR(AVERAGE(PI_Bidders),0)</f>
        <v>106700</v>
      </c>
      <c r="H565" s="40" t="str">
        <f>tbl_PI[[#This Row],[Item '#]]&amp;"     "&amp;tbl_PI[[#This Row],[Description]]&amp;"     ("&amp;tbl_PI[[#This Row],[Unit]]&amp;")"</f>
        <v xml:space="preserve">     Connect Water Plant Process Equipment to CTU, Complete.  Includes Packaged Water Plant PLC, pressure transmitters, flow meters, etc.      (LS)</v>
      </c>
      <c r="I565" s="40">
        <v>102900</v>
      </c>
      <c r="J565" s="40">
        <v>110500</v>
      </c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</row>
    <row r="566" spans="1:27" ht="18" customHeight="1" x14ac:dyDescent="0.3">
      <c r="A566" s="1">
        <v>2020</v>
      </c>
      <c r="C566" s="2" t="s">
        <v>9318</v>
      </c>
      <c r="D566" s="1" t="s">
        <v>9</v>
      </c>
      <c r="E566" s="3">
        <f>IFERROR(MIN(PI_Bidders),0)</f>
        <v>10500</v>
      </c>
      <c r="F566" s="3">
        <f>IFERROR(MAX(PI_Bidders),0)</f>
        <v>10700</v>
      </c>
      <c r="G566" s="3">
        <f>IFERROR(AVERAGE(PI_Bidders),0)</f>
        <v>10600</v>
      </c>
      <c r="H566" s="40" t="str">
        <f>tbl_PI[[#This Row],[Item '#]]&amp;"     "&amp;tbl_PI[[#This Row],[Description]]&amp;"     ("&amp;tbl_PI[[#This Row],[Unit]]&amp;")"</f>
        <v xml:space="preserve">     Well P-5 Expansion Module, Complete. Includes Expansion module in Enclosure, Junction Box adjacent to MDP-1, 120V power circuit from Well P-5 Controller to expansion Module, and control wiring in existing/new conduit from P-5 Expansion Module to the Expansion Module at the Marina Pump Station     (LS)</v>
      </c>
      <c r="I566" s="40">
        <v>10700</v>
      </c>
      <c r="J566" s="40">
        <v>10500</v>
      </c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</row>
    <row r="567" spans="1:27" ht="18" customHeight="1" x14ac:dyDescent="0.3">
      <c r="A567" s="1">
        <v>2020</v>
      </c>
      <c r="C567" s="2" t="s">
        <v>9319</v>
      </c>
      <c r="D567" s="1" t="s">
        <v>9</v>
      </c>
      <c r="E567" s="3">
        <f>IFERROR(MIN(PI_Bidders),0)</f>
        <v>2800</v>
      </c>
      <c r="F567" s="3">
        <f>IFERROR(MAX(PI_Bidders),0)</f>
        <v>2928</v>
      </c>
      <c r="G567" s="3">
        <f>IFERROR(AVERAGE(PI_Bidders),0)</f>
        <v>2864</v>
      </c>
      <c r="H567" s="40" t="str">
        <f>tbl_PI[[#This Row],[Item '#]]&amp;"     "&amp;tbl_PI[[#This Row],[Description]]&amp;"     ("&amp;tbl_PI[[#This Row],[Unit]]&amp;")"</f>
        <v xml:space="preserve">     New conduit extending the existing 4 conduits adjacent to the Water Plant Building location from their stub ups into the Water Plant Building in accordance with sheet E-101 and C-102     (LS)</v>
      </c>
      <c r="I567" s="40">
        <v>2928</v>
      </c>
      <c r="J567" s="40">
        <v>2800</v>
      </c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</row>
    <row r="568" spans="1:27" ht="18" customHeight="1" x14ac:dyDescent="0.3">
      <c r="A568" s="1">
        <v>2020</v>
      </c>
      <c r="C568" s="2" t="s">
        <v>9320</v>
      </c>
      <c r="D568" s="1" t="s">
        <v>12</v>
      </c>
      <c r="E568" s="3">
        <f>IFERROR(MIN(PI_Bidders),0)</f>
        <v>54</v>
      </c>
      <c r="F568" s="3">
        <f>IFERROR(MAX(PI_Bidders),0)</f>
        <v>56</v>
      </c>
      <c r="G568" s="3">
        <f>IFERROR(AVERAGE(PI_Bidders),0)</f>
        <v>55</v>
      </c>
      <c r="H568" s="40" t="str">
        <f>tbl_PI[[#This Row],[Item '#]]&amp;"     "&amp;tbl_PI[[#This Row],[Description]]&amp;"     ("&amp;tbl_PI[[#This Row],[Unit]]&amp;")"</f>
        <v xml:space="preserve">     New 1.5 Inch Conduit between Marina Well P-5 and existing light pole base     (LF)</v>
      </c>
      <c r="I568" s="40">
        <v>56</v>
      </c>
      <c r="J568" s="40">
        <v>54</v>
      </c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</row>
    <row r="569" spans="1:27" ht="18" customHeight="1" x14ac:dyDescent="0.3">
      <c r="A569" s="1">
        <v>2020</v>
      </c>
      <c r="C569" s="2" t="s">
        <v>9321</v>
      </c>
      <c r="D569" s="1" t="s">
        <v>9</v>
      </c>
      <c r="E569" s="3">
        <f>IFERROR(MIN(PI_Bidders),0)</f>
        <v>11300</v>
      </c>
      <c r="F569" s="3">
        <f>IFERROR(MAX(PI_Bidders),0)</f>
        <v>11400</v>
      </c>
      <c r="G569" s="3">
        <f>IFERROR(AVERAGE(PI_Bidders),0)</f>
        <v>11350</v>
      </c>
      <c r="H569" s="40" t="str">
        <f>tbl_PI[[#This Row],[Item '#]]&amp;"     "&amp;tbl_PI[[#This Row],[Description]]&amp;"     ("&amp;tbl_PI[[#This Row],[Unit]]&amp;")"</f>
        <v xml:space="preserve">     Connect existing Marina Pump Station Expansion Module to CTU, Complete. Includes control wiring in existing/new conduit from expansion module to the CTU in Water Plant Building       (LS)</v>
      </c>
      <c r="I569" s="40">
        <v>11400</v>
      </c>
      <c r="J569" s="40">
        <v>11300</v>
      </c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</row>
    <row r="570" spans="1:27" ht="18" customHeight="1" x14ac:dyDescent="0.3">
      <c r="A570" s="1">
        <v>2020</v>
      </c>
      <c r="C570" s="2" t="s">
        <v>9322</v>
      </c>
      <c r="D570" s="1" t="s">
        <v>9</v>
      </c>
      <c r="E570" s="3">
        <f>IFERROR(MIN(PI_Bidders),0)</f>
        <v>24500</v>
      </c>
      <c r="F570" s="3">
        <f>IFERROR(MAX(PI_Bidders),0)</f>
        <v>24900</v>
      </c>
      <c r="G570" s="3">
        <f>IFERROR(AVERAGE(PI_Bidders),0)</f>
        <v>24700</v>
      </c>
      <c r="H570" s="40" t="str">
        <f>tbl_PI[[#This Row],[Item '#]]&amp;"     "&amp;tbl_PI[[#This Row],[Description]]&amp;"     ("&amp;tbl_PI[[#This Row],[Unit]]&amp;")"</f>
        <v xml:space="preserve">     Finished Water Storage Tank RTU Installation, Complete. Includes RTU in Enclosure, 120V power circuit from Power Panel to RTU, Control Conduit/wiring from Level Transmitter to RTU, Yagi Antenna &amp; Mast, and coax from RTU to Antenna     (LS)</v>
      </c>
      <c r="I570" s="40">
        <v>24900</v>
      </c>
      <c r="J570" s="40">
        <v>24500</v>
      </c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</row>
    <row r="571" spans="1:27" ht="18" customHeight="1" x14ac:dyDescent="0.3">
      <c r="A571" s="1">
        <v>2020</v>
      </c>
      <c r="C571" s="2" t="s">
        <v>9323</v>
      </c>
      <c r="D571" s="1" t="s">
        <v>9</v>
      </c>
      <c r="E571" s="3">
        <f>IFERROR(MIN(PI_Bidders),0)</f>
        <v>34000</v>
      </c>
      <c r="F571" s="3">
        <f>IFERROR(MAX(PI_Bidders),0)</f>
        <v>34500</v>
      </c>
      <c r="G571" s="3">
        <f>IFERROR(AVERAGE(PI_Bidders),0)</f>
        <v>34250</v>
      </c>
      <c r="H571" s="40" t="str">
        <f>tbl_PI[[#This Row],[Item '#]]&amp;"     "&amp;tbl_PI[[#This Row],[Description]]&amp;"     ("&amp;tbl_PI[[#This Row],[Unit]]&amp;")"</f>
        <v xml:space="preserve">     WWTP RTU Installation, Complete. Includes RTU in Enclosure, 120V power circuit from WWTP Power Panel to RTU, Antenna &amp; Mast and Coax from RTU to Antenna     (LS)</v>
      </c>
      <c r="I571" s="40">
        <v>34500</v>
      </c>
      <c r="J571" s="40">
        <v>34000</v>
      </c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</row>
    <row r="572" spans="1:27" ht="18" customHeight="1" x14ac:dyDescent="0.3">
      <c r="A572" s="1">
        <v>2020</v>
      </c>
      <c r="C572" s="2" t="s">
        <v>9324</v>
      </c>
      <c r="D572" s="1" t="s">
        <v>9</v>
      </c>
      <c r="E572" s="3">
        <f>IFERROR(MIN(PI_Bidders),0)</f>
        <v>10200</v>
      </c>
      <c r="F572" s="3">
        <f>IFERROR(MAX(PI_Bidders),0)</f>
        <v>14500</v>
      </c>
      <c r="G572" s="3">
        <f>IFERROR(AVERAGE(PI_Bidders),0)</f>
        <v>12350</v>
      </c>
      <c r="H572" s="40" t="str">
        <f>tbl_PI[[#This Row],[Item '#]]&amp;"     "&amp;tbl_PI[[#This Row],[Description]]&amp;"     ("&amp;tbl_PI[[#This Row],[Unit]]&amp;")"</f>
        <v xml:space="preserve">     Connect existing Campground Well P-7 Expansion Module to WWTP RTU, Complete. Includes control wiring in existing/new conduit from expansion module to the RTU at the WWTP       (LS)</v>
      </c>
      <c r="I572" s="40">
        <v>10200</v>
      </c>
      <c r="J572" s="40">
        <v>14500</v>
      </c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</row>
    <row r="573" spans="1:27" ht="18" customHeight="1" x14ac:dyDescent="0.3">
      <c r="A573" s="1">
        <v>2020</v>
      </c>
      <c r="C573" s="2" t="s">
        <v>9325</v>
      </c>
      <c r="D573" s="1" t="s">
        <v>9</v>
      </c>
      <c r="E573" s="3">
        <f>IFERROR(MIN(PI_Bidders),0)</f>
        <v>11100</v>
      </c>
      <c r="F573" s="3">
        <f>IFERROR(MAX(PI_Bidders),0)</f>
        <v>11200</v>
      </c>
      <c r="G573" s="3">
        <f>IFERROR(AVERAGE(PI_Bidders),0)</f>
        <v>11150</v>
      </c>
      <c r="H573" s="40" t="str">
        <f>tbl_PI[[#This Row],[Item '#]]&amp;"     "&amp;tbl_PI[[#This Row],[Description]]&amp;"     ("&amp;tbl_PI[[#This Row],[Unit]]&amp;")"</f>
        <v xml:space="preserve">     Connect existing Campground Sanitary Pump Station Expansion Module to WWTP RTU, Complete. Includes control wiring in existing/new conduit from expansion module to the RTU at the WWTP       (LS)</v>
      </c>
      <c r="I573" s="40">
        <v>11200</v>
      </c>
      <c r="J573" s="40">
        <v>11100</v>
      </c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</row>
    <row r="574" spans="1:27" ht="18" customHeight="1" x14ac:dyDescent="0.3">
      <c r="A574" s="1">
        <v>2020</v>
      </c>
      <c r="C574" s="2" t="s">
        <v>9326</v>
      </c>
      <c r="D574" s="1" t="s">
        <v>9</v>
      </c>
      <c r="E574" s="3">
        <f>IFERROR(MIN(PI_Bidders),0)</f>
        <v>24600</v>
      </c>
      <c r="F574" s="3">
        <f>IFERROR(MAX(PI_Bidders),0)</f>
        <v>25000</v>
      </c>
      <c r="G574" s="3">
        <f>IFERROR(AVERAGE(PI_Bidders),0)</f>
        <v>24800</v>
      </c>
      <c r="H574" s="40" t="str">
        <f>tbl_PI[[#This Row],[Item '#]]&amp;"     "&amp;tbl_PI[[#This Row],[Description]]&amp;"     ("&amp;tbl_PI[[#This Row],[Unit]]&amp;")"</f>
        <v xml:space="preserve">     Waterfront Sanitary PS RTU Installation, Complete. Includes RTU in Enclosure, 120V power circuit from PS Control Panel to RTU, Control Conduit/wiring from PS Control Panel to RTU, Yagi Antenna &amp; Mast, and coax from RTU to Antenna     (LS)</v>
      </c>
      <c r="I574" s="40">
        <v>25000</v>
      </c>
      <c r="J574" s="40">
        <v>24600</v>
      </c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</row>
    <row r="575" spans="1:27" ht="18" customHeight="1" x14ac:dyDescent="0.3">
      <c r="A575" s="1">
        <v>2020</v>
      </c>
      <c r="C575" s="2" t="s">
        <v>6300</v>
      </c>
      <c r="D575" s="1" t="s">
        <v>21</v>
      </c>
      <c r="E575" s="3">
        <f>IFERROR(MIN(PI_Bidders),0)</f>
        <v>3.5</v>
      </c>
      <c r="F575" s="3">
        <f>IFERROR(MAX(PI_Bidders),0)</f>
        <v>3.5</v>
      </c>
      <c r="G575" s="3">
        <f>IFERROR(AVERAGE(PI_Bidders),0)</f>
        <v>3.5</v>
      </c>
      <c r="H575" s="40" t="str">
        <f>tbl_PI[[#This Row],[Item '#]]&amp;"     "&amp;tbl_PI[[#This Row],[Description]]&amp;"     ("&amp;tbl_PI[[#This Row],[Unit]]&amp;")"</f>
        <v xml:space="preserve">     Fine Grading and Lawn Seeding     (SY)</v>
      </c>
      <c r="I575" s="40">
        <v>3.5</v>
      </c>
      <c r="J575" s="40">
        <v>3.5</v>
      </c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</row>
    <row r="576" spans="1:27" ht="18" customHeight="1" x14ac:dyDescent="0.3">
      <c r="A576" s="1">
        <v>2020</v>
      </c>
      <c r="C576" s="2" t="s">
        <v>5623</v>
      </c>
      <c r="D576" s="1" t="s">
        <v>9</v>
      </c>
      <c r="E576" s="3">
        <f>IFERROR(MIN(PI_Bidders),0)</f>
        <v>10000</v>
      </c>
      <c r="F576" s="3">
        <f>IFERROR(MAX(PI_Bidders),0)</f>
        <v>10000</v>
      </c>
      <c r="G576" s="3">
        <f>IFERROR(AVERAGE(PI_Bidders),0)</f>
        <v>10000</v>
      </c>
      <c r="H576" s="40" t="str">
        <f>tbl_PI[[#This Row],[Item '#]]&amp;"     "&amp;tbl_PI[[#This Row],[Description]]&amp;"     ("&amp;tbl_PI[[#This Row],[Unit]]&amp;")"</f>
        <v xml:space="preserve">     Owner’s Contingency Allowance      (LS)</v>
      </c>
      <c r="I576" s="40">
        <v>10000</v>
      </c>
      <c r="J576" s="40">
        <v>10000</v>
      </c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</row>
    <row r="578" spans="5:5" ht="18" customHeight="1" x14ac:dyDescent="0.3">
      <c r="E578" t="s">
        <v>9327</v>
      </c>
    </row>
  </sheetData>
  <mergeCells count="8">
    <mergeCell ref="I3:J3"/>
    <mergeCell ref="K3:M3"/>
    <mergeCell ref="N3:O3"/>
    <mergeCell ref="AB3:AD3"/>
    <mergeCell ref="Z3:AA3"/>
    <mergeCell ref="T3:Y3"/>
    <mergeCell ref="R3:S3"/>
    <mergeCell ref="P3:Q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1266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1266" r:id="rId4" name="InsertBidder"/>
      </mc:Fallback>
    </mc:AlternateContent>
  </controls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AS935"/>
  <sheetViews>
    <sheetView showGridLines="0" topLeftCell="E1" workbookViewId="0">
      <pane ySplit="4" topLeftCell="A5" activePane="bottomLeft" state="frozen"/>
      <selection pane="bottomLeft" activeCell="AN4" sqref="I4:AN4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65.3984375" style="2" customWidth="1"/>
    <col min="4" max="4" width="8.69921875" style="1" customWidth="1"/>
    <col min="6" max="7" width="12.69921875" style="3"/>
    <col min="8" max="8" width="0" style="3" hidden="1" customWidth="1"/>
    <col min="9" max="40" width="12.69921875" style="3"/>
    <col min="46" max="46" width="12.69921875" style="1" customWidth="1"/>
    <col min="47" max="16384" width="12.69921875" style="1"/>
  </cols>
  <sheetData>
    <row r="1" spans="1:45" ht="30" customHeight="1" x14ac:dyDescent="0.3">
      <c r="A1" s="4" t="s">
        <v>4635</v>
      </c>
      <c r="E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1"/>
      <c r="AP1" s="1"/>
      <c r="AQ1" s="1"/>
      <c r="AR1" s="1"/>
      <c r="AS1" s="1"/>
    </row>
    <row r="2" spans="1:45" ht="18" customHeight="1" x14ac:dyDescent="0.3">
      <c r="E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1"/>
      <c r="AP2" s="1"/>
      <c r="AQ2" s="1"/>
      <c r="AR2" s="1"/>
      <c r="AS2" s="1"/>
    </row>
    <row r="3" spans="1:45" ht="30" customHeight="1" x14ac:dyDescent="0.3">
      <c r="E3" s="3"/>
      <c r="H3" s="2"/>
      <c r="I3" s="88" t="s">
        <v>8896</v>
      </c>
      <c r="J3" s="89"/>
      <c r="K3" s="89"/>
      <c r="L3" s="89"/>
      <c r="M3" s="89"/>
      <c r="N3" s="89"/>
      <c r="O3" s="89"/>
      <c r="P3" s="90"/>
      <c r="Q3" s="97" t="s">
        <v>8004</v>
      </c>
      <c r="R3" s="98"/>
      <c r="S3" s="94" t="s">
        <v>6542</v>
      </c>
      <c r="T3" s="96"/>
      <c r="U3" s="85" t="s">
        <v>6438</v>
      </c>
      <c r="V3" s="86"/>
      <c r="W3" s="87"/>
      <c r="X3" s="89" t="s">
        <v>5658</v>
      </c>
      <c r="Y3" s="89"/>
      <c r="Z3" s="90"/>
      <c r="AA3" s="85" t="s">
        <v>5204</v>
      </c>
      <c r="AB3" s="86"/>
      <c r="AC3" s="86"/>
      <c r="AD3" s="86"/>
      <c r="AE3" s="87"/>
      <c r="AF3" s="88" t="s">
        <v>5203</v>
      </c>
      <c r="AG3" s="89"/>
      <c r="AH3" s="89"/>
      <c r="AI3" s="89"/>
      <c r="AJ3" s="89"/>
      <c r="AK3" s="89"/>
      <c r="AL3" s="89"/>
      <c r="AM3" s="89"/>
      <c r="AN3" s="90"/>
      <c r="AO3" s="1"/>
      <c r="AP3" s="1"/>
      <c r="AQ3" s="1"/>
      <c r="AR3" s="1"/>
      <c r="AS3" s="1"/>
    </row>
    <row r="4" spans="1:45" s="5" customFormat="1" ht="30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5" t="s">
        <v>9371</v>
      </c>
      <c r="J4" s="5" t="s">
        <v>9372</v>
      </c>
      <c r="K4" s="5" t="s">
        <v>9373</v>
      </c>
      <c r="L4" s="5" t="s">
        <v>9374</v>
      </c>
      <c r="M4" s="5" t="s">
        <v>9375</v>
      </c>
      <c r="N4" s="5" t="s">
        <v>9376</v>
      </c>
      <c r="O4" s="5" t="s">
        <v>9377</v>
      </c>
      <c r="P4" s="5" t="s">
        <v>9378</v>
      </c>
      <c r="Q4" s="5" t="s">
        <v>9379</v>
      </c>
      <c r="R4" s="5" t="s">
        <v>9380</v>
      </c>
      <c r="S4" s="5" t="s">
        <v>9381</v>
      </c>
      <c r="T4" s="5" t="s">
        <v>9382</v>
      </c>
      <c r="U4" s="5" t="s">
        <v>9383</v>
      </c>
      <c r="V4" s="5" t="s">
        <v>9384</v>
      </c>
      <c r="W4" s="5" t="s">
        <v>9385</v>
      </c>
      <c r="X4" s="5" t="s">
        <v>9386</v>
      </c>
      <c r="Y4" s="5" t="s">
        <v>9387</v>
      </c>
      <c r="Z4" s="5" t="s">
        <v>9388</v>
      </c>
      <c r="AA4" s="5" t="s">
        <v>9389</v>
      </c>
      <c r="AB4" s="5" t="s">
        <v>9390</v>
      </c>
      <c r="AC4" s="5" t="s">
        <v>9391</v>
      </c>
      <c r="AD4" s="5" t="s">
        <v>9392</v>
      </c>
      <c r="AE4" s="5" t="s">
        <v>9393</v>
      </c>
      <c r="AF4" s="5" t="s">
        <v>9394</v>
      </c>
      <c r="AG4" s="5" t="s">
        <v>9395</v>
      </c>
      <c r="AH4" s="5" t="s">
        <v>9396</v>
      </c>
      <c r="AI4" s="5" t="s">
        <v>9397</v>
      </c>
      <c r="AJ4" s="5" t="s">
        <v>9398</v>
      </c>
      <c r="AK4" s="5" t="s">
        <v>9399</v>
      </c>
      <c r="AL4" s="5" t="s">
        <v>9400</v>
      </c>
      <c r="AM4" s="5" t="s">
        <v>9370</v>
      </c>
      <c r="AN4" s="5" t="s">
        <v>9369</v>
      </c>
    </row>
    <row r="5" spans="1:45" ht="18" customHeight="1" x14ac:dyDescent="0.3">
      <c r="A5" s="1">
        <v>2016</v>
      </c>
      <c r="C5" s="2" t="s">
        <v>4986</v>
      </c>
      <c r="D5" s="1" t="s">
        <v>9</v>
      </c>
      <c r="E5" s="3">
        <f t="shared" ref="E5" si="0">IFERROR(MIN(SEN_Bidders),0)</f>
        <v>1000</v>
      </c>
      <c r="F5" s="3">
        <f t="shared" ref="F5" si="1">IFERROR(MAX(SEN_Bidders),0)</f>
        <v>14000</v>
      </c>
      <c r="G5" s="3">
        <f>IFERROR(AVERAGE(SEN_Bidders),0)</f>
        <v>5800</v>
      </c>
      <c r="H5" s="2" t="str">
        <f>tbl_SEN[[#This Row],[Item '#]]&amp;"     "&amp;tbl_SEN[[#This Row],[Description]]&amp;"     ("&amp;tbl_SEN[[#This Row],[Unit]]&amp;")"</f>
        <v xml:space="preserve">     Site Prep     (LS)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40">
        <v>14000</v>
      </c>
      <c r="AB5" s="40">
        <v>4000</v>
      </c>
      <c r="AC5" s="40">
        <v>5000</v>
      </c>
      <c r="AD5" s="40">
        <v>5000</v>
      </c>
      <c r="AE5" s="40">
        <v>1000</v>
      </c>
      <c r="AF5" s="2"/>
      <c r="AG5" s="2"/>
      <c r="AH5" s="2"/>
      <c r="AI5" s="2"/>
      <c r="AJ5" s="2"/>
      <c r="AK5" s="2"/>
      <c r="AL5" s="2"/>
      <c r="AM5" s="2"/>
      <c r="AN5" s="2"/>
      <c r="AO5" s="1"/>
      <c r="AP5" s="1"/>
      <c r="AQ5" s="1"/>
      <c r="AR5" s="1"/>
      <c r="AS5" s="1"/>
    </row>
    <row r="6" spans="1:45" ht="18" customHeight="1" x14ac:dyDescent="0.3">
      <c r="A6" s="1">
        <v>2016</v>
      </c>
      <c r="B6" s="34">
        <v>201</v>
      </c>
      <c r="C6" s="38" t="s">
        <v>84</v>
      </c>
      <c r="D6" s="34" t="s">
        <v>9</v>
      </c>
      <c r="E6" s="35">
        <f>IFERROR(MIN(SEN_Bidders),0)</f>
        <v>1500</v>
      </c>
      <c r="F6" s="35">
        <f>IFERROR(MAX(SEN_Bidders),0)</f>
        <v>19500</v>
      </c>
      <c r="G6" s="35">
        <f>IFERROR(AVERAGE(SEN_Bidders),0)</f>
        <v>7354.2</v>
      </c>
      <c r="H6" s="39" t="str">
        <f>tbl_SEN[[#This Row],[Item '#]]&amp;"     "&amp;tbl_SEN[[#This Row],[Description]]&amp;"     ("&amp;tbl_SEN[[#This Row],[Unit]]&amp;")"</f>
        <v>201     Clearing and Grubbing     (LS)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>
        <v>2771</v>
      </c>
      <c r="AB6" s="39">
        <v>4500</v>
      </c>
      <c r="AC6" s="39">
        <v>8500</v>
      </c>
      <c r="AD6" s="39">
        <v>1500</v>
      </c>
      <c r="AE6" s="39">
        <v>19500</v>
      </c>
      <c r="AF6" s="39"/>
      <c r="AG6" s="39"/>
      <c r="AH6" s="39"/>
      <c r="AI6" s="39"/>
      <c r="AJ6" s="39"/>
      <c r="AK6" s="39"/>
      <c r="AL6" s="39"/>
      <c r="AM6" s="39"/>
      <c r="AN6" s="39"/>
      <c r="AO6" s="1"/>
      <c r="AP6" s="1"/>
      <c r="AQ6" s="1"/>
      <c r="AR6" s="1"/>
      <c r="AS6" s="1"/>
    </row>
    <row r="7" spans="1:45" ht="18" customHeight="1" x14ac:dyDescent="0.3">
      <c r="A7" s="1">
        <v>2016</v>
      </c>
      <c r="B7" s="34"/>
      <c r="C7" s="38" t="s">
        <v>81</v>
      </c>
      <c r="D7" s="34" t="s">
        <v>12</v>
      </c>
      <c r="E7" s="35">
        <f>IFERROR(MIN(SEN_Bidders),0)</f>
        <v>2</v>
      </c>
      <c r="F7" s="35">
        <f>IFERROR(MAX(SEN_Bidders),0)</f>
        <v>8.33</v>
      </c>
      <c r="G7" s="35">
        <f>IFERROR(AVERAGE(SEN_Bidders),0)</f>
        <v>3.8159999999999998</v>
      </c>
      <c r="H7" s="39" t="str">
        <f>tbl_SEN[[#This Row],[Item '#]]&amp;"     "&amp;tbl_SEN[[#This Row],[Description]]&amp;"     ("&amp;tbl_SEN[[#This Row],[Unit]]&amp;")"</f>
        <v xml:space="preserve">     Silt Fence     (LF)</v>
      </c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>
        <v>2.5</v>
      </c>
      <c r="AB7" s="39">
        <v>8.33</v>
      </c>
      <c r="AC7" s="39">
        <v>3</v>
      </c>
      <c r="AD7" s="39">
        <v>3.25</v>
      </c>
      <c r="AE7" s="39">
        <v>2</v>
      </c>
      <c r="AF7" s="39"/>
      <c r="AG7" s="39"/>
      <c r="AH7" s="39"/>
      <c r="AI7" s="39"/>
      <c r="AJ7" s="39"/>
      <c r="AK7" s="39"/>
      <c r="AL7" s="39"/>
      <c r="AM7" s="39"/>
      <c r="AN7" s="39"/>
      <c r="AO7" s="1"/>
      <c r="AP7" s="1"/>
      <c r="AQ7" s="1"/>
      <c r="AR7" s="1"/>
      <c r="AS7" s="1"/>
    </row>
    <row r="8" spans="1:45" ht="18" customHeight="1" x14ac:dyDescent="0.3">
      <c r="A8" s="1">
        <v>2016</v>
      </c>
      <c r="B8" s="34"/>
      <c r="C8" s="38" t="s">
        <v>4987</v>
      </c>
      <c r="D8" s="34" t="s">
        <v>21</v>
      </c>
      <c r="E8" s="35">
        <f>IFERROR(MIN(SEN_Bidders),0)</f>
        <v>1</v>
      </c>
      <c r="F8" s="35">
        <f>IFERROR(MAX(SEN_Bidders),0)</f>
        <v>25</v>
      </c>
      <c r="G8" s="35">
        <f>IFERROR(AVERAGE(SEN_Bidders),0)</f>
        <v>11.128</v>
      </c>
      <c r="H8" s="39" t="str">
        <f>tbl_SEN[[#This Row],[Item '#]]&amp;"     "&amp;tbl_SEN[[#This Row],[Description]]&amp;"     ("&amp;tbl_SEN[[#This Row],[Unit]]&amp;")"</f>
        <v xml:space="preserve">     Pavement Removal     (SY)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>
        <v>8</v>
      </c>
      <c r="AB8" s="39">
        <v>19.64</v>
      </c>
      <c r="AC8" s="39">
        <v>2</v>
      </c>
      <c r="AD8" s="39">
        <v>25</v>
      </c>
      <c r="AE8" s="39">
        <v>1</v>
      </c>
      <c r="AF8" s="39"/>
      <c r="AG8" s="39"/>
      <c r="AH8" s="39"/>
      <c r="AI8" s="39"/>
      <c r="AJ8" s="39"/>
      <c r="AK8" s="39"/>
      <c r="AL8" s="39"/>
      <c r="AM8" s="39"/>
      <c r="AN8" s="39"/>
      <c r="AO8" s="1"/>
      <c r="AP8" s="1"/>
      <c r="AQ8" s="1"/>
      <c r="AR8" s="1"/>
      <c r="AS8" s="1"/>
    </row>
    <row r="9" spans="1:45" ht="18" customHeight="1" x14ac:dyDescent="0.3">
      <c r="A9" s="1">
        <v>2016</v>
      </c>
      <c r="B9" s="34">
        <v>203</v>
      </c>
      <c r="C9" s="38" t="s">
        <v>4627</v>
      </c>
      <c r="D9" s="34" t="s">
        <v>9</v>
      </c>
      <c r="E9" s="35">
        <f>IFERROR(MIN(SEN_Bidders),0)</f>
        <v>2500</v>
      </c>
      <c r="F9" s="35">
        <f>IFERROR(MAX(SEN_Bidders),0)</f>
        <v>42000</v>
      </c>
      <c r="G9" s="35">
        <f>IFERROR(AVERAGE(SEN_Bidders),0)</f>
        <v>13010</v>
      </c>
      <c r="H9" s="39" t="str">
        <f>tbl_SEN[[#This Row],[Item '#]]&amp;"     "&amp;tbl_SEN[[#This Row],[Description]]&amp;"     ("&amp;tbl_SEN[[#This Row],[Unit]]&amp;")"</f>
        <v>203     Excavation and Embankment     (LS)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>
        <v>6000</v>
      </c>
      <c r="AB9" s="39">
        <v>8550</v>
      </c>
      <c r="AC9" s="39">
        <v>6000</v>
      </c>
      <c r="AD9" s="39">
        <v>2500</v>
      </c>
      <c r="AE9" s="39">
        <v>42000</v>
      </c>
      <c r="AF9" s="39"/>
      <c r="AG9" s="39"/>
      <c r="AH9" s="39"/>
      <c r="AI9" s="39"/>
      <c r="AJ9" s="39"/>
      <c r="AK9" s="39"/>
      <c r="AL9" s="39"/>
      <c r="AM9" s="39"/>
      <c r="AN9" s="39"/>
      <c r="AO9" s="1"/>
      <c r="AP9" s="1"/>
      <c r="AQ9" s="1"/>
      <c r="AR9" s="1"/>
      <c r="AS9" s="1"/>
    </row>
    <row r="10" spans="1:45" ht="18" customHeight="1" x14ac:dyDescent="0.3">
      <c r="A10" s="1">
        <v>2016</v>
      </c>
      <c r="B10" s="34">
        <v>301</v>
      </c>
      <c r="C10" s="38" t="s">
        <v>4988</v>
      </c>
      <c r="D10" s="34" t="s">
        <v>14</v>
      </c>
      <c r="E10" s="35">
        <f>IFERROR(MIN(SEN_Bidders),0)</f>
        <v>250</v>
      </c>
      <c r="F10" s="35">
        <f>IFERROR(MAX(SEN_Bidders),0)</f>
        <v>362.75</v>
      </c>
      <c r="G10" s="35">
        <f>IFERROR(AVERAGE(SEN_Bidders),0)</f>
        <v>290.14999999999998</v>
      </c>
      <c r="H10" s="39" t="str">
        <f>tbl_SEN[[#This Row],[Item '#]]&amp;"     "&amp;tbl_SEN[[#This Row],[Description]]&amp;"     ("&amp;tbl_SEN[[#This Row],[Unit]]&amp;")"</f>
        <v>301     Asphalt Concrete Base, PG64-22     (CY)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>
        <v>280</v>
      </c>
      <c r="AB10" s="39">
        <v>362.75</v>
      </c>
      <c r="AC10" s="39">
        <v>273</v>
      </c>
      <c r="AD10" s="39">
        <v>285</v>
      </c>
      <c r="AE10" s="39">
        <v>250</v>
      </c>
      <c r="AF10" s="39"/>
      <c r="AG10" s="39"/>
      <c r="AH10" s="39"/>
      <c r="AI10" s="39"/>
      <c r="AJ10" s="39"/>
      <c r="AK10" s="39"/>
      <c r="AL10" s="39"/>
      <c r="AM10" s="39"/>
      <c r="AN10" s="39"/>
      <c r="AO10" s="1"/>
      <c r="AP10" s="1"/>
      <c r="AQ10" s="1"/>
      <c r="AR10" s="1"/>
      <c r="AS10" s="1"/>
    </row>
    <row r="11" spans="1:45" ht="18" customHeight="1" x14ac:dyDescent="0.3">
      <c r="A11" s="1">
        <v>2016</v>
      </c>
      <c r="B11" s="34">
        <v>304</v>
      </c>
      <c r="C11" s="38" t="s">
        <v>27</v>
      </c>
      <c r="D11" s="34" t="s">
        <v>14</v>
      </c>
      <c r="E11" s="35">
        <f>IFERROR(MIN(SEN_Bidders),0)</f>
        <v>40</v>
      </c>
      <c r="F11" s="35">
        <f>IFERROR(MAX(SEN_Bidders),0)</f>
        <v>100</v>
      </c>
      <c r="G11" s="35">
        <f>IFERROR(AVERAGE(SEN_Bidders),0)</f>
        <v>71.804000000000002</v>
      </c>
      <c r="H11" s="39" t="str">
        <f>tbl_SEN[[#This Row],[Item '#]]&amp;"     "&amp;tbl_SEN[[#This Row],[Description]]&amp;"     ("&amp;tbl_SEN[[#This Row],[Unit]]&amp;")"</f>
        <v>304     Aggregate Base     (CY)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>
        <v>70</v>
      </c>
      <c r="AB11" s="39">
        <v>97.02</v>
      </c>
      <c r="AC11" s="39">
        <v>52</v>
      </c>
      <c r="AD11" s="39">
        <v>100</v>
      </c>
      <c r="AE11" s="39">
        <v>40</v>
      </c>
      <c r="AF11" s="39"/>
      <c r="AG11" s="39"/>
      <c r="AH11" s="39"/>
      <c r="AI11" s="39"/>
      <c r="AJ11" s="39"/>
      <c r="AK11" s="39"/>
      <c r="AL11" s="39"/>
      <c r="AM11" s="39"/>
      <c r="AN11" s="39"/>
      <c r="AO11" s="1"/>
      <c r="AP11" s="1"/>
      <c r="AQ11" s="1"/>
      <c r="AR11" s="1"/>
      <c r="AS11" s="1"/>
    </row>
    <row r="12" spans="1:45" ht="18" customHeight="1" x14ac:dyDescent="0.3">
      <c r="A12" s="1">
        <v>2016</v>
      </c>
      <c r="B12" s="34">
        <v>407</v>
      </c>
      <c r="C12" s="38" t="s">
        <v>4989</v>
      </c>
      <c r="D12" s="34" t="s">
        <v>29</v>
      </c>
      <c r="E12" s="35">
        <f>IFERROR(MIN(SEN_Bidders),0)</f>
        <v>2</v>
      </c>
      <c r="F12" s="35">
        <f>IFERROR(MAX(SEN_Bidders),0)</f>
        <v>70</v>
      </c>
      <c r="G12" s="35">
        <f>IFERROR(AVERAGE(SEN_Bidders),0)</f>
        <v>18.399999999999999</v>
      </c>
      <c r="H12" s="39" t="str">
        <f>tbl_SEN[[#This Row],[Item '#]]&amp;"     "&amp;tbl_SEN[[#This Row],[Description]]&amp;"     ("&amp;tbl_SEN[[#This Row],[Unit]]&amp;")"</f>
        <v>407     Tack Coat for Intermediate Course (applied at 0.04 Gal/SF)     (GAL)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5</v>
      </c>
      <c r="AB12" s="39">
        <v>70</v>
      </c>
      <c r="AC12" s="39">
        <v>10</v>
      </c>
      <c r="AD12" s="39">
        <v>2</v>
      </c>
      <c r="AE12" s="39">
        <v>5</v>
      </c>
      <c r="AF12" s="39"/>
      <c r="AG12" s="39"/>
      <c r="AH12" s="39"/>
      <c r="AI12" s="39"/>
      <c r="AJ12" s="39"/>
      <c r="AK12" s="39"/>
      <c r="AL12" s="39"/>
      <c r="AM12" s="39"/>
      <c r="AN12" s="39"/>
      <c r="AO12" s="1"/>
      <c r="AP12" s="1"/>
      <c r="AQ12" s="1"/>
      <c r="AR12" s="1"/>
      <c r="AS12" s="1"/>
    </row>
    <row r="13" spans="1:45" ht="18" customHeight="1" x14ac:dyDescent="0.3">
      <c r="A13" s="1">
        <v>2016</v>
      </c>
      <c r="B13" s="34">
        <v>448</v>
      </c>
      <c r="C13" s="38" t="s">
        <v>4990</v>
      </c>
      <c r="D13" s="34" t="s">
        <v>14</v>
      </c>
      <c r="E13" s="35">
        <f>IFERROR(MIN(SEN_Bidders),0)</f>
        <v>275</v>
      </c>
      <c r="F13" s="35">
        <f>IFERROR(MAX(SEN_Bidders),0)</f>
        <v>417.28</v>
      </c>
      <c r="G13" s="35">
        <f>IFERROR(AVERAGE(SEN_Bidders),0)</f>
        <v>340.45600000000002</v>
      </c>
      <c r="H13" s="39" t="str">
        <f>tbl_SEN[[#This Row],[Item '#]]&amp;"     "&amp;tbl_SEN[[#This Row],[Description]]&amp;"     ("&amp;tbl_SEN[[#This Row],[Unit]]&amp;")"</f>
        <v>448     Asphalt Concrete Surface Course, Type 1, PG64-22     (CY)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>
        <v>300</v>
      </c>
      <c r="AB13" s="39">
        <v>417.28</v>
      </c>
      <c r="AC13" s="39">
        <v>410</v>
      </c>
      <c r="AD13" s="39">
        <v>300</v>
      </c>
      <c r="AE13" s="39">
        <v>275</v>
      </c>
      <c r="AF13" s="39"/>
      <c r="AG13" s="39"/>
      <c r="AH13" s="39"/>
      <c r="AI13" s="39"/>
      <c r="AJ13" s="39"/>
      <c r="AK13" s="39"/>
      <c r="AL13" s="39"/>
      <c r="AM13" s="39"/>
      <c r="AN13" s="39"/>
      <c r="AO13" s="1"/>
      <c r="AP13" s="1"/>
      <c r="AQ13" s="1"/>
      <c r="AR13" s="1"/>
      <c r="AS13" s="1"/>
    </row>
    <row r="14" spans="1:45" ht="18" customHeight="1" x14ac:dyDescent="0.3">
      <c r="A14" s="1">
        <v>2016</v>
      </c>
      <c r="B14" s="34">
        <v>451</v>
      </c>
      <c r="C14" s="38" t="s">
        <v>4991</v>
      </c>
      <c r="D14" s="34" t="s">
        <v>14</v>
      </c>
      <c r="E14" s="35">
        <f>IFERROR(MIN(SEN_Bidders),0)</f>
        <v>475</v>
      </c>
      <c r="F14" s="35">
        <f>IFERROR(MAX(SEN_Bidders),0)</f>
        <v>1000</v>
      </c>
      <c r="G14" s="35">
        <f>IFERROR(AVERAGE(SEN_Bidders),0)</f>
        <v>745.45799999999997</v>
      </c>
      <c r="H14" s="39" t="str">
        <f>tbl_SEN[[#This Row],[Item '#]]&amp;"     "&amp;tbl_SEN[[#This Row],[Description]]&amp;"     ("&amp;tbl_SEN[[#This Row],[Unit]]&amp;")"</f>
        <v>451     Reinforced Portland Cement Concrete Pavement, Class C, Ramp with 2 Abutments     (CY)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>
        <v>475</v>
      </c>
      <c r="AB14" s="39">
        <v>532.29</v>
      </c>
      <c r="AC14" s="39">
        <v>810</v>
      </c>
      <c r="AD14" s="39">
        <v>910</v>
      </c>
      <c r="AE14" s="39">
        <v>1000</v>
      </c>
      <c r="AF14" s="39"/>
      <c r="AG14" s="39"/>
      <c r="AH14" s="39"/>
      <c r="AI14" s="39"/>
      <c r="AJ14" s="39"/>
      <c r="AK14" s="39"/>
      <c r="AL14" s="39"/>
      <c r="AM14" s="39"/>
      <c r="AN14" s="39"/>
      <c r="AO14" s="1"/>
      <c r="AP14" s="1"/>
      <c r="AQ14" s="1"/>
      <c r="AR14" s="1"/>
      <c r="AS14" s="1"/>
    </row>
    <row r="15" spans="1:45" ht="18" customHeight="1" x14ac:dyDescent="0.3">
      <c r="A15" s="1">
        <v>2016</v>
      </c>
      <c r="B15" s="34">
        <v>601</v>
      </c>
      <c r="C15" s="38" t="s">
        <v>4992</v>
      </c>
      <c r="D15" s="34" t="s">
        <v>14</v>
      </c>
      <c r="E15" s="35">
        <f>IFERROR(MIN(SEN_Bidders),0)</f>
        <v>75</v>
      </c>
      <c r="F15" s="35">
        <f>IFERROR(MAX(SEN_Bidders),0)</f>
        <v>325</v>
      </c>
      <c r="G15" s="35">
        <f>IFERROR(AVERAGE(SEN_Bidders),0)</f>
        <v>148</v>
      </c>
      <c r="H15" s="39" t="str">
        <f>tbl_SEN[[#This Row],[Item '#]]&amp;"     "&amp;tbl_SEN[[#This Row],[Description]]&amp;"     ("&amp;tbl_SEN[[#This Row],[Unit]]&amp;")"</f>
        <v>601     Rock Channel Protection, Type D with Filter Fabric     (CY)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>
        <v>140</v>
      </c>
      <c r="AB15" s="39">
        <v>325</v>
      </c>
      <c r="AC15" s="39">
        <v>75</v>
      </c>
      <c r="AD15" s="39">
        <v>100</v>
      </c>
      <c r="AE15" s="39">
        <v>100</v>
      </c>
      <c r="AF15" s="39"/>
      <c r="AG15" s="39"/>
      <c r="AH15" s="39"/>
      <c r="AI15" s="39"/>
      <c r="AJ15" s="39"/>
      <c r="AK15" s="39"/>
      <c r="AL15" s="39"/>
      <c r="AM15" s="39"/>
      <c r="AN15" s="39"/>
      <c r="AO15" s="1"/>
      <c r="AP15" s="1"/>
      <c r="AQ15" s="1"/>
      <c r="AR15" s="1"/>
      <c r="AS15" s="1"/>
    </row>
    <row r="16" spans="1:45" ht="18" customHeight="1" x14ac:dyDescent="0.3">
      <c r="A16" s="1">
        <v>2016</v>
      </c>
      <c r="B16" s="34">
        <v>603</v>
      </c>
      <c r="C16" s="38" t="s">
        <v>4993</v>
      </c>
      <c r="D16" s="34" t="s">
        <v>12</v>
      </c>
      <c r="E16" s="35">
        <f>IFERROR(MIN(SEN_Bidders),0)</f>
        <v>32</v>
      </c>
      <c r="F16" s="35">
        <f>IFERROR(MAX(SEN_Bidders),0)</f>
        <v>75</v>
      </c>
      <c r="G16" s="35">
        <f>IFERROR(AVERAGE(SEN_Bidders),0)</f>
        <v>48.6</v>
      </c>
      <c r="H16" s="39" t="str">
        <f>tbl_SEN[[#This Row],[Item '#]]&amp;"     "&amp;tbl_SEN[[#This Row],[Description]]&amp;"     ("&amp;tbl_SEN[[#This Row],[Unit]]&amp;")"</f>
        <v>603     12” Culvert Type B     (LF)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>
        <v>32</v>
      </c>
      <c r="AB16" s="39">
        <v>64</v>
      </c>
      <c r="AC16" s="39">
        <v>32</v>
      </c>
      <c r="AD16" s="39">
        <v>75</v>
      </c>
      <c r="AE16" s="39">
        <v>40</v>
      </c>
      <c r="AF16" s="39"/>
      <c r="AG16" s="39"/>
      <c r="AH16" s="39"/>
      <c r="AI16" s="39"/>
      <c r="AJ16" s="39"/>
      <c r="AK16" s="39"/>
      <c r="AL16" s="39"/>
      <c r="AM16" s="39"/>
      <c r="AN16" s="39"/>
      <c r="AO16" s="1"/>
      <c r="AP16" s="1"/>
      <c r="AQ16" s="1"/>
      <c r="AR16" s="1"/>
      <c r="AS16" s="1"/>
    </row>
    <row r="17" spans="1:45" ht="18" customHeight="1" x14ac:dyDescent="0.3">
      <c r="A17" s="1">
        <v>2016</v>
      </c>
      <c r="B17" s="34"/>
      <c r="C17" s="38" t="s">
        <v>4994</v>
      </c>
      <c r="D17" s="34" t="s">
        <v>59</v>
      </c>
      <c r="E17" s="35">
        <f>IFERROR(MIN(SEN_Bidders),0)</f>
        <v>500</v>
      </c>
      <c r="F17" s="35">
        <f>IFERROR(MAX(SEN_Bidders),0)</f>
        <v>1200</v>
      </c>
      <c r="G17" s="35">
        <f>IFERROR(AVERAGE(SEN_Bidders),0)</f>
        <v>820</v>
      </c>
      <c r="H17" s="39" t="str">
        <f>tbl_SEN[[#This Row],[Item '#]]&amp;"     "&amp;tbl_SEN[[#This Row],[Description]]&amp;"     ("&amp;tbl_SEN[[#This Row],[Unit]]&amp;")"</f>
        <v xml:space="preserve">     Concrete Headwall     (EA)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>
        <v>800</v>
      </c>
      <c r="AB17" s="39">
        <v>1200</v>
      </c>
      <c r="AC17" s="39">
        <v>700</v>
      </c>
      <c r="AD17" s="39">
        <v>900</v>
      </c>
      <c r="AE17" s="39">
        <v>500</v>
      </c>
      <c r="AF17" s="39"/>
      <c r="AG17" s="39"/>
      <c r="AH17" s="39"/>
      <c r="AI17" s="39"/>
      <c r="AJ17" s="39"/>
      <c r="AK17" s="39"/>
      <c r="AL17" s="39"/>
      <c r="AM17" s="39"/>
      <c r="AN17" s="39"/>
      <c r="AO17" s="1"/>
      <c r="AP17" s="1"/>
      <c r="AQ17" s="1"/>
      <c r="AR17" s="1"/>
      <c r="AS17" s="1"/>
    </row>
    <row r="18" spans="1:45" ht="18" customHeight="1" x14ac:dyDescent="0.3">
      <c r="A18" s="1">
        <v>2016</v>
      </c>
      <c r="B18" s="34">
        <v>644</v>
      </c>
      <c r="C18" s="38" t="s">
        <v>4995</v>
      </c>
      <c r="D18" s="34" t="s">
        <v>9</v>
      </c>
      <c r="E18" s="35">
        <f>IFERROR(MIN(SEN_Bidders),0)</f>
        <v>1000</v>
      </c>
      <c r="F18" s="35">
        <f>IFERROR(MAX(SEN_Bidders),0)</f>
        <v>2500</v>
      </c>
      <c r="G18" s="35">
        <f>IFERROR(AVERAGE(SEN_Bidders),0)</f>
        <v>1680</v>
      </c>
      <c r="H18" s="39" t="str">
        <f>tbl_SEN[[#This Row],[Item '#]]&amp;"     "&amp;tbl_SEN[[#This Row],[Description]]&amp;"     ("&amp;tbl_SEN[[#This Row],[Unit]]&amp;")"</f>
        <v>644     Pavement Markings     (LS)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>
        <v>2500</v>
      </c>
      <c r="AB18" s="39">
        <v>2400</v>
      </c>
      <c r="AC18" s="39">
        <v>1000</v>
      </c>
      <c r="AD18" s="39">
        <v>1500</v>
      </c>
      <c r="AE18" s="39">
        <v>1000</v>
      </c>
      <c r="AF18" s="39"/>
      <c r="AG18" s="39"/>
      <c r="AH18" s="39"/>
      <c r="AI18" s="39"/>
      <c r="AJ18" s="39"/>
      <c r="AK18" s="39"/>
      <c r="AL18" s="39"/>
      <c r="AM18" s="39"/>
      <c r="AN18" s="39"/>
      <c r="AO18" s="1"/>
      <c r="AP18" s="1"/>
      <c r="AQ18" s="1"/>
      <c r="AR18" s="1"/>
      <c r="AS18" s="1"/>
    </row>
    <row r="19" spans="1:45" ht="18" customHeight="1" x14ac:dyDescent="0.3">
      <c r="A19" s="1">
        <v>2016</v>
      </c>
      <c r="B19" s="34">
        <v>659</v>
      </c>
      <c r="C19" s="38" t="s">
        <v>120</v>
      </c>
      <c r="D19" s="34" t="s">
        <v>9</v>
      </c>
      <c r="E19" s="35">
        <f>IFERROR(MIN(SEN_Bidders),0)</f>
        <v>500</v>
      </c>
      <c r="F19" s="35">
        <f>IFERROR(MAX(SEN_Bidders),0)</f>
        <v>1800</v>
      </c>
      <c r="G19" s="35">
        <f>IFERROR(AVERAGE(SEN_Bidders),0)</f>
        <v>1130</v>
      </c>
      <c r="H19" s="39" t="str">
        <f>tbl_SEN[[#This Row],[Item '#]]&amp;"     "&amp;tbl_SEN[[#This Row],[Description]]&amp;"     ("&amp;tbl_SEN[[#This Row],[Unit]]&amp;")"</f>
        <v>659     Seeding and Mulching     (LS)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>
        <v>1800</v>
      </c>
      <c r="AB19" s="39">
        <v>850</v>
      </c>
      <c r="AC19" s="39">
        <v>1500</v>
      </c>
      <c r="AD19" s="39">
        <v>500</v>
      </c>
      <c r="AE19" s="39">
        <v>1000</v>
      </c>
      <c r="AF19" s="39"/>
      <c r="AG19" s="39"/>
      <c r="AH19" s="39"/>
      <c r="AI19" s="39"/>
      <c r="AJ19" s="39"/>
      <c r="AK19" s="39"/>
      <c r="AL19" s="39"/>
      <c r="AM19" s="39"/>
      <c r="AN19" s="39"/>
      <c r="AO19" s="1"/>
      <c r="AP19" s="1"/>
      <c r="AQ19" s="1"/>
      <c r="AR19" s="1"/>
      <c r="AS19" s="1"/>
    </row>
    <row r="20" spans="1:45" ht="18" customHeight="1" x14ac:dyDescent="0.3">
      <c r="A20" s="1">
        <v>2016</v>
      </c>
      <c r="B20" s="34">
        <v>411</v>
      </c>
      <c r="C20" s="38" t="s">
        <v>4996</v>
      </c>
      <c r="D20" s="34" t="s">
        <v>14</v>
      </c>
      <c r="E20" s="35">
        <f>IFERROR(MIN(SEN_Bidders),0)</f>
        <v>50</v>
      </c>
      <c r="F20" s="35">
        <f>IFERROR(MAX(SEN_Bidders),0)</f>
        <v>225</v>
      </c>
      <c r="G20" s="35">
        <f>IFERROR(AVERAGE(SEN_Bidders),0)</f>
        <v>132</v>
      </c>
      <c r="H20" s="39" t="str">
        <f>tbl_SEN[[#This Row],[Item '#]]&amp;"     "&amp;tbl_SEN[[#This Row],[Description]]&amp;"     ("&amp;tbl_SEN[[#This Row],[Unit]]&amp;")"</f>
        <v>411     Berm      (CY)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>
        <v>200</v>
      </c>
      <c r="AB20" s="39">
        <v>100</v>
      </c>
      <c r="AC20" s="39">
        <v>225</v>
      </c>
      <c r="AD20" s="39">
        <v>85</v>
      </c>
      <c r="AE20" s="39">
        <v>50</v>
      </c>
      <c r="AF20" s="39"/>
      <c r="AG20" s="39"/>
      <c r="AH20" s="39"/>
      <c r="AI20" s="39"/>
      <c r="AJ20" s="39"/>
      <c r="AK20" s="39"/>
      <c r="AL20" s="39"/>
      <c r="AM20" s="39"/>
      <c r="AN20" s="39"/>
      <c r="AO20" s="1"/>
      <c r="AP20" s="1"/>
      <c r="AQ20" s="1"/>
      <c r="AR20" s="1"/>
      <c r="AS20" s="1"/>
    </row>
    <row r="21" spans="1:45" ht="18" customHeight="1" x14ac:dyDescent="0.3">
      <c r="A21" s="1">
        <v>2016</v>
      </c>
      <c r="B21" s="34"/>
      <c r="C21" s="38" t="s">
        <v>4997</v>
      </c>
      <c r="D21" s="34" t="s">
        <v>12</v>
      </c>
      <c r="E21" s="35">
        <f>IFERROR(MIN(SEN_Bidders),0)</f>
        <v>10</v>
      </c>
      <c r="F21" s="35">
        <f>IFERROR(MAX(SEN_Bidders),0)</f>
        <v>45</v>
      </c>
      <c r="G21" s="35">
        <f>IFERROR(AVERAGE(SEN_Bidders),0)</f>
        <v>28.580000000000002</v>
      </c>
      <c r="H21" s="39" t="str">
        <f>tbl_SEN[[#This Row],[Item '#]]&amp;"     "&amp;tbl_SEN[[#This Row],[Description]]&amp;"     ("&amp;tbl_SEN[[#This Row],[Unit]]&amp;")"</f>
        <v xml:space="preserve">     Schedule 40 PVC Conduit     (LF)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>
        <v>25</v>
      </c>
      <c r="AB21" s="39">
        <v>31.9</v>
      </c>
      <c r="AC21" s="39">
        <v>31</v>
      </c>
      <c r="AD21" s="39">
        <v>45</v>
      </c>
      <c r="AE21" s="39">
        <v>10</v>
      </c>
      <c r="AF21" s="39"/>
      <c r="AG21" s="39"/>
      <c r="AH21" s="39"/>
      <c r="AI21" s="39"/>
      <c r="AJ21" s="39"/>
      <c r="AK21" s="39"/>
      <c r="AL21" s="39"/>
      <c r="AM21" s="39"/>
      <c r="AN21" s="39"/>
      <c r="AO21" s="1"/>
      <c r="AP21" s="1"/>
      <c r="AQ21" s="1"/>
      <c r="AR21" s="1"/>
      <c r="AS21" s="1"/>
    </row>
    <row r="22" spans="1:45" ht="18" customHeight="1" x14ac:dyDescent="0.3">
      <c r="A22" s="1">
        <v>2016</v>
      </c>
      <c r="B22" s="34"/>
      <c r="C22" s="38" t="s">
        <v>4998</v>
      </c>
      <c r="D22" s="34" t="s">
        <v>14</v>
      </c>
      <c r="E22" s="35">
        <f>IFERROR(MIN(SEN_Bidders),0)</f>
        <v>50</v>
      </c>
      <c r="F22" s="35">
        <f>IFERROR(MAX(SEN_Bidders),0)</f>
        <v>185</v>
      </c>
      <c r="G22" s="35">
        <f>IFERROR(AVERAGE(SEN_Bidders),0)</f>
        <v>91</v>
      </c>
      <c r="H22" s="39" t="str">
        <f>tbl_SEN[[#This Row],[Item '#]]&amp;"     "&amp;tbl_SEN[[#This Row],[Description]]&amp;"     ("&amp;tbl_SEN[[#This Row],[Unit]]&amp;")"</f>
        <v xml:space="preserve">     Removal and Replacement of Unsuitable Materials      (CY)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>
        <v>50</v>
      </c>
      <c r="AB22" s="39">
        <v>185</v>
      </c>
      <c r="AC22" s="39">
        <v>120</v>
      </c>
      <c r="AD22" s="39">
        <v>50</v>
      </c>
      <c r="AE22" s="39">
        <v>50</v>
      </c>
      <c r="AF22" s="39"/>
      <c r="AG22" s="39"/>
      <c r="AH22" s="39"/>
      <c r="AI22" s="39"/>
      <c r="AJ22" s="39"/>
      <c r="AK22" s="39"/>
      <c r="AL22" s="39"/>
      <c r="AM22" s="39"/>
      <c r="AN22" s="39"/>
      <c r="AO22" s="1"/>
      <c r="AP22" s="1"/>
      <c r="AQ22" s="1"/>
      <c r="AR22" s="1"/>
      <c r="AS22" s="1"/>
    </row>
    <row r="23" spans="1:45" ht="18" customHeight="1" x14ac:dyDescent="0.3">
      <c r="A23" s="1">
        <v>2016</v>
      </c>
      <c r="B23" s="34"/>
      <c r="C23" s="38" t="s">
        <v>5181</v>
      </c>
      <c r="D23" s="34" t="s">
        <v>9</v>
      </c>
      <c r="E23" s="35">
        <f>IFERROR(MIN(SEN_Bidders),0)</f>
        <v>141198</v>
      </c>
      <c r="F23" s="35">
        <f>IFERROR(MAX(SEN_Bidders),0)</f>
        <v>257050</v>
      </c>
      <c r="G23" s="35">
        <f>IFERROR(AVERAGE(SEN_Bidders),0)</f>
        <v>198471.35555555555</v>
      </c>
      <c r="H23" s="39" t="str">
        <f>tbl_SEN[[#This Row],[Item '#]]&amp;"     "&amp;tbl_SEN[[#This Row],[Description]]&amp;"     ("&amp;tbl_SEN[[#This Row],[Unit]]&amp;")"</f>
        <v xml:space="preserve">     Pump Station, Complete     (LS)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>
        <v>200897</v>
      </c>
      <c r="AG23" s="39">
        <v>257050</v>
      </c>
      <c r="AH23" s="39">
        <v>175000</v>
      </c>
      <c r="AI23" s="39">
        <v>245600</v>
      </c>
      <c r="AJ23" s="39">
        <v>141198</v>
      </c>
      <c r="AK23" s="39">
        <v>196000</v>
      </c>
      <c r="AL23" s="39">
        <v>193497.2</v>
      </c>
      <c r="AM23" s="39">
        <v>152000</v>
      </c>
      <c r="AN23" s="39">
        <v>225000</v>
      </c>
      <c r="AO23" s="1"/>
      <c r="AP23" s="1"/>
      <c r="AQ23" s="1"/>
      <c r="AR23" s="1"/>
      <c r="AS23" s="1"/>
    </row>
    <row r="24" spans="1:45" ht="18" customHeight="1" x14ac:dyDescent="0.3">
      <c r="A24" s="1">
        <v>2016</v>
      </c>
      <c r="B24" s="34"/>
      <c r="C24" s="38" t="s">
        <v>5182</v>
      </c>
      <c r="D24" s="34" t="s">
        <v>9</v>
      </c>
      <c r="E24" s="35">
        <f>IFERROR(MIN(SEN_Bidders),0)</f>
        <v>8700</v>
      </c>
      <c r="F24" s="35">
        <f>IFERROR(MAX(SEN_Bidders),0)</f>
        <v>54000</v>
      </c>
      <c r="G24" s="35">
        <f>IFERROR(AVERAGE(SEN_Bidders),0)</f>
        <v>21877.912222222221</v>
      </c>
      <c r="H24" s="39" t="str">
        <f>tbl_SEN[[#This Row],[Item '#]]&amp;"     "&amp;tbl_SEN[[#This Row],[Description]]&amp;"     ("&amp;tbl_SEN[[#This Row],[Unit]]&amp;")"</f>
        <v xml:space="preserve">     Flow Meter and Vault     (LS)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>
        <v>13000</v>
      </c>
      <c r="AG24" s="39">
        <v>16800</v>
      </c>
      <c r="AH24" s="39">
        <v>20000</v>
      </c>
      <c r="AI24" s="39">
        <v>13390</v>
      </c>
      <c r="AJ24" s="39">
        <v>8700</v>
      </c>
      <c r="AK24" s="39">
        <v>23790</v>
      </c>
      <c r="AL24" s="39">
        <v>21221.21</v>
      </c>
      <c r="AM24" s="39">
        <v>26000</v>
      </c>
      <c r="AN24" s="39">
        <v>54000</v>
      </c>
      <c r="AO24" s="1"/>
      <c r="AP24" s="1"/>
      <c r="AQ24" s="1"/>
      <c r="AR24" s="1"/>
      <c r="AS24" s="1"/>
    </row>
    <row r="25" spans="1:45" ht="18" customHeight="1" x14ac:dyDescent="0.3">
      <c r="A25" s="1">
        <v>2016</v>
      </c>
      <c r="B25" s="34">
        <v>607</v>
      </c>
      <c r="C25" s="38" t="s">
        <v>5183</v>
      </c>
      <c r="D25" s="34" t="s">
        <v>12</v>
      </c>
      <c r="E25" s="35">
        <f>IFERROR(MIN(SEN_Bidders),0)</f>
        <v>15</v>
      </c>
      <c r="F25" s="35">
        <f>IFERROR(MAX(SEN_Bidders),0)</f>
        <v>58</v>
      </c>
      <c r="G25" s="35">
        <f>IFERROR(AVERAGE(SEN_Bidders),0)</f>
        <v>46.426666666666669</v>
      </c>
      <c r="H25" s="39" t="str">
        <f>tbl_SEN[[#This Row],[Item '#]]&amp;"     "&amp;tbl_SEN[[#This Row],[Description]]&amp;"     ("&amp;tbl_SEN[[#This Row],[Unit]]&amp;")"</f>
        <v>607     Fencing     (LF)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>
        <v>46.8</v>
      </c>
      <c r="AG25" s="39">
        <v>49.5</v>
      </c>
      <c r="AH25" s="39">
        <v>15</v>
      </c>
      <c r="AI25" s="39">
        <v>48</v>
      </c>
      <c r="AJ25" s="39">
        <v>55</v>
      </c>
      <c r="AK25" s="39">
        <v>58</v>
      </c>
      <c r="AL25" s="39">
        <v>54.54</v>
      </c>
      <c r="AM25" s="39">
        <v>46</v>
      </c>
      <c r="AN25" s="39">
        <v>45</v>
      </c>
      <c r="AO25" s="1"/>
      <c r="AP25" s="1"/>
      <c r="AQ25" s="1"/>
      <c r="AR25" s="1"/>
      <c r="AS25" s="1"/>
    </row>
    <row r="26" spans="1:45" ht="18" customHeight="1" x14ac:dyDescent="0.3">
      <c r="A26" s="1">
        <v>2016</v>
      </c>
      <c r="B26" s="34">
        <v>607</v>
      </c>
      <c r="C26" s="38" t="s">
        <v>5184</v>
      </c>
      <c r="D26" s="34" t="s">
        <v>59</v>
      </c>
      <c r="E26" s="35">
        <f>IFERROR(MIN(SEN_Bidders),0)</f>
        <v>1100</v>
      </c>
      <c r="F26" s="35">
        <f>IFERROR(MAX(SEN_Bidders),0)</f>
        <v>5500</v>
      </c>
      <c r="G26" s="35">
        <f>IFERROR(AVERAGE(SEN_Bidders),0)</f>
        <v>2393.3333333333335</v>
      </c>
      <c r="H26" s="39" t="str">
        <f>tbl_SEN[[#This Row],[Item '#]]&amp;"     "&amp;tbl_SEN[[#This Row],[Description]]&amp;"     ("&amp;tbl_SEN[[#This Row],[Unit]]&amp;")"</f>
        <v>607     10' Gate     (EA)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>
        <v>2000</v>
      </c>
      <c r="AG26" s="39">
        <v>1100</v>
      </c>
      <c r="AH26" s="39">
        <v>5500</v>
      </c>
      <c r="AI26" s="39">
        <v>2060</v>
      </c>
      <c r="AJ26" s="39">
        <v>2230</v>
      </c>
      <c r="AK26" s="39">
        <v>1650</v>
      </c>
      <c r="AL26" s="39">
        <v>1500</v>
      </c>
      <c r="AM26" s="39">
        <v>2000</v>
      </c>
      <c r="AN26" s="39">
        <v>3500</v>
      </c>
      <c r="AO26" s="1"/>
      <c r="AP26" s="1"/>
      <c r="AQ26" s="1"/>
      <c r="AR26" s="1"/>
      <c r="AS26" s="1"/>
    </row>
    <row r="27" spans="1:45" ht="18" customHeight="1" x14ac:dyDescent="0.3">
      <c r="A27" s="1">
        <v>2016</v>
      </c>
      <c r="B27" s="34"/>
      <c r="C27" s="38" t="s">
        <v>5185</v>
      </c>
      <c r="D27" s="34" t="s">
        <v>21</v>
      </c>
      <c r="E27" s="35">
        <f>IFERROR(MIN(SEN_Bidders),0)</f>
        <v>7</v>
      </c>
      <c r="F27" s="35">
        <f>IFERROR(MAX(SEN_Bidders),0)</f>
        <v>54.78</v>
      </c>
      <c r="G27" s="35">
        <f>IFERROR(AVERAGE(SEN_Bidders),0)</f>
        <v>25.697777777777777</v>
      </c>
      <c r="H27" s="39" t="str">
        <f>tbl_SEN[[#This Row],[Item '#]]&amp;"     "&amp;tbl_SEN[[#This Row],[Description]]&amp;"     ("&amp;tbl_SEN[[#This Row],[Unit]]&amp;")"</f>
        <v xml:space="preserve">     Gravel Drives     (SY)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>
        <v>20</v>
      </c>
      <c r="AG27" s="39">
        <v>45</v>
      </c>
      <c r="AH27" s="39">
        <v>20</v>
      </c>
      <c r="AI27" s="39">
        <v>21</v>
      </c>
      <c r="AJ27" s="39">
        <v>28</v>
      </c>
      <c r="AK27" s="39">
        <v>7</v>
      </c>
      <c r="AL27" s="39">
        <v>54.78</v>
      </c>
      <c r="AM27" s="39">
        <v>17</v>
      </c>
      <c r="AN27" s="39">
        <v>18.5</v>
      </c>
      <c r="AO27" s="1"/>
      <c r="AP27" s="1"/>
      <c r="AQ27" s="1"/>
      <c r="AR27" s="1"/>
      <c r="AS27" s="1"/>
    </row>
    <row r="28" spans="1:45" ht="18" customHeight="1" x14ac:dyDescent="0.3">
      <c r="A28" s="1">
        <v>2016</v>
      </c>
      <c r="B28" s="34"/>
      <c r="C28" s="38" t="s">
        <v>5186</v>
      </c>
      <c r="D28" s="34" t="s">
        <v>9</v>
      </c>
      <c r="E28" s="35">
        <f>IFERROR(MIN(SEN_Bidders),0)</f>
        <v>4000</v>
      </c>
      <c r="F28" s="35">
        <f>IFERROR(MAX(SEN_Bidders),0)</f>
        <v>21050</v>
      </c>
      <c r="G28" s="35">
        <f>IFERROR(AVERAGE(SEN_Bidders),0)</f>
        <v>10588.633333333333</v>
      </c>
      <c r="H28" s="39" t="str">
        <f>tbl_SEN[[#This Row],[Item '#]]&amp;"     "&amp;tbl_SEN[[#This Row],[Description]]&amp;"     ("&amp;tbl_SEN[[#This Row],[Unit]]&amp;")"</f>
        <v xml:space="preserve">     Pump Station Abandonment     (LS)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>
        <v>4000</v>
      </c>
      <c r="AG28" s="39">
        <v>12100</v>
      </c>
      <c r="AH28" s="39">
        <v>7500</v>
      </c>
      <c r="AI28" s="39">
        <v>4120</v>
      </c>
      <c r="AJ28" s="39">
        <v>7850</v>
      </c>
      <c r="AK28" s="39">
        <v>7800</v>
      </c>
      <c r="AL28" s="39">
        <v>11877.7</v>
      </c>
      <c r="AM28" s="39">
        <v>19000</v>
      </c>
      <c r="AN28" s="39">
        <v>21050</v>
      </c>
      <c r="AO28" s="1"/>
      <c r="AP28" s="1"/>
      <c r="AQ28" s="1"/>
      <c r="AR28" s="1"/>
      <c r="AS28" s="1"/>
    </row>
    <row r="29" spans="1:45" ht="18" customHeight="1" x14ac:dyDescent="0.3">
      <c r="A29" s="1">
        <v>2016</v>
      </c>
      <c r="B29" s="34"/>
      <c r="C29" s="38" t="s">
        <v>5187</v>
      </c>
      <c r="D29" s="34" t="s">
        <v>9</v>
      </c>
      <c r="E29" s="35">
        <f>IFERROR(MIN(SEN_Bidders),0)</f>
        <v>20000</v>
      </c>
      <c r="F29" s="35">
        <f>IFERROR(MAX(SEN_Bidders),0)</f>
        <v>122942.8</v>
      </c>
      <c r="G29" s="35">
        <f>IFERROR(AVERAGE(SEN_Bidders),0)</f>
        <v>72413.088888888888</v>
      </c>
      <c r="H29" s="39" t="str">
        <f>tbl_SEN[[#This Row],[Item '#]]&amp;"     "&amp;tbl_SEN[[#This Row],[Description]]&amp;"     ("&amp;tbl_SEN[[#This Row],[Unit]]&amp;")"</f>
        <v xml:space="preserve">     Electric Service to Site with Rotory Phase Converter System     (LS)</v>
      </c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>
        <v>78315</v>
      </c>
      <c r="AG29" s="39">
        <v>80875</v>
      </c>
      <c r="AH29" s="39">
        <v>58000</v>
      </c>
      <c r="AI29" s="39">
        <v>80665</v>
      </c>
      <c r="AJ29" s="39">
        <v>60320</v>
      </c>
      <c r="AK29" s="39">
        <v>44600</v>
      </c>
      <c r="AL29" s="39">
        <v>122942.8</v>
      </c>
      <c r="AM29" s="39">
        <v>106000</v>
      </c>
      <c r="AN29" s="39">
        <v>20000</v>
      </c>
      <c r="AO29" s="1"/>
      <c r="AP29" s="1"/>
      <c r="AQ29" s="1"/>
      <c r="AR29" s="1"/>
      <c r="AS29" s="1"/>
    </row>
    <row r="30" spans="1:45" ht="18" customHeight="1" x14ac:dyDescent="0.3">
      <c r="A30" s="1">
        <v>2016</v>
      </c>
      <c r="B30" s="34">
        <v>611</v>
      </c>
      <c r="C30" s="38" t="s">
        <v>5188</v>
      </c>
      <c r="D30" s="34" t="s">
        <v>12</v>
      </c>
      <c r="E30" s="35">
        <f>IFERROR(MIN(SEN_Bidders),0)</f>
        <v>50</v>
      </c>
      <c r="F30" s="35">
        <f>IFERROR(MAX(SEN_Bidders),0)</f>
        <v>303.8</v>
      </c>
      <c r="G30" s="35">
        <f>IFERROR(AVERAGE(SEN_Bidders),0)</f>
        <v>126.60555555555554</v>
      </c>
      <c r="H30" s="39" t="str">
        <f>tbl_SEN[[#This Row],[Item '#]]&amp;"     "&amp;tbl_SEN[[#This Row],[Description]]&amp;"     ("&amp;tbl_SEN[[#This Row],[Unit]]&amp;")"</f>
        <v>611     8" Sanitary Sewer     (LF)</v>
      </c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>
        <v>90</v>
      </c>
      <c r="AG30" s="39">
        <v>95</v>
      </c>
      <c r="AH30" s="39">
        <v>150</v>
      </c>
      <c r="AI30" s="39">
        <v>93</v>
      </c>
      <c r="AJ30" s="39">
        <v>50</v>
      </c>
      <c r="AK30" s="39">
        <v>303.8</v>
      </c>
      <c r="AL30" s="39">
        <v>74.150000000000006</v>
      </c>
      <c r="AM30" s="39">
        <v>105</v>
      </c>
      <c r="AN30" s="39">
        <v>178.5</v>
      </c>
      <c r="AO30" s="1"/>
      <c r="AP30" s="1"/>
      <c r="AQ30" s="1"/>
      <c r="AR30" s="1"/>
      <c r="AS30" s="1"/>
    </row>
    <row r="31" spans="1:45" ht="18" customHeight="1" x14ac:dyDescent="0.3">
      <c r="A31" s="1">
        <v>2016</v>
      </c>
      <c r="B31" s="34">
        <v>611</v>
      </c>
      <c r="C31" s="38" t="s">
        <v>5189</v>
      </c>
      <c r="D31" s="34" t="s">
        <v>59</v>
      </c>
      <c r="E31" s="35">
        <f>IFERROR(MIN(SEN_Bidders),0)</f>
        <v>2700</v>
      </c>
      <c r="F31" s="35">
        <f>IFERROR(MAX(SEN_Bidders),0)</f>
        <v>7983.79</v>
      </c>
      <c r="G31" s="35">
        <f>IFERROR(AVERAGE(SEN_Bidders),0)</f>
        <v>4721.4211111111108</v>
      </c>
      <c r="H31" s="39" t="str">
        <f>tbl_SEN[[#This Row],[Item '#]]&amp;"     "&amp;tbl_SEN[[#This Row],[Description]]&amp;"     ("&amp;tbl_SEN[[#This Row],[Unit]]&amp;")"</f>
        <v>611     Sanitary Manhole     (EA)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>
        <v>3800</v>
      </c>
      <c r="AG31" s="39">
        <v>7000</v>
      </c>
      <c r="AH31" s="39">
        <v>5000</v>
      </c>
      <c r="AI31" s="39">
        <v>3914</v>
      </c>
      <c r="AJ31" s="39">
        <v>2700</v>
      </c>
      <c r="AK31" s="39">
        <v>4195</v>
      </c>
      <c r="AL31" s="39">
        <v>7983.79</v>
      </c>
      <c r="AM31" s="39">
        <v>4500</v>
      </c>
      <c r="AN31" s="39">
        <v>3400</v>
      </c>
      <c r="AO31" s="1"/>
      <c r="AP31" s="1"/>
      <c r="AQ31" s="1"/>
      <c r="AR31" s="1"/>
      <c r="AS31" s="1"/>
    </row>
    <row r="32" spans="1:45" ht="18" customHeight="1" x14ac:dyDescent="0.3">
      <c r="A32" s="1">
        <v>2016</v>
      </c>
      <c r="B32" s="34">
        <v>918</v>
      </c>
      <c r="C32" s="38" t="s">
        <v>5190</v>
      </c>
      <c r="D32" s="34" t="s">
        <v>59</v>
      </c>
      <c r="E32" s="35">
        <f>IFERROR(MIN(SEN_Bidders),0)</f>
        <v>400</v>
      </c>
      <c r="F32" s="35">
        <f>IFERROR(MAX(SEN_Bidders),0)</f>
        <v>3400</v>
      </c>
      <c r="G32" s="35">
        <f>IFERROR(AVERAGE(SEN_Bidders),0)</f>
        <v>1931.1133333333335</v>
      </c>
      <c r="H32" s="39" t="str">
        <f>tbl_SEN[[#This Row],[Item '#]]&amp;"     "&amp;tbl_SEN[[#This Row],[Description]]&amp;"     ("&amp;tbl_SEN[[#This Row],[Unit]]&amp;")"</f>
        <v>918     Sanitary Lateral Reconnection     (EA)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>
        <v>1200</v>
      </c>
      <c r="AG32" s="39">
        <v>3000</v>
      </c>
      <c r="AH32" s="39">
        <v>2000</v>
      </c>
      <c r="AI32" s="39">
        <v>1250</v>
      </c>
      <c r="AJ32" s="39">
        <v>400</v>
      </c>
      <c r="AK32" s="39">
        <v>2560</v>
      </c>
      <c r="AL32" s="39">
        <v>1170.02</v>
      </c>
      <c r="AM32" s="39">
        <v>2400</v>
      </c>
      <c r="AN32" s="39">
        <v>3400</v>
      </c>
      <c r="AO32" s="1"/>
      <c r="AP32" s="1"/>
      <c r="AQ32" s="1"/>
      <c r="AR32" s="1"/>
      <c r="AS32" s="1"/>
    </row>
    <row r="33" spans="1:45" ht="18" customHeight="1" x14ac:dyDescent="0.3">
      <c r="A33" s="1">
        <v>2016</v>
      </c>
      <c r="B33" s="34"/>
      <c r="C33" s="38" t="s">
        <v>5191</v>
      </c>
      <c r="D33" s="34" t="s">
        <v>9</v>
      </c>
      <c r="E33" s="35">
        <f>IFERROR(MIN(SEN_Bidders),0)</f>
        <v>40000</v>
      </c>
      <c r="F33" s="35">
        <f>IFERROR(MAX(SEN_Bidders),0)</f>
        <v>78300</v>
      </c>
      <c r="G33" s="35">
        <f>IFERROR(AVERAGE(SEN_Bidders),0)</f>
        <v>59174.222222222219</v>
      </c>
      <c r="H33" s="39" t="str">
        <f>tbl_SEN[[#This Row],[Item '#]]&amp;"     "&amp;tbl_SEN[[#This Row],[Description]]&amp;"     ("&amp;tbl_SEN[[#This Row],[Unit]]&amp;")"</f>
        <v xml:space="preserve">     Stand-by generator and automatic transfer switch     (LS)</v>
      </c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>
        <v>58973</v>
      </c>
      <c r="AG33" s="39">
        <v>52000</v>
      </c>
      <c r="AH33" s="39">
        <v>40000</v>
      </c>
      <c r="AI33" s="39">
        <v>60770</v>
      </c>
      <c r="AJ33" s="39">
        <v>42815</v>
      </c>
      <c r="AK33" s="39">
        <v>62500</v>
      </c>
      <c r="AL33" s="39">
        <v>78300</v>
      </c>
      <c r="AM33" s="39">
        <v>70000</v>
      </c>
      <c r="AN33" s="39">
        <v>67210</v>
      </c>
      <c r="AO33" s="1"/>
      <c r="AP33" s="1"/>
      <c r="AQ33" s="1"/>
      <c r="AR33" s="1"/>
      <c r="AS33" s="1"/>
    </row>
    <row r="34" spans="1:45" ht="18" customHeight="1" x14ac:dyDescent="0.3">
      <c r="A34" s="1">
        <v>2016</v>
      </c>
      <c r="B34" s="34">
        <v>680</v>
      </c>
      <c r="C34" s="38" t="s">
        <v>5192</v>
      </c>
      <c r="D34" s="34" t="s">
        <v>12</v>
      </c>
      <c r="E34" s="35">
        <f>IFERROR(MIN(SEN_Bidders),0)</f>
        <v>25</v>
      </c>
      <c r="F34" s="35">
        <f>IFERROR(MAX(SEN_Bidders),0)</f>
        <v>57.25</v>
      </c>
      <c r="G34" s="35">
        <f>IFERROR(AVERAGE(SEN_Bidders),0)</f>
        <v>37.918888888888887</v>
      </c>
      <c r="H34" s="39" t="str">
        <f>tbl_SEN[[#This Row],[Item '#]]&amp;"     "&amp;tbl_SEN[[#This Row],[Description]]&amp;"     ("&amp;tbl_SEN[[#This Row],[Unit]]&amp;")"</f>
        <v>680     6" Forcemain (drilled)     (LF)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>
        <v>31.52</v>
      </c>
      <c r="AG34" s="39">
        <v>25</v>
      </c>
      <c r="AH34" s="39">
        <v>35</v>
      </c>
      <c r="AI34" s="39">
        <v>30</v>
      </c>
      <c r="AJ34" s="39">
        <v>49.5</v>
      </c>
      <c r="AK34" s="39">
        <v>35.799999999999997</v>
      </c>
      <c r="AL34" s="39">
        <v>32.200000000000003</v>
      </c>
      <c r="AM34" s="39">
        <v>45</v>
      </c>
      <c r="AN34" s="39">
        <v>57.25</v>
      </c>
      <c r="AO34" s="1"/>
      <c r="AP34" s="1"/>
      <c r="AQ34" s="1"/>
      <c r="AR34" s="1"/>
      <c r="AS34" s="1"/>
    </row>
    <row r="35" spans="1:45" ht="18" customHeight="1" x14ac:dyDescent="0.3">
      <c r="A35" s="1">
        <v>2016</v>
      </c>
      <c r="B35" s="34">
        <v>680</v>
      </c>
      <c r="C35" s="38" t="s">
        <v>5193</v>
      </c>
      <c r="D35" s="34" t="s">
        <v>12</v>
      </c>
      <c r="E35" s="35">
        <f>IFERROR(MIN(SEN_Bidders),0)</f>
        <v>10</v>
      </c>
      <c r="F35" s="35">
        <f>IFERROR(MAX(SEN_Bidders),0)</f>
        <v>68.599999999999994</v>
      </c>
      <c r="G35" s="35">
        <f>IFERROR(AVERAGE(SEN_Bidders),0)</f>
        <v>31.112222222222222</v>
      </c>
      <c r="H35" s="39" t="str">
        <f>tbl_SEN[[#This Row],[Item '#]]&amp;"     "&amp;tbl_SEN[[#This Row],[Description]]&amp;"     ("&amp;tbl_SEN[[#This Row],[Unit]]&amp;")"</f>
        <v>680     6" Forcemain (in casing)     (LF)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>
        <v>10.51</v>
      </c>
      <c r="AG35" s="39">
        <v>22</v>
      </c>
      <c r="AH35" s="39">
        <v>35</v>
      </c>
      <c r="AI35" s="39">
        <v>10</v>
      </c>
      <c r="AJ35" s="39">
        <v>30</v>
      </c>
      <c r="AK35" s="39">
        <v>33</v>
      </c>
      <c r="AL35" s="39">
        <v>35.9</v>
      </c>
      <c r="AM35" s="39">
        <v>35</v>
      </c>
      <c r="AN35" s="39">
        <v>68.599999999999994</v>
      </c>
      <c r="AO35" s="1"/>
      <c r="AP35" s="1"/>
      <c r="AQ35" s="1"/>
      <c r="AR35" s="1"/>
      <c r="AS35" s="1"/>
    </row>
    <row r="36" spans="1:45" ht="18" customHeight="1" x14ac:dyDescent="0.3">
      <c r="A36" s="1">
        <v>2016</v>
      </c>
      <c r="B36" s="34"/>
      <c r="C36" s="38" t="s">
        <v>5194</v>
      </c>
      <c r="D36" s="34" t="s">
        <v>12</v>
      </c>
      <c r="E36" s="35">
        <f>IFERROR(MIN(SEN_Bidders),0)</f>
        <v>25</v>
      </c>
      <c r="F36" s="35">
        <f>IFERROR(MAX(SEN_Bidders),0)</f>
        <v>108.8</v>
      </c>
      <c r="G36" s="35">
        <f>IFERROR(AVERAGE(SEN_Bidders),0)</f>
        <v>69.012222222222206</v>
      </c>
      <c r="H36" s="39" t="str">
        <f>tbl_SEN[[#This Row],[Item '#]]&amp;"     "&amp;tbl_SEN[[#This Row],[Description]]&amp;"     ("&amp;tbl_SEN[[#This Row],[Unit]]&amp;")"</f>
        <v xml:space="preserve">     12" Casing Pipe     (LF)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>
        <v>63.04</v>
      </c>
      <c r="AG36" s="39">
        <v>25</v>
      </c>
      <c r="AH36" s="39">
        <v>90</v>
      </c>
      <c r="AI36" s="39">
        <v>60</v>
      </c>
      <c r="AJ36" s="39">
        <v>70</v>
      </c>
      <c r="AK36" s="39">
        <v>66</v>
      </c>
      <c r="AL36" s="39">
        <v>63.27</v>
      </c>
      <c r="AM36" s="39">
        <v>75</v>
      </c>
      <c r="AN36" s="39">
        <v>108.8</v>
      </c>
      <c r="AO36" s="1"/>
      <c r="AP36" s="1"/>
      <c r="AQ36" s="1"/>
      <c r="AR36" s="1"/>
      <c r="AS36" s="1"/>
    </row>
    <row r="37" spans="1:45" ht="18" customHeight="1" x14ac:dyDescent="0.3">
      <c r="A37" s="1">
        <v>2016</v>
      </c>
      <c r="B37" s="34">
        <v>706</v>
      </c>
      <c r="C37" s="38" t="s">
        <v>5195</v>
      </c>
      <c r="D37" s="34" t="s">
        <v>9</v>
      </c>
      <c r="E37" s="35">
        <f>IFERROR(MIN(SEN_Bidders),0)</f>
        <v>250</v>
      </c>
      <c r="F37" s="35">
        <f>IFERROR(MAX(SEN_Bidders),0)</f>
        <v>41405</v>
      </c>
      <c r="G37" s="35">
        <f>IFERROR(AVERAGE(SEN_Bidders),0)</f>
        <v>6201.1133333333337</v>
      </c>
      <c r="H37" s="39" t="str">
        <f>tbl_SEN[[#This Row],[Item '#]]&amp;"     "&amp;tbl_SEN[[#This Row],[Description]]&amp;"     ("&amp;tbl_SEN[[#This Row],[Unit]]&amp;")"</f>
        <v>706     Ductile Iron Fittings     (LS)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>
        <v>522.08000000000004</v>
      </c>
      <c r="AG37" s="39">
        <v>41405</v>
      </c>
      <c r="AH37" s="39">
        <v>250</v>
      </c>
      <c r="AI37" s="39">
        <v>500</v>
      </c>
      <c r="AJ37" s="39">
        <v>4500</v>
      </c>
      <c r="AK37" s="39">
        <v>550</v>
      </c>
      <c r="AL37" s="39">
        <v>582.94000000000005</v>
      </c>
      <c r="AM37" s="39">
        <v>5000</v>
      </c>
      <c r="AN37" s="39">
        <v>2500</v>
      </c>
      <c r="AO37" s="1"/>
      <c r="AP37" s="1"/>
      <c r="AQ37" s="1"/>
      <c r="AR37" s="1"/>
      <c r="AS37" s="1"/>
    </row>
    <row r="38" spans="1:45" ht="18" customHeight="1" x14ac:dyDescent="0.3">
      <c r="A38" s="1">
        <v>2016</v>
      </c>
      <c r="B38" s="34"/>
      <c r="C38" s="38" t="s">
        <v>5196</v>
      </c>
      <c r="D38" s="34" t="s">
        <v>59</v>
      </c>
      <c r="E38" s="35">
        <f>IFERROR(MIN(SEN_Bidders),0)</f>
        <v>7500</v>
      </c>
      <c r="F38" s="35">
        <f>IFERROR(MAX(SEN_Bidders),0)</f>
        <v>13970</v>
      </c>
      <c r="G38" s="35">
        <f>IFERROR(AVERAGE(SEN_Bidders),0)</f>
        <v>10535.165555555555</v>
      </c>
      <c r="H38" s="39" t="str">
        <f>tbl_SEN[[#This Row],[Item '#]]&amp;"     "&amp;tbl_SEN[[#This Row],[Description]]&amp;"     ("&amp;tbl_SEN[[#This Row],[Unit]]&amp;")"</f>
        <v xml:space="preserve">     Combination Air Vacuum Release Valves     (EA)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>
        <v>8150</v>
      </c>
      <c r="AG38" s="39">
        <v>10000</v>
      </c>
      <c r="AH38" s="39">
        <v>9500</v>
      </c>
      <c r="AI38" s="39">
        <v>12700</v>
      </c>
      <c r="AJ38" s="39">
        <v>8956</v>
      </c>
      <c r="AK38" s="39">
        <v>13970</v>
      </c>
      <c r="AL38" s="39">
        <v>12181.49</v>
      </c>
      <c r="AM38" s="39">
        <v>7500</v>
      </c>
      <c r="AN38" s="39">
        <v>11859</v>
      </c>
      <c r="AO38" s="1"/>
      <c r="AP38" s="1"/>
      <c r="AQ38" s="1"/>
      <c r="AR38" s="1"/>
      <c r="AS38" s="1"/>
    </row>
    <row r="39" spans="1:45" ht="18" customHeight="1" x14ac:dyDescent="0.3">
      <c r="A39" s="1">
        <v>2016</v>
      </c>
      <c r="B39" s="34">
        <v>638</v>
      </c>
      <c r="C39" s="38" t="s">
        <v>5197</v>
      </c>
      <c r="D39" s="34" t="s">
        <v>59</v>
      </c>
      <c r="E39" s="35">
        <f>IFERROR(MIN(SEN_Bidders),0)</f>
        <v>100</v>
      </c>
      <c r="F39" s="35">
        <f>IFERROR(MAX(SEN_Bidders),0)</f>
        <v>1006.53</v>
      </c>
      <c r="G39" s="35">
        <f>IFERROR(AVERAGE(SEN_Bidders),0)</f>
        <v>634.10222222222228</v>
      </c>
      <c r="H39" s="39" t="str">
        <f>tbl_SEN[[#This Row],[Item '#]]&amp;"     "&amp;tbl_SEN[[#This Row],[Description]]&amp;"     ("&amp;tbl_SEN[[#This Row],[Unit]]&amp;")"</f>
        <v>638     Water Service Repair     (EA)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>
        <v>1006.53</v>
      </c>
      <c r="AG39" s="39">
        <v>100</v>
      </c>
      <c r="AH39" s="39">
        <v>500</v>
      </c>
      <c r="AI39" s="39">
        <v>900</v>
      </c>
      <c r="AJ39" s="39">
        <v>425</v>
      </c>
      <c r="AK39" s="39">
        <v>990</v>
      </c>
      <c r="AL39" s="39">
        <v>935.39</v>
      </c>
      <c r="AM39" s="39">
        <v>250</v>
      </c>
      <c r="AN39" s="39">
        <v>600</v>
      </c>
      <c r="AO39" s="1"/>
      <c r="AP39" s="1"/>
      <c r="AQ39" s="1"/>
      <c r="AR39" s="1"/>
      <c r="AS39" s="1"/>
    </row>
    <row r="40" spans="1:45" ht="18" customHeight="1" x14ac:dyDescent="0.3">
      <c r="A40" s="1">
        <v>2016</v>
      </c>
      <c r="B40" s="34">
        <v>918</v>
      </c>
      <c r="C40" s="38" t="s">
        <v>5198</v>
      </c>
      <c r="D40" s="34" t="s">
        <v>59</v>
      </c>
      <c r="E40" s="35">
        <f>IFERROR(MIN(SEN_Bidders),0)</f>
        <v>100</v>
      </c>
      <c r="F40" s="35">
        <f>IFERROR(MAX(SEN_Bidders),0)</f>
        <v>1870</v>
      </c>
      <c r="G40" s="35">
        <f>IFERROR(AVERAGE(SEN_Bidders),0)</f>
        <v>981.19444444444446</v>
      </c>
      <c r="H40" s="39" t="str">
        <f>tbl_SEN[[#This Row],[Item '#]]&amp;"     "&amp;tbl_SEN[[#This Row],[Description]]&amp;"     ("&amp;tbl_SEN[[#This Row],[Unit]]&amp;")"</f>
        <v>918     Sanitary Lateral Repair     (EA)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>
        <v>1800</v>
      </c>
      <c r="AG40" s="39">
        <v>100</v>
      </c>
      <c r="AH40" s="39">
        <v>1000</v>
      </c>
      <c r="AI40" s="39">
        <v>1700</v>
      </c>
      <c r="AJ40" s="39">
        <v>475</v>
      </c>
      <c r="AK40" s="39">
        <v>1870</v>
      </c>
      <c r="AL40" s="39">
        <v>935.75</v>
      </c>
      <c r="AM40" s="39">
        <v>250</v>
      </c>
      <c r="AN40" s="39">
        <v>700</v>
      </c>
      <c r="AO40" s="1"/>
      <c r="AP40" s="1"/>
      <c r="AQ40" s="1"/>
      <c r="AR40" s="1"/>
      <c r="AS40" s="1"/>
    </row>
    <row r="41" spans="1:45" ht="18" customHeight="1" x14ac:dyDescent="0.3">
      <c r="A41" s="1">
        <v>2016</v>
      </c>
      <c r="B41" s="34">
        <v>253</v>
      </c>
      <c r="C41" s="38" t="s">
        <v>5199</v>
      </c>
      <c r="D41" s="34" t="s">
        <v>21</v>
      </c>
      <c r="E41" s="35">
        <f>IFERROR(MIN(SEN_Bidders),0)</f>
        <v>35</v>
      </c>
      <c r="F41" s="35">
        <f>IFERROR(MAX(SEN_Bidders),0)</f>
        <v>100</v>
      </c>
      <c r="G41" s="35">
        <f>IFERROR(AVERAGE(SEN_Bidders),0)</f>
        <v>67.351111111111109</v>
      </c>
      <c r="H41" s="39" t="str">
        <f>tbl_SEN[[#This Row],[Item '#]]&amp;"     "&amp;tbl_SEN[[#This Row],[Description]]&amp;"     ("&amp;tbl_SEN[[#This Row],[Unit]]&amp;")"</f>
        <v>253     Pavement Restoration     (SY)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>
        <v>54</v>
      </c>
      <c r="AG41" s="39">
        <v>75</v>
      </c>
      <c r="AH41" s="39">
        <v>100</v>
      </c>
      <c r="AI41" s="39">
        <v>55</v>
      </c>
      <c r="AJ41" s="39">
        <v>75</v>
      </c>
      <c r="AK41" s="39">
        <v>93.5</v>
      </c>
      <c r="AL41" s="39">
        <v>68.16</v>
      </c>
      <c r="AM41" s="39">
        <v>35</v>
      </c>
      <c r="AN41" s="39">
        <v>50.5</v>
      </c>
      <c r="AO41" s="1"/>
      <c r="AP41" s="1"/>
      <c r="AQ41" s="1"/>
      <c r="AR41" s="1"/>
      <c r="AS41" s="1"/>
    </row>
    <row r="42" spans="1:45" ht="18" customHeight="1" x14ac:dyDescent="0.3">
      <c r="A42" s="1">
        <v>2016</v>
      </c>
      <c r="B42" s="34">
        <v>659</v>
      </c>
      <c r="C42" s="38" t="s">
        <v>5200</v>
      </c>
      <c r="D42" s="34" t="s">
        <v>9</v>
      </c>
      <c r="E42" s="35">
        <f>IFERROR(MIN(SEN_Bidders),0)</f>
        <v>5500</v>
      </c>
      <c r="F42" s="35">
        <f>IFERROR(MAX(SEN_Bidders),0)</f>
        <v>46500</v>
      </c>
      <c r="G42" s="35">
        <f>IFERROR(AVERAGE(SEN_Bidders),0)</f>
        <v>16231.666666666666</v>
      </c>
      <c r="H42" s="39" t="str">
        <f>tbl_SEN[[#This Row],[Item '#]]&amp;"     "&amp;tbl_SEN[[#This Row],[Description]]&amp;"     ("&amp;tbl_SEN[[#This Row],[Unit]]&amp;")"</f>
        <v>659     Seeding/Mulching/Restoration     (LS)</v>
      </c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>
        <v>13000</v>
      </c>
      <c r="AG42" s="39">
        <v>13000</v>
      </c>
      <c r="AH42" s="39">
        <v>7500</v>
      </c>
      <c r="AI42" s="39">
        <v>13825</v>
      </c>
      <c r="AJ42" s="39">
        <v>5500</v>
      </c>
      <c r="AK42" s="39">
        <v>14300</v>
      </c>
      <c r="AL42" s="39">
        <v>22460</v>
      </c>
      <c r="AM42" s="39">
        <v>10000</v>
      </c>
      <c r="AN42" s="39">
        <v>46500</v>
      </c>
      <c r="AO42" s="1"/>
      <c r="AP42" s="1"/>
      <c r="AQ42" s="1"/>
      <c r="AR42" s="1"/>
      <c r="AS42" s="1"/>
    </row>
    <row r="43" spans="1:45" ht="18" customHeight="1" x14ac:dyDescent="0.3">
      <c r="A43" s="1">
        <v>2016</v>
      </c>
      <c r="B43" s="34">
        <v>201</v>
      </c>
      <c r="C43" s="38" t="s">
        <v>5201</v>
      </c>
      <c r="D43" s="34" t="s">
        <v>9</v>
      </c>
      <c r="E43" s="35">
        <f>IFERROR(MIN(SEN_Bidders),0)</f>
        <v>3300</v>
      </c>
      <c r="F43" s="35">
        <f>IFERROR(MAX(SEN_Bidders),0)</f>
        <v>20000</v>
      </c>
      <c r="G43" s="35">
        <f>IFERROR(AVERAGE(SEN_Bidders),0)</f>
        <v>7649.2000000000007</v>
      </c>
      <c r="H43" s="39" t="str">
        <f>tbl_SEN[[#This Row],[Item '#]]&amp;"     "&amp;tbl_SEN[[#This Row],[Description]]&amp;"     ("&amp;tbl_SEN[[#This Row],[Unit]]&amp;")"</f>
        <v>201     Clearing     (LS)</v>
      </c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>
        <v>3500</v>
      </c>
      <c r="AG43" s="39">
        <v>4500</v>
      </c>
      <c r="AH43" s="39">
        <v>20000</v>
      </c>
      <c r="AI43" s="39">
        <v>3825</v>
      </c>
      <c r="AJ43" s="39">
        <v>4500</v>
      </c>
      <c r="AK43" s="39">
        <v>3300</v>
      </c>
      <c r="AL43" s="39">
        <v>9217.7999999999993</v>
      </c>
      <c r="AM43" s="39">
        <v>10000</v>
      </c>
      <c r="AN43" s="39">
        <v>10000</v>
      </c>
      <c r="AO43" s="1"/>
      <c r="AP43" s="1"/>
      <c r="AQ43" s="1"/>
      <c r="AR43" s="1"/>
      <c r="AS43" s="1"/>
    </row>
    <row r="44" spans="1:45" ht="18" customHeight="1" x14ac:dyDescent="0.3">
      <c r="A44" s="1">
        <v>2016</v>
      </c>
      <c r="B44" s="34"/>
      <c r="C44" s="38" t="s">
        <v>5202</v>
      </c>
      <c r="D44" s="34" t="s">
        <v>9</v>
      </c>
      <c r="E44" s="35">
        <f>IFERROR(MIN(SEN_Bidders),0)</f>
        <v>6000</v>
      </c>
      <c r="F44" s="35">
        <f>IFERROR(MAX(SEN_Bidders),0)</f>
        <v>45000</v>
      </c>
      <c r="G44" s="35">
        <f>IFERROR(AVERAGE(SEN_Bidders),0)</f>
        <v>18344.444444444445</v>
      </c>
      <c r="H44" s="39" t="str">
        <f>tbl_SEN[[#This Row],[Item '#]]&amp;"     "&amp;tbl_SEN[[#This Row],[Description]]&amp;"     ("&amp;tbl_SEN[[#This Row],[Unit]]&amp;")"</f>
        <v xml:space="preserve">     Construction Layout     (LS)</v>
      </c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>
        <v>22000</v>
      </c>
      <c r="AG44" s="39">
        <v>6000</v>
      </c>
      <c r="AH44" s="39">
        <v>45000</v>
      </c>
      <c r="AI44" s="39">
        <v>20600</v>
      </c>
      <c r="AJ44" s="39">
        <v>15400</v>
      </c>
      <c r="AK44" s="39">
        <v>27600</v>
      </c>
      <c r="AL44" s="39">
        <v>9000</v>
      </c>
      <c r="AM44" s="39">
        <v>7500</v>
      </c>
      <c r="AN44" s="39">
        <v>12000</v>
      </c>
      <c r="AO44" s="1"/>
      <c r="AP44" s="1"/>
      <c r="AQ44" s="1"/>
      <c r="AR44" s="1"/>
      <c r="AS44" s="1"/>
    </row>
    <row r="45" spans="1:45" ht="18" customHeight="1" x14ac:dyDescent="0.3">
      <c r="A45" s="1">
        <v>2016</v>
      </c>
      <c r="B45" s="34">
        <v>671</v>
      </c>
      <c r="C45" s="38" t="s">
        <v>111</v>
      </c>
      <c r="D45" s="34" t="s">
        <v>9</v>
      </c>
      <c r="E45" s="35">
        <f>IFERROR(MIN(SEN_Bidders),0)</f>
        <v>2000</v>
      </c>
      <c r="F45" s="35">
        <f>IFERROR(MAX(SEN_Bidders),0)</f>
        <v>27000</v>
      </c>
      <c r="G45" s="35">
        <f>IFERROR(AVERAGE(SEN_Bidders),0)</f>
        <v>7786.1111111111113</v>
      </c>
      <c r="H45" s="39" t="str">
        <f>tbl_SEN[[#This Row],[Item '#]]&amp;"     "&amp;tbl_SEN[[#This Row],[Description]]&amp;"     ("&amp;tbl_SEN[[#This Row],[Unit]]&amp;")"</f>
        <v>671     Erosion Control     (LS)</v>
      </c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>
        <v>3600</v>
      </c>
      <c r="AG45" s="39">
        <v>2000</v>
      </c>
      <c r="AH45" s="39">
        <v>2135</v>
      </c>
      <c r="AI45" s="39">
        <v>4100</v>
      </c>
      <c r="AJ45" s="39">
        <v>6324</v>
      </c>
      <c r="AK45" s="39">
        <v>6700</v>
      </c>
      <c r="AL45" s="39">
        <v>8216</v>
      </c>
      <c r="AM45" s="39">
        <v>10000</v>
      </c>
      <c r="AN45" s="39">
        <v>27000</v>
      </c>
      <c r="AO45" s="1"/>
      <c r="AP45" s="1"/>
      <c r="AQ45" s="1"/>
      <c r="AR45" s="1"/>
      <c r="AS45" s="1"/>
    </row>
    <row r="46" spans="1:45" ht="18" customHeight="1" x14ac:dyDescent="0.3">
      <c r="A46" s="1">
        <v>2016</v>
      </c>
      <c r="B46" s="34">
        <v>614</v>
      </c>
      <c r="C46" s="38" t="s">
        <v>5042</v>
      </c>
      <c r="D46" s="34" t="s">
        <v>9</v>
      </c>
      <c r="E46" s="35">
        <f>IFERROR(MIN(SEN_Bidders),0)</f>
        <v>1000</v>
      </c>
      <c r="F46" s="35">
        <f>IFERROR(MAX(SEN_Bidders),0)</f>
        <v>30000</v>
      </c>
      <c r="G46" s="35">
        <f>IFERROR(AVERAGE(SEN_Bidders),0)</f>
        <v>8412.6666666666661</v>
      </c>
      <c r="H46" s="39" t="str">
        <f>tbl_SEN[[#This Row],[Item '#]]&amp;"     "&amp;tbl_SEN[[#This Row],[Description]]&amp;"     ("&amp;tbl_SEN[[#This Row],[Unit]]&amp;")"</f>
        <v>614     Maintenance of Traffic     (LS)</v>
      </c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>
        <v>2750</v>
      </c>
      <c r="AG46" s="39">
        <v>4500</v>
      </c>
      <c r="AH46" s="39">
        <v>1000</v>
      </c>
      <c r="AI46" s="39">
        <v>3530</v>
      </c>
      <c r="AJ46" s="39">
        <v>6500</v>
      </c>
      <c r="AK46" s="39">
        <v>5250</v>
      </c>
      <c r="AL46" s="39">
        <v>2184</v>
      </c>
      <c r="AM46" s="39">
        <v>20000</v>
      </c>
      <c r="AN46" s="39">
        <v>30000</v>
      </c>
      <c r="AO46" s="1"/>
      <c r="AP46" s="1"/>
      <c r="AQ46" s="1"/>
      <c r="AR46" s="1"/>
      <c r="AS46" s="1"/>
    </row>
    <row r="47" spans="1:45" ht="18" customHeight="1" x14ac:dyDescent="0.3">
      <c r="A47" s="1">
        <v>2017</v>
      </c>
      <c r="B47" s="1">
        <v>201</v>
      </c>
      <c r="C47" s="2" t="s">
        <v>5659</v>
      </c>
      <c r="D47" s="1" t="s">
        <v>201</v>
      </c>
      <c r="E47" s="3">
        <f>IFERROR(MIN(SEN_Bidders),0)</f>
        <v>3500</v>
      </c>
      <c r="F47" s="3">
        <f>IFERROR(MAX(SEN_Bidders),0)</f>
        <v>15000</v>
      </c>
      <c r="G47" s="3">
        <f>IFERROR(AVERAGE(SEN_Bidders),0)</f>
        <v>9500</v>
      </c>
      <c r="H47" s="40" t="str">
        <f>tbl_SEN[[#This Row],[Item '#]]&amp;"     "&amp;tbl_SEN[[#This Row],[Description]]&amp;"     ("&amp;tbl_SEN[[#This Row],[Unit]]&amp;")"</f>
        <v>201     GRUBBING GRADING LIMITS (TREE CLEARING BY OTHERS)     (ACRE)</v>
      </c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>
        <v>3500</v>
      </c>
      <c r="Y47" s="40">
        <v>10000</v>
      </c>
      <c r="Z47" s="40">
        <v>15000</v>
      </c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</row>
    <row r="48" spans="1:45" ht="18" customHeight="1" x14ac:dyDescent="0.3">
      <c r="A48" s="1">
        <v>2017</v>
      </c>
      <c r="B48" s="1">
        <v>202</v>
      </c>
      <c r="C48" s="2" t="s">
        <v>5660</v>
      </c>
      <c r="D48" s="1" t="s">
        <v>5661</v>
      </c>
      <c r="E48" s="3">
        <f>IFERROR(MIN(SEN_Bidders),0)</f>
        <v>2.25</v>
      </c>
      <c r="F48" s="3">
        <f>IFERROR(MAX(SEN_Bidders),0)</f>
        <v>12</v>
      </c>
      <c r="G48" s="3">
        <f>IFERROR(AVERAGE(SEN_Bidders),0)</f>
        <v>6.083333333333333</v>
      </c>
      <c r="H48" s="40" t="str">
        <f>tbl_SEN[[#This Row],[Item '#]]&amp;"     "&amp;tbl_SEN[[#This Row],[Description]]&amp;"     ("&amp;tbl_SEN[[#This Row],[Unit]]&amp;")"</f>
        <v>202     PAVEMENT REMOVED, ASPHALT WITH SAW CUTS     (SQ. YD.)</v>
      </c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>
        <v>2.25</v>
      </c>
      <c r="Y48" s="40">
        <v>4</v>
      </c>
      <c r="Z48" s="40">
        <v>12</v>
      </c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</row>
    <row r="49" spans="1:40" ht="18" customHeight="1" x14ac:dyDescent="0.3">
      <c r="A49" s="1">
        <v>2017</v>
      </c>
      <c r="B49" s="1">
        <v>202</v>
      </c>
      <c r="C49" s="2" t="s">
        <v>5662</v>
      </c>
      <c r="D49" s="1" t="s">
        <v>5661</v>
      </c>
      <c r="E49" s="3">
        <f>IFERROR(MIN(SEN_Bidders),0)</f>
        <v>14.75</v>
      </c>
      <c r="F49" s="3">
        <f>IFERROR(MAX(SEN_Bidders),0)</f>
        <v>33</v>
      </c>
      <c r="G49" s="3">
        <f>IFERROR(AVERAGE(SEN_Bidders),0)</f>
        <v>23.916666666666668</v>
      </c>
      <c r="H49" s="40" t="str">
        <f>tbl_SEN[[#This Row],[Item '#]]&amp;"     "&amp;tbl_SEN[[#This Row],[Description]]&amp;"     ("&amp;tbl_SEN[[#This Row],[Unit]]&amp;")"</f>
        <v>202     PAVEMENT MILLED, ASPHALT     (SQ. YD.)</v>
      </c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>
        <v>14.75</v>
      </c>
      <c r="Y49" s="40">
        <v>24</v>
      </c>
      <c r="Z49" s="40">
        <v>33</v>
      </c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</row>
    <row r="50" spans="1:40" ht="18" customHeight="1" x14ac:dyDescent="0.3">
      <c r="A50" s="1">
        <v>2017</v>
      </c>
      <c r="B50" s="1">
        <v>202</v>
      </c>
      <c r="C50" s="2" t="s">
        <v>5663</v>
      </c>
      <c r="D50" s="1" t="s">
        <v>5661</v>
      </c>
      <c r="E50" s="3">
        <f>IFERROR(MIN(SEN_Bidders),0)</f>
        <v>1</v>
      </c>
      <c r="F50" s="3">
        <f>IFERROR(MAX(SEN_Bidders),0)</f>
        <v>5</v>
      </c>
      <c r="G50" s="3">
        <f>IFERROR(AVERAGE(SEN_Bidders),0)</f>
        <v>2.8333333333333335</v>
      </c>
      <c r="H50" s="40" t="str">
        <f>tbl_SEN[[#This Row],[Item '#]]&amp;"     "&amp;tbl_SEN[[#This Row],[Description]]&amp;"     ("&amp;tbl_SEN[[#This Row],[Unit]]&amp;")"</f>
        <v>202     REMOVAL MISC.: AGGREGATE DRIVE REMOVED     (SQ. YD.)</v>
      </c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>
        <v>2.5</v>
      </c>
      <c r="Y50" s="40">
        <v>5</v>
      </c>
      <c r="Z50" s="40">
        <v>1</v>
      </c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</row>
    <row r="51" spans="1:40" ht="18" customHeight="1" x14ac:dyDescent="0.3">
      <c r="A51" s="1">
        <v>2017</v>
      </c>
      <c r="B51" s="1">
        <v>203</v>
      </c>
      <c r="C51" s="2" t="s">
        <v>5664</v>
      </c>
      <c r="D51" s="1" t="s">
        <v>5665</v>
      </c>
      <c r="E51" s="3">
        <f>IFERROR(MIN(SEN_Bidders),0)</f>
        <v>900</v>
      </c>
      <c r="F51" s="3">
        <f>IFERROR(MAX(SEN_Bidders),0)</f>
        <v>9000</v>
      </c>
      <c r="G51" s="3">
        <f>IFERROR(AVERAGE(SEN_Bidders),0)</f>
        <v>4133.333333333333</v>
      </c>
      <c r="H51" s="40" t="str">
        <f>tbl_SEN[[#This Row],[Item '#]]&amp;"     "&amp;tbl_SEN[[#This Row],[Description]]&amp;"     ("&amp;tbl_SEN[[#This Row],[Unit]]&amp;")"</f>
        <v>203     REMOVAL MISC.: EXISTING RESTROOM BUILDING REMOVED COMPLETE &amp; ABATED     (EACH)</v>
      </c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>
        <v>900</v>
      </c>
      <c r="Y51" s="40">
        <v>2500</v>
      </c>
      <c r="Z51" s="40">
        <v>9000</v>
      </c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</row>
    <row r="52" spans="1:40" ht="18" customHeight="1" x14ac:dyDescent="0.3">
      <c r="A52" s="1">
        <v>2017</v>
      </c>
      <c r="B52" s="1">
        <v>202</v>
      </c>
      <c r="C52" s="2" t="s">
        <v>5666</v>
      </c>
      <c r="D52" s="1" t="s">
        <v>5667</v>
      </c>
      <c r="E52" s="3">
        <f>IFERROR(MIN(SEN_Bidders),0)</f>
        <v>5</v>
      </c>
      <c r="F52" s="3">
        <f>IFERROR(MAX(SEN_Bidders),0)</f>
        <v>25</v>
      </c>
      <c r="G52" s="3">
        <f>IFERROR(AVERAGE(SEN_Bidders),0)</f>
        <v>12.666666666666666</v>
      </c>
      <c r="H52" s="40" t="str">
        <f>tbl_SEN[[#This Row],[Item '#]]&amp;"     "&amp;tbl_SEN[[#This Row],[Description]]&amp;"     ("&amp;tbl_SEN[[#This Row],[Unit]]&amp;")"</f>
        <v>202     STORM AND SANITARY SEWER PIPE REMOVED (24" AND UNDER)     (L.F.)</v>
      </c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>
        <v>25</v>
      </c>
      <c r="Y52" s="40">
        <v>8</v>
      </c>
      <c r="Z52" s="40">
        <v>5</v>
      </c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</row>
    <row r="53" spans="1:40" ht="18" customHeight="1" x14ac:dyDescent="0.3">
      <c r="A53" s="1">
        <v>2017</v>
      </c>
      <c r="B53" s="1">
        <v>202</v>
      </c>
      <c r="C53" s="2" t="s">
        <v>5668</v>
      </c>
      <c r="D53" s="1" t="s">
        <v>5667</v>
      </c>
      <c r="E53" s="3">
        <f>IFERROR(MIN(SEN_Bidders),0)</f>
        <v>8</v>
      </c>
      <c r="F53" s="3">
        <f>IFERROR(MAX(SEN_Bidders),0)</f>
        <v>30</v>
      </c>
      <c r="G53" s="3">
        <f>IFERROR(AVERAGE(SEN_Bidders),0)</f>
        <v>16</v>
      </c>
      <c r="H53" s="40" t="str">
        <f>tbl_SEN[[#This Row],[Item '#]]&amp;"     "&amp;tbl_SEN[[#This Row],[Description]]&amp;"     ("&amp;tbl_SEN[[#This Row],[Unit]]&amp;")"</f>
        <v>202     STORM AND SANITARY SEWER PIPE REMOVED (27" AND OVER)     (L.F.)</v>
      </c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>
        <v>30</v>
      </c>
      <c r="Y53" s="40">
        <v>8</v>
      </c>
      <c r="Z53" s="40">
        <v>10</v>
      </c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</row>
    <row r="54" spans="1:40" ht="18" customHeight="1" x14ac:dyDescent="0.3">
      <c r="A54" s="1">
        <v>2017</v>
      </c>
      <c r="B54" s="1">
        <v>202</v>
      </c>
      <c r="C54" s="2" t="s">
        <v>5669</v>
      </c>
      <c r="D54" s="1" t="s">
        <v>5665</v>
      </c>
      <c r="E54" s="3">
        <f>IFERROR(MIN(SEN_Bidders),0)</f>
        <v>100</v>
      </c>
      <c r="F54" s="3">
        <f>IFERROR(MAX(SEN_Bidders),0)</f>
        <v>250</v>
      </c>
      <c r="G54" s="3">
        <f>IFERROR(AVERAGE(SEN_Bidders),0)</f>
        <v>196.66666666666666</v>
      </c>
      <c r="H54" s="40" t="str">
        <f>tbl_SEN[[#This Row],[Item '#]]&amp;"     "&amp;tbl_SEN[[#This Row],[Description]]&amp;"     ("&amp;tbl_SEN[[#This Row],[Unit]]&amp;")"</f>
        <v>202     DRAINAGE STRUCTURES REMOVED (CATCH BASIN, ENDWALLS,ETC)     (EACH)</v>
      </c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>
        <v>250</v>
      </c>
      <c r="Y54" s="40">
        <v>240</v>
      </c>
      <c r="Z54" s="40">
        <v>100</v>
      </c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</row>
    <row r="55" spans="1:40" ht="18" customHeight="1" x14ac:dyDescent="0.3">
      <c r="A55" s="1">
        <v>2017</v>
      </c>
      <c r="B55" s="1">
        <v>202</v>
      </c>
      <c r="C55" s="2" t="s">
        <v>5670</v>
      </c>
      <c r="D55" s="1" t="s">
        <v>5667</v>
      </c>
      <c r="E55" s="3">
        <f>IFERROR(MIN(SEN_Bidders),0)</f>
        <v>2</v>
      </c>
      <c r="F55" s="3">
        <f>IFERROR(MAX(SEN_Bidders),0)</f>
        <v>5</v>
      </c>
      <c r="G55" s="3">
        <f>IFERROR(AVERAGE(SEN_Bidders),0)</f>
        <v>3.3333333333333335</v>
      </c>
      <c r="H55" s="40" t="str">
        <f>tbl_SEN[[#This Row],[Item '#]]&amp;"     "&amp;tbl_SEN[[#This Row],[Description]]&amp;"     ("&amp;tbl_SEN[[#This Row],[Unit]]&amp;")"</f>
        <v>202     SERVICE WATERLINE REMOVED (INCL.VALVES, YARD HYD's, ETC.)      (L.F.)</v>
      </c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>
        <v>5</v>
      </c>
      <c r="Y55" s="40">
        <v>3</v>
      </c>
      <c r="Z55" s="40">
        <v>2</v>
      </c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</row>
    <row r="56" spans="1:40" ht="18" customHeight="1" x14ac:dyDescent="0.3">
      <c r="A56" s="1">
        <v>2017</v>
      </c>
      <c r="B56" s="1">
        <v>202</v>
      </c>
      <c r="C56" s="2" t="s">
        <v>5671</v>
      </c>
      <c r="D56" s="1" t="s">
        <v>5667</v>
      </c>
      <c r="E56" s="3">
        <f>IFERROR(MIN(SEN_Bidders),0)</f>
        <v>5</v>
      </c>
      <c r="F56" s="3">
        <f>IFERROR(MAX(SEN_Bidders),0)</f>
        <v>25</v>
      </c>
      <c r="G56" s="3">
        <f>IFERROR(AVERAGE(SEN_Bidders),0)</f>
        <v>14.666666666666666</v>
      </c>
      <c r="H56" s="40" t="str">
        <f>tbl_SEN[[#This Row],[Item '#]]&amp;"     "&amp;tbl_SEN[[#This Row],[Description]]&amp;"     ("&amp;tbl_SEN[[#This Row],[Unit]]&amp;")"</f>
        <v>202     8" GUERNSEY COUNTY WATER MAIN REMOVED     (L.F.)</v>
      </c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>
        <v>25</v>
      </c>
      <c r="Y56" s="40">
        <v>14</v>
      </c>
      <c r="Z56" s="40">
        <v>5</v>
      </c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</row>
    <row r="57" spans="1:40" ht="18" customHeight="1" x14ac:dyDescent="0.3">
      <c r="A57" s="1">
        <v>2017</v>
      </c>
      <c r="B57" s="1">
        <v>202</v>
      </c>
      <c r="C57" s="2" t="s">
        <v>5672</v>
      </c>
      <c r="D57" s="1" t="s">
        <v>5667</v>
      </c>
      <c r="E57" s="3">
        <f>IFERROR(MIN(SEN_Bidders),0)</f>
        <v>5</v>
      </c>
      <c r="F57" s="3">
        <f>IFERROR(MAX(SEN_Bidders),0)</f>
        <v>6</v>
      </c>
      <c r="G57" s="3">
        <f>IFERROR(AVERAGE(SEN_Bidders),0)</f>
        <v>5.5</v>
      </c>
      <c r="H57" s="40" t="str">
        <f>tbl_SEN[[#This Row],[Item '#]]&amp;"     "&amp;tbl_SEN[[#This Row],[Description]]&amp;"     ("&amp;tbl_SEN[[#This Row],[Unit]]&amp;")"</f>
        <v>202     8" GUERNSEY COUNTY WATER MAIN ABANDONED &amp; FILLED     (L.F.)</v>
      </c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>
        <v>5.5</v>
      </c>
      <c r="Y57" s="40">
        <v>6</v>
      </c>
      <c r="Z57" s="40">
        <v>5</v>
      </c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</row>
    <row r="58" spans="1:40" ht="18" customHeight="1" x14ac:dyDescent="0.3">
      <c r="A58" s="1">
        <v>2017</v>
      </c>
      <c r="C58" s="2" t="s">
        <v>5673</v>
      </c>
      <c r="D58" s="1" t="s">
        <v>5665</v>
      </c>
      <c r="E58" s="3">
        <f>IFERROR(MIN(SEN_Bidders),0)</f>
        <v>25</v>
      </c>
      <c r="F58" s="3">
        <f>IFERROR(MAX(SEN_Bidders),0)</f>
        <v>75</v>
      </c>
      <c r="G58" s="3">
        <f>IFERROR(AVERAGE(SEN_Bidders),0)</f>
        <v>53.333333333333336</v>
      </c>
      <c r="H58" s="40" t="str">
        <f>tbl_SEN[[#This Row],[Item '#]]&amp;"     "&amp;tbl_SEN[[#This Row],[Description]]&amp;"     ("&amp;tbl_SEN[[#This Row],[Unit]]&amp;")"</f>
        <v xml:space="preserve">     POST/  SIGN REMOVED     (EACH)</v>
      </c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>
        <v>75</v>
      </c>
      <c r="Y58" s="40">
        <v>60</v>
      </c>
      <c r="Z58" s="40">
        <v>25</v>
      </c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</row>
    <row r="59" spans="1:40" ht="18" customHeight="1" x14ac:dyDescent="0.3">
      <c r="A59" s="1">
        <v>2017</v>
      </c>
      <c r="C59" s="2" t="s">
        <v>5674</v>
      </c>
      <c r="D59" s="1" t="s">
        <v>5665</v>
      </c>
      <c r="E59" s="3">
        <f>IFERROR(MIN(SEN_Bidders),0)</f>
        <v>0</v>
      </c>
      <c r="F59" s="3">
        <f>IFERROR(MAX(SEN_Bidders),0)</f>
        <v>0</v>
      </c>
      <c r="G59" s="3">
        <f>IFERROR(AVERAGE(SEN_Bidders),0)</f>
        <v>0</v>
      </c>
      <c r="H59" s="40" t="str">
        <f>tbl_SEN[[#This Row],[Item '#]]&amp;"     "&amp;tbl_SEN[[#This Row],[Description]]&amp;"     ("&amp;tbl_SEN[[#This Row],[Unit]]&amp;")"</f>
        <v xml:space="preserve">     Not Used     (EACH)</v>
      </c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>
        <v>0</v>
      </c>
      <c r="Z59" s="40">
        <v>0</v>
      </c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</row>
    <row r="60" spans="1:40" ht="18" customHeight="1" x14ac:dyDescent="0.3">
      <c r="A60" s="1">
        <v>2017</v>
      </c>
      <c r="C60" s="2" t="s">
        <v>5675</v>
      </c>
      <c r="D60" s="1" t="s">
        <v>5665</v>
      </c>
      <c r="E60" s="3">
        <f>IFERROR(MIN(SEN_Bidders),0)</f>
        <v>90</v>
      </c>
      <c r="F60" s="3">
        <f>IFERROR(MAX(SEN_Bidders),0)</f>
        <v>150</v>
      </c>
      <c r="G60" s="3">
        <f>IFERROR(AVERAGE(SEN_Bidders),0)</f>
        <v>113.33333333333333</v>
      </c>
      <c r="H60" s="40" t="str">
        <f>tbl_SEN[[#This Row],[Item '#]]&amp;"     "&amp;tbl_SEN[[#This Row],[Description]]&amp;"     ("&amp;tbl_SEN[[#This Row],[Unit]]&amp;")"</f>
        <v xml:space="preserve">     PARK DAY USE FEATURES (BENCHES,  GRILLS, PLAYGROUND EQPT, ETC.) REMOVED &amp; SALVAGED AS DIRECTED     (EACH)</v>
      </c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>
        <v>150</v>
      </c>
      <c r="Y60" s="40">
        <v>90</v>
      </c>
      <c r="Z60" s="40">
        <v>100</v>
      </c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</row>
    <row r="61" spans="1:40" ht="18" customHeight="1" x14ac:dyDescent="0.3">
      <c r="A61" s="1">
        <v>2017</v>
      </c>
      <c r="C61" s="2" t="s">
        <v>5676</v>
      </c>
      <c r="D61" s="1" t="s">
        <v>5665</v>
      </c>
      <c r="E61" s="3">
        <f>IFERROR(MIN(SEN_Bidders),0)</f>
        <v>400</v>
      </c>
      <c r="F61" s="3">
        <f>IFERROR(MAX(SEN_Bidders),0)</f>
        <v>650</v>
      </c>
      <c r="G61" s="3">
        <f>IFERROR(AVERAGE(SEN_Bidders),0)</f>
        <v>550</v>
      </c>
      <c r="H61" s="40" t="str">
        <f>tbl_SEN[[#This Row],[Item '#]]&amp;"     "&amp;tbl_SEN[[#This Row],[Description]]&amp;"     ("&amp;tbl_SEN[[#This Row],[Unit]]&amp;")"</f>
        <v xml:space="preserve">     LIGHT POLES REMOVED     (EACH)</v>
      </c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>
        <v>650</v>
      </c>
      <c r="Y61" s="40">
        <v>600</v>
      </c>
      <c r="Z61" s="40">
        <v>400</v>
      </c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</row>
    <row r="62" spans="1:40" ht="18" customHeight="1" x14ac:dyDescent="0.3">
      <c r="A62" s="1">
        <v>2017</v>
      </c>
      <c r="C62" s="2" t="s">
        <v>5677</v>
      </c>
      <c r="D62" s="1" t="s">
        <v>5665</v>
      </c>
      <c r="E62" s="3">
        <f>IFERROR(MIN(SEN_Bidders),0)</f>
        <v>3200</v>
      </c>
      <c r="F62" s="3">
        <f>IFERROR(MAX(SEN_Bidders),0)</f>
        <v>4900</v>
      </c>
      <c r="G62" s="3">
        <f>IFERROR(AVERAGE(SEN_Bidders),0)</f>
        <v>3766.6666666666665</v>
      </c>
      <c r="H62" s="40" t="str">
        <f>tbl_SEN[[#This Row],[Item '#]]&amp;"     "&amp;tbl_SEN[[#This Row],[Description]]&amp;"     ("&amp;tbl_SEN[[#This Row],[Unit]]&amp;")"</f>
        <v xml:space="preserve">     FLAGPOLE &amp; PLAQUARD REMOVE &amp; RELOCATE (INCL LIGHTING)     (EACH)</v>
      </c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>
        <v>3200</v>
      </c>
      <c r="Y62" s="40">
        <v>3200</v>
      </c>
      <c r="Z62" s="40">
        <v>4900</v>
      </c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</row>
    <row r="63" spans="1:40" ht="18" customHeight="1" x14ac:dyDescent="0.3">
      <c r="A63" s="1">
        <v>2017</v>
      </c>
      <c r="C63" s="2" t="s">
        <v>5678</v>
      </c>
      <c r="D63" s="1" t="s">
        <v>5667</v>
      </c>
      <c r="E63" s="3">
        <f>IFERROR(MIN(SEN_Bidders),0)</f>
        <v>2</v>
      </c>
      <c r="F63" s="3">
        <f>IFERROR(MAX(SEN_Bidders),0)</f>
        <v>2.5</v>
      </c>
      <c r="G63" s="3">
        <f>IFERROR(AVERAGE(SEN_Bidders),0)</f>
        <v>2.3333333333333335</v>
      </c>
      <c r="H63" s="40" t="str">
        <f>tbl_SEN[[#This Row],[Item '#]]&amp;"     "&amp;tbl_SEN[[#This Row],[Description]]&amp;"     ("&amp;tbl_SEN[[#This Row],[Unit]]&amp;")"</f>
        <v xml:space="preserve">     SILT FENCE     (L.F.)</v>
      </c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>
        <v>2.5</v>
      </c>
      <c r="Y63" s="40">
        <v>2.5</v>
      </c>
      <c r="Z63" s="40">
        <v>2</v>
      </c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</row>
    <row r="64" spans="1:40" ht="18" customHeight="1" x14ac:dyDescent="0.3">
      <c r="A64" s="1">
        <v>2017</v>
      </c>
      <c r="C64" s="2" t="s">
        <v>5679</v>
      </c>
      <c r="D64" s="1" t="s">
        <v>5665</v>
      </c>
      <c r="E64" s="3">
        <f>IFERROR(MIN(SEN_Bidders),0)</f>
        <v>100</v>
      </c>
      <c r="F64" s="3">
        <f>IFERROR(MAX(SEN_Bidders),0)</f>
        <v>390</v>
      </c>
      <c r="G64" s="3">
        <f>IFERROR(AVERAGE(SEN_Bidders),0)</f>
        <v>196.66666666666666</v>
      </c>
      <c r="H64" s="40" t="str">
        <f>tbl_SEN[[#This Row],[Item '#]]&amp;"     "&amp;tbl_SEN[[#This Row],[Description]]&amp;"     ("&amp;tbl_SEN[[#This Row],[Unit]]&amp;")"</f>
        <v xml:space="preserve">     INLET PROTECTION     (EACH)</v>
      </c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>
        <v>100</v>
      </c>
      <c r="Y64" s="40">
        <v>390</v>
      </c>
      <c r="Z64" s="40">
        <v>100</v>
      </c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</row>
    <row r="65" spans="1:40" ht="18" customHeight="1" x14ac:dyDescent="0.3">
      <c r="A65" s="1">
        <v>2017</v>
      </c>
      <c r="C65" s="2" t="s">
        <v>5680</v>
      </c>
      <c r="D65" s="1" t="s">
        <v>5665</v>
      </c>
      <c r="E65" s="3">
        <f>IFERROR(MIN(SEN_Bidders),0)</f>
        <v>68</v>
      </c>
      <c r="F65" s="3">
        <f>IFERROR(MAX(SEN_Bidders),0)</f>
        <v>450</v>
      </c>
      <c r="G65" s="3">
        <f>IFERROR(AVERAGE(SEN_Bidders),0)</f>
        <v>306</v>
      </c>
      <c r="H65" s="40" t="str">
        <f>tbl_SEN[[#This Row],[Item '#]]&amp;"     "&amp;tbl_SEN[[#This Row],[Description]]&amp;"     ("&amp;tbl_SEN[[#This Row],[Unit]]&amp;")"</f>
        <v xml:space="preserve">     ROCK CHECK DAM     (EACH)</v>
      </c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>
        <v>450</v>
      </c>
      <c r="Y65" s="40">
        <v>68</v>
      </c>
      <c r="Z65" s="40">
        <v>400</v>
      </c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</row>
    <row r="66" spans="1:40" ht="18" customHeight="1" x14ac:dyDescent="0.3">
      <c r="A66" s="1">
        <v>2017</v>
      </c>
      <c r="B66" s="1" t="s">
        <v>5681</v>
      </c>
      <c r="C66" s="2" t="s">
        <v>5682</v>
      </c>
      <c r="D66" s="1" t="s">
        <v>5665</v>
      </c>
      <c r="E66" s="3">
        <f>IFERROR(MIN(SEN_Bidders),0)</f>
        <v>2650</v>
      </c>
      <c r="F66" s="3">
        <f>IFERROR(MAX(SEN_Bidders),0)</f>
        <v>7500</v>
      </c>
      <c r="G66" s="3">
        <f>IFERROR(AVERAGE(SEN_Bidders),0)</f>
        <v>5400</v>
      </c>
      <c r="H66" s="40" t="str">
        <f>tbl_SEN[[#This Row],[Item '#]]&amp;"     "&amp;tbl_SEN[[#This Row],[Description]]&amp;"     ("&amp;tbl_SEN[[#This Row],[Unit]]&amp;")"</f>
        <v>SPECIAL      BOLDER/ROCK STEP POOL     (EACH)</v>
      </c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>
        <v>7500</v>
      </c>
      <c r="Y66" s="40">
        <v>6050</v>
      </c>
      <c r="Z66" s="40">
        <v>2650</v>
      </c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" customHeight="1" x14ac:dyDescent="0.3">
      <c r="A67" s="1">
        <v>2017</v>
      </c>
      <c r="C67" s="2" t="s">
        <v>5683</v>
      </c>
      <c r="D67" s="1" t="s">
        <v>5665</v>
      </c>
      <c r="E67" s="3">
        <f>IFERROR(MIN(SEN_Bidders),0)</f>
        <v>2500</v>
      </c>
      <c r="F67" s="3">
        <f>IFERROR(MAX(SEN_Bidders),0)</f>
        <v>5500</v>
      </c>
      <c r="G67" s="3">
        <f>IFERROR(AVERAGE(SEN_Bidders),0)</f>
        <v>3666.6666666666665</v>
      </c>
      <c r="H67" s="40" t="str">
        <f>tbl_SEN[[#This Row],[Item '#]]&amp;"     "&amp;tbl_SEN[[#This Row],[Description]]&amp;"     ("&amp;tbl_SEN[[#This Row],[Unit]]&amp;")"</f>
        <v xml:space="preserve">     TEMPORARY CONSTRUCTION DRIVE     (EACH)</v>
      </c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>
        <v>2500</v>
      </c>
      <c r="Y67" s="40">
        <v>5500</v>
      </c>
      <c r="Z67" s="40">
        <v>3000</v>
      </c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</row>
    <row r="68" spans="1:40" ht="18" customHeight="1" x14ac:dyDescent="0.3">
      <c r="A68" s="1">
        <v>2017</v>
      </c>
      <c r="B68" s="1">
        <v>680</v>
      </c>
      <c r="C68" s="2" t="s">
        <v>5684</v>
      </c>
      <c r="D68" s="1" t="s">
        <v>5667</v>
      </c>
      <c r="E68" s="3">
        <f>IFERROR(MIN(SEN_Bidders),0)</f>
        <v>2.5</v>
      </c>
      <c r="F68" s="3">
        <f>IFERROR(MAX(SEN_Bidders),0)</f>
        <v>5</v>
      </c>
      <c r="G68" s="3">
        <f>IFERROR(AVERAGE(SEN_Bidders),0)</f>
        <v>4</v>
      </c>
      <c r="H68" s="40" t="str">
        <f>tbl_SEN[[#This Row],[Item '#]]&amp;"     "&amp;tbl_SEN[[#This Row],[Description]]&amp;"     ("&amp;tbl_SEN[[#This Row],[Unit]]&amp;")"</f>
        <v>680     TREE PROTECTION FENCING     (L.F.)</v>
      </c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>
        <v>4.5</v>
      </c>
      <c r="Y68" s="40">
        <v>5</v>
      </c>
      <c r="Z68" s="40">
        <v>2.5</v>
      </c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</row>
    <row r="69" spans="1:40" ht="18" customHeight="1" x14ac:dyDescent="0.3">
      <c r="A69" s="1">
        <v>2017</v>
      </c>
      <c r="B69" s="1">
        <v>659</v>
      </c>
      <c r="C69" s="2" t="s">
        <v>5685</v>
      </c>
      <c r="D69" s="1" t="s">
        <v>21</v>
      </c>
      <c r="E69" s="3">
        <f>IFERROR(MIN(SEN_Bidders),0)</f>
        <v>0.5</v>
      </c>
      <c r="F69" s="3">
        <f>IFERROR(MAX(SEN_Bidders),0)</f>
        <v>0.5</v>
      </c>
      <c r="G69" s="3">
        <f>IFERROR(AVERAGE(SEN_Bidders),0)</f>
        <v>0.5</v>
      </c>
      <c r="H69" s="40" t="str">
        <f>tbl_SEN[[#This Row],[Item '#]]&amp;"     "&amp;tbl_SEN[[#This Row],[Description]]&amp;"     ("&amp;tbl_SEN[[#This Row],[Unit]]&amp;")"</f>
        <v>659     TEMPORARY SEEDING     (SY)</v>
      </c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>
        <v>0.5</v>
      </c>
      <c r="Y69" s="40">
        <v>0.5</v>
      </c>
      <c r="Z69" s="40">
        <v>0.5</v>
      </c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</row>
    <row r="70" spans="1:40" ht="18" customHeight="1" x14ac:dyDescent="0.3">
      <c r="A70" s="1">
        <v>2017</v>
      </c>
      <c r="B70" s="1" t="s">
        <v>5681</v>
      </c>
      <c r="C70" s="2" t="s">
        <v>5686</v>
      </c>
      <c r="D70" s="1" t="s">
        <v>5665</v>
      </c>
      <c r="E70" s="3">
        <f>IFERROR(MIN(SEN_Bidders),0)</f>
        <v>1300</v>
      </c>
      <c r="F70" s="3">
        <f>IFERROR(MAX(SEN_Bidders),0)</f>
        <v>2800</v>
      </c>
      <c r="G70" s="3">
        <f>IFERROR(AVERAGE(SEN_Bidders),0)</f>
        <v>1866.6666666666667</v>
      </c>
      <c r="H70" s="40" t="str">
        <f>tbl_SEN[[#This Row],[Item '#]]&amp;"     "&amp;tbl_SEN[[#This Row],[Description]]&amp;"     ("&amp;tbl_SEN[[#This Row],[Unit]]&amp;")"</f>
        <v>SPECIAL      TEMPORARY SEDIMENT TRAP CONTROLS     (EACH)</v>
      </c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>
        <v>1500</v>
      </c>
      <c r="Y70" s="40">
        <v>2800</v>
      </c>
      <c r="Z70" s="40">
        <v>1300</v>
      </c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</row>
    <row r="71" spans="1:40" ht="18" customHeight="1" x14ac:dyDescent="0.3">
      <c r="A71" s="1">
        <v>2017</v>
      </c>
      <c r="C71" s="2" t="s">
        <v>5687</v>
      </c>
      <c r="D71" s="1" t="s">
        <v>5688</v>
      </c>
      <c r="E71" s="3">
        <f>IFERROR(MIN(SEN_Bidders),0)</f>
        <v>750</v>
      </c>
      <c r="F71" s="3">
        <f>IFERROR(MAX(SEN_Bidders),0)</f>
        <v>100000</v>
      </c>
      <c r="G71" s="3">
        <f>IFERROR(AVERAGE(SEN_Bidders),0)</f>
        <v>44583.333333333336</v>
      </c>
      <c r="H71" s="40" t="str">
        <f>tbl_SEN[[#This Row],[Item '#]]&amp;"     "&amp;tbl_SEN[[#This Row],[Description]]&amp;"     ("&amp;tbl_SEN[[#This Row],[Unit]]&amp;")"</f>
        <v xml:space="preserve">     DUST CONTROL     (LUMP)</v>
      </c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>
        <v>100000</v>
      </c>
      <c r="Y71" s="40">
        <v>33000</v>
      </c>
      <c r="Z71" s="40">
        <v>750</v>
      </c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</row>
    <row r="72" spans="1:40" ht="18" customHeight="1" x14ac:dyDescent="0.3">
      <c r="A72" s="1">
        <v>2017</v>
      </c>
      <c r="C72" s="2" t="s">
        <v>5689</v>
      </c>
      <c r="D72" s="1" t="s">
        <v>5688</v>
      </c>
      <c r="E72" s="3">
        <f>IFERROR(MIN(SEN_Bidders),0)</f>
        <v>7500</v>
      </c>
      <c r="F72" s="3">
        <f>IFERROR(MAX(SEN_Bidders),0)</f>
        <v>32000</v>
      </c>
      <c r="G72" s="3">
        <f>IFERROR(AVERAGE(SEN_Bidders),0)</f>
        <v>16333.333333333334</v>
      </c>
      <c r="H72" s="40" t="str">
        <f>tbl_SEN[[#This Row],[Item '#]]&amp;"     "&amp;tbl_SEN[[#This Row],[Description]]&amp;"     ("&amp;tbl_SEN[[#This Row],[Unit]]&amp;")"</f>
        <v xml:space="preserve">     MISC. ADDITIONAL SWPPP ITEMS AND REPAIRS     (LUMP)</v>
      </c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>
        <v>9500</v>
      </c>
      <c r="Y72" s="40">
        <v>32000</v>
      </c>
      <c r="Z72" s="40">
        <v>7500</v>
      </c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</row>
    <row r="73" spans="1:40" ht="18" customHeight="1" x14ac:dyDescent="0.3">
      <c r="A73" s="1">
        <v>2017</v>
      </c>
      <c r="B73" s="1" t="s">
        <v>5681</v>
      </c>
      <c r="C73" s="2" t="s">
        <v>5690</v>
      </c>
      <c r="D73" s="1" t="s">
        <v>48</v>
      </c>
      <c r="E73" s="3">
        <f>IFERROR(MIN(SEN_Bidders),0)</f>
        <v>15</v>
      </c>
      <c r="F73" s="3">
        <f>IFERROR(MAX(SEN_Bidders),0)</f>
        <v>18</v>
      </c>
      <c r="G73" s="3">
        <f>IFERROR(AVERAGE(SEN_Bidders),0)</f>
        <v>16.166666666666668</v>
      </c>
      <c r="H73" s="40" t="str">
        <f>tbl_SEN[[#This Row],[Item '#]]&amp;"     "&amp;tbl_SEN[[#This Row],[Description]]&amp;"     ("&amp;tbl_SEN[[#This Row],[Unit]]&amp;")"</f>
        <v>SPECIAL      POST-CONSTRUCTION BIORETENTION CELL-COMPLETE INCL UNDERDRAINS     (SF)</v>
      </c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>
        <v>15.5</v>
      </c>
      <c r="Y73" s="40">
        <v>18</v>
      </c>
      <c r="Z73" s="40">
        <v>15</v>
      </c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</row>
    <row r="74" spans="1:40" ht="18" customHeight="1" x14ac:dyDescent="0.3">
      <c r="A74" s="1">
        <v>2017</v>
      </c>
      <c r="B74" s="1">
        <v>671</v>
      </c>
      <c r="C74" s="2" t="s">
        <v>5691</v>
      </c>
      <c r="D74" s="1" t="s">
        <v>21</v>
      </c>
      <c r="E74" s="3">
        <f>IFERROR(MIN(SEN_Bidders),0)</f>
        <v>1.5</v>
      </c>
      <c r="F74" s="3">
        <f>IFERROR(MAX(SEN_Bidders),0)</f>
        <v>2.4</v>
      </c>
      <c r="G74" s="3">
        <f>IFERROR(AVERAGE(SEN_Bidders),0)</f>
        <v>1.9666666666666668</v>
      </c>
      <c r="H74" s="40" t="str">
        <f>tbl_SEN[[#This Row],[Item '#]]&amp;"     "&amp;tbl_SEN[[#This Row],[Description]]&amp;"     ("&amp;tbl_SEN[[#This Row],[Unit]]&amp;")"</f>
        <v>671     TEMPORARY EROSION CONTROL MAT, TYPE G     (SY)</v>
      </c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>
        <v>1.5</v>
      </c>
      <c r="Y74" s="40">
        <v>2.4</v>
      </c>
      <c r="Z74" s="40">
        <v>2</v>
      </c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</row>
    <row r="75" spans="1:40" ht="18" customHeight="1" x14ac:dyDescent="0.3">
      <c r="A75" s="1">
        <v>2017</v>
      </c>
      <c r="B75" s="1" t="s">
        <v>5681</v>
      </c>
      <c r="C75" s="2" t="s">
        <v>5692</v>
      </c>
      <c r="D75" s="1" t="s">
        <v>21</v>
      </c>
      <c r="E75" s="3">
        <f>IFERROR(MIN(SEN_Bidders),0)</f>
        <v>6</v>
      </c>
      <c r="F75" s="3">
        <f>IFERROR(MAX(SEN_Bidders),0)</f>
        <v>26</v>
      </c>
      <c r="G75" s="3">
        <f>IFERROR(AVERAGE(SEN_Bidders),0)</f>
        <v>13.333333333333334</v>
      </c>
      <c r="H75" s="40" t="str">
        <f>tbl_SEN[[#This Row],[Item '#]]&amp;"     "&amp;tbl_SEN[[#This Row],[Description]]&amp;"     ("&amp;tbl_SEN[[#This Row],[Unit]]&amp;")"</f>
        <v>SPECIAL      SWALE - TURF REINFORCEMENT MATTING     (SY)</v>
      </c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>
        <v>8</v>
      </c>
      <c r="Y75" s="40">
        <v>26</v>
      </c>
      <c r="Z75" s="40">
        <v>6</v>
      </c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</row>
    <row r="76" spans="1:40" ht="18" customHeight="1" x14ac:dyDescent="0.3">
      <c r="A76" s="1">
        <v>2017</v>
      </c>
      <c r="B76" s="1">
        <v>671</v>
      </c>
      <c r="C76" s="2" t="s">
        <v>5693</v>
      </c>
      <c r="D76" s="1" t="s">
        <v>21</v>
      </c>
      <c r="E76" s="3">
        <f>IFERROR(MIN(SEN_Bidders),0)</f>
        <v>3.5</v>
      </c>
      <c r="F76" s="3">
        <f>IFERROR(MAX(SEN_Bidders),0)</f>
        <v>8.5</v>
      </c>
      <c r="G76" s="3">
        <f>IFERROR(AVERAGE(SEN_Bidders),0)</f>
        <v>5.416666666666667</v>
      </c>
      <c r="H76" s="40" t="str">
        <f>tbl_SEN[[#This Row],[Item '#]]&amp;"     "&amp;tbl_SEN[[#This Row],[Description]]&amp;"     ("&amp;tbl_SEN[[#This Row],[Unit]]&amp;")"</f>
        <v>671     SWALE - TEMPORARY EROSION MAT, TYPE C     (SY)</v>
      </c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>
        <v>4.25</v>
      </c>
      <c r="Y76" s="40">
        <v>8.5</v>
      </c>
      <c r="Z76" s="40">
        <v>3.5</v>
      </c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</row>
    <row r="77" spans="1:40" ht="18" customHeight="1" x14ac:dyDescent="0.3">
      <c r="A77" s="1">
        <v>2017</v>
      </c>
      <c r="B77" s="1">
        <v>203</v>
      </c>
      <c r="C77" s="2" t="s">
        <v>5694</v>
      </c>
      <c r="D77" s="1" t="s">
        <v>5695</v>
      </c>
      <c r="E77" s="3">
        <f>IFERROR(MIN(SEN_Bidders),0)</f>
        <v>5</v>
      </c>
      <c r="F77" s="3">
        <f>IFERROR(MAX(SEN_Bidders),0)</f>
        <v>9</v>
      </c>
      <c r="G77" s="3">
        <f>IFERROR(AVERAGE(SEN_Bidders),0)</f>
        <v>6.5</v>
      </c>
      <c r="H77" s="40" t="str">
        <f>tbl_SEN[[#This Row],[Item '#]]&amp;"     "&amp;tbl_SEN[[#This Row],[Description]]&amp;"     ("&amp;tbl_SEN[[#This Row],[Unit]]&amp;")"</f>
        <v>203     STRIP &amp; STOCKPILE TOPSOIL (6")     (CU. YD.)</v>
      </c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>
        <v>5.5</v>
      </c>
      <c r="Y77" s="40">
        <v>5</v>
      </c>
      <c r="Z77" s="40">
        <v>9</v>
      </c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</row>
    <row r="78" spans="1:40" ht="18" customHeight="1" x14ac:dyDescent="0.3">
      <c r="A78" s="1">
        <v>2017</v>
      </c>
      <c r="B78" s="1">
        <v>203</v>
      </c>
      <c r="C78" s="2" t="s">
        <v>5696</v>
      </c>
      <c r="D78" s="1" t="s">
        <v>5695</v>
      </c>
      <c r="E78" s="3">
        <f>IFERROR(MIN(SEN_Bidders),0)</f>
        <v>6.75</v>
      </c>
      <c r="F78" s="3">
        <f>IFERROR(MAX(SEN_Bidders),0)</f>
        <v>9</v>
      </c>
      <c r="G78" s="3">
        <f>IFERROR(AVERAGE(SEN_Bidders),0)</f>
        <v>8.25</v>
      </c>
      <c r="H78" s="40" t="str">
        <f>tbl_SEN[[#This Row],[Item '#]]&amp;"     "&amp;tbl_SEN[[#This Row],[Description]]&amp;"     ("&amp;tbl_SEN[[#This Row],[Unit]]&amp;")"</f>
        <v>203     EXCAVATION INCLUDING EMBANKMENT-AREAS P2, P13 &amp; P21 (PER PLAN)     (CU. YD.)</v>
      </c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>
        <v>6.75</v>
      </c>
      <c r="Y78" s="40">
        <v>9</v>
      </c>
      <c r="Z78" s="40">
        <v>9</v>
      </c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</row>
    <row r="79" spans="1:40" ht="18" customHeight="1" x14ac:dyDescent="0.3">
      <c r="A79" s="1">
        <v>2017</v>
      </c>
      <c r="B79" s="1">
        <v>203</v>
      </c>
      <c r="C79" s="2" t="s">
        <v>5697</v>
      </c>
      <c r="D79" s="1" t="s">
        <v>5695</v>
      </c>
      <c r="E79" s="3">
        <f>IFERROR(MIN(SEN_Bidders),0)</f>
        <v>5.5</v>
      </c>
      <c r="F79" s="3">
        <f>IFERROR(MAX(SEN_Bidders),0)</f>
        <v>9</v>
      </c>
      <c r="G79" s="3">
        <f>IFERROR(AVERAGE(SEN_Bidders),0)</f>
        <v>7.166666666666667</v>
      </c>
      <c r="H79" s="40" t="str">
        <f>tbl_SEN[[#This Row],[Item '#]]&amp;"     "&amp;tbl_SEN[[#This Row],[Description]]&amp;"     ("&amp;tbl_SEN[[#This Row],[Unit]]&amp;")"</f>
        <v>203     EXCESS TOPSOIL SPOILED ONSITE AS DIRECTED     (CU. YD.)</v>
      </c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>
        <v>5.5</v>
      </c>
      <c r="Y79" s="40">
        <v>7</v>
      </c>
      <c r="Z79" s="40">
        <v>9</v>
      </c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</row>
    <row r="80" spans="1:40" ht="18" customHeight="1" x14ac:dyDescent="0.3">
      <c r="A80" s="1">
        <v>2017</v>
      </c>
      <c r="B80" s="1" t="s">
        <v>5681</v>
      </c>
      <c r="C80" s="2" t="s">
        <v>5698</v>
      </c>
      <c r="D80" s="1" t="s">
        <v>5665</v>
      </c>
      <c r="E80" s="3">
        <f>IFERROR(MIN(SEN_Bidders),0)</f>
        <v>250</v>
      </c>
      <c r="F80" s="3">
        <f>IFERROR(MAX(SEN_Bidders),0)</f>
        <v>2000</v>
      </c>
      <c r="G80" s="3">
        <f>IFERROR(AVERAGE(SEN_Bidders),0)</f>
        <v>1083.3333333333333</v>
      </c>
      <c r="H80" s="40" t="str">
        <f>tbl_SEN[[#This Row],[Item '#]]&amp;"     "&amp;tbl_SEN[[#This Row],[Description]]&amp;"     ("&amp;tbl_SEN[[#This Row],[Unit]]&amp;")"</f>
        <v>SPECIAL      SOIL SETTLEMENT PLATFORM/RODS     (EACH)</v>
      </c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>
        <v>2000</v>
      </c>
      <c r="Y80" s="40">
        <v>250</v>
      </c>
      <c r="Z80" s="40">
        <v>1000</v>
      </c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</row>
    <row r="81" spans="1:40" ht="18" customHeight="1" x14ac:dyDescent="0.3">
      <c r="A81" s="1">
        <v>2017</v>
      </c>
      <c r="B81" s="1">
        <v>651</v>
      </c>
      <c r="C81" s="2" t="s">
        <v>5699</v>
      </c>
      <c r="D81" s="1" t="s">
        <v>5695</v>
      </c>
      <c r="E81" s="3">
        <f>IFERROR(MIN(SEN_Bidders),0)</f>
        <v>6</v>
      </c>
      <c r="F81" s="3">
        <f>IFERROR(MAX(SEN_Bidders),0)</f>
        <v>12.5</v>
      </c>
      <c r="G81" s="3">
        <f>IFERROR(AVERAGE(SEN_Bidders),0)</f>
        <v>9.1666666666666661</v>
      </c>
      <c r="H81" s="40" t="str">
        <f>tbl_SEN[[#This Row],[Item '#]]&amp;"     "&amp;tbl_SEN[[#This Row],[Description]]&amp;"     ("&amp;tbl_SEN[[#This Row],[Unit]]&amp;")"</f>
        <v>651     PLACING STOCKPILED TOPSOIL (4" MIN)     (CU. YD.)</v>
      </c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>
        <v>9</v>
      </c>
      <c r="Y81" s="40">
        <v>12.5</v>
      </c>
      <c r="Z81" s="40">
        <v>6</v>
      </c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</row>
    <row r="82" spans="1:40" ht="18" customHeight="1" x14ac:dyDescent="0.3">
      <c r="A82" s="1">
        <v>2017</v>
      </c>
      <c r="B82" s="1">
        <v>651</v>
      </c>
      <c r="C82" s="2" t="s">
        <v>5700</v>
      </c>
      <c r="D82" s="1" t="s">
        <v>5695</v>
      </c>
      <c r="E82" s="3">
        <f>IFERROR(MIN(SEN_Bidders),0)</f>
        <v>20</v>
      </c>
      <c r="F82" s="3">
        <f>IFERROR(MAX(SEN_Bidders),0)</f>
        <v>100</v>
      </c>
      <c r="G82" s="3">
        <f>IFERROR(AVERAGE(SEN_Bidders),0)</f>
        <v>55.666666666666664</v>
      </c>
      <c r="H82" s="40" t="str">
        <f>tbl_SEN[[#This Row],[Item '#]]&amp;"     "&amp;tbl_SEN[[#This Row],[Description]]&amp;"     ("&amp;tbl_SEN[[#This Row],[Unit]]&amp;")"</f>
        <v>651     ROCK REMOVAL     (CU. YD.)</v>
      </c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>
        <v>20</v>
      </c>
      <c r="Y82" s="40">
        <v>47</v>
      </c>
      <c r="Z82" s="40">
        <v>100</v>
      </c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</row>
    <row r="83" spans="1:40" ht="18" customHeight="1" x14ac:dyDescent="0.3">
      <c r="A83" s="1">
        <v>2017</v>
      </c>
      <c r="B83" s="1">
        <v>651</v>
      </c>
      <c r="C83" s="2" t="s">
        <v>5701</v>
      </c>
      <c r="D83" s="1" t="s">
        <v>5695</v>
      </c>
      <c r="E83" s="3">
        <f>IFERROR(MIN(SEN_Bidders),0)</f>
        <v>15</v>
      </c>
      <c r="F83" s="3">
        <f>IFERROR(MAX(SEN_Bidders),0)</f>
        <v>25</v>
      </c>
      <c r="G83" s="3">
        <f>IFERROR(AVERAGE(SEN_Bidders),0)</f>
        <v>20</v>
      </c>
      <c r="H83" s="40" t="str">
        <f>tbl_SEN[[#This Row],[Item '#]]&amp;"     "&amp;tbl_SEN[[#This Row],[Description]]&amp;"     ("&amp;tbl_SEN[[#This Row],[Unit]]&amp;")"</f>
        <v>651     OFF-SITE BORROW     (CU. YD.)</v>
      </c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>
        <v>25</v>
      </c>
      <c r="Y83" s="40">
        <v>20</v>
      </c>
      <c r="Z83" s="40">
        <v>15</v>
      </c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</row>
    <row r="84" spans="1:40" ht="18" customHeight="1" x14ac:dyDescent="0.3">
      <c r="A84" s="1">
        <v>2017</v>
      </c>
      <c r="B84" s="1">
        <v>651</v>
      </c>
      <c r="C84" s="2" t="s">
        <v>5702</v>
      </c>
      <c r="D84" s="1" t="s">
        <v>5695</v>
      </c>
      <c r="E84" s="3">
        <f>IFERROR(MIN(SEN_Bidders),0)</f>
        <v>14</v>
      </c>
      <c r="F84" s="3">
        <f>IFERROR(MAX(SEN_Bidders),0)</f>
        <v>18</v>
      </c>
      <c r="G84" s="3">
        <f>IFERROR(AVERAGE(SEN_Bidders),0)</f>
        <v>15.666666666666666</v>
      </c>
      <c r="H84" s="40" t="str">
        <f>tbl_SEN[[#This Row],[Item '#]]&amp;"     "&amp;tbl_SEN[[#This Row],[Description]]&amp;"     ("&amp;tbl_SEN[[#This Row],[Unit]]&amp;")"</f>
        <v>651     HAUL AND DISPOSE EXCESS SOIL     (CU. YD.)</v>
      </c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>
        <v>18</v>
      </c>
      <c r="Y84" s="40">
        <v>14</v>
      </c>
      <c r="Z84" s="40">
        <v>15</v>
      </c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</row>
    <row r="85" spans="1:40" ht="18" customHeight="1" x14ac:dyDescent="0.3">
      <c r="A85" s="1">
        <v>2017</v>
      </c>
      <c r="B85" s="1" t="s">
        <v>5681</v>
      </c>
      <c r="C85" s="2" t="s">
        <v>5703</v>
      </c>
      <c r="D85" s="1" t="s">
        <v>5661</v>
      </c>
      <c r="E85" s="3">
        <f>IFERROR(MIN(SEN_Bidders),0)</f>
        <v>1.4</v>
      </c>
      <c r="F85" s="3">
        <f>IFERROR(MAX(SEN_Bidders),0)</f>
        <v>2</v>
      </c>
      <c r="G85" s="3">
        <f>IFERROR(AVERAGE(SEN_Bidders),0)</f>
        <v>1.6333333333333335</v>
      </c>
      <c r="H85" s="40" t="str">
        <f>tbl_SEN[[#This Row],[Item '#]]&amp;"     "&amp;tbl_SEN[[#This Row],[Description]]&amp;"     ("&amp;tbl_SEN[[#This Row],[Unit]]&amp;")"</f>
        <v>SPECIAL      RESIDENTIAL AND URBAN AREA SEED MIXTURE      (SQ. YD.)</v>
      </c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>
        <v>1.5</v>
      </c>
      <c r="Y85" s="40">
        <v>1.4</v>
      </c>
      <c r="Z85" s="40">
        <v>2</v>
      </c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</row>
    <row r="86" spans="1:40" ht="18" customHeight="1" x14ac:dyDescent="0.3">
      <c r="A86" s="1">
        <v>2017</v>
      </c>
      <c r="B86" s="1" t="s">
        <v>5681</v>
      </c>
      <c r="C86" s="2" t="s">
        <v>5704</v>
      </c>
      <c r="D86" s="1" t="s">
        <v>5661</v>
      </c>
      <c r="E86" s="3">
        <f>IFERROR(MIN(SEN_Bidders),0)</f>
        <v>2.5</v>
      </c>
      <c r="F86" s="3">
        <f>IFERROR(MAX(SEN_Bidders),0)</f>
        <v>3</v>
      </c>
      <c r="G86" s="3">
        <f>IFERROR(AVERAGE(SEN_Bidders),0)</f>
        <v>2.75</v>
      </c>
      <c r="H86" s="40" t="str">
        <f>tbl_SEN[[#This Row],[Item '#]]&amp;"     "&amp;tbl_SEN[[#This Row],[Description]]&amp;"     ("&amp;tbl_SEN[[#This Row],[Unit]]&amp;")"</f>
        <v>SPECIAL      LAKE EDGE SEED MIX      (SQ. YD.)</v>
      </c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>
        <v>2.75</v>
      </c>
      <c r="Y86" s="40">
        <v>3</v>
      </c>
      <c r="Z86" s="40">
        <v>2.5</v>
      </c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</row>
    <row r="87" spans="1:40" ht="18" customHeight="1" x14ac:dyDescent="0.3">
      <c r="A87" s="1">
        <v>2017</v>
      </c>
      <c r="B87" s="1" t="s">
        <v>5681</v>
      </c>
      <c r="C87" s="2" t="s">
        <v>5705</v>
      </c>
      <c r="D87" s="1" t="s">
        <v>5661</v>
      </c>
      <c r="E87" s="3">
        <f>IFERROR(MIN(SEN_Bidders),0)</f>
        <v>2</v>
      </c>
      <c r="F87" s="3">
        <f>IFERROR(MAX(SEN_Bidders),0)</f>
        <v>2.15</v>
      </c>
      <c r="G87" s="3">
        <f>IFERROR(AVERAGE(SEN_Bidders),0)</f>
        <v>2.0833333333333335</v>
      </c>
      <c r="H87" s="40" t="str">
        <f>tbl_SEN[[#This Row],[Item '#]]&amp;"     "&amp;tbl_SEN[[#This Row],[Description]]&amp;"     ("&amp;tbl_SEN[[#This Row],[Unit]]&amp;")"</f>
        <v>SPECIAL      3:1 SLOPE SHALE SEED MIX     (SQ. YD.)</v>
      </c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>
        <v>2.15</v>
      </c>
      <c r="Y87" s="40">
        <v>2.1</v>
      </c>
      <c r="Z87" s="40">
        <v>2</v>
      </c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</row>
    <row r="88" spans="1:40" ht="18" customHeight="1" x14ac:dyDescent="0.3">
      <c r="A88" s="1">
        <v>2017</v>
      </c>
      <c r="B88" s="1" t="s">
        <v>5681</v>
      </c>
      <c r="C88" s="2" t="s">
        <v>5706</v>
      </c>
      <c r="D88" s="1" t="s">
        <v>5661</v>
      </c>
      <c r="E88" s="3">
        <f>IFERROR(MIN(SEN_Bidders),0)</f>
        <v>1.7</v>
      </c>
      <c r="F88" s="3">
        <f>IFERROR(MAX(SEN_Bidders),0)</f>
        <v>2</v>
      </c>
      <c r="G88" s="3">
        <f>IFERROR(AVERAGE(SEN_Bidders),0)</f>
        <v>1.9000000000000001</v>
      </c>
      <c r="H88" s="40" t="str">
        <f>tbl_SEN[[#This Row],[Item '#]]&amp;"     "&amp;tbl_SEN[[#This Row],[Description]]&amp;"     ("&amp;tbl_SEN[[#This Row],[Unit]]&amp;")"</f>
        <v>SPECIAL      SLOPE STABILIZATION NATIVE SEED MIX     (SQ. YD.)</v>
      </c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>
        <v>2</v>
      </c>
      <c r="Y88" s="40">
        <v>2</v>
      </c>
      <c r="Z88" s="40">
        <v>1.7</v>
      </c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</row>
    <row r="89" spans="1:40" ht="18" customHeight="1" x14ac:dyDescent="0.3">
      <c r="A89" s="1">
        <v>2017</v>
      </c>
      <c r="B89" s="1" t="s">
        <v>5681</v>
      </c>
      <c r="C89" s="2" t="s">
        <v>5707</v>
      </c>
      <c r="D89" s="1" t="s">
        <v>5661</v>
      </c>
      <c r="E89" s="3">
        <f>IFERROR(MIN(SEN_Bidders),0)</f>
        <v>1.1499999999999999</v>
      </c>
      <c r="F89" s="3">
        <f>IFERROR(MAX(SEN_Bidders),0)</f>
        <v>1.3</v>
      </c>
      <c r="G89" s="3">
        <f>IFERROR(AVERAGE(SEN_Bidders),0)</f>
        <v>1.2333333333333332</v>
      </c>
      <c r="H89" s="40" t="str">
        <f>tbl_SEN[[#This Row],[Item '#]]&amp;"     "&amp;tbl_SEN[[#This Row],[Description]]&amp;"     ("&amp;tbl_SEN[[#This Row],[Unit]]&amp;")"</f>
        <v>SPECIAL      SLOPE STABILIZATION  SEED MIX     (SQ. YD.)</v>
      </c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>
        <v>1.25</v>
      </c>
      <c r="Y89" s="40">
        <v>1.3</v>
      </c>
      <c r="Z89" s="40">
        <v>1.1499999999999999</v>
      </c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</row>
    <row r="90" spans="1:40" ht="18" customHeight="1" x14ac:dyDescent="0.3">
      <c r="A90" s="1">
        <v>2017</v>
      </c>
      <c r="B90" s="1" t="s">
        <v>5681</v>
      </c>
      <c r="C90" s="2" t="s">
        <v>5708</v>
      </c>
      <c r="D90" s="1" t="s">
        <v>5661</v>
      </c>
      <c r="E90" s="3">
        <f>IFERROR(MIN(SEN_Bidders),0)</f>
        <v>2.2000000000000002</v>
      </c>
      <c r="F90" s="3">
        <f>IFERROR(MAX(SEN_Bidders),0)</f>
        <v>2.6</v>
      </c>
      <c r="G90" s="3">
        <f>IFERROR(AVERAGE(SEN_Bidders),0)</f>
        <v>2.4333333333333331</v>
      </c>
      <c r="H90" s="40" t="str">
        <f>tbl_SEN[[#This Row],[Item '#]]&amp;"     "&amp;tbl_SEN[[#This Row],[Description]]&amp;"     ("&amp;tbl_SEN[[#This Row],[Unit]]&amp;")"</f>
        <v>SPECIAL      FLOODPLAIN SEED MIX     (SQ. YD.)</v>
      </c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>
        <v>2.5</v>
      </c>
      <c r="Y90" s="40">
        <v>2.6</v>
      </c>
      <c r="Z90" s="40">
        <v>2.2000000000000002</v>
      </c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</row>
    <row r="91" spans="1:40" ht="18" customHeight="1" x14ac:dyDescent="0.3">
      <c r="A91" s="1">
        <v>2017</v>
      </c>
      <c r="B91" s="1" t="s">
        <v>5681</v>
      </c>
      <c r="C91" s="2" t="s">
        <v>5709</v>
      </c>
      <c r="D91" s="1" t="s">
        <v>5710</v>
      </c>
      <c r="E91" s="3">
        <f>IFERROR(MIN(SEN_Bidders),0)</f>
        <v>2.5</v>
      </c>
      <c r="F91" s="3">
        <f>IFERROR(MAX(SEN_Bidders),0)</f>
        <v>2.75</v>
      </c>
      <c r="G91" s="3">
        <f>IFERROR(AVERAGE(SEN_Bidders),0)</f>
        <v>2.6166666666666667</v>
      </c>
      <c r="H91" s="40" t="str">
        <f>tbl_SEN[[#This Row],[Item '#]]&amp;"     "&amp;tbl_SEN[[#This Row],[Description]]&amp;"     ("&amp;tbl_SEN[[#This Row],[Unit]]&amp;")"</f>
        <v>SPECIAL      BIORETENTION SEED MIX     (SQ. YD. )</v>
      </c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>
        <v>2.75</v>
      </c>
      <c r="Y91" s="40">
        <v>2.6</v>
      </c>
      <c r="Z91" s="40">
        <v>2.5</v>
      </c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</row>
    <row r="92" spans="1:40" ht="18" customHeight="1" x14ac:dyDescent="0.3">
      <c r="A92" s="1">
        <v>2017</v>
      </c>
      <c r="B92" s="1" t="s">
        <v>5681</v>
      </c>
      <c r="C92" s="2" t="s">
        <v>5711</v>
      </c>
      <c r="D92" s="1" t="s">
        <v>5712</v>
      </c>
      <c r="E92" s="3">
        <f>IFERROR(MIN(SEN_Bidders),0)</f>
        <v>420</v>
      </c>
      <c r="F92" s="3">
        <f>IFERROR(MAX(SEN_Bidders),0)</f>
        <v>450</v>
      </c>
      <c r="G92" s="3">
        <f>IFERROR(AVERAGE(SEN_Bidders),0)</f>
        <v>433.33333333333331</v>
      </c>
      <c r="H92" s="40" t="str">
        <f>tbl_SEN[[#This Row],[Item '#]]&amp;"     "&amp;tbl_SEN[[#This Row],[Description]]&amp;"     ("&amp;tbl_SEN[[#This Row],[Unit]]&amp;")"</f>
        <v>SPECIAL      ACER RUBRUM 'OCTOBER GLORY' (2.5" CAL.)     (EACH )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>
        <v>430</v>
      </c>
      <c r="Y92" s="40">
        <v>420</v>
      </c>
      <c r="Z92" s="40">
        <v>450</v>
      </c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</row>
    <row r="93" spans="1:40" ht="18" customHeight="1" x14ac:dyDescent="0.3">
      <c r="A93" s="1">
        <v>2017</v>
      </c>
      <c r="B93" s="1" t="s">
        <v>5681</v>
      </c>
      <c r="C93" s="2" t="s">
        <v>5713</v>
      </c>
      <c r="D93" s="1" t="s">
        <v>5665</v>
      </c>
      <c r="E93" s="3">
        <f>IFERROR(MIN(SEN_Bidders),0)</f>
        <v>500</v>
      </c>
      <c r="F93" s="3">
        <f>IFERROR(MAX(SEN_Bidders),0)</f>
        <v>500</v>
      </c>
      <c r="G93" s="3">
        <f>IFERROR(AVERAGE(SEN_Bidders),0)</f>
        <v>500</v>
      </c>
      <c r="H93" s="40" t="str">
        <f>tbl_SEN[[#This Row],[Item '#]]&amp;"     "&amp;tbl_SEN[[#This Row],[Description]]&amp;"     ("&amp;tbl_SEN[[#This Row],[Unit]]&amp;")"</f>
        <v>SPECIAL      CELTIS OCCIDENTALIS 'PRAIRIE PRIDE' (2.5" CAL.)     (EACH)</v>
      </c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>
        <v>500</v>
      </c>
      <c r="Y93" s="40">
        <v>500</v>
      </c>
      <c r="Z93" s="40">
        <v>500</v>
      </c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</row>
    <row r="94" spans="1:40" ht="18" customHeight="1" x14ac:dyDescent="0.3">
      <c r="A94" s="1">
        <v>2017</v>
      </c>
      <c r="B94" s="1" t="s">
        <v>5681</v>
      </c>
      <c r="C94" s="2" t="s">
        <v>5714</v>
      </c>
      <c r="D94" s="1" t="s">
        <v>5665</v>
      </c>
      <c r="E94" s="3">
        <f>IFERROR(MIN(SEN_Bidders),0)</f>
        <v>800</v>
      </c>
      <c r="F94" s="3">
        <f>IFERROR(MAX(SEN_Bidders),0)</f>
        <v>830</v>
      </c>
      <c r="G94" s="3">
        <f>IFERROR(AVERAGE(SEN_Bidders),0)</f>
        <v>810</v>
      </c>
      <c r="H94" s="40" t="str">
        <f>tbl_SEN[[#This Row],[Item '#]]&amp;"     "&amp;tbl_SEN[[#This Row],[Description]]&amp;"     ("&amp;tbl_SEN[[#This Row],[Unit]]&amp;")"</f>
        <v>SPECIAL      CARYA OVATA (2.5" CAL.)     (EACH)</v>
      </c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>
        <v>830</v>
      </c>
      <c r="Y94" s="40">
        <v>800</v>
      </c>
      <c r="Z94" s="40">
        <v>800</v>
      </c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</row>
    <row r="95" spans="1:40" ht="18" customHeight="1" x14ac:dyDescent="0.3">
      <c r="A95" s="1">
        <v>2017</v>
      </c>
      <c r="B95" s="1" t="s">
        <v>5681</v>
      </c>
      <c r="C95" s="2" t="s">
        <v>5715</v>
      </c>
      <c r="D95" s="1" t="s">
        <v>5665</v>
      </c>
      <c r="E95" s="3">
        <f>IFERROR(MIN(SEN_Bidders),0)</f>
        <v>450</v>
      </c>
      <c r="F95" s="3">
        <f>IFERROR(MAX(SEN_Bidders),0)</f>
        <v>500</v>
      </c>
      <c r="G95" s="3">
        <f>IFERROR(AVERAGE(SEN_Bidders),0)</f>
        <v>470</v>
      </c>
      <c r="H95" s="40" t="str">
        <f>tbl_SEN[[#This Row],[Item '#]]&amp;"     "&amp;tbl_SEN[[#This Row],[Description]]&amp;"     ("&amp;tbl_SEN[[#This Row],[Unit]]&amp;")"</f>
        <v>SPECIAL      GLEDITSIA TRIACANTHOS VAR. INERMIS 'SKYCOLE' (2.5" CAL.)     (EACH)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>
        <v>460</v>
      </c>
      <c r="Y95" s="40">
        <v>500</v>
      </c>
      <c r="Z95" s="40">
        <v>450</v>
      </c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</row>
    <row r="96" spans="1:40" ht="18" customHeight="1" x14ac:dyDescent="0.3">
      <c r="A96" s="1">
        <v>2017</v>
      </c>
      <c r="B96" s="1" t="s">
        <v>5681</v>
      </c>
      <c r="C96" s="2" t="s">
        <v>5716</v>
      </c>
      <c r="D96" s="1" t="s">
        <v>5712</v>
      </c>
      <c r="E96" s="3">
        <f>IFERROR(MIN(SEN_Bidders),0)</f>
        <v>450</v>
      </c>
      <c r="F96" s="3">
        <f>IFERROR(MAX(SEN_Bidders),0)</f>
        <v>460</v>
      </c>
      <c r="G96" s="3">
        <f>IFERROR(AVERAGE(SEN_Bidders),0)</f>
        <v>453.33333333333331</v>
      </c>
      <c r="H96" s="40" t="str">
        <f>tbl_SEN[[#This Row],[Item '#]]&amp;"     "&amp;tbl_SEN[[#This Row],[Description]]&amp;"     ("&amp;tbl_SEN[[#This Row],[Unit]]&amp;")"</f>
        <v>SPECIAL      LIRIODENDRON TULIPIFERA (2.5" CAL.)     (EACH )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>
        <v>460</v>
      </c>
      <c r="Y96" s="40">
        <v>450</v>
      </c>
      <c r="Z96" s="40">
        <v>450</v>
      </c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</row>
    <row r="97" spans="1:40" ht="18" customHeight="1" x14ac:dyDescent="0.3">
      <c r="A97" s="1">
        <v>2017</v>
      </c>
      <c r="B97" s="1" t="s">
        <v>5681</v>
      </c>
      <c r="C97" s="2" t="s">
        <v>5717</v>
      </c>
      <c r="D97" s="1" t="s">
        <v>5665</v>
      </c>
      <c r="E97" s="3">
        <f>IFERROR(MIN(SEN_Bidders),0)</f>
        <v>500</v>
      </c>
      <c r="F97" s="3">
        <f>IFERROR(MAX(SEN_Bidders),0)</f>
        <v>525</v>
      </c>
      <c r="G97" s="3">
        <f>IFERROR(AVERAGE(SEN_Bidders),0)</f>
        <v>515</v>
      </c>
      <c r="H97" s="40" t="str">
        <f>tbl_SEN[[#This Row],[Item '#]]&amp;"     "&amp;tbl_SEN[[#This Row],[Description]]&amp;"     ("&amp;tbl_SEN[[#This Row],[Unit]]&amp;")"</f>
        <v>SPECIAL      NYSSA SYLVATICA (2.5" CAL.)     (EACH)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>
        <v>525</v>
      </c>
      <c r="Y97" s="40">
        <v>520</v>
      </c>
      <c r="Z97" s="40">
        <v>500</v>
      </c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</row>
    <row r="98" spans="1:40" ht="18" customHeight="1" x14ac:dyDescent="0.3">
      <c r="A98" s="1">
        <v>2017</v>
      </c>
      <c r="B98" s="1" t="s">
        <v>5681</v>
      </c>
      <c r="C98" s="2" t="s">
        <v>5718</v>
      </c>
      <c r="D98" s="1" t="s">
        <v>5665</v>
      </c>
      <c r="E98" s="3">
        <f>IFERROR(MIN(SEN_Bidders),0)</f>
        <v>530</v>
      </c>
      <c r="F98" s="3">
        <f>IFERROR(MAX(SEN_Bidders),0)</f>
        <v>550</v>
      </c>
      <c r="G98" s="3">
        <f>IFERROR(AVERAGE(SEN_Bidders),0)</f>
        <v>536.66666666666663</v>
      </c>
      <c r="H98" s="40" t="str">
        <f>tbl_SEN[[#This Row],[Item '#]]&amp;"     "&amp;tbl_SEN[[#This Row],[Description]]&amp;"     ("&amp;tbl_SEN[[#This Row],[Unit]]&amp;")"</f>
        <v>SPECIAL      PLATANUS OCCIDENTALIS (2.5" CAL.)     (EACH)</v>
      </c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>
        <v>530</v>
      </c>
      <c r="Y98" s="40">
        <v>530</v>
      </c>
      <c r="Z98" s="40">
        <v>550</v>
      </c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</row>
    <row r="99" spans="1:40" ht="18" customHeight="1" x14ac:dyDescent="0.3">
      <c r="A99" s="1">
        <v>2017</v>
      </c>
      <c r="B99" s="1" t="s">
        <v>5681</v>
      </c>
      <c r="C99" s="2" t="s">
        <v>5719</v>
      </c>
      <c r="D99" s="1" t="s">
        <v>5665</v>
      </c>
      <c r="E99" s="3">
        <f>IFERROR(MIN(SEN_Bidders),0)</f>
        <v>480</v>
      </c>
      <c r="F99" s="3">
        <f>IFERROR(MAX(SEN_Bidders),0)</f>
        <v>500</v>
      </c>
      <c r="G99" s="3">
        <f>IFERROR(AVERAGE(SEN_Bidders),0)</f>
        <v>493.33333333333331</v>
      </c>
      <c r="H99" s="40" t="str">
        <f>tbl_SEN[[#This Row],[Item '#]]&amp;"     "&amp;tbl_SEN[[#This Row],[Description]]&amp;"     ("&amp;tbl_SEN[[#This Row],[Unit]]&amp;")"</f>
        <v>SPECIAL      QUERCUS BICOLOR (2.5" CAL.)     (EACH)</v>
      </c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>
        <v>480</v>
      </c>
      <c r="Y99" s="40">
        <v>500</v>
      </c>
      <c r="Z99" s="40">
        <v>500</v>
      </c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</row>
    <row r="100" spans="1:40" ht="18" customHeight="1" x14ac:dyDescent="0.3">
      <c r="A100" s="1">
        <v>2017</v>
      </c>
      <c r="B100" s="1" t="s">
        <v>5681</v>
      </c>
      <c r="C100" s="2" t="s">
        <v>5720</v>
      </c>
      <c r="D100" s="1" t="s">
        <v>5712</v>
      </c>
      <c r="E100" s="3">
        <f>IFERROR(MIN(SEN_Bidders),0)</f>
        <v>480</v>
      </c>
      <c r="F100" s="3">
        <f>IFERROR(MAX(SEN_Bidders),0)</f>
        <v>500</v>
      </c>
      <c r="G100" s="3">
        <f>IFERROR(AVERAGE(SEN_Bidders),0)</f>
        <v>490</v>
      </c>
      <c r="H100" s="40" t="str">
        <f>tbl_SEN[[#This Row],[Item '#]]&amp;"     "&amp;tbl_SEN[[#This Row],[Description]]&amp;"     ("&amp;tbl_SEN[[#This Row],[Unit]]&amp;")"</f>
        <v>SPECIAL      QUERCUS COCCINEA (2.5" CAL.)     (EACH )</v>
      </c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>
        <v>480</v>
      </c>
      <c r="Y100" s="40">
        <v>490</v>
      </c>
      <c r="Z100" s="40">
        <v>500</v>
      </c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</row>
    <row r="101" spans="1:40" ht="18" customHeight="1" x14ac:dyDescent="0.3">
      <c r="A101" s="1">
        <v>2017</v>
      </c>
      <c r="B101" s="1" t="s">
        <v>5681</v>
      </c>
      <c r="C101" s="2" t="s">
        <v>5721</v>
      </c>
      <c r="D101" s="1" t="s">
        <v>5665</v>
      </c>
      <c r="E101" s="3">
        <f>IFERROR(MIN(SEN_Bidders),0)</f>
        <v>480</v>
      </c>
      <c r="F101" s="3">
        <f>IFERROR(MAX(SEN_Bidders),0)</f>
        <v>500</v>
      </c>
      <c r="G101" s="3">
        <f>IFERROR(AVERAGE(SEN_Bidders),0)</f>
        <v>490</v>
      </c>
      <c r="H101" s="40" t="str">
        <f>tbl_SEN[[#This Row],[Item '#]]&amp;"     "&amp;tbl_SEN[[#This Row],[Description]]&amp;"     ("&amp;tbl_SEN[[#This Row],[Unit]]&amp;")"</f>
        <v>SPECIAL      QUERCUS IMBRICARIA (2.5" CAL.)     (EACH)</v>
      </c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>
        <v>480</v>
      </c>
      <c r="Y101" s="40">
        <v>490</v>
      </c>
      <c r="Z101" s="40">
        <v>500</v>
      </c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</row>
    <row r="102" spans="1:40" ht="18" customHeight="1" x14ac:dyDescent="0.3">
      <c r="A102" s="1">
        <v>2017</v>
      </c>
      <c r="B102" s="1" t="s">
        <v>5681</v>
      </c>
      <c r="C102" s="2" t="s">
        <v>5722</v>
      </c>
      <c r="D102" s="1" t="s">
        <v>5665</v>
      </c>
      <c r="E102" s="3">
        <f>IFERROR(MIN(SEN_Bidders),0)</f>
        <v>480</v>
      </c>
      <c r="F102" s="3">
        <f>IFERROR(MAX(SEN_Bidders),0)</f>
        <v>500</v>
      </c>
      <c r="G102" s="3">
        <f>IFERROR(AVERAGE(SEN_Bidders),0)</f>
        <v>490</v>
      </c>
      <c r="H102" s="40" t="str">
        <f>tbl_SEN[[#This Row],[Item '#]]&amp;"     "&amp;tbl_SEN[[#This Row],[Description]]&amp;"     ("&amp;tbl_SEN[[#This Row],[Unit]]&amp;")"</f>
        <v>SPECIAL      QUERCUS MUEHLENBERGII (2.5" CAL.)     (EACH)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>
        <v>480</v>
      </c>
      <c r="Y102" s="40">
        <v>490</v>
      </c>
      <c r="Z102" s="40">
        <v>500</v>
      </c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</row>
    <row r="103" spans="1:40" ht="18" customHeight="1" x14ac:dyDescent="0.3">
      <c r="A103" s="1">
        <v>2017</v>
      </c>
      <c r="B103" s="1" t="s">
        <v>5681</v>
      </c>
      <c r="C103" s="2" t="s">
        <v>5723</v>
      </c>
      <c r="D103" s="1" t="s">
        <v>5665</v>
      </c>
      <c r="E103" s="3">
        <f>IFERROR(MIN(SEN_Bidders),0)</f>
        <v>480</v>
      </c>
      <c r="F103" s="3">
        <f>IFERROR(MAX(SEN_Bidders),0)</f>
        <v>500</v>
      </c>
      <c r="G103" s="3">
        <f>IFERROR(AVERAGE(SEN_Bidders),0)</f>
        <v>490</v>
      </c>
      <c r="H103" s="40" t="str">
        <f>tbl_SEN[[#This Row],[Item '#]]&amp;"     "&amp;tbl_SEN[[#This Row],[Description]]&amp;"     ("&amp;tbl_SEN[[#This Row],[Unit]]&amp;")"</f>
        <v>SPECIAL      QUERCUS RUBRA (2.5" CAL.)     (EACH)</v>
      </c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>
        <v>480</v>
      </c>
      <c r="Y103" s="40">
        <v>490</v>
      </c>
      <c r="Z103" s="40">
        <v>500</v>
      </c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</row>
    <row r="104" spans="1:40" ht="18" customHeight="1" x14ac:dyDescent="0.3">
      <c r="A104" s="1">
        <v>2017</v>
      </c>
      <c r="B104" s="1" t="s">
        <v>5681</v>
      </c>
      <c r="C104" s="2" t="s">
        <v>5724</v>
      </c>
      <c r="D104" s="1" t="s">
        <v>5712</v>
      </c>
      <c r="E104" s="3">
        <f>IFERROR(MIN(SEN_Bidders),0)</f>
        <v>525</v>
      </c>
      <c r="F104" s="3">
        <f>IFERROR(MAX(SEN_Bidders),0)</f>
        <v>550</v>
      </c>
      <c r="G104" s="3">
        <f>IFERROR(AVERAGE(SEN_Bidders),0)</f>
        <v>535</v>
      </c>
      <c r="H104" s="40" t="str">
        <f>tbl_SEN[[#This Row],[Item '#]]&amp;"     "&amp;tbl_SEN[[#This Row],[Description]]&amp;"     ("&amp;tbl_SEN[[#This Row],[Unit]]&amp;")"</f>
        <v>SPECIAL      TILIA AMERICANA (2.5" CAL.)     (EACH )</v>
      </c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>
        <v>530</v>
      </c>
      <c r="Y104" s="40">
        <v>550</v>
      </c>
      <c r="Z104" s="40">
        <v>525</v>
      </c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</row>
    <row r="105" spans="1:40" ht="18" customHeight="1" x14ac:dyDescent="0.3">
      <c r="A105" s="1">
        <v>2017</v>
      </c>
      <c r="B105" s="1" t="s">
        <v>5681</v>
      </c>
      <c r="C105" s="2" t="s">
        <v>5725</v>
      </c>
      <c r="D105" s="1" t="s">
        <v>5665</v>
      </c>
      <c r="E105" s="3">
        <f>IFERROR(MIN(SEN_Bidders),0)</f>
        <v>400</v>
      </c>
      <c r="F105" s="3">
        <f>IFERROR(MAX(SEN_Bidders),0)</f>
        <v>410</v>
      </c>
      <c r="G105" s="3">
        <f>IFERROR(AVERAGE(SEN_Bidders),0)</f>
        <v>403.33333333333331</v>
      </c>
      <c r="H105" s="40" t="str">
        <f>tbl_SEN[[#This Row],[Item '#]]&amp;"     "&amp;tbl_SEN[[#This Row],[Description]]&amp;"     ("&amp;tbl_SEN[[#This Row],[Unit]]&amp;")"</f>
        <v>SPECIAL      ULMUS AMERICANA 'VALLEY FORGE' (2.5" CAL.)     (EACH)</v>
      </c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>
        <v>410</v>
      </c>
      <c r="Y105" s="40">
        <v>400</v>
      </c>
      <c r="Z105" s="40">
        <v>400</v>
      </c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</row>
    <row r="106" spans="1:40" ht="18" customHeight="1" x14ac:dyDescent="0.3">
      <c r="A106" s="1">
        <v>2017</v>
      </c>
      <c r="B106" s="1" t="s">
        <v>5681</v>
      </c>
      <c r="C106" s="2" t="s">
        <v>5726</v>
      </c>
      <c r="D106" s="1" t="s">
        <v>5665</v>
      </c>
      <c r="E106" s="3">
        <f>IFERROR(MIN(SEN_Bidders),0)</f>
        <v>400</v>
      </c>
      <c r="F106" s="3">
        <f>IFERROR(MAX(SEN_Bidders),0)</f>
        <v>400</v>
      </c>
      <c r="G106" s="3">
        <f>IFERROR(AVERAGE(SEN_Bidders),0)</f>
        <v>400</v>
      </c>
      <c r="H106" s="40" t="str">
        <f>tbl_SEN[[#This Row],[Item '#]]&amp;"     "&amp;tbl_SEN[[#This Row],[Description]]&amp;"     ("&amp;tbl_SEN[[#This Row],[Unit]]&amp;")"</f>
        <v>SPECIAL      AMELANCHIER ARBOREA (7’H)     (EACH)</v>
      </c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>
        <v>400</v>
      </c>
      <c r="Y106" s="40">
        <v>400</v>
      </c>
      <c r="Z106" s="40">
        <v>400</v>
      </c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</row>
    <row r="107" spans="1:40" ht="18" customHeight="1" x14ac:dyDescent="0.3">
      <c r="A107" s="1">
        <v>2017</v>
      </c>
      <c r="B107" s="1" t="s">
        <v>5681</v>
      </c>
      <c r="C107" s="2" t="s">
        <v>5727</v>
      </c>
      <c r="D107" s="1" t="s">
        <v>5665</v>
      </c>
      <c r="E107" s="3">
        <f>IFERROR(MIN(SEN_Bidders),0)</f>
        <v>360</v>
      </c>
      <c r="F107" s="3">
        <f>IFERROR(MAX(SEN_Bidders),0)</f>
        <v>375</v>
      </c>
      <c r="G107" s="3">
        <f>IFERROR(AVERAGE(SEN_Bidders),0)</f>
        <v>370</v>
      </c>
      <c r="H107" s="40" t="str">
        <f>tbl_SEN[[#This Row],[Item '#]]&amp;"     "&amp;tbl_SEN[[#This Row],[Description]]&amp;"     ("&amp;tbl_SEN[[#This Row],[Unit]]&amp;")"</f>
        <v>SPECIAL      CERCIS CANADENSIS (6’H)     (EACH)</v>
      </c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>
        <v>375</v>
      </c>
      <c r="Y107" s="40">
        <v>360</v>
      </c>
      <c r="Z107" s="40">
        <v>375</v>
      </c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</row>
    <row r="108" spans="1:40" ht="18" customHeight="1" x14ac:dyDescent="0.3">
      <c r="A108" s="1">
        <v>2017</v>
      </c>
      <c r="B108" s="1" t="s">
        <v>5681</v>
      </c>
      <c r="C108" s="2" t="s">
        <v>5728</v>
      </c>
      <c r="D108" s="1" t="s">
        <v>5712</v>
      </c>
      <c r="E108" s="3">
        <f>IFERROR(MIN(SEN_Bidders),0)</f>
        <v>400</v>
      </c>
      <c r="F108" s="3">
        <f>IFERROR(MAX(SEN_Bidders),0)</f>
        <v>400</v>
      </c>
      <c r="G108" s="3">
        <f>IFERROR(AVERAGE(SEN_Bidders),0)</f>
        <v>400</v>
      </c>
      <c r="H108" s="40" t="str">
        <f>tbl_SEN[[#This Row],[Item '#]]&amp;"     "&amp;tbl_SEN[[#This Row],[Description]]&amp;"     ("&amp;tbl_SEN[[#This Row],[Unit]]&amp;")"</f>
        <v>SPECIAL      CORNUS FLORIDA (1.5” CAL.)     (EACH )</v>
      </c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>
        <v>400</v>
      </c>
      <c r="Y108" s="40">
        <v>400</v>
      </c>
      <c r="Z108" s="40">
        <v>400</v>
      </c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</row>
    <row r="109" spans="1:40" ht="18" customHeight="1" x14ac:dyDescent="0.3">
      <c r="A109" s="1">
        <v>2017</v>
      </c>
      <c r="B109" s="1" t="s">
        <v>5681</v>
      </c>
      <c r="C109" s="2" t="s">
        <v>5729</v>
      </c>
      <c r="D109" s="1" t="s">
        <v>5665</v>
      </c>
      <c r="E109" s="3">
        <f>IFERROR(MIN(SEN_Bidders),0)</f>
        <v>30</v>
      </c>
      <c r="F109" s="3">
        <f>IFERROR(MAX(SEN_Bidders),0)</f>
        <v>30</v>
      </c>
      <c r="G109" s="3">
        <f>IFERROR(AVERAGE(SEN_Bidders),0)</f>
        <v>30</v>
      </c>
      <c r="H109" s="40" t="str">
        <f>tbl_SEN[[#This Row],[Item '#]]&amp;"     "&amp;tbl_SEN[[#This Row],[Description]]&amp;"     ("&amp;tbl_SEN[[#This Row],[Unit]]&amp;")"</f>
        <v>SPECIAL      CALAMAGROSTIS X ACUTIFLORA 'OVERDAM' (NO. 3)     (EACH)</v>
      </c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>
        <v>30</v>
      </c>
      <c r="Y109" s="40">
        <v>30</v>
      </c>
      <c r="Z109" s="40">
        <v>30</v>
      </c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</row>
    <row r="110" spans="1:40" ht="18" customHeight="1" x14ac:dyDescent="0.3">
      <c r="A110" s="1">
        <v>2017</v>
      </c>
      <c r="B110" s="1" t="s">
        <v>5681</v>
      </c>
      <c r="C110" s="2" t="s">
        <v>5730</v>
      </c>
      <c r="D110" s="1" t="s">
        <v>5665</v>
      </c>
      <c r="E110" s="3">
        <f>IFERROR(MIN(SEN_Bidders),0)</f>
        <v>20</v>
      </c>
      <c r="F110" s="3">
        <f>IFERROR(MAX(SEN_Bidders),0)</f>
        <v>25</v>
      </c>
      <c r="G110" s="3">
        <f>IFERROR(AVERAGE(SEN_Bidders),0)</f>
        <v>22.333333333333332</v>
      </c>
      <c r="H110" s="40" t="str">
        <f>tbl_SEN[[#This Row],[Item '#]]&amp;"     "&amp;tbl_SEN[[#This Row],[Description]]&amp;"     ("&amp;tbl_SEN[[#This Row],[Unit]]&amp;")"</f>
        <v>SPECIAL      ECHINACEA PURPUREA 'POWWOW WILD BERRY' (NO. 1)     (EACH)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>
        <v>20</v>
      </c>
      <c r="Y110" s="40">
        <v>22</v>
      </c>
      <c r="Z110" s="40">
        <v>25</v>
      </c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</row>
    <row r="111" spans="1:40" ht="18" customHeight="1" x14ac:dyDescent="0.3">
      <c r="A111" s="1">
        <v>2017</v>
      </c>
      <c r="B111" s="1" t="s">
        <v>5681</v>
      </c>
      <c r="C111" s="2" t="s">
        <v>5731</v>
      </c>
      <c r="D111" s="1" t="s">
        <v>5665</v>
      </c>
      <c r="E111" s="3">
        <f>IFERROR(MIN(SEN_Bidders),0)</f>
        <v>22</v>
      </c>
      <c r="F111" s="3">
        <f>IFERROR(MAX(SEN_Bidders),0)</f>
        <v>25</v>
      </c>
      <c r="G111" s="3">
        <f>IFERROR(AVERAGE(SEN_Bidders),0)</f>
        <v>23.333333333333332</v>
      </c>
      <c r="H111" s="40" t="str">
        <f>tbl_SEN[[#This Row],[Item '#]]&amp;"     "&amp;tbl_SEN[[#This Row],[Description]]&amp;"     ("&amp;tbl_SEN[[#This Row],[Unit]]&amp;")"</f>
        <v>SPECIAL      GERANIUM MACULATUM 'EXPRESSO' (NO. 1)     (EACH)</v>
      </c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>
        <v>23</v>
      </c>
      <c r="Y111" s="40">
        <v>22</v>
      </c>
      <c r="Z111" s="40">
        <v>25</v>
      </c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</row>
    <row r="112" spans="1:40" ht="18" customHeight="1" x14ac:dyDescent="0.3">
      <c r="A112" s="1">
        <v>2017</v>
      </c>
      <c r="B112" s="1" t="s">
        <v>5681</v>
      </c>
      <c r="C112" s="2" t="s">
        <v>5732</v>
      </c>
      <c r="D112" s="1" t="s">
        <v>5712</v>
      </c>
      <c r="E112" s="3">
        <f>IFERROR(MIN(SEN_Bidders),0)</f>
        <v>19</v>
      </c>
      <c r="F112" s="3">
        <f>IFERROR(MAX(SEN_Bidders),0)</f>
        <v>20</v>
      </c>
      <c r="G112" s="3">
        <f>IFERROR(AVERAGE(SEN_Bidders),0)</f>
        <v>19.333333333333332</v>
      </c>
      <c r="H112" s="40" t="str">
        <f>tbl_SEN[[#This Row],[Item '#]]&amp;"     "&amp;tbl_SEN[[#This Row],[Description]]&amp;"     ("&amp;tbl_SEN[[#This Row],[Unit]]&amp;")"</f>
        <v>SPECIAL      HEMEROCALLIS 'STELLA DE ORO' (NO. 1)     (EACH )</v>
      </c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>
        <v>19</v>
      </c>
      <c r="Y112" s="40">
        <v>19</v>
      </c>
      <c r="Z112" s="40">
        <v>20</v>
      </c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</row>
    <row r="113" spans="1:40" ht="18" customHeight="1" x14ac:dyDescent="0.3">
      <c r="A113" s="1">
        <v>2017</v>
      </c>
      <c r="B113" s="1" t="s">
        <v>5681</v>
      </c>
      <c r="C113" s="2" t="s">
        <v>5733</v>
      </c>
      <c r="D113" s="1" t="s">
        <v>5665</v>
      </c>
      <c r="E113" s="3">
        <f>IFERROR(MIN(SEN_Bidders),0)</f>
        <v>30</v>
      </c>
      <c r="F113" s="3">
        <f>IFERROR(MAX(SEN_Bidders),0)</f>
        <v>30</v>
      </c>
      <c r="G113" s="3">
        <f>IFERROR(AVERAGE(SEN_Bidders),0)</f>
        <v>30</v>
      </c>
      <c r="H113" s="40" t="str">
        <f>tbl_SEN[[#This Row],[Item '#]]&amp;"     "&amp;tbl_SEN[[#This Row],[Description]]&amp;"     ("&amp;tbl_SEN[[#This Row],[Unit]]&amp;")"</f>
        <v>SPECIAL      PEROVSKIA ATRIPLICIFOLIA 'LITTLE SPIRE' (NO. 3)     (EACH)</v>
      </c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>
        <v>30</v>
      </c>
      <c r="Y113" s="40">
        <v>30</v>
      </c>
      <c r="Z113" s="40">
        <v>30</v>
      </c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</row>
    <row r="114" spans="1:40" ht="18" customHeight="1" x14ac:dyDescent="0.3">
      <c r="A114" s="1">
        <v>2017</v>
      </c>
      <c r="B114" s="1" t="s">
        <v>5681</v>
      </c>
      <c r="C114" s="2" t="s">
        <v>5734</v>
      </c>
      <c r="D114" s="1" t="s">
        <v>5665</v>
      </c>
      <c r="E114" s="3">
        <f>IFERROR(MIN(SEN_Bidders),0)</f>
        <v>45</v>
      </c>
      <c r="F114" s="3">
        <f>IFERROR(MAX(SEN_Bidders),0)</f>
        <v>45</v>
      </c>
      <c r="G114" s="3">
        <f>IFERROR(AVERAGE(SEN_Bidders),0)</f>
        <v>45</v>
      </c>
      <c r="H114" s="40" t="str">
        <f>tbl_SEN[[#This Row],[Item '#]]&amp;"     "&amp;tbl_SEN[[#This Row],[Description]]&amp;"     ("&amp;tbl_SEN[[#This Row],[Unit]]&amp;")"</f>
        <v>SPECIAL      ARONIA ARBUTIFOLIA (NO. 3)     (EACH)</v>
      </c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>
        <v>45</v>
      </c>
      <c r="Y114" s="40">
        <v>45</v>
      </c>
      <c r="Z114" s="40">
        <v>45</v>
      </c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</row>
    <row r="115" spans="1:40" ht="18" customHeight="1" x14ac:dyDescent="0.3">
      <c r="A115" s="1">
        <v>2017</v>
      </c>
      <c r="B115" s="1" t="s">
        <v>5681</v>
      </c>
      <c r="C115" s="2" t="s">
        <v>5735</v>
      </c>
      <c r="D115" s="1" t="s">
        <v>5665</v>
      </c>
      <c r="E115" s="3">
        <f>IFERROR(MIN(SEN_Bidders),0)</f>
        <v>40</v>
      </c>
      <c r="F115" s="3">
        <f>IFERROR(MAX(SEN_Bidders),0)</f>
        <v>45</v>
      </c>
      <c r="G115" s="3">
        <f>IFERROR(AVERAGE(SEN_Bidders),0)</f>
        <v>41.666666666666664</v>
      </c>
      <c r="H115" s="40" t="str">
        <f>tbl_SEN[[#This Row],[Item '#]]&amp;"     "&amp;tbl_SEN[[#This Row],[Description]]&amp;"     ("&amp;tbl_SEN[[#This Row],[Unit]]&amp;")"</f>
        <v>SPECIAL      CEANOTHUS AMERICANUS (NO. 3)     (EACH)</v>
      </c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>
        <v>40</v>
      </c>
      <c r="Y115" s="40">
        <v>40</v>
      </c>
      <c r="Z115" s="40">
        <v>45</v>
      </c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</row>
    <row r="116" spans="1:40" ht="18" customHeight="1" x14ac:dyDescent="0.3">
      <c r="A116" s="1">
        <v>2017</v>
      </c>
      <c r="B116" s="1" t="s">
        <v>5681</v>
      </c>
      <c r="C116" s="2" t="s">
        <v>5736</v>
      </c>
      <c r="D116" s="1" t="s">
        <v>5712</v>
      </c>
      <c r="E116" s="3">
        <f>IFERROR(MIN(SEN_Bidders),0)</f>
        <v>45</v>
      </c>
      <c r="F116" s="3">
        <f>IFERROR(MAX(SEN_Bidders),0)</f>
        <v>45</v>
      </c>
      <c r="G116" s="3">
        <f>IFERROR(AVERAGE(SEN_Bidders),0)</f>
        <v>45</v>
      </c>
      <c r="H116" s="40" t="str">
        <f>tbl_SEN[[#This Row],[Item '#]]&amp;"     "&amp;tbl_SEN[[#This Row],[Description]]&amp;"     ("&amp;tbl_SEN[[#This Row],[Unit]]&amp;")"</f>
        <v>SPECIAL      CORNUS SERICEA 'FARROW' (NO. 3)     (EACH )</v>
      </c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>
        <v>45</v>
      </c>
      <c r="Y116" s="40">
        <v>45</v>
      </c>
      <c r="Z116" s="40">
        <v>45</v>
      </c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</row>
    <row r="117" spans="1:40" ht="18" customHeight="1" x14ac:dyDescent="0.3">
      <c r="A117" s="1">
        <v>2017</v>
      </c>
      <c r="B117" s="1" t="s">
        <v>5681</v>
      </c>
      <c r="C117" s="2" t="s">
        <v>5737</v>
      </c>
      <c r="D117" s="1" t="s">
        <v>5665</v>
      </c>
      <c r="E117" s="3">
        <f>IFERROR(MIN(SEN_Bidders),0)</f>
        <v>45</v>
      </c>
      <c r="F117" s="3">
        <f>IFERROR(MAX(SEN_Bidders),0)</f>
        <v>50</v>
      </c>
      <c r="G117" s="3">
        <f>IFERROR(AVERAGE(SEN_Bidders),0)</f>
        <v>48</v>
      </c>
      <c r="H117" s="40" t="str">
        <f>tbl_SEN[[#This Row],[Item '#]]&amp;"     "&amp;tbl_SEN[[#This Row],[Description]]&amp;"     ("&amp;tbl_SEN[[#This Row],[Unit]]&amp;")"</f>
        <v>SPECIAL      HYDRANGEA QUERCIFOLIA 'RUBY SLIPPERS' (NO. 3)     (EACH)</v>
      </c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>
        <v>45</v>
      </c>
      <c r="Y117" s="40">
        <v>49</v>
      </c>
      <c r="Z117" s="40">
        <v>50</v>
      </c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</row>
    <row r="118" spans="1:40" ht="18" customHeight="1" x14ac:dyDescent="0.3">
      <c r="A118" s="1">
        <v>2017</v>
      </c>
      <c r="B118" s="1" t="s">
        <v>5681</v>
      </c>
      <c r="C118" s="2" t="s">
        <v>5738</v>
      </c>
      <c r="D118" s="1" t="s">
        <v>5665</v>
      </c>
      <c r="E118" s="3">
        <f>IFERROR(MIN(SEN_Bidders),0)</f>
        <v>60</v>
      </c>
      <c r="F118" s="3">
        <f>IFERROR(MAX(SEN_Bidders),0)</f>
        <v>60</v>
      </c>
      <c r="G118" s="3">
        <f>IFERROR(AVERAGE(SEN_Bidders),0)</f>
        <v>60</v>
      </c>
      <c r="H118" s="40" t="str">
        <f>tbl_SEN[[#This Row],[Item '#]]&amp;"     "&amp;tbl_SEN[[#This Row],[Description]]&amp;"     ("&amp;tbl_SEN[[#This Row],[Unit]]&amp;")"</f>
        <v>SPECIAL      ILEX GLABRA 'DENSA' (NO. 5)     (EACH)</v>
      </c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>
        <v>60</v>
      </c>
      <c r="Y118" s="40">
        <v>60</v>
      </c>
      <c r="Z118" s="40">
        <v>60</v>
      </c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</row>
    <row r="119" spans="1:40" ht="18" customHeight="1" x14ac:dyDescent="0.3">
      <c r="A119" s="1">
        <v>2017</v>
      </c>
      <c r="B119" s="1" t="s">
        <v>5681</v>
      </c>
      <c r="C119" s="2" t="s">
        <v>5739</v>
      </c>
      <c r="D119" s="1" t="s">
        <v>5665</v>
      </c>
      <c r="E119" s="3">
        <f>IFERROR(MIN(SEN_Bidders),0)</f>
        <v>45</v>
      </c>
      <c r="F119" s="3">
        <f>IFERROR(MAX(SEN_Bidders),0)</f>
        <v>50</v>
      </c>
      <c r="G119" s="3">
        <f>IFERROR(AVERAGE(SEN_Bidders),0)</f>
        <v>46.666666666666664</v>
      </c>
      <c r="H119" s="40" t="str">
        <f>tbl_SEN[[#This Row],[Item '#]]&amp;"     "&amp;tbl_SEN[[#This Row],[Description]]&amp;"     ("&amp;tbl_SEN[[#This Row],[Unit]]&amp;")"</f>
        <v>SPECIAL      ILEX VERTICILLATA 'MR POPPINS' (NO. 3)     (EACH)</v>
      </c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>
        <v>45</v>
      </c>
      <c r="Y119" s="40">
        <v>45</v>
      </c>
      <c r="Z119" s="40">
        <v>50</v>
      </c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</row>
    <row r="120" spans="1:40" ht="18" customHeight="1" x14ac:dyDescent="0.3">
      <c r="A120" s="1">
        <v>2017</v>
      </c>
      <c r="B120" s="1" t="s">
        <v>5681</v>
      </c>
      <c r="C120" s="2" t="s">
        <v>5740</v>
      </c>
      <c r="D120" s="1" t="s">
        <v>5712</v>
      </c>
      <c r="E120" s="3">
        <f>IFERROR(MIN(SEN_Bidders),0)</f>
        <v>45</v>
      </c>
      <c r="F120" s="3">
        <f>IFERROR(MAX(SEN_Bidders),0)</f>
        <v>50</v>
      </c>
      <c r="G120" s="3">
        <f>IFERROR(AVERAGE(SEN_Bidders),0)</f>
        <v>46.666666666666664</v>
      </c>
      <c r="H120" s="40" t="str">
        <f>tbl_SEN[[#This Row],[Item '#]]&amp;"     "&amp;tbl_SEN[[#This Row],[Description]]&amp;"     ("&amp;tbl_SEN[[#This Row],[Unit]]&amp;")"</f>
        <v>SPECIAL      ILEX VERTICILLATA 'BERRY HEAVY' (NO. 3)     (EACH )</v>
      </c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>
        <v>45</v>
      </c>
      <c r="Y120" s="40">
        <v>45</v>
      </c>
      <c r="Z120" s="40">
        <v>50</v>
      </c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</row>
    <row r="121" spans="1:40" ht="18" customHeight="1" x14ac:dyDescent="0.3">
      <c r="A121" s="1">
        <v>2017</v>
      </c>
      <c r="B121" s="1" t="s">
        <v>5681</v>
      </c>
      <c r="C121" s="2" t="s">
        <v>5741</v>
      </c>
      <c r="D121" s="1" t="s">
        <v>5665</v>
      </c>
      <c r="E121" s="3">
        <f>IFERROR(MIN(SEN_Bidders),0)</f>
        <v>50</v>
      </c>
      <c r="F121" s="3">
        <f>IFERROR(MAX(SEN_Bidders),0)</f>
        <v>50</v>
      </c>
      <c r="G121" s="3">
        <f>IFERROR(AVERAGE(SEN_Bidders),0)</f>
        <v>50</v>
      </c>
      <c r="H121" s="40" t="str">
        <f>tbl_SEN[[#This Row],[Item '#]]&amp;"     "&amp;tbl_SEN[[#This Row],[Description]]&amp;"     ("&amp;tbl_SEN[[#This Row],[Unit]]&amp;")"</f>
        <v>SPECIAL      LINDERA BENZOIN (NO. 3)     (EACH)</v>
      </c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>
        <v>50</v>
      </c>
      <c r="Y121" s="40">
        <v>50</v>
      </c>
      <c r="Z121" s="40">
        <v>50</v>
      </c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</row>
    <row r="122" spans="1:40" ht="18" customHeight="1" x14ac:dyDescent="0.3">
      <c r="A122" s="1">
        <v>2017</v>
      </c>
      <c r="B122" s="1" t="s">
        <v>5681</v>
      </c>
      <c r="C122" s="2" t="s">
        <v>5742</v>
      </c>
      <c r="D122" s="1" t="s">
        <v>5665</v>
      </c>
      <c r="E122" s="3">
        <f>IFERROR(MIN(SEN_Bidders),0)</f>
        <v>55</v>
      </c>
      <c r="F122" s="3">
        <f>IFERROR(MAX(SEN_Bidders),0)</f>
        <v>60</v>
      </c>
      <c r="G122" s="3">
        <f>IFERROR(AVERAGE(SEN_Bidders),0)</f>
        <v>57.333333333333336</v>
      </c>
      <c r="H122" s="40" t="str">
        <f>tbl_SEN[[#This Row],[Item '#]]&amp;"     "&amp;tbl_SEN[[#This Row],[Description]]&amp;"     ("&amp;tbl_SEN[[#This Row],[Unit]]&amp;")"</f>
        <v>SPECIAL      PHYSOCARPOS OPULIFOLIUS (NO. 5)     (EACH)</v>
      </c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>
        <v>55</v>
      </c>
      <c r="Y122" s="40">
        <v>57</v>
      </c>
      <c r="Z122" s="40">
        <v>60</v>
      </c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</row>
    <row r="123" spans="1:40" ht="18" customHeight="1" x14ac:dyDescent="0.3">
      <c r="A123" s="1">
        <v>2017</v>
      </c>
      <c r="B123" s="1" t="s">
        <v>5681</v>
      </c>
      <c r="C123" s="2" t="s">
        <v>5743</v>
      </c>
      <c r="D123" s="1" t="s">
        <v>5665</v>
      </c>
      <c r="E123" s="3">
        <f>IFERROR(MIN(SEN_Bidders),0)</f>
        <v>90</v>
      </c>
      <c r="F123" s="3">
        <f>IFERROR(MAX(SEN_Bidders),0)</f>
        <v>95</v>
      </c>
      <c r="G123" s="3">
        <f>IFERROR(AVERAGE(SEN_Bidders),0)</f>
        <v>91.666666666666671</v>
      </c>
      <c r="H123" s="40" t="str">
        <f>tbl_SEN[[#This Row],[Item '#]]&amp;"     "&amp;tbl_SEN[[#This Row],[Description]]&amp;"     ("&amp;tbl_SEN[[#This Row],[Unit]]&amp;")"</f>
        <v>SPECIAL      THUJA OCCIDENTALIS 'HOLMSTRUP' (NO. 5)     (EACH)</v>
      </c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>
        <v>90</v>
      </c>
      <c r="Y123" s="40">
        <v>90</v>
      </c>
      <c r="Z123" s="40">
        <v>95</v>
      </c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</row>
    <row r="124" spans="1:40" ht="18" customHeight="1" x14ac:dyDescent="0.3">
      <c r="A124" s="1">
        <v>2017</v>
      </c>
      <c r="B124" s="1" t="s">
        <v>5681</v>
      </c>
      <c r="C124" s="2" t="s">
        <v>5744</v>
      </c>
      <c r="D124" s="1" t="s">
        <v>5665</v>
      </c>
      <c r="E124" s="3">
        <f>IFERROR(MIN(SEN_Bidders),0)</f>
        <v>60</v>
      </c>
      <c r="F124" s="3">
        <f>IFERROR(MAX(SEN_Bidders),0)</f>
        <v>62</v>
      </c>
      <c r="G124" s="3">
        <f>IFERROR(AVERAGE(SEN_Bidders),0)</f>
        <v>60.666666666666664</v>
      </c>
      <c r="H124" s="40" t="str">
        <f>tbl_SEN[[#This Row],[Item '#]]&amp;"     "&amp;tbl_SEN[[#This Row],[Description]]&amp;"     ("&amp;tbl_SEN[[#This Row],[Unit]]&amp;")"</f>
        <v>SPECIAL      VIBURNUM DENTATUM 'BLUE MUFFIN' (NO. 5)     (EACH)</v>
      </c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>
        <v>60</v>
      </c>
      <c r="Y124" s="40">
        <v>62</v>
      </c>
      <c r="Z124" s="40">
        <v>60</v>
      </c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</row>
    <row r="125" spans="1:40" ht="18" customHeight="1" x14ac:dyDescent="0.3">
      <c r="A125" s="1">
        <v>2017</v>
      </c>
      <c r="B125" s="1" t="s">
        <v>5681</v>
      </c>
      <c r="C125" s="2" t="s">
        <v>5745</v>
      </c>
      <c r="D125" s="1" t="s">
        <v>5665</v>
      </c>
      <c r="E125" s="3">
        <f>IFERROR(MIN(SEN_Bidders),0)</f>
        <v>125</v>
      </c>
      <c r="F125" s="3">
        <f>IFERROR(MAX(SEN_Bidders),0)</f>
        <v>180</v>
      </c>
      <c r="G125" s="3">
        <f>IFERROR(AVERAGE(SEN_Bidders),0)</f>
        <v>161.66666666666666</v>
      </c>
      <c r="H125" s="40" t="str">
        <f>tbl_SEN[[#This Row],[Item '#]]&amp;"     "&amp;tbl_SEN[[#This Row],[Description]]&amp;"     ("&amp;tbl_SEN[[#This Row],[Unit]]&amp;")"</f>
        <v>SPECIAL      WASHED ROUNDED RIVER COBBLE STONE MULCH W/ FABRIC     (EACH)</v>
      </c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>
        <v>180</v>
      </c>
      <c r="Y125" s="40">
        <v>180</v>
      </c>
      <c r="Z125" s="40">
        <v>125</v>
      </c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</row>
    <row r="126" spans="1:40" ht="18" customHeight="1" x14ac:dyDescent="0.3">
      <c r="A126" s="1">
        <v>2017</v>
      </c>
      <c r="B126" s="1" t="s">
        <v>5681</v>
      </c>
      <c r="C126" s="2" t="s">
        <v>5746</v>
      </c>
      <c r="D126" s="1" t="s">
        <v>5665</v>
      </c>
      <c r="E126" s="3">
        <f>IFERROR(MIN(SEN_Bidders),0)</f>
        <v>500</v>
      </c>
      <c r="F126" s="3">
        <f>IFERROR(MAX(SEN_Bidders),0)</f>
        <v>850</v>
      </c>
      <c r="G126" s="3">
        <f>IFERROR(AVERAGE(SEN_Bidders),0)</f>
        <v>716.66666666666663</v>
      </c>
      <c r="H126" s="40" t="str">
        <f>tbl_SEN[[#This Row],[Item '#]]&amp;"     "&amp;tbl_SEN[[#This Row],[Description]]&amp;"     ("&amp;tbl_SEN[[#This Row],[Unit]]&amp;")"</f>
        <v>SPECIAL      DIRECTIONAL SIGNAGE INSTALLATION (SOIL EXCAVATION, CONCRETE FOOTER AND SIGNAGE INSTALL)     (EACH)</v>
      </c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>
        <v>800</v>
      </c>
      <c r="Y126" s="40">
        <v>850</v>
      </c>
      <c r="Z126" s="40">
        <v>500</v>
      </c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</row>
    <row r="127" spans="1:40" ht="18" customHeight="1" x14ac:dyDescent="0.3">
      <c r="A127" s="1">
        <v>2017</v>
      </c>
      <c r="B127" s="1" t="s">
        <v>5681</v>
      </c>
      <c r="C127" s="2" t="s">
        <v>5747</v>
      </c>
      <c r="D127" s="1" t="s">
        <v>5665</v>
      </c>
      <c r="E127" s="3">
        <f>IFERROR(MIN(SEN_Bidders),0)</f>
        <v>500</v>
      </c>
      <c r="F127" s="3">
        <f>IFERROR(MAX(SEN_Bidders),0)</f>
        <v>850</v>
      </c>
      <c r="G127" s="3">
        <f>IFERROR(AVERAGE(SEN_Bidders),0)</f>
        <v>716.66666666666663</v>
      </c>
      <c r="H127" s="40" t="str">
        <f>tbl_SEN[[#This Row],[Item '#]]&amp;"     "&amp;tbl_SEN[[#This Row],[Description]]&amp;"     ("&amp;tbl_SEN[[#This Row],[Unit]]&amp;")"</f>
        <v>SPECIAL      PLACE SIGNAGE INSTALLATION (SOIL EXCAVATION, CONCRETE FOOTER AND SIGNAGE INSTALL)     (EACH)</v>
      </c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>
        <v>800</v>
      </c>
      <c r="Y127" s="40">
        <v>850</v>
      </c>
      <c r="Z127" s="40">
        <v>500</v>
      </c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</row>
    <row r="128" spans="1:40" ht="18" customHeight="1" x14ac:dyDescent="0.3">
      <c r="A128" s="1">
        <v>2017</v>
      </c>
      <c r="B128" s="1" t="s">
        <v>5681</v>
      </c>
      <c r="C128" s="2" t="s">
        <v>5748</v>
      </c>
      <c r="D128" s="1" t="s">
        <v>5665</v>
      </c>
      <c r="E128" s="3">
        <f>IFERROR(MIN(SEN_Bidders),0)</f>
        <v>350</v>
      </c>
      <c r="F128" s="3">
        <f>IFERROR(MAX(SEN_Bidders),0)</f>
        <v>500</v>
      </c>
      <c r="G128" s="3">
        <f>IFERROR(AVERAGE(SEN_Bidders),0)</f>
        <v>403.33333333333331</v>
      </c>
      <c r="H128" s="40" t="str">
        <f>tbl_SEN[[#This Row],[Item '#]]&amp;"     "&amp;tbl_SEN[[#This Row],[Description]]&amp;"     ("&amp;tbl_SEN[[#This Row],[Unit]]&amp;")"</f>
        <v>SPECIAL      ADDITIONAL SIGNAGE INSTALLATION (SOIL EXCAVATION, CONCRETE FOOTER AND SIGNAGE INSTALL)     (EACH)</v>
      </c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>
        <v>350</v>
      </c>
      <c r="Y128" s="40">
        <v>360</v>
      </c>
      <c r="Z128" s="40">
        <v>500</v>
      </c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</row>
    <row r="129" spans="1:40" ht="18" customHeight="1" x14ac:dyDescent="0.3">
      <c r="A129" s="1">
        <v>2017</v>
      </c>
      <c r="B129" s="1" t="s">
        <v>5681</v>
      </c>
      <c r="C129" s="2" t="s">
        <v>5749</v>
      </c>
      <c r="D129" s="1" t="s">
        <v>5665</v>
      </c>
      <c r="E129" s="3">
        <f>IFERROR(MIN(SEN_Bidders),0)</f>
        <v>600</v>
      </c>
      <c r="F129" s="3">
        <f>IFERROR(MAX(SEN_Bidders),0)</f>
        <v>3200</v>
      </c>
      <c r="G129" s="3">
        <f>IFERROR(AVERAGE(SEN_Bidders),0)</f>
        <v>2253.3333333333335</v>
      </c>
      <c r="H129" s="40" t="str">
        <f>tbl_SEN[[#This Row],[Item '#]]&amp;"     "&amp;tbl_SEN[[#This Row],[Description]]&amp;"     ("&amp;tbl_SEN[[#This Row],[Unit]]&amp;")"</f>
        <v>SPECIAL      MAIN ENTRYWAY  INSTALLATION (SOIL EXCAVATION, CONCRETE FOOTER AND SIGNAGE INSTALL)     (EACH)</v>
      </c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>
        <v>3200</v>
      </c>
      <c r="Y129" s="40">
        <v>2960</v>
      </c>
      <c r="Z129" s="40">
        <v>600</v>
      </c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</row>
    <row r="130" spans="1:40" ht="18" customHeight="1" x14ac:dyDescent="0.3">
      <c r="A130" s="1">
        <v>2017</v>
      </c>
      <c r="B130" s="1">
        <v>601</v>
      </c>
      <c r="C130" s="2" t="s">
        <v>5750</v>
      </c>
      <c r="D130" s="1" t="s">
        <v>5695</v>
      </c>
      <c r="E130" s="3">
        <f>IFERROR(MIN(SEN_Bidders),0)</f>
        <v>74</v>
      </c>
      <c r="F130" s="3">
        <f>IFERROR(MAX(SEN_Bidders),0)</f>
        <v>115</v>
      </c>
      <c r="G130" s="3">
        <f>IFERROR(AVERAGE(SEN_Bidders),0)</f>
        <v>99.666666666666671</v>
      </c>
      <c r="H130" s="40" t="str">
        <f>tbl_SEN[[#This Row],[Item '#]]&amp;"     "&amp;tbl_SEN[[#This Row],[Description]]&amp;"     ("&amp;tbl_SEN[[#This Row],[Unit]]&amp;")"</f>
        <v>601     #57 GRAVEL BASE WITH FILTER FABRIC (PLAYGROUND UNDERDRAIN)     (CU. YD.)</v>
      </c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>
        <v>110</v>
      </c>
      <c r="Y130" s="40">
        <v>115</v>
      </c>
      <c r="Z130" s="40">
        <v>74</v>
      </c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</row>
    <row r="131" spans="1:40" ht="18" customHeight="1" x14ac:dyDescent="0.3">
      <c r="A131" s="1">
        <v>2017</v>
      </c>
      <c r="B131" s="1">
        <v>609</v>
      </c>
      <c r="C131" s="2" t="s">
        <v>5751</v>
      </c>
      <c r="D131" s="1" t="s">
        <v>12</v>
      </c>
      <c r="E131" s="3">
        <f>IFERROR(MIN(SEN_Bidders),0)</f>
        <v>10.5</v>
      </c>
      <c r="F131" s="3">
        <f>IFERROR(MAX(SEN_Bidders),0)</f>
        <v>24</v>
      </c>
      <c r="G131" s="3">
        <f>IFERROR(AVERAGE(SEN_Bidders),0)</f>
        <v>19.166666666666668</v>
      </c>
      <c r="H131" s="40" t="str">
        <f>tbl_SEN[[#This Row],[Item '#]]&amp;"     "&amp;tbl_SEN[[#This Row],[Description]]&amp;"     ("&amp;tbl_SEN[[#This Row],[Unit]]&amp;")"</f>
        <v>609     CONCRETE CURB ("6X6")  PERIMETER SAFETY SURFACE     (LF)</v>
      </c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>
        <v>23</v>
      </c>
      <c r="Y131" s="40">
        <v>24</v>
      </c>
      <c r="Z131" s="40">
        <v>10.5</v>
      </c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</row>
    <row r="132" spans="1:40" ht="18" customHeight="1" x14ac:dyDescent="0.3">
      <c r="A132" s="1">
        <v>2017</v>
      </c>
      <c r="B132" s="1">
        <v>611</v>
      </c>
      <c r="C132" s="2" t="s">
        <v>5752</v>
      </c>
      <c r="D132" s="1" t="s">
        <v>12</v>
      </c>
      <c r="E132" s="3">
        <f>IFERROR(MIN(SEN_Bidders),0)</f>
        <v>6</v>
      </c>
      <c r="F132" s="3">
        <f>IFERROR(MAX(SEN_Bidders),0)</f>
        <v>10</v>
      </c>
      <c r="G132" s="3">
        <f>IFERROR(AVERAGE(SEN_Bidders),0)</f>
        <v>8.3333333333333339</v>
      </c>
      <c r="H132" s="40" t="str">
        <f>tbl_SEN[[#This Row],[Item '#]]&amp;"     "&amp;tbl_SEN[[#This Row],[Description]]&amp;"     ("&amp;tbl_SEN[[#This Row],[Unit]]&amp;")"</f>
        <v>611     PLAYGROUND UNDERDRAIN (4")     (LF)</v>
      </c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>
        <v>6</v>
      </c>
      <c r="Y132" s="40">
        <v>9</v>
      </c>
      <c r="Z132" s="40">
        <v>10</v>
      </c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</row>
    <row r="133" spans="1:40" ht="18" customHeight="1" x14ac:dyDescent="0.3">
      <c r="A133" s="1">
        <v>2017</v>
      </c>
      <c r="B133" s="1">
        <v>601</v>
      </c>
      <c r="C133" s="2" t="s">
        <v>5753</v>
      </c>
      <c r="D133" s="1" t="s">
        <v>5695</v>
      </c>
      <c r="E133" s="3">
        <f>IFERROR(MIN(SEN_Bidders),0)</f>
        <v>125</v>
      </c>
      <c r="F133" s="3">
        <f>IFERROR(MAX(SEN_Bidders),0)</f>
        <v>140</v>
      </c>
      <c r="G133" s="3">
        <f>IFERROR(AVERAGE(SEN_Bidders),0)</f>
        <v>133.33333333333334</v>
      </c>
      <c r="H133" s="40" t="str">
        <f>tbl_SEN[[#This Row],[Item '#]]&amp;"     "&amp;tbl_SEN[[#This Row],[Description]]&amp;"     ("&amp;tbl_SEN[[#This Row],[Unit]]&amp;")"</f>
        <v>601     ROCK CHANNEL PROTECTION TYPE B WITH FILTER FABRIC     (CU. YD.)</v>
      </c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>
        <v>140</v>
      </c>
      <c r="Y133" s="40">
        <v>135</v>
      </c>
      <c r="Z133" s="40">
        <v>125</v>
      </c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</row>
    <row r="134" spans="1:40" ht="18" customHeight="1" x14ac:dyDescent="0.3">
      <c r="A134" s="1">
        <v>2017</v>
      </c>
      <c r="B134" s="1">
        <v>602</v>
      </c>
      <c r="C134" s="2" t="s">
        <v>5754</v>
      </c>
      <c r="D134" s="1" t="s">
        <v>5665</v>
      </c>
      <c r="E134" s="3">
        <f>IFERROR(MIN(SEN_Bidders),0)</f>
        <v>300</v>
      </c>
      <c r="F134" s="3">
        <f>IFERROR(MAX(SEN_Bidders),0)</f>
        <v>1100</v>
      </c>
      <c r="G134" s="3">
        <f>IFERROR(AVERAGE(SEN_Bidders),0)</f>
        <v>600</v>
      </c>
      <c r="H134" s="40" t="str">
        <f>tbl_SEN[[#This Row],[Item '#]]&amp;"     "&amp;tbl_SEN[[#This Row],[Description]]&amp;"     ("&amp;tbl_SEN[[#This Row],[Unit]]&amp;")"</f>
        <v>602     MASONRY COLLAR     (EACH)</v>
      </c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>
        <v>1100</v>
      </c>
      <c r="Y134" s="40">
        <v>400</v>
      </c>
      <c r="Z134" s="40">
        <v>300</v>
      </c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</row>
    <row r="135" spans="1:40" ht="18" customHeight="1" x14ac:dyDescent="0.3">
      <c r="A135" s="1">
        <v>2017</v>
      </c>
      <c r="B135" s="1">
        <v>602</v>
      </c>
      <c r="C135" s="2" t="s">
        <v>5755</v>
      </c>
      <c r="D135" s="1" t="s">
        <v>5665</v>
      </c>
      <c r="E135" s="3">
        <f>IFERROR(MIN(SEN_Bidders),0)</f>
        <v>1500</v>
      </c>
      <c r="F135" s="3">
        <f>IFERROR(MAX(SEN_Bidders),0)</f>
        <v>2600</v>
      </c>
      <c r="G135" s="3">
        <f>IFERROR(AVERAGE(SEN_Bidders),0)</f>
        <v>1866.6666666666667</v>
      </c>
      <c r="H135" s="40" t="str">
        <f>tbl_SEN[[#This Row],[Item '#]]&amp;"     "&amp;tbl_SEN[[#This Row],[Description]]&amp;"     ("&amp;tbl_SEN[[#This Row],[Unit]]&amp;")"</f>
        <v>602     CONCRETE HEADWALL ODOT HW-1.1 FULL- HEIGHT     (EACH)</v>
      </c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>
        <v>1500</v>
      </c>
      <c r="Y135" s="40">
        <v>2600</v>
      </c>
      <c r="Z135" s="40">
        <v>1500</v>
      </c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</row>
    <row r="136" spans="1:40" ht="18" customHeight="1" x14ac:dyDescent="0.3">
      <c r="A136" s="1">
        <v>2017</v>
      </c>
      <c r="B136" s="1">
        <v>602</v>
      </c>
      <c r="C136" s="2" t="s">
        <v>5756</v>
      </c>
      <c r="D136" s="1" t="s">
        <v>5665</v>
      </c>
      <c r="E136" s="3">
        <f>IFERROR(MIN(SEN_Bidders),0)</f>
        <v>790</v>
      </c>
      <c r="F136" s="3">
        <f>IFERROR(MAX(SEN_Bidders),0)</f>
        <v>1200</v>
      </c>
      <c r="G136" s="3">
        <f>IFERROR(AVERAGE(SEN_Bidders),0)</f>
        <v>970</v>
      </c>
      <c r="H136" s="40" t="str">
        <f>tbl_SEN[[#This Row],[Item '#]]&amp;"     "&amp;tbl_SEN[[#This Row],[Description]]&amp;"     ("&amp;tbl_SEN[[#This Row],[Unit]]&amp;")"</f>
        <v>602     CONCRETE HEADWALL ODOT HW-2.1 HALF HEIGHT     (EACH)</v>
      </c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>
        <v>1200</v>
      </c>
      <c r="Y136" s="40">
        <v>920</v>
      </c>
      <c r="Z136" s="40">
        <v>790</v>
      </c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</row>
    <row r="137" spans="1:40" ht="18" customHeight="1" x14ac:dyDescent="0.3">
      <c r="A137" s="1">
        <v>2017</v>
      </c>
      <c r="B137" s="1">
        <v>611</v>
      </c>
      <c r="C137" s="2" t="s">
        <v>5757</v>
      </c>
      <c r="D137" s="1" t="s">
        <v>5667</v>
      </c>
      <c r="E137" s="3">
        <f>IFERROR(MIN(SEN_Bidders),0)</f>
        <v>50</v>
      </c>
      <c r="F137" s="3">
        <f>IFERROR(MAX(SEN_Bidders),0)</f>
        <v>68</v>
      </c>
      <c r="G137" s="3">
        <f>IFERROR(AVERAGE(SEN_Bidders),0)</f>
        <v>59.666666666666664</v>
      </c>
      <c r="H137" s="40" t="str">
        <f>tbl_SEN[[#This Row],[Item '#]]&amp;"     "&amp;tbl_SEN[[#This Row],[Description]]&amp;"     ("&amp;tbl_SEN[[#This Row],[Unit]]&amp;")"</f>
        <v>611     12" RCP DRIVE CULVERTS     (L.F.)</v>
      </c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>
        <v>68</v>
      </c>
      <c r="Y137" s="40">
        <v>61</v>
      </c>
      <c r="Z137" s="40">
        <v>50</v>
      </c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</row>
    <row r="138" spans="1:40" ht="18" customHeight="1" x14ac:dyDescent="0.3">
      <c r="A138" s="1">
        <v>2017</v>
      </c>
      <c r="B138" s="1">
        <v>611</v>
      </c>
      <c r="C138" s="2" t="s">
        <v>5758</v>
      </c>
      <c r="D138" s="1" t="s">
        <v>5667</v>
      </c>
      <c r="E138" s="3">
        <f>IFERROR(MIN(SEN_Bidders),0)</f>
        <v>25</v>
      </c>
      <c r="F138" s="3">
        <f>IFERROR(MAX(SEN_Bidders),0)</f>
        <v>27</v>
      </c>
      <c r="G138" s="3">
        <f>IFERROR(AVERAGE(SEN_Bidders),0)</f>
        <v>26</v>
      </c>
      <c r="H138" s="40" t="str">
        <f>tbl_SEN[[#This Row],[Item '#]]&amp;"     "&amp;tbl_SEN[[#This Row],[Description]]&amp;"     ("&amp;tbl_SEN[[#This Row],[Unit]]&amp;")"</f>
        <v>611     6" PVC STORM SEWER     (L.F.)</v>
      </c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>
        <v>26</v>
      </c>
      <c r="Y138" s="40">
        <v>25</v>
      </c>
      <c r="Z138" s="40">
        <v>27</v>
      </c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</row>
    <row r="139" spans="1:40" ht="18" customHeight="1" x14ac:dyDescent="0.3">
      <c r="A139" s="1">
        <v>2017</v>
      </c>
      <c r="B139" s="1">
        <v>611</v>
      </c>
      <c r="C139" s="2" t="s">
        <v>5759</v>
      </c>
      <c r="D139" s="1" t="s">
        <v>5667</v>
      </c>
      <c r="E139" s="3">
        <f>IFERROR(MIN(SEN_Bidders),0)</f>
        <v>32</v>
      </c>
      <c r="F139" s="3">
        <f>IFERROR(MAX(SEN_Bidders),0)</f>
        <v>58</v>
      </c>
      <c r="G139" s="3">
        <f>IFERROR(AVERAGE(SEN_Bidders),0)</f>
        <v>44</v>
      </c>
      <c r="H139" s="40" t="str">
        <f>tbl_SEN[[#This Row],[Item '#]]&amp;"     "&amp;tbl_SEN[[#This Row],[Description]]&amp;"     ("&amp;tbl_SEN[[#This Row],[Unit]]&amp;")"</f>
        <v>611     12" HDPE STORM SEWER     (L.F.)</v>
      </c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>
        <v>42</v>
      </c>
      <c r="Y139" s="40">
        <v>32</v>
      </c>
      <c r="Z139" s="40">
        <v>58</v>
      </c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</row>
    <row r="140" spans="1:40" ht="18" customHeight="1" x14ac:dyDescent="0.3">
      <c r="A140" s="1">
        <v>2017</v>
      </c>
      <c r="B140" s="1">
        <v>611</v>
      </c>
      <c r="C140" s="2" t="s">
        <v>5760</v>
      </c>
      <c r="D140" s="1" t="s">
        <v>5667</v>
      </c>
      <c r="E140" s="3">
        <f>IFERROR(MIN(SEN_Bidders),0)</f>
        <v>50</v>
      </c>
      <c r="F140" s="3">
        <f>IFERROR(MAX(SEN_Bidders),0)</f>
        <v>78</v>
      </c>
      <c r="G140" s="3">
        <f>IFERROR(AVERAGE(SEN_Bidders),0)</f>
        <v>59.666666666666664</v>
      </c>
      <c r="H140" s="40" t="str">
        <f>tbl_SEN[[#This Row],[Item '#]]&amp;"     "&amp;tbl_SEN[[#This Row],[Description]]&amp;"     ("&amp;tbl_SEN[[#This Row],[Unit]]&amp;")"</f>
        <v>611     18" HDPE STORM SEWER     (L.F.)</v>
      </c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>
        <v>50</v>
      </c>
      <c r="Y140" s="40">
        <v>51</v>
      </c>
      <c r="Z140" s="40">
        <v>78</v>
      </c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</row>
    <row r="141" spans="1:40" ht="18" customHeight="1" x14ac:dyDescent="0.3">
      <c r="A141" s="1">
        <v>2017</v>
      </c>
      <c r="B141" s="1">
        <v>611</v>
      </c>
      <c r="C141" s="2" t="s">
        <v>5761</v>
      </c>
      <c r="D141" s="1" t="s">
        <v>5667</v>
      </c>
      <c r="E141" s="3">
        <f>IFERROR(MIN(SEN_Bidders),0)</f>
        <v>60</v>
      </c>
      <c r="F141" s="3">
        <f>IFERROR(MAX(SEN_Bidders),0)</f>
        <v>98</v>
      </c>
      <c r="G141" s="3">
        <f>IFERROR(AVERAGE(SEN_Bidders),0)</f>
        <v>78.666666666666671</v>
      </c>
      <c r="H141" s="40" t="str">
        <f>tbl_SEN[[#This Row],[Item '#]]&amp;"     "&amp;tbl_SEN[[#This Row],[Description]]&amp;"     ("&amp;tbl_SEN[[#This Row],[Unit]]&amp;")"</f>
        <v>611     24" HDPE STORM SEWER     (L.F.)</v>
      </c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>
        <v>60</v>
      </c>
      <c r="Y141" s="40">
        <v>78</v>
      </c>
      <c r="Z141" s="40">
        <v>98</v>
      </c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</row>
    <row r="142" spans="1:40" ht="18" customHeight="1" x14ac:dyDescent="0.3">
      <c r="A142" s="1">
        <v>2017</v>
      </c>
      <c r="B142" s="1">
        <v>611</v>
      </c>
      <c r="C142" s="2" t="s">
        <v>5762</v>
      </c>
      <c r="D142" s="1" t="s">
        <v>5667</v>
      </c>
      <c r="E142" s="3">
        <f>IFERROR(MIN(SEN_Bidders),0)</f>
        <v>55</v>
      </c>
      <c r="F142" s="3">
        <f>IFERROR(MAX(SEN_Bidders),0)</f>
        <v>68</v>
      </c>
      <c r="G142" s="3">
        <f>IFERROR(AVERAGE(SEN_Bidders),0)</f>
        <v>60.333333333333336</v>
      </c>
      <c r="H142" s="40" t="str">
        <f>tbl_SEN[[#This Row],[Item '#]]&amp;"     "&amp;tbl_SEN[[#This Row],[Description]]&amp;"     ("&amp;tbl_SEN[[#This Row],[Unit]]&amp;")"</f>
        <v>611     12" RCP STORM SEWER     (L.F.)</v>
      </c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>
        <v>58</v>
      </c>
      <c r="Y142" s="40">
        <v>55</v>
      </c>
      <c r="Z142" s="40">
        <v>68</v>
      </c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</row>
    <row r="143" spans="1:40" ht="18" customHeight="1" x14ac:dyDescent="0.3">
      <c r="A143" s="1">
        <v>2017</v>
      </c>
      <c r="B143" s="1">
        <v>611</v>
      </c>
      <c r="C143" s="2" t="s">
        <v>5763</v>
      </c>
      <c r="D143" s="1" t="s">
        <v>5667</v>
      </c>
      <c r="E143" s="3">
        <f>IFERROR(MIN(SEN_Bidders),0)</f>
        <v>65</v>
      </c>
      <c r="F143" s="3">
        <f>IFERROR(MAX(SEN_Bidders),0)</f>
        <v>78</v>
      </c>
      <c r="G143" s="3">
        <f>IFERROR(AVERAGE(SEN_Bidders),0)</f>
        <v>70</v>
      </c>
      <c r="H143" s="40" t="str">
        <f>tbl_SEN[[#This Row],[Item '#]]&amp;"     "&amp;tbl_SEN[[#This Row],[Description]]&amp;"     ("&amp;tbl_SEN[[#This Row],[Unit]]&amp;")"</f>
        <v>611     15" RCP STORM SEWER     (L.F.)</v>
      </c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>
        <v>65</v>
      </c>
      <c r="Y143" s="40">
        <v>67</v>
      </c>
      <c r="Z143" s="40">
        <v>78</v>
      </c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</row>
    <row r="144" spans="1:40" ht="18" customHeight="1" x14ac:dyDescent="0.3">
      <c r="A144" s="1">
        <v>2017</v>
      </c>
      <c r="B144" s="1">
        <v>611</v>
      </c>
      <c r="C144" s="2" t="s">
        <v>5764</v>
      </c>
      <c r="D144" s="1" t="s">
        <v>5667</v>
      </c>
      <c r="E144" s="3">
        <f>IFERROR(MIN(SEN_Bidders),0)</f>
        <v>62</v>
      </c>
      <c r="F144" s="3">
        <f>IFERROR(MAX(SEN_Bidders),0)</f>
        <v>88</v>
      </c>
      <c r="G144" s="3">
        <f>IFERROR(AVERAGE(SEN_Bidders),0)</f>
        <v>76</v>
      </c>
      <c r="H144" s="40" t="str">
        <f>tbl_SEN[[#This Row],[Item '#]]&amp;"     "&amp;tbl_SEN[[#This Row],[Description]]&amp;"     ("&amp;tbl_SEN[[#This Row],[Unit]]&amp;")"</f>
        <v>611     18" RCP STORM SEWER     (L.F.)</v>
      </c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>
        <v>62</v>
      </c>
      <c r="Y144" s="40">
        <v>78</v>
      </c>
      <c r="Z144" s="40">
        <v>88</v>
      </c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</row>
    <row r="145" spans="1:40" ht="18" customHeight="1" x14ac:dyDescent="0.3">
      <c r="A145" s="1">
        <v>2017</v>
      </c>
      <c r="B145" s="1">
        <v>611</v>
      </c>
      <c r="C145" s="2" t="s">
        <v>5765</v>
      </c>
      <c r="D145" s="1" t="s">
        <v>5667</v>
      </c>
      <c r="E145" s="3">
        <f>IFERROR(MIN(SEN_Bidders),0)</f>
        <v>82</v>
      </c>
      <c r="F145" s="3">
        <f>IFERROR(MAX(SEN_Bidders),0)</f>
        <v>100</v>
      </c>
      <c r="G145" s="3">
        <f>IFERROR(AVERAGE(SEN_Bidders),0)</f>
        <v>92</v>
      </c>
      <c r="H145" s="40" t="str">
        <f>tbl_SEN[[#This Row],[Item '#]]&amp;"     "&amp;tbl_SEN[[#This Row],[Description]]&amp;"     ("&amp;tbl_SEN[[#This Row],[Unit]]&amp;")"</f>
        <v>611     24" RCP STORM SEWER     (L.F.)</v>
      </c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>
        <v>94</v>
      </c>
      <c r="Y145" s="40">
        <v>82</v>
      </c>
      <c r="Z145" s="40">
        <v>100</v>
      </c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</row>
    <row r="146" spans="1:40" ht="18" customHeight="1" x14ac:dyDescent="0.3">
      <c r="A146" s="1">
        <v>2017</v>
      </c>
      <c r="B146" s="1">
        <v>611</v>
      </c>
      <c r="C146" s="2" t="s">
        <v>5766</v>
      </c>
      <c r="D146" s="1" t="s">
        <v>5667</v>
      </c>
      <c r="E146" s="3">
        <f>IFERROR(MIN(SEN_Bidders),0)</f>
        <v>120</v>
      </c>
      <c r="F146" s="3">
        <f>IFERROR(MAX(SEN_Bidders),0)</f>
        <v>130</v>
      </c>
      <c r="G146" s="3">
        <f>IFERROR(AVERAGE(SEN_Bidders),0)</f>
        <v>125</v>
      </c>
      <c r="H146" s="40" t="str">
        <f>tbl_SEN[[#This Row],[Item '#]]&amp;"     "&amp;tbl_SEN[[#This Row],[Description]]&amp;"     ("&amp;tbl_SEN[[#This Row],[Unit]]&amp;")"</f>
        <v>611     30" RCP STORM SEWER     (L.F.)</v>
      </c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>
        <v>130</v>
      </c>
      <c r="Y146" s="40">
        <v>125</v>
      </c>
      <c r="Z146" s="40">
        <v>120</v>
      </c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</row>
    <row r="147" spans="1:40" ht="18" customHeight="1" x14ac:dyDescent="0.3">
      <c r="A147" s="1">
        <v>2017</v>
      </c>
      <c r="B147" s="1">
        <v>611</v>
      </c>
      <c r="C147" s="2" t="s">
        <v>5767</v>
      </c>
      <c r="D147" s="1" t="s">
        <v>5667</v>
      </c>
      <c r="E147" s="3">
        <f>IFERROR(MIN(SEN_Bidders),0)</f>
        <v>150</v>
      </c>
      <c r="F147" s="3">
        <f>IFERROR(MAX(SEN_Bidders),0)</f>
        <v>175</v>
      </c>
      <c r="G147" s="3">
        <f>IFERROR(AVERAGE(SEN_Bidders),0)</f>
        <v>165</v>
      </c>
      <c r="H147" s="40" t="str">
        <f>tbl_SEN[[#This Row],[Item '#]]&amp;"     "&amp;tbl_SEN[[#This Row],[Description]]&amp;"     ("&amp;tbl_SEN[[#This Row],[Unit]]&amp;")"</f>
        <v>611     36" RCP STORM SEWER     (L.F.)</v>
      </c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>
        <v>170</v>
      </c>
      <c r="Y147" s="40">
        <v>175</v>
      </c>
      <c r="Z147" s="40">
        <v>150</v>
      </c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</row>
    <row r="148" spans="1:40" ht="18" customHeight="1" x14ac:dyDescent="0.3">
      <c r="A148" s="1">
        <v>2017</v>
      </c>
      <c r="B148" s="1">
        <v>611</v>
      </c>
      <c r="C148" s="2" t="s">
        <v>5768</v>
      </c>
      <c r="D148" s="1" t="s">
        <v>5665</v>
      </c>
      <c r="E148" s="3">
        <f>IFERROR(MIN(SEN_Bidders),0)</f>
        <v>200</v>
      </c>
      <c r="F148" s="3">
        <f>IFERROR(MAX(SEN_Bidders),0)</f>
        <v>550</v>
      </c>
      <c r="G148" s="3">
        <f>IFERROR(AVERAGE(SEN_Bidders),0)</f>
        <v>333.33333333333331</v>
      </c>
      <c r="H148" s="40" t="str">
        <f>tbl_SEN[[#This Row],[Item '#]]&amp;"     "&amp;tbl_SEN[[#This Row],[Description]]&amp;"     ("&amp;tbl_SEN[[#This Row],[Unit]]&amp;")"</f>
        <v>611     CLEANOUT STORM SEWER (MIN 6" RISER)     (EACH)</v>
      </c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>
        <v>200</v>
      </c>
      <c r="Y148" s="40">
        <v>550</v>
      </c>
      <c r="Z148" s="40">
        <v>250</v>
      </c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</row>
    <row r="149" spans="1:40" ht="18" customHeight="1" x14ac:dyDescent="0.3">
      <c r="A149" s="1">
        <v>2017</v>
      </c>
      <c r="B149" s="1">
        <v>611</v>
      </c>
      <c r="C149" s="2" t="s">
        <v>5769</v>
      </c>
      <c r="D149" s="1" t="s">
        <v>5665</v>
      </c>
      <c r="E149" s="3">
        <f>IFERROR(MIN(SEN_Bidders),0)</f>
        <v>1000</v>
      </c>
      <c r="F149" s="3">
        <f>IFERROR(MAX(SEN_Bidders),0)</f>
        <v>1400</v>
      </c>
      <c r="G149" s="3">
        <f>IFERROR(AVERAGE(SEN_Bidders),0)</f>
        <v>1250</v>
      </c>
      <c r="H149" s="40" t="str">
        <f>tbl_SEN[[#This Row],[Item '#]]&amp;"     "&amp;tbl_SEN[[#This Row],[Description]]&amp;"     ("&amp;tbl_SEN[[#This Row],[Unit]]&amp;")"</f>
        <v>611     CATCH BASIN ODOT 2-2     (EACH)</v>
      </c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>
        <v>1400</v>
      </c>
      <c r="Y149" s="40">
        <v>1350</v>
      </c>
      <c r="Z149" s="40">
        <v>1000</v>
      </c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</row>
    <row r="150" spans="1:40" ht="18" customHeight="1" x14ac:dyDescent="0.3">
      <c r="A150" s="1">
        <v>2017</v>
      </c>
      <c r="C150" s="2" t="s">
        <v>5770</v>
      </c>
      <c r="D150" s="1" t="s">
        <v>5771</v>
      </c>
      <c r="E150" s="3">
        <f>IFERROR(MIN(SEN_Bidders),0)</f>
        <v>30</v>
      </c>
      <c r="F150" s="3">
        <f>IFERROR(MAX(SEN_Bidders),0)</f>
        <v>40</v>
      </c>
      <c r="G150" s="3">
        <f>IFERROR(AVERAGE(SEN_Bidders),0)</f>
        <v>36</v>
      </c>
      <c r="H150" s="40" t="str">
        <f>tbl_SEN[[#This Row],[Item '#]]&amp;"     "&amp;tbl_SEN[[#This Row],[Description]]&amp;"     ("&amp;tbl_SEN[[#This Row],[Unit]]&amp;")"</f>
        <v xml:space="preserve">     PAVEDRAIN PAVERS WITH UNDERDRAIN     (S.F.)</v>
      </c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>
        <v>40</v>
      </c>
      <c r="Y150" s="40">
        <v>38</v>
      </c>
      <c r="Z150" s="40">
        <v>30</v>
      </c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</row>
    <row r="151" spans="1:40" ht="18" customHeight="1" x14ac:dyDescent="0.3">
      <c r="A151" s="1">
        <v>2017</v>
      </c>
      <c r="B151" s="1">
        <v>611</v>
      </c>
      <c r="C151" s="2" t="s">
        <v>5772</v>
      </c>
      <c r="D151" s="1" t="s">
        <v>5665</v>
      </c>
      <c r="E151" s="3">
        <f>IFERROR(MIN(SEN_Bidders),0)</f>
        <v>2000</v>
      </c>
      <c r="F151" s="3">
        <f>IFERROR(MAX(SEN_Bidders),0)</f>
        <v>2700</v>
      </c>
      <c r="G151" s="3">
        <f>IFERROR(AVERAGE(SEN_Bidders),0)</f>
        <v>2433.3333333333335</v>
      </c>
      <c r="H151" s="40" t="str">
        <f>tbl_SEN[[#This Row],[Item '#]]&amp;"     "&amp;tbl_SEN[[#This Row],[Description]]&amp;"     ("&amp;tbl_SEN[[#This Row],[Unit]]&amp;")"</f>
        <v>611     STANDARD PRECAST MANHOLE 4' DIA ODOT #3     (EACH)</v>
      </c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>
        <v>2600</v>
      </c>
      <c r="Y151" s="40">
        <v>2700</v>
      </c>
      <c r="Z151" s="40">
        <v>2000</v>
      </c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</row>
    <row r="152" spans="1:40" ht="18" customHeight="1" x14ac:dyDescent="0.3">
      <c r="A152" s="1">
        <v>2017</v>
      </c>
      <c r="B152" s="1">
        <v>611</v>
      </c>
      <c r="C152" s="2" t="s">
        <v>5773</v>
      </c>
      <c r="D152" s="1" t="s">
        <v>5665</v>
      </c>
      <c r="E152" s="3">
        <f>IFERROR(MIN(SEN_Bidders),0)</f>
        <v>2700</v>
      </c>
      <c r="F152" s="3">
        <f>IFERROR(MAX(SEN_Bidders),0)</f>
        <v>3550</v>
      </c>
      <c r="G152" s="3">
        <f>IFERROR(AVERAGE(SEN_Bidders),0)</f>
        <v>3250</v>
      </c>
      <c r="H152" s="40" t="str">
        <f>tbl_SEN[[#This Row],[Item '#]]&amp;"     "&amp;tbl_SEN[[#This Row],[Description]]&amp;"     ("&amp;tbl_SEN[[#This Row],[Unit]]&amp;")"</f>
        <v>611     STANDARD PRECAST MANHOLE 5' DIA ODOT #3     (EACH)</v>
      </c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>
        <v>3500</v>
      </c>
      <c r="Y152" s="40">
        <v>3550</v>
      </c>
      <c r="Z152" s="40">
        <v>2700</v>
      </c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</row>
    <row r="153" spans="1:40" ht="18" customHeight="1" x14ac:dyDescent="0.3">
      <c r="A153" s="1">
        <v>2017</v>
      </c>
      <c r="B153" s="1">
        <v>611</v>
      </c>
      <c r="C153" s="2" t="s">
        <v>5774</v>
      </c>
      <c r="D153" s="1" t="s">
        <v>5665</v>
      </c>
      <c r="E153" s="3">
        <f>IFERROR(MIN(SEN_Bidders),0)</f>
        <v>95</v>
      </c>
      <c r="F153" s="3">
        <f>IFERROR(MAX(SEN_Bidders),0)</f>
        <v>375</v>
      </c>
      <c r="G153" s="3">
        <f>IFERROR(AVERAGE(SEN_Bidders),0)</f>
        <v>206.66666666666666</v>
      </c>
      <c r="H153" s="40" t="str">
        <f>tbl_SEN[[#This Row],[Item '#]]&amp;"     "&amp;tbl_SEN[[#This Row],[Description]]&amp;"     ("&amp;tbl_SEN[[#This Row],[Unit]]&amp;")"</f>
        <v>611     6" WYE CONNECTION     (EACH)</v>
      </c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>
        <v>150</v>
      </c>
      <c r="Y153" s="40">
        <v>375</v>
      </c>
      <c r="Z153" s="40">
        <v>95</v>
      </c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</row>
    <row r="154" spans="1:40" ht="18" customHeight="1" x14ac:dyDescent="0.3">
      <c r="A154" s="1">
        <v>2017</v>
      </c>
      <c r="C154" s="2" t="s">
        <v>5775</v>
      </c>
      <c r="D154" s="1" t="s">
        <v>5665</v>
      </c>
      <c r="E154" s="3">
        <f>IFERROR(MIN(SEN_Bidders),0)</f>
        <v>90000</v>
      </c>
      <c r="F154" s="3">
        <f>IFERROR(MAX(SEN_Bidders),0)</f>
        <v>300000</v>
      </c>
      <c r="G154" s="3">
        <f>IFERROR(AVERAGE(SEN_Bidders),0)</f>
        <v>162200</v>
      </c>
      <c r="H154" s="40" t="str">
        <f>tbl_SEN[[#This Row],[Item '#]]&amp;"     "&amp;tbl_SEN[[#This Row],[Description]]&amp;"     ("&amp;tbl_SEN[[#This Row],[Unit]]&amp;")"</f>
        <v xml:space="preserve">     LIFT STATION COMPLETE     (EACH)</v>
      </c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>
        <v>90000</v>
      </c>
      <c r="Y154" s="40">
        <v>96600</v>
      </c>
      <c r="Z154" s="40">
        <v>300000</v>
      </c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</row>
    <row r="155" spans="1:40" ht="18" customHeight="1" x14ac:dyDescent="0.3">
      <c r="A155" s="1">
        <v>2017</v>
      </c>
      <c r="C155" s="2" t="s">
        <v>5776</v>
      </c>
      <c r="D155" s="1" t="s">
        <v>5667</v>
      </c>
      <c r="E155" s="3">
        <f>IFERROR(MIN(SEN_Bidders),0)</f>
        <v>33</v>
      </c>
      <c r="F155" s="3">
        <f>IFERROR(MAX(SEN_Bidders),0)</f>
        <v>38</v>
      </c>
      <c r="G155" s="3">
        <f>IFERROR(AVERAGE(SEN_Bidders),0)</f>
        <v>35</v>
      </c>
      <c r="H155" s="40" t="str">
        <f>tbl_SEN[[#This Row],[Item '#]]&amp;"     "&amp;tbl_SEN[[#This Row],[Description]]&amp;"     ("&amp;tbl_SEN[[#This Row],[Unit]]&amp;")"</f>
        <v xml:space="preserve">     3" SANITARY FORCE MAIN     (L.F.)</v>
      </c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>
        <v>34</v>
      </c>
      <c r="Y155" s="40">
        <v>38</v>
      </c>
      <c r="Z155" s="40">
        <v>33</v>
      </c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</row>
    <row r="156" spans="1:40" ht="18" customHeight="1" x14ac:dyDescent="0.3">
      <c r="A156" s="1">
        <v>2017</v>
      </c>
      <c r="C156" s="2" t="s">
        <v>5777</v>
      </c>
      <c r="D156" s="1" t="s">
        <v>5665</v>
      </c>
      <c r="E156" s="3">
        <f>IFERROR(MIN(SEN_Bidders),0)</f>
        <v>6200</v>
      </c>
      <c r="F156" s="3">
        <f>IFERROR(MAX(SEN_Bidders),0)</f>
        <v>7500</v>
      </c>
      <c r="G156" s="3">
        <f>IFERROR(AVERAGE(SEN_Bidders),0)</f>
        <v>6733.333333333333</v>
      </c>
      <c r="H156" s="40" t="str">
        <f>tbl_SEN[[#This Row],[Item '#]]&amp;"     "&amp;tbl_SEN[[#This Row],[Description]]&amp;"     ("&amp;tbl_SEN[[#This Row],[Unit]]&amp;")"</f>
        <v xml:space="preserve">     AIR RELEASE VALVE     (EACH)</v>
      </c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>
        <v>6500</v>
      </c>
      <c r="Y156" s="40">
        <v>6200</v>
      </c>
      <c r="Z156" s="40">
        <v>7500</v>
      </c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</row>
    <row r="157" spans="1:40" ht="18" customHeight="1" x14ac:dyDescent="0.3">
      <c r="A157" s="1">
        <v>2017</v>
      </c>
      <c r="C157" s="2" t="s">
        <v>5778</v>
      </c>
      <c r="D157" s="1" t="s">
        <v>5665</v>
      </c>
      <c r="E157" s="3">
        <f>IFERROR(MIN(SEN_Bidders),0)</f>
        <v>20500</v>
      </c>
      <c r="F157" s="3">
        <f>IFERROR(MAX(SEN_Bidders),0)</f>
        <v>148000</v>
      </c>
      <c r="G157" s="3">
        <f>IFERROR(AVERAGE(SEN_Bidders),0)</f>
        <v>68700</v>
      </c>
      <c r="H157" s="40" t="str">
        <f>tbl_SEN[[#This Row],[Item '#]]&amp;"     "&amp;tbl_SEN[[#This Row],[Description]]&amp;"     ("&amp;tbl_SEN[[#This Row],[Unit]]&amp;")"</f>
        <v xml:space="preserve">     LIFT STATION (SMALL GRINDER) COMPLETE     (EACH)</v>
      </c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>
        <v>20500</v>
      </c>
      <c r="Y157" s="40">
        <v>37600</v>
      </c>
      <c r="Z157" s="40">
        <v>148000</v>
      </c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</row>
    <row r="158" spans="1:40" ht="18" customHeight="1" x14ac:dyDescent="0.3">
      <c r="A158" s="1">
        <v>2017</v>
      </c>
      <c r="C158" s="2" t="s">
        <v>5779</v>
      </c>
      <c r="D158" s="1" t="s">
        <v>5667</v>
      </c>
      <c r="E158" s="3">
        <f>IFERROR(MIN(SEN_Bidders),0)</f>
        <v>28</v>
      </c>
      <c r="F158" s="3">
        <f>IFERROR(MAX(SEN_Bidders),0)</f>
        <v>35</v>
      </c>
      <c r="G158" s="3">
        <f>IFERROR(AVERAGE(SEN_Bidders),0)</f>
        <v>30.666666666666668</v>
      </c>
      <c r="H158" s="40" t="str">
        <f>tbl_SEN[[#This Row],[Item '#]]&amp;"     "&amp;tbl_SEN[[#This Row],[Description]]&amp;"     ("&amp;tbl_SEN[[#This Row],[Unit]]&amp;")"</f>
        <v xml:space="preserve">     1.5" SANITARY FORCE MAIN     (L.F.)</v>
      </c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>
        <v>28</v>
      </c>
      <c r="Y158" s="40">
        <v>35</v>
      </c>
      <c r="Z158" s="40">
        <v>29</v>
      </c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</row>
    <row r="159" spans="1:40" ht="18" customHeight="1" x14ac:dyDescent="0.3">
      <c r="A159" s="1">
        <v>2017</v>
      </c>
      <c r="C159" s="2" t="s">
        <v>5780</v>
      </c>
      <c r="D159" s="1" t="s">
        <v>5665</v>
      </c>
      <c r="E159" s="3">
        <f>IFERROR(MIN(SEN_Bidders),0)</f>
        <v>2000</v>
      </c>
      <c r="F159" s="3">
        <f>IFERROR(MAX(SEN_Bidders),0)</f>
        <v>3000</v>
      </c>
      <c r="G159" s="3">
        <f>IFERROR(AVERAGE(SEN_Bidders),0)</f>
        <v>2500</v>
      </c>
      <c r="H159" s="40" t="str">
        <f>tbl_SEN[[#This Row],[Item '#]]&amp;"     "&amp;tbl_SEN[[#This Row],[Description]]&amp;"     ("&amp;tbl_SEN[[#This Row],[Unit]]&amp;")"</f>
        <v xml:space="preserve">     CONNECT TO EXISTING SEWER     (EACH)</v>
      </c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>
        <v>2000</v>
      </c>
      <c r="Y159" s="40">
        <v>2500</v>
      </c>
      <c r="Z159" s="40">
        <v>3000</v>
      </c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</row>
    <row r="160" spans="1:40" ht="18" customHeight="1" x14ac:dyDescent="0.3">
      <c r="A160" s="1">
        <v>2017</v>
      </c>
      <c r="B160" s="1">
        <v>611</v>
      </c>
      <c r="C160" s="2" t="s">
        <v>5781</v>
      </c>
      <c r="D160" s="1" t="s">
        <v>5667</v>
      </c>
      <c r="E160" s="3">
        <f>IFERROR(MIN(SEN_Bidders),0)</f>
        <v>28</v>
      </c>
      <c r="F160" s="3">
        <f>IFERROR(MAX(SEN_Bidders),0)</f>
        <v>40</v>
      </c>
      <c r="G160" s="3">
        <f>IFERROR(AVERAGE(SEN_Bidders),0)</f>
        <v>32.666666666666664</v>
      </c>
      <c r="H160" s="40" t="str">
        <f>tbl_SEN[[#This Row],[Item '#]]&amp;"     "&amp;tbl_SEN[[#This Row],[Description]]&amp;"     ("&amp;tbl_SEN[[#This Row],[Unit]]&amp;")"</f>
        <v>611     4" SANITARY SEWER SCH 80     (L.F.)</v>
      </c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>
        <v>30</v>
      </c>
      <c r="Y160" s="40">
        <v>28</v>
      </c>
      <c r="Z160" s="40">
        <v>40</v>
      </c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</row>
    <row r="161" spans="1:40" ht="18" customHeight="1" x14ac:dyDescent="0.3">
      <c r="A161" s="1">
        <v>2017</v>
      </c>
      <c r="B161" s="1">
        <v>611</v>
      </c>
      <c r="C161" s="2" t="s">
        <v>5782</v>
      </c>
      <c r="D161" s="1" t="s">
        <v>5667</v>
      </c>
      <c r="E161" s="3">
        <f>IFERROR(MIN(SEN_Bidders),0)</f>
        <v>42</v>
      </c>
      <c r="F161" s="3">
        <f>IFERROR(MAX(SEN_Bidders),0)</f>
        <v>75</v>
      </c>
      <c r="G161" s="3">
        <f>IFERROR(AVERAGE(SEN_Bidders),0)</f>
        <v>54</v>
      </c>
      <c r="H161" s="40" t="str">
        <f>tbl_SEN[[#This Row],[Item '#]]&amp;"     "&amp;tbl_SEN[[#This Row],[Description]]&amp;"     ("&amp;tbl_SEN[[#This Row],[Unit]]&amp;")"</f>
        <v>611     6" SANITARY SEWER SDR 35     (L.F.)</v>
      </c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>
        <v>75</v>
      </c>
      <c r="Y161" s="40">
        <v>42</v>
      </c>
      <c r="Z161" s="40">
        <v>45</v>
      </c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</row>
    <row r="162" spans="1:40" ht="18" customHeight="1" x14ac:dyDescent="0.3">
      <c r="A162" s="1">
        <v>2017</v>
      </c>
      <c r="B162" s="1">
        <v>611</v>
      </c>
      <c r="C162" s="2" t="s">
        <v>5783</v>
      </c>
      <c r="D162" s="1" t="s">
        <v>5667</v>
      </c>
      <c r="E162" s="3">
        <f>IFERROR(MIN(SEN_Bidders),0)</f>
        <v>90</v>
      </c>
      <c r="F162" s="3">
        <f>IFERROR(MAX(SEN_Bidders),0)</f>
        <v>105</v>
      </c>
      <c r="G162" s="3">
        <f>IFERROR(AVERAGE(SEN_Bidders),0)</f>
        <v>95</v>
      </c>
      <c r="H162" s="40" t="str">
        <f>tbl_SEN[[#This Row],[Item '#]]&amp;"     "&amp;tbl_SEN[[#This Row],[Description]]&amp;"     ("&amp;tbl_SEN[[#This Row],[Unit]]&amp;")"</f>
        <v>611     8" SANITARY SEWER SCH 80 W/GRAVEL BACKFILL     (L.F.)</v>
      </c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>
        <v>90</v>
      </c>
      <c r="Y162" s="40">
        <v>105</v>
      </c>
      <c r="Z162" s="40">
        <v>90</v>
      </c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</row>
    <row r="163" spans="1:40" ht="18" customHeight="1" x14ac:dyDescent="0.3">
      <c r="A163" s="1">
        <v>2017</v>
      </c>
      <c r="B163" s="1">
        <v>611</v>
      </c>
      <c r="C163" s="2" t="s">
        <v>5784</v>
      </c>
      <c r="D163" s="1" t="s">
        <v>5665</v>
      </c>
      <c r="E163" s="3">
        <f>IFERROR(MIN(SEN_Bidders),0)</f>
        <v>40</v>
      </c>
      <c r="F163" s="3">
        <f>IFERROR(MAX(SEN_Bidders),0)</f>
        <v>780</v>
      </c>
      <c r="G163" s="3">
        <f>IFERROR(AVERAGE(SEN_Bidders),0)</f>
        <v>340</v>
      </c>
      <c r="H163" s="40" t="str">
        <f>tbl_SEN[[#This Row],[Item '#]]&amp;"     "&amp;tbl_SEN[[#This Row],[Description]]&amp;"     ("&amp;tbl_SEN[[#This Row],[Unit]]&amp;")"</f>
        <v>611     WYE CONNECTIONS     (EACH)</v>
      </c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>
        <v>200</v>
      </c>
      <c r="Y163" s="40">
        <v>780</v>
      </c>
      <c r="Z163" s="40">
        <v>40</v>
      </c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</row>
    <row r="164" spans="1:40" ht="18" customHeight="1" x14ac:dyDescent="0.3">
      <c r="A164" s="1">
        <v>2017</v>
      </c>
      <c r="B164" s="1">
        <v>611</v>
      </c>
      <c r="C164" s="2" t="s">
        <v>5785</v>
      </c>
      <c r="D164" s="1" t="s">
        <v>5667</v>
      </c>
      <c r="E164" s="3">
        <f>IFERROR(MIN(SEN_Bidders),0)</f>
        <v>30</v>
      </c>
      <c r="F164" s="3">
        <f>IFERROR(MAX(SEN_Bidders),0)</f>
        <v>40</v>
      </c>
      <c r="G164" s="3">
        <f>IFERROR(AVERAGE(SEN_Bidders),0)</f>
        <v>36.333333333333336</v>
      </c>
      <c r="H164" s="40" t="str">
        <f>tbl_SEN[[#This Row],[Item '#]]&amp;"     "&amp;tbl_SEN[[#This Row],[Description]]&amp;"     ("&amp;tbl_SEN[[#This Row],[Unit]]&amp;")"</f>
        <v>611     4" RV SEWER LATERALS-COMPLETE INCL CLEANOUTS AND SANITRY HOOKUP ASSEMBLY     (L.F.)</v>
      </c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>
        <v>40</v>
      </c>
      <c r="Y164" s="40">
        <v>30</v>
      </c>
      <c r="Z164" s="40">
        <v>39</v>
      </c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</row>
    <row r="165" spans="1:40" ht="18" customHeight="1" x14ac:dyDescent="0.3">
      <c r="A165" s="1">
        <v>2017</v>
      </c>
      <c r="B165" s="1">
        <v>611</v>
      </c>
      <c r="C165" s="2" t="s">
        <v>5786</v>
      </c>
      <c r="D165" s="1" t="s">
        <v>5665</v>
      </c>
      <c r="E165" s="3">
        <f>IFERROR(MIN(SEN_Bidders),0)</f>
        <v>2750</v>
      </c>
      <c r="F165" s="3">
        <f>IFERROR(MAX(SEN_Bidders),0)</f>
        <v>3600</v>
      </c>
      <c r="G165" s="3">
        <f>IFERROR(AVERAGE(SEN_Bidders),0)</f>
        <v>3183.3333333333335</v>
      </c>
      <c r="H165" s="40" t="str">
        <f>tbl_SEN[[#This Row],[Item '#]]&amp;"     "&amp;tbl_SEN[[#This Row],[Description]]&amp;"     ("&amp;tbl_SEN[[#This Row],[Unit]]&amp;")"</f>
        <v>611     SANITARY SEWER PRECAST MANHOLE     (EACH)</v>
      </c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>
        <v>3600</v>
      </c>
      <c r="Y165" s="40">
        <v>3200</v>
      </c>
      <c r="Z165" s="40">
        <v>2750</v>
      </c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</row>
    <row r="166" spans="1:40" ht="18" customHeight="1" x14ac:dyDescent="0.3">
      <c r="A166" s="1">
        <v>2017</v>
      </c>
      <c r="B166" s="1">
        <v>611</v>
      </c>
      <c r="C166" s="2" t="s">
        <v>5787</v>
      </c>
      <c r="D166" s="1" t="s">
        <v>5665</v>
      </c>
      <c r="E166" s="3">
        <f>IFERROR(MIN(SEN_Bidders),0)</f>
        <v>4300</v>
      </c>
      <c r="F166" s="3">
        <f>IFERROR(MAX(SEN_Bidders),0)</f>
        <v>5200</v>
      </c>
      <c r="G166" s="3">
        <f>IFERROR(AVERAGE(SEN_Bidders),0)</f>
        <v>4833.333333333333</v>
      </c>
      <c r="H166" s="40" t="str">
        <f>tbl_SEN[[#This Row],[Item '#]]&amp;"     "&amp;tbl_SEN[[#This Row],[Description]]&amp;"     ("&amp;tbl_SEN[[#This Row],[Unit]]&amp;")"</f>
        <v>611     SANITARY SEWER PRECAST MANHOLE WITH INSIDE DROP     (EACH)</v>
      </c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>
        <v>5000</v>
      </c>
      <c r="Y166" s="40">
        <v>4300</v>
      </c>
      <c r="Z166" s="40">
        <v>5200</v>
      </c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</row>
    <row r="167" spans="1:40" ht="18" customHeight="1" x14ac:dyDescent="0.3">
      <c r="A167" s="1">
        <v>2017</v>
      </c>
      <c r="B167" s="1">
        <v>611</v>
      </c>
      <c r="C167" s="2" t="s">
        <v>5788</v>
      </c>
      <c r="D167" s="1" t="s">
        <v>5665</v>
      </c>
      <c r="E167" s="3">
        <f>IFERROR(MIN(SEN_Bidders),0)</f>
        <v>575</v>
      </c>
      <c r="F167" s="3">
        <f>IFERROR(MAX(SEN_Bidders),0)</f>
        <v>850</v>
      </c>
      <c r="G167" s="3">
        <f>IFERROR(AVERAGE(SEN_Bidders),0)</f>
        <v>675</v>
      </c>
      <c r="H167" s="40" t="str">
        <f>tbl_SEN[[#This Row],[Item '#]]&amp;"     "&amp;tbl_SEN[[#This Row],[Description]]&amp;"     ("&amp;tbl_SEN[[#This Row],[Unit]]&amp;")"</f>
        <v>611     SANITARY SEWER CLEANOUT (LAWN)     (EACH)</v>
      </c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>
        <v>575</v>
      </c>
      <c r="Y167" s="40">
        <v>600</v>
      </c>
      <c r="Z167" s="40">
        <v>850</v>
      </c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</row>
    <row r="168" spans="1:40" ht="18" customHeight="1" x14ac:dyDescent="0.3">
      <c r="A168" s="1">
        <v>2017</v>
      </c>
      <c r="B168" s="1">
        <v>611</v>
      </c>
      <c r="C168" s="2" t="s">
        <v>5789</v>
      </c>
      <c r="D168" s="1" t="s">
        <v>5665</v>
      </c>
      <c r="E168" s="3">
        <f>IFERROR(MIN(SEN_Bidders),0)</f>
        <v>0</v>
      </c>
      <c r="F168" s="3">
        <f>IFERROR(MAX(SEN_Bidders),0)</f>
        <v>0</v>
      </c>
      <c r="G168" s="3">
        <f>IFERROR(AVERAGE(SEN_Bidders),0)</f>
        <v>0</v>
      </c>
      <c r="H168" s="40" t="str">
        <f>tbl_SEN[[#This Row],[Item '#]]&amp;"     "&amp;tbl_SEN[[#This Row],[Description]]&amp;"     ("&amp;tbl_SEN[[#This Row],[Unit]]&amp;")"</f>
        <v>611     SANITARY SEWER CLEANOUT (PVMT)     (EACH)</v>
      </c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>
        <v>0</v>
      </c>
      <c r="Z168" s="40">
        <v>0</v>
      </c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</row>
    <row r="169" spans="1:40" ht="18" customHeight="1" x14ac:dyDescent="0.3">
      <c r="A169" s="1">
        <v>2017</v>
      </c>
      <c r="B169" s="1">
        <v>638</v>
      </c>
      <c r="C169" s="2" t="s">
        <v>5790</v>
      </c>
      <c r="D169" s="1" t="s">
        <v>5667</v>
      </c>
      <c r="E169" s="3">
        <f>IFERROR(MIN(SEN_Bidders),0)</f>
        <v>41</v>
      </c>
      <c r="F169" s="3">
        <f>IFERROR(MAX(SEN_Bidders),0)</f>
        <v>59</v>
      </c>
      <c r="G169" s="3">
        <f>IFERROR(AVERAGE(SEN_Bidders),0)</f>
        <v>50</v>
      </c>
      <c r="H169" s="40" t="str">
        <f>tbl_SEN[[#This Row],[Item '#]]&amp;"     "&amp;tbl_SEN[[#This Row],[Description]]&amp;"     ("&amp;tbl_SEN[[#This Row],[Unit]]&amp;")"</f>
        <v>638     8" GUERNSEY COUNTY WATER MAIN W/GRAVEL BACKFILL     (L.F.)</v>
      </c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>
        <v>50</v>
      </c>
      <c r="Y169" s="40">
        <v>41</v>
      </c>
      <c r="Z169" s="40">
        <v>59</v>
      </c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</row>
    <row r="170" spans="1:40" ht="18" customHeight="1" x14ac:dyDescent="0.3">
      <c r="A170" s="1">
        <v>2017</v>
      </c>
      <c r="B170" s="1">
        <v>638</v>
      </c>
      <c r="C170" s="2" t="s">
        <v>5791</v>
      </c>
      <c r="D170" s="1" t="s">
        <v>5667</v>
      </c>
      <c r="E170" s="3">
        <f>IFERROR(MIN(SEN_Bidders),0)</f>
        <v>32</v>
      </c>
      <c r="F170" s="3">
        <f>IFERROR(MAX(SEN_Bidders),0)</f>
        <v>55</v>
      </c>
      <c r="G170" s="3">
        <f>IFERROR(AVERAGE(SEN_Bidders),0)</f>
        <v>42.333333333333336</v>
      </c>
      <c r="H170" s="40" t="str">
        <f>tbl_SEN[[#This Row],[Item '#]]&amp;"     "&amp;tbl_SEN[[#This Row],[Description]]&amp;"     ("&amp;tbl_SEN[[#This Row],[Unit]]&amp;")"</f>
        <v>638     4" WATER MAIN W/GRAVEL BACKFILL INCL FITTINGS &amp; THRUST BLOCKING     (L.F.)</v>
      </c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>
        <v>40</v>
      </c>
      <c r="Y170" s="40">
        <v>32</v>
      </c>
      <c r="Z170" s="40">
        <v>55</v>
      </c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</row>
    <row r="171" spans="1:40" ht="18" customHeight="1" x14ac:dyDescent="0.3">
      <c r="A171" s="1">
        <v>2017</v>
      </c>
      <c r="B171" s="1">
        <v>638</v>
      </c>
      <c r="C171" s="2" t="s">
        <v>5674</v>
      </c>
      <c r="D171" s="1" t="s">
        <v>5667</v>
      </c>
      <c r="E171" s="3">
        <f>IFERROR(MIN(SEN_Bidders),0)</f>
        <v>0</v>
      </c>
      <c r="F171" s="3">
        <f>IFERROR(MAX(SEN_Bidders),0)</f>
        <v>0</v>
      </c>
      <c r="G171" s="3">
        <f>IFERROR(AVERAGE(SEN_Bidders),0)</f>
        <v>0</v>
      </c>
      <c r="H171" s="40" t="str">
        <f>tbl_SEN[[#This Row],[Item '#]]&amp;"     "&amp;tbl_SEN[[#This Row],[Description]]&amp;"     ("&amp;tbl_SEN[[#This Row],[Unit]]&amp;")"</f>
        <v>638     Not Used     (L.F.)</v>
      </c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>
        <v>0</v>
      </c>
      <c r="Z171" s="40">
        <v>0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</row>
    <row r="172" spans="1:40" ht="18" customHeight="1" x14ac:dyDescent="0.3">
      <c r="A172" s="1">
        <v>2017</v>
      </c>
      <c r="B172" s="1">
        <v>638</v>
      </c>
      <c r="C172" s="2" t="s">
        <v>5792</v>
      </c>
      <c r="D172" s="1" t="s">
        <v>5667</v>
      </c>
      <c r="E172" s="3">
        <f>IFERROR(MIN(SEN_Bidders),0)</f>
        <v>28</v>
      </c>
      <c r="F172" s="3">
        <f>IFERROR(MAX(SEN_Bidders),0)</f>
        <v>37</v>
      </c>
      <c r="G172" s="3">
        <f>IFERROR(AVERAGE(SEN_Bidders),0)</f>
        <v>32.333333333333336</v>
      </c>
      <c r="H172" s="40" t="str">
        <f>tbl_SEN[[#This Row],[Item '#]]&amp;"     "&amp;tbl_SEN[[#This Row],[Description]]&amp;"     ("&amp;tbl_SEN[[#This Row],[Unit]]&amp;")"</f>
        <v>638     2" WATER MAIN W/GRAVEL BACKFILL INCL FITTINGS     (L.F.)</v>
      </c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>
        <v>37</v>
      </c>
      <c r="Y172" s="40">
        <v>28</v>
      </c>
      <c r="Z172" s="40">
        <v>32</v>
      </c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</row>
    <row r="173" spans="1:40" ht="18" customHeight="1" x14ac:dyDescent="0.3">
      <c r="A173" s="1">
        <v>2017</v>
      </c>
      <c r="B173" s="1">
        <v>638</v>
      </c>
      <c r="C173" s="2" t="s">
        <v>5793</v>
      </c>
      <c r="D173" s="1" t="s">
        <v>5667</v>
      </c>
      <c r="E173" s="3">
        <f>IFERROR(MIN(SEN_Bidders),0)</f>
        <v>20</v>
      </c>
      <c r="F173" s="3">
        <f>IFERROR(MAX(SEN_Bidders),0)</f>
        <v>33</v>
      </c>
      <c r="G173" s="3">
        <f>IFERROR(AVERAGE(SEN_Bidders),0)</f>
        <v>27.666666666666668</v>
      </c>
      <c r="H173" s="40" t="str">
        <f>tbl_SEN[[#This Row],[Item '#]]&amp;"     "&amp;tbl_SEN[[#This Row],[Description]]&amp;"     ("&amp;tbl_SEN[[#This Row],[Unit]]&amp;")"</f>
        <v>638     1.5" WATER MAIN W/GRAVEL BACKFILL INCL FITTINGS     (L.F.)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>
        <v>20</v>
      </c>
      <c r="Y173" s="40">
        <v>33</v>
      </c>
      <c r="Z173" s="40">
        <v>30</v>
      </c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</row>
    <row r="174" spans="1:40" ht="18" customHeight="1" x14ac:dyDescent="0.3">
      <c r="A174" s="1">
        <v>2017</v>
      </c>
      <c r="B174" s="1">
        <v>638</v>
      </c>
      <c r="C174" s="2" t="s">
        <v>5794</v>
      </c>
      <c r="D174" s="1" t="s">
        <v>5665</v>
      </c>
      <c r="E174" s="3">
        <f>IFERROR(MIN(SEN_Bidders),0)</f>
        <v>1130</v>
      </c>
      <c r="F174" s="3">
        <f>IFERROR(MAX(SEN_Bidders),0)</f>
        <v>1500</v>
      </c>
      <c r="G174" s="3">
        <f>IFERROR(AVERAGE(SEN_Bidders),0)</f>
        <v>1376.6666666666667</v>
      </c>
      <c r="H174" s="40" t="str">
        <f>tbl_SEN[[#This Row],[Item '#]]&amp;"     "&amp;tbl_SEN[[#This Row],[Description]]&amp;"     ("&amp;tbl_SEN[[#This Row],[Unit]]&amp;")"</f>
        <v>638     8" GATE VALVE     (EACH)</v>
      </c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>
        <v>1500</v>
      </c>
      <c r="Y174" s="40">
        <v>1130</v>
      </c>
      <c r="Z174" s="40">
        <v>1500</v>
      </c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</row>
    <row r="175" spans="1:40" ht="18" customHeight="1" x14ac:dyDescent="0.3">
      <c r="A175" s="1">
        <v>2017</v>
      </c>
      <c r="B175" s="1">
        <v>638</v>
      </c>
      <c r="C175" s="2" t="s">
        <v>5795</v>
      </c>
      <c r="D175" s="1" t="s">
        <v>5665</v>
      </c>
      <c r="E175" s="3">
        <f>IFERROR(MIN(SEN_Bidders),0)</f>
        <v>740</v>
      </c>
      <c r="F175" s="3">
        <f>IFERROR(MAX(SEN_Bidders),0)</f>
        <v>900</v>
      </c>
      <c r="G175" s="3">
        <f>IFERROR(AVERAGE(SEN_Bidders),0)</f>
        <v>821.66666666666663</v>
      </c>
      <c r="H175" s="40" t="str">
        <f>tbl_SEN[[#This Row],[Item '#]]&amp;"     "&amp;tbl_SEN[[#This Row],[Description]]&amp;"     ("&amp;tbl_SEN[[#This Row],[Unit]]&amp;")"</f>
        <v>638     4" GATE VALVE     (EACH)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>
        <v>825</v>
      </c>
      <c r="Y175" s="40">
        <v>740</v>
      </c>
      <c r="Z175" s="40">
        <v>900</v>
      </c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</row>
    <row r="176" spans="1:40" ht="18" customHeight="1" x14ac:dyDescent="0.3">
      <c r="A176" s="1">
        <v>2017</v>
      </c>
      <c r="B176" s="1">
        <v>638</v>
      </c>
      <c r="C176" s="2" t="s">
        <v>5674</v>
      </c>
      <c r="D176" s="1" t="s">
        <v>5665</v>
      </c>
      <c r="E176" s="3">
        <f>IFERROR(MIN(SEN_Bidders),0)</f>
        <v>0</v>
      </c>
      <c r="F176" s="3">
        <f>IFERROR(MAX(SEN_Bidders),0)</f>
        <v>0</v>
      </c>
      <c r="G176" s="3">
        <f>IFERROR(AVERAGE(SEN_Bidders),0)</f>
        <v>0</v>
      </c>
      <c r="H176" s="40" t="str">
        <f>tbl_SEN[[#This Row],[Item '#]]&amp;"     "&amp;tbl_SEN[[#This Row],[Description]]&amp;"     ("&amp;tbl_SEN[[#This Row],[Unit]]&amp;")"</f>
        <v>638     Not Used     (EACH)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>
        <v>0</v>
      </c>
      <c r="Z176" s="40">
        <v>0</v>
      </c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</row>
    <row r="177" spans="1:40" ht="18" customHeight="1" x14ac:dyDescent="0.3">
      <c r="A177" s="1">
        <v>2017</v>
      </c>
      <c r="B177" s="1">
        <v>638</v>
      </c>
      <c r="C177" s="2" t="s">
        <v>5796</v>
      </c>
      <c r="D177" s="1" t="s">
        <v>5665</v>
      </c>
      <c r="E177" s="3">
        <f>IFERROR(MIN(SEN_Bidders),0)</f>
        <v>550</v>
      </c>
      <c r="F177" s="3">
        <f>IFERROR(MAX(SEN_Bidders),0)</f>
        <v>600</v>
      </c>
      <c r="G177" s="3">
        <f>IFERROR(AVERAGE(SEN_Bidders),0)</f>
        <v>566.66666666666663</v>
      </c>
      <c r="H177" s="40" t="str">
        <f>tbl_SEN[[#This Row],[Item '#]]&amp;"     "&amp;tbl_SEN[[#This Row],[Description]]&amp;"     ("&amp;tbl_SEN[[#This Row],[Unit]]&amp;")"</f>
        <v>638     2" GATE VALVE     (EACH)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>
        <v>550</v>
      </c>
      <c r="Y177" s="40">
        <v>600</v>
      </c>
      <c r="Z177" s="40">
        <v>550</v>
      </c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</row>
    <row r="178" spans="1:40" ht="18" customHeight="1" x14ac:dyDescent="0.3">
      <c r="A178" s="1">
        <v>2017</v>
      </c>
      <c r="B178" s="1">
        <v>638</v>
      </c>
      <c r="C178" s="2" t="s">
        <v>5797</v>
      </c>
      <c r="D178" s="1" t="s">
        <v>5665</v>
      </c>
      <c r="E178" s="3">
        <f>IFERROR(MIN(SEN_Bidders),0)</f>
        <v>180</v>
      </c>
      <c r="F178" s="3">
        <f>IFERROR(MAX(SEN_Bidders),0)</f>
        <v>300</v>
      </c>
      <c r="G178" s="3">
        <f>IFERROR(AVERAGE(SEN_Bidders),0)</f>
        <v>260</v>
      </c>
      <c r="H178" s="40" t="str">
        <f>tbl_SEN[[#This Row],[Item '#]]&amp;"     "&amp;tbl_SEN[[#This Row],[Description]]&amp;"     ("&amp;tbl_SEN[[#This Row],[Unit]]&amp;")"</f>
        <v>638     11.25 DEGREE BEND-8"WM     (EACH)</v>
      </c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>
        <v>180</v>
      </c>
      <c r="Y178" s="40">
        <v>300</v>
      </c>
      <c r="Z178" s="40">
        <v>300</v>
      </c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</row>
    <row r="179" spans="1:40" ht="18" customHeight="1" x14ac:dyDescent="0.3">
      <c r="A179" s="1">
        <v>2017</v>
      </c>
      <c r="B179" s="1">
        <v>638</v>
      </c>
      <c r="C179" s="2" t="s">
        <v>5798</v>
      </c>
      <c r="D179" s="1" t="s">
        <v>5665</v>
      </c>
      <c r="E179" s="3">
        <f>IFERROR(MIN(SEN_Bidders),0)</f>
        <v>35</v>
      </c>
      <c r="F179" s="3">
        <f>IFERROR(MAX(SEN_Bidders),0)</f>
        <v>200</v>
      </c>
      <c r="G179" s="3">
        <f>IFERROR(AVERAGE(SEN_Bidders),0)</f>
        <v>131.66666666666666</v>
      </c>
      <c r="H179" s="40" t="str">
        <f>tbl_SEN[[#This Row],[Item '#]]&amp;"     "&amp;tbl_SEN[[#This Row],[Description]]&amp;"     ("&amp;tbl_SEN[[#This Row],[Unit]]&amp;")"</f>
        <v>638     11.25 DEGREE BEND-4"WM     (EACH)</v>
      </c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>
        <v>200</v>
      </c>
      <c r="Y179" s="40">
        <v>160</v>
      </c>
      <c r="Z179" s="40">
        <v>35</v>
      </c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</row>
    <row r="180" spans="1:40" ht="18" customHeight="1" x14ac:dyDescent="0.3">
      <c r="A180" s="1">
        <v>2017</v>
      </c>
      <c r="B180" s="1">
        <v>638</v>
      </c>
      <c r="C180" s="2" t="s">
        <v>5799</v>
      </c>
      <c r="D180" s="1" t="s">
        <v>5665</v>
      </c>
      <c r="E180" s="3">
        <f>IFERROR(MIN(SEN_Bidders),0)</f>
        <v>30</v>
      </c>
      <c r="F180" s="3">
        <f>IFERROR(MAX(SEN_Bidders),0)</f>
        <v>180</v>
      </c>
      <c r="G180" s="3">
        <f>IFERROR(AVERAGE(SEN_Bidders),0)</f>
        <v>98.333333333333329</v>
      </c>
      <c r="H180" s="40" t="str">
        <f>tbl_SEN[[#This Row],[Item '#]]&amp;"     "&amp;tbl_SEN[[#This Row],[Description]]&amp;"     ("&amp;tbl_SEN[[#This Row],[Unit]]&amp;")"</f>
        <v>638     11.25 DEGREE BEND-2"WM     (EACH)</v>
      </c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>
        <v>180</v>
      </c>
      <c r="Y180" s="40">
        <v>85</v>
      </c>
      <c r="Z180" s="40">
        <v>30</v>
      </c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</row>
    <row r="181" spans="1:40" ht="18" customHeight="1" x14ac:dyDescent="0.3">
      <c r="A181" s="1">
        <v>2017</v>
      </c>
      <c r="B181" s="1">
        <v>638</v>
      </c>
      <c r="C181" s="2" t="s">
        <v>5800</v>
      </c>
      <c r="D181" s="1" t="s">
        <v>5665</v>
      </c>
      <c r="E181" s="3">
        <f>IFERROR(MIN(SEN_Bidders),0)</f>
        <v>30</v>
      </c>
      <c r="F181" s="3">
        <f>IFERROR(MAX(SEN_Bidders),0)</f>
        <v>100</v>
      </c>
      <c r="G181" s="3">
        <f>IFERROR(AVERAGE(SEN_Bidders),0)</f>
        <v>70</v>
      </c>
      <c r="H181" s="40" t="str">
        <f>tbl_SEN[[#This Row],[Item '#]]&amp;"     "&amp;tbl_SEN[[#This Row],[Description]]&amp;"     ("&amp;tbl_SEN[[#This Row],[Unit]]&amp;")"</f>
        <v>638     11.25 DEGREE BEND-1.5"WM     (EACH)</v>
      </c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>
        <v>80</v>
      </c>
      <c r="Y181" s="40">
        <v>100</v>
      </c>
      <c r="Z181" s="40">
        <v>30</v>
      </c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</row>
    <row r="182" spans="1:40" ht="18" customHeight="1" x14ac:dyDescent="0.3">
      <c r="A182" s="1">
        <v>2017</v>
      </c>
      <c r="B182" s="1">
        <v>638</v>
      </c>
      <c r="C182" s="2" t="s">
        <v>5801</v>
      </c>
      <c r="D182" s="1" t="s">
        <v>5665</v>
      </c>
      <c r="E182" s="3">
        <f>IFERROR(MIN(SEN_Bidders),0)</f>
        <v>225</v>
      </c>
      <c r="F182" s="3">
        <f>IFERROR(MAX(SEN_Bidders),0)</f>
        <v>300</v>
      </c>
      <c r="G182" s="3">
        <f>IFERROR(AVERAGE(SEN_Bidders),0)</f>
        <v>266.66666666666669</v>
      </c>
      <c r="H182" s="40" t="str">
        <f>tbl_SEN[[#This Row],[Item '#]]&amp;"     "&amp;tbl_SEN[[#This Row],[Description]]&amp;"     ("&amp;tbl_SEN[[#This Row],[Unit]]&amp;")"</f>
        <v>638     22 DEGREE BEND-8"WM     (EACH)</v>
      </c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>
        <v>275</v>
      </c>
      <c r="Y182" s="40">
        <v>300</v>
      </c>
      <c r="Z182" s="40">
        <v>225</v>
      </c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</row>
    <row r="183" spans="1:40" ht="18" customHeight="1" x14ac:dyDescent="0.3">
      <c r="A183" s="1">
        <v>2017</v>
      </c>
      <c r="B183" s="1">
        <v>638</v>
      </c>
      <c r="C183" s="2" t="s">
        <v>5802</v>
      </c>
      <c r="D183" s="1" t="s">
        <v>5665</v>
      </c>
      <c r="E183" s="3">
        <f>IFERROR(MIN(SEN_Bidders),0)</f>
        <v>30</v>
      </c>
      <c r="F183" s="3">
        <f>IFERROR(MAX(SEN_Bidders),0)</f>
        <v>200</v>
      </c>
      <c r="G183" s="3">
        <f>IFERROR(AVERAGE(SEN_Bidders),0)</f>
        <v>130</v>
      </c>
      <c r="H183" s="40" t="str">
        <f>tbl_SEN[[#This Row],[Item '#]]&amp;"     "&amp;tbl_SEN[[#This Row],[Description]]&amp;"     ("&amp;tbl_SEN[[#This Row],[Unit]]&amp;")"</f>
        <v>638     22 DEGREE BEND-4"WM     (EACH)</v>
      </c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>
        <v>200</v>
      </c>
      <c r="Y183" s="40">
        <v>160</v>
      </c>
      <c r="Z183" s="40">
        <v>30</v>
      </c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</row>
    <row r="184" spans="1:40" ht="18" customHeight="1" x14ac:dyDescent="0.3">
      <c r="A184" s="1">
        <v>2017</v>
      </c>
      <c r="B184" s="1">
        <v>638</v>
      </c>
      <c r="C184" s="2" t="s">
        <v>5674</v>
      </c>
      <c r="D184" s="1" t="s">
        <v>5665</v>
      </c>
      <c r="E184" s="3">
        <f>IFERROR(MIN(SEN_Bidders),0)</f>
        <v>0</v>
      </c>
      <c r="F184" s="3">
        <f>IFERROR(MAX(SEN_Bidders),0)</f>
        <v>0</v>
      </c>
      <c r="G184" s="3">
        <f>IFERROR(AVERAGE(SEN_Bidders),0)</f>
        <v>0</v>
      </c>
      <c r="H184" s="40" t="str">
        <f>tbl_SEN[[#This Row],[Item '#]]&amp;"     "&amp;tbl_SEN[[#This Row],[Description]]&amp;"     ("&amp;tbl_SEN[[#This Row],[Unit]]&amp;")"</f>
        <v>638     Not Used     (EACH)</v>
      </c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>
        <v>0</v>
      </c>
      <c r="Z184" s="40">
        <v>0</v>
      </c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</row>
    <row r="185" spans="1:40" ht="18" customHeight="1" x14ac:dyDescent="0.3">
      <c r="A185" s="1">
        <v>2017</v>
      </c>
      <c r="B185" s="1">
        <v>638</v>
      </c>
      <c r="C185" s="2" t="s">
        <v>5803</v>
      </c>
      <c r="D185" s="1" t="s">
        <v>5665</v>
      </c>
      <c r="E185" s="3">
        <f>IFERROR(MIN(SEN_Bidders),0)</f>
        <v>30</v>
      </c>
      <c r="F185" s="3">
        <f>IFERROR(MAX(SEN_Bidders),0)</f>
        <v>190</v>
      </c>
      <c r="G185" s="3">
        <f>IFERROR(AVERAGE(SEN_Bidders),0)</f>
        <v>100</v>
      </c>
      <c r="H185" s="40" t="str">
        <f>tbl_SEN[[#This Row],[Item '#]]&amp;"     "&amp;tbl_SEN[[#This Row],[Description]]&amp;"     ("&amp;tbl_SEN[[#This Row],[Unit]]&amp;")"</f>
        <v>638     22 DEGREE BEND-2"WM     (EACH)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>
        <v>190</v>
      </c>
      <c r="Y185" s="40">
        <v>80</v>
      </c>
      <c r="Z185" s="40">
        <v>30</v>
      </c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</row>
    <row r="186" spans="1:40" ht="18" customHeight="1" x14ac:dyDescent="0.3">
      <c r="A186" s="1">
        <v>2017</v>
      </c>
      <c r="B186" s="1">
        <v>638</v>
      </c>
      <c r="C186" s="2" t="s">
        <v>5804</v>
      </c>
      <c r="D186" s="1" t="s">
        <v>5665</v>
      </c>
      <c r="E186" s="3">
        <f>IFERROR(MIN(SEN_Bidders),0)</f>
        <v>275</v>
      </c>
      <c r="F186" s="3">
        <f>IFERROR(MAX(SEN_Bidders),0)</f>
        <v>300</v>
      </c>
      <c r="G186" s="3">
        <f>IFERROR(AVERAGE(SEN_Bidders),0)</f>
        <v>291.66666666666669</v>
      </c>
      <c r="H186" s="40" t="str">
        <f>tbl_SEN[[#This Row],[Item '#]]&amp;"     "&amp;tbl_SEN[[#This Row],[Description]]&amp;"     ("&amp;tbl_SEN[[#This Row],[Unit]]&amp;")"</f>
        <v>638     45 DEGREE BEND-8"WM     (EACH)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>
        <v>275</v>
      </c>
      <c r="Y186" s="40">
        <v>300</v>
      </c>
      <c r="Z186" s="40">
        <v>300</v>
      </c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</row>
    <row r="187" spans="1:40" ht="18" customHeight="1" x14ac:dyDescent="0.3">
      <c r="A187" s="1">
        <v>2017</v>
      </c>
      <c r="B187" s="1">
        <v>638</v>
      </c>
      <c r="C187" s="2" t="s">
        <v>5805</v>
      </c>
      <c r="D187" s="1" t="s">
        <v>5665</v>
      </c>
      <c r="E187" s="3">
        <f>IFERROR(MIN(SEN_Bidders),0)</f>
        <v>30</v>
      </c>
      <c r="F187" s="3">
        <f>IFERROR(MAX(SEN_Bidders),0)</f>
        <v>200</v>
      </c>
      <c r="G187" s="3">
        <f>IFERROR(AVERAGE(SEN_Bidders),0)</f>
        <v>126.66666666666667</v>
      </c>
      <c r="H187" s="40" t="str">
        <f>tbl_SEN[[#This Row],[Item '#]]&amp;"     "&amp;tbl_SEN[[#This Row],[Description]]&amp;"     ("&amp;tbl_SEN[[#This Row],[Unit]]&amp;")"</f>
        <v>638     45 DEGREE BEND-4"WM     (EACH)</v>
      </c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>
        <v>200</v>
      </c>
      <c r="Y187" s="40">
        <v>150</v>
      </c>
      <c r="Z187" s="40">
        <v>30</v>
      </c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</row>
    <row r="188" spans="1:40" ht="18" customHeight="1" x14ac:dyDescent="0.3">
      <c r="A188" s="1">
        <v>2017</v>
      </c>
      <c r="B188" s="1">
        <v>638</v>
      </c>
      <c r="C188" s="2" t="s">
        <v>5806</v>
      </c>
      <c r="D188" s="1" t="s">
        <v>5665</v>
      </c>
      <c r="E188" s="3">
        <f>IFERROR(MIN(SEN_Bidders),0)</f>
        <v>22</v>
      </c>
      <c r="F188" s="3">
        <f>IFERROR(MAX(SEN_Bidders),0)</f>
        <v>180</v>
      </c>
      <c r="G188" s="3">
        <f>IFERROR(AVERAGE(SEN_Bidders),0)</f>
        <v>89</v>
      </c>
      <c r="H188" s="40" t="str">
        <f>tbl_SEN[[#This Row],[Item '#]]&amp;"     "&amp;tbl_SEN[[#This Row],[Description]]&amp;"     ("&amp;tbl_SEN[[#This Row],[Unit]]&amp;")"</f>
        <v>638     45 DEGREE BEND-2"WM     (EACH)</v>
      </c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>
        <v>180</v>
      </c>
      <c r="Y188" s="40">
        <v>65</v>
      </c>
      <c r="Z188" s="40">
        <v>22</v>
      </c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</row>
    <row r="189" spans="1:40" ht="18" customHeight="1" x14ac:dyDescent="0.3">
      <c r="A189" s="1">
        <v>2017</v>
      </c>
      <c r="B189" s="1">
        <v>638</v>
      </c>
      <c r="C189" s="2" t="s">
        <v>5807</v>
      </c>
      <c r="D189" s="1" t="s">
        <v>5665</v>
      </c>
      <c r="E189" s="3">
        <f>IFERROR(MIN(SEN_Bidders),0)</f>
        <v>20</v>
      </c>
      <c r="F189" s="3">
        <f>IFERROR(MAX(SEN_Bidders),0)</f>
        <v>65</v>
      </c>
      <c r="G189" s="3">
        <f>IFERROR(AVERAGE(SEN_Bidders),0)</f>
        <v>48.333333333333336</v>
      </c>
      <c r="H189" s="40" t="str">
        <f>tbl_SEN[[#This Row],[Item '#]]&amp;"     "&amp;tbl_SEN[[#This Row],[Description]]&amp;"     ("&amp;tbl_SEN[[#This Row],[Unit]]&amp;")"</f>
        <v>638     45 DEGREE BEND-1.5"WM     (EACH)</v>
      </c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>
        <v>60</v>
      </c>
      <c r="Y189" s="40">
        <v>65</v>
      </c>
      <c r="Z189" s="40">
        <v>20</v>
      </c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</row>
    <row r="190" spans="1:40" ht="18" customHeight="1" x14ac:dyDescent="0.3">
      <c r="A190" s="1">
        <v>2017</v>
      </c>
      <c r="B190" s="1">
        <v>638</v>
      </c>
      <c r="C190" s="2" t="s">
        <v>5808</v>
      </c>
      <c r="D190" s="1" t="s">
        <v>5665</v>
      </c>
      <c r="E190" s="3">
        <f>IFERROR(MIN(SEN_Bidders),0)</f>
        <v>425</v>
      </c>
      <c r="F190" s="3">
        <f>IFERROR(MAX(SEN_Bidders),0)</f>
        <v>825</v>
      </c>
      <c r="G190" s="3">
        <f>IFERROR(AVERAGE(SEN_Bidders),0)</f>
        <v>583.33333333333337</v>
      </c>
      <c r="H190" s="40" t="str">
        <f>tbl_SEN[[#This Row],[Item '#]]&amp;"     "&amp;tbl_SEN[[#This Row],[Description]]&amp;"     ("&amp;tbl_SEN[[#This Row],[Unit]]&amp;")"</f>
        <v>638     8"X8"X8" TEE     (EACH)</v>
      </c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>
        <v>825</v>
      </c>
      <c r="Y190" s="40">
        <v>425</v>
      </c>
      <c r="Z190" s="40">
        <v>500</v>
      </c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</row>
    <row r="191" spans="1:40" ht="18" customHeight="1" x14ac:dyDescent="0.3">
      <c r="A191" s="1">
        <v>2017</v>
      </c>
      <c r="B191" s="1">
        <v>638</v>
      </c>
      <c r="C191" s="2" t="s">
        <v>5674</v>
      </c>
      <c r="D191" s="1" t="s">
        <v>5665</v>
      </c>
      <c r="E191" s="3">
        <f>IFERROR(MIN(SEN_Bidders),0)</f>
        <v>0</v>
      </c>
      <c r="F191" s="3">
        <f>IFERROR(MAX(SEN_Bidders),0)</f>
        <v>0</v>
      </c>
      <c r="G191" s="3">
        <f>IFERROR(AVERAGE(SEN_Bidders),0)</f>
        <v>0</v>
      </c>
      <c r="H191" s="40" t="str">
        <f>tbl_SEN[[#This Row],[Item '#]]&amp;"     "&amp;tbl_SEN[[#This Row],[Description]]&amp;"     ("&amp;tbl_SEN[[#This Row],[Unit]]&amp;")"</f>
        <v>638     Not Used     (EACH)</v>
      </c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>
        <v>0</v>
      </c>
      <c r="Z191" s="40">
        <v>0</v>
      </c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</row>
    <row r="192" spans="1:40" ht="18" customHeight="1" x14ac:dyDescent="0.3">
      <c r="A192" s="1">
        <v>2017</v>
      </c>
      <c r="B192" s="1">
        <v>638</v>
      </c>
      <c r="C192" s="2" t="s">
        <v>5809</v>
      </c>
      <c r="D192" s="1" t="s">
        <v>5665</v>
      </c>
      <c r="E192" s="3">
        <f>IFERROR(MIN(SEN_Bidders),0)</f>
        <v>350</v>
      </c>
      <c r="F192" s="3">
        <f>IFERROR(MAX(SEN_Bidders),0)</f>
        <v>725</v>
      </c>
      <c r="G192" s="3">
        <f>IFERROR(AVERAGE(SEN_Bidders),0)</f>
        <v>498.33333333333331</v>
      </c>
      <c r="H192" s="40" t="str">
        <f>tbl_SEN[[#This Row],[Item '#]]&amp;"     "&amp;tbl_SEN[[#This Row],[Description]]&amp;"     ("&amp;tbl_SEN[[#This Row],[Unit]]&amp;")"</f>
        <v>638     8"X8"X4" TEE     (EACH)</v>
      </c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>
        <v>725</v>
      </c>
      <c r="Y192" s="40">
        <v>420</v>
      </c>
      <c r="Z192" s="40">
        <v>350</v>
      </c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</row>
    <row r="193" spans="1:40" ht="18" customHeight="1" x14ac:dyDescent="0.3">
      <c r="A193" s="1">
        <v>2017</v>
      </c>
      <c r="B193" s="1">
        <v>638</v>
      </c>
      <c r="C193" s="2" t="s">
        <v>5810</v>
      </c>
      <c r="D193" s="1" t="s">
        <v>5665</v>
      </c>
      <c r="E193" s="3">
        <f>IFERROR(MIN(SEN_Bidders),0)</f>
        <v>125</v>
      </c>
      <c r="F193" s="3">
        <f>IFERROR(MAX(SEN_Bidders),0)</f>
        <v>725</v>
      </c>
      <c r="G193" s="3">
        <f>IFERROR(AVERAGE(SEN_Bidders),0)</f>
        <v>353.33333333333331</v>
      </c>
      <c r="H193" s="40" t="str">
        <f>tbl_SEN[[#This Row],[Item '#]]&amp;"     "&amp;tbl_SEN[[#This Row],[Description]]&amp;"     ("&amp;tbl_SEN[[#This Row],[Unit]]&amp;")"</f>
        <v>638     4"X4"X4" TEE     (EACH)</v>
      </c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>
        <v>725</v>
      </c>
      <c r="Y193" s="40">
        <v>210</v>
      </c>
      <c r="Z193" s="40">
        <v>125</v>
      </c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</row>
    <row r="194" spans="1:40" ht="18" customHeight="1" x14ac:dyDescent="0.3">
      <c r="A194" s="1">
        <v>2017</v>
      </c>
      <c r="B194" s="1">
        <v>638</v>
      </c>
      <c r="C194" s="2" t="s">
        <v>5811</v>
      </c>
      <c r="D194" s="1" t="s">
        <v>5665</v>
      </c>
      <c r="E194" s="3">
        <f>IFERROR(MIN(SEN_Bidders),0)</f>
        <v>140</v>
      </c>
      <c r="F194" s="3">
        <f>IFERROR(MAX(SEN_Bidders),0)</f>
        <v>566</v>
      </c>
      <c r="G194" s="3">
        <f>IFERROR(AVERAGE(SEN_Bidders),0)</f>
        <v>338.66666666666669</v>
      </c>
      <c r="H194" s="40" t="str">
        <f>tbl_SEN[[#This Row],[Item '#]]&amp;"     "&amp;tbl_SEN[[#This Row],[Description]]&amp;"     ("&amp;tbl_SEN[[#This Row],[Unit]]&amp;")"</f>
        <v>638     4"X4"X2" TEE     (EACH)</v>
      </c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>
        <v>566</v>
      </c>
      <c r="Y194" s="40">
        <v>310</v>
      </c>
      <c r="Z194" s="40">
        <v>140</v>
      </c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</row>
    <row r="195" spans="1:40" ht="18" customHeight="1" x14ac:dyDescent="0.3">
      <c r="A195" s="1">
        <v>2017</v>
      </c>
      <c r="B195" s="1">
        <v>638</v>
      </c>
      <c r="C195" s="2" t="s">
        <v>5812</v>
      </c>
      <c r="D195" s="1" t="s">
        <v>5665</v>
      </c>
      <c r="E195" s="3">
        <f>IFERROR(MIN(SEN_Bidders),0)</f>
        <v>50</v>
      </c>
      <c r="F195" s="3">
        <f>IFERROR(MAX(SEN_Bidders),0)</f>
        <v>325</v>
      </c>
      <c r="G195" s="3">
        <f>IFERROR(AVERAGE(SEN_Bidders),0)</f>
        <v>178.33333333333334</v>
      </c>
      <c r="H195" s="40" t="str">
        <f>tbl_SEN[[#This Row],[Item '#]]&amp;"     "&amp;tbl_SEN[[#This Row],[Description]]&amp;"     ("&amp;tbl_SEN[[#This Row],[Unit]]&amp;")"</f>
        <v>638     2"X2"X2" TEE     (EACH)</v>
      </c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>
        <v>325</v>
      </c>
      <c r="Y195" s="40">
        <v>160</v>
      </c>
      <c r="Z195" s="40">
        <v>50</v>
      </c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</row>
    <row r="196" spans="1:40" ht="18" customHeight="1" x14ac:dyDescent="0.3">
      <c r="A196" s="1">
        <v>2017</v>
      </c>
      <c r="B196" s="1">
        <v>638</v>
      </c>
      <c r="C196" s="2" t="s">
        <v>5813</v>
      </c>
      <c r="D196" s="1" t="s">
        <v>5665</v>
      </c>
      <c r="E196" s="3">
        <f>IFERROR(MIN(SEN_Bidders),0)</f>
        <v>6000</v>
      </c>
      <c r="F196" s="3">
        <f>IFERROR(MAX(SEN_Bidders),0)</f>
        <v>32000</v>
      </c>
      <c r="G196" s="3">
        <f>IFERROR(AVERAGE(SEN_Bidders),0)</f>
        <v>20666.666666666668</v>
      </c>
      <c r="H196" s="40" t="str">
        <f>tbl_SEN[[#This Row],[Item '#]]&amp;"     "&amp;tbl_SEN[[#This Row],[Description]]&amp;"     ("&amp;tbl_SEN[[#This Row],[Unit]]&amp;")"</f>
        <v>638     PRESSURE REDUCER VALVE ASSEMBLY     (EACH)</v>
      </c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>
        <v>24000</v>
      </c>
      <c r="Y196" s="40">
        <v>32000</v>
      </c>
      <c r="Z196" s="40">
        <v>6000</v>
      </c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</row>
    <row r="197" spans="1:40" ht="18" customHeight="1" x14ac:dyDescent="0.3">
      <c r="A197" s="1">
        <v>2017</v>
      </c>
      <c r="B197" s="1">
        <v>638</v>
      </c>
      <c r="C197" s="2" t="s">
        <v>5814</v>
      </c>
      <c r="D197" s="1" t="s">
        <v>5665</v>
      </c>
      <c r="E197" s="3">
        <f>IFERROR(MIN(SEN_Bidders),0)</f>
        <v>1100</v>
      </c>
      <c r="F197" s="3">
        <f>IFERROR(MAX(SEN_Bidders),0)</f>
        <v>1120</v>
      </c>
      <c r="G197" s="3">
        <f>IFERROR(AVERAGE(SEN_Bidders),0)</f>
        <v>1106.6666666666667</v>
      </c>
      <c r="H197" s="40" t="str">
        <f>tbl_SEN[[#This Row],[Item '#]]&amp;"     "&amp;tbl_SEN[[#This Row],[Description]]&amp;"     ("&amp;tbl_SEN[[#This Row],[Unit]]&amp;")"</f>
        <v>638     RV YARD HYDRANT      (EACH)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>
        <v>1100</v>
      </c>
      <c r="Y197" s="40">
        <v>1120</v>
      </c>
      <c r="Z197" s="40">
        <v>1100</v>
      </c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</row>
    <row r="198" spans="1:40" ht="18" customHeight="1" x14ac:dyDescent="0.3">
      <c r="A198" s="1">
        <v>2017</v>
      </c>
      <c r="B198" s="1">
        <v>638</v>
      </c>
      <c r="C198" s="2" t="s">
        <v>5815</v>
      </c>
      <c r="D198" s="1" t="s">
        <v>5665</v>
      </c>
      <c r="E198" s="3">
        <f>IFERROR(MIN(SEN_Bidders),0)</f>
        <v>1400</v>
      </c>
      <c r="F198" s="3">
        <f>IFERROR(MAX(SEN_Bidders),0)</f>
        <v>2000</v>
      </c>
      <c r="G198" s="3">
        <f>IFERROR(AVERAGE(SEN_Bidders),0)</f>
        <v>1800</v>
      </c>
      <c r="H198" s="40" t="str">
        <f>tbl_SEN[[#This Row],[Item '#]]&amp;"     "&amp;tbl_SEN[[#This Row],[Description]]&amp;"     ("&amp;tbl_SEN[[#This Row],[Unit]]&amp;")"</f>
        <v>638     YARD HYDRANT- FROST FREE     (EACH)</v>
      </c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>
        <v>2000</v>
      </c>
      <c r="Y198" s="40">
        <v>1400</v>
      </c>
      <c r="Z198" s="40">
        <v>2000</v>
      </c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</row>
    <row r="199" spans="1:40" ht="18" customHeight="1" x14ac:dyDescent="0.3">
      <c r="A199" s="1">
        <v>2017</v>
      </c>
      <c r="C199" s="2" t="s">
        <v>5816</v>
      </c>
      <c r="D199" s="1" t="s">
        <v>5665</v>
      </c>
      <c r="E199" s="3">
        <f>IFERROR(MIN(SEN_Bidders),0)</f>
        <v>695</v>
      </c>
      <c r="F199" s="3">
        <f>IFERROR(MAX(SEN_Bidders),0)</f>
        <v>3900</v>
      </c>
      <c r="G199" s="3">
        <f>IFERROR(AVERAGE(SEN_Bidders),0)</f>
        <v>2331.6666666666665</v>
      </c>
      <c r="H199" s="40" t="str">
        <f>tbl_SEN[[#This Row],[Item '#]]&amp;"     "&amp;tbl_SEN[[#This Row],[Description]]&amp;"     ("&amp;tbl_SEN[[#This Row],[Unit]]&amp;")"</f>
        <v xml:space="preserve">     WASTE DRAIN INCL PAD &amp; SIGNAGE     (EACH)</v>
      </c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>
        <v>2400</v>
      </c>
      <c r="Y199" s="40">
        <v>3900</v>
      </c>
      <c r="Z199" s="40">
        <v>695</v>
      </c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</row>
    <row r="200" spans="1:40" ht="18" customHeight="1" x14ac:dyDescent="0.3">
      <c r="A200" s="1">
        <v>2017</v>
      </c>
      <c r="B200" s="1">
        <v>638</v>
      </c>
      <c r="C200" s="2" t="s">
        <v>5817</v>
      </c>
      <c r="D200" s="1" t="s">
        <v>5667</v>
      </c>
      <c r="E200" s="3">
        <f>IFERROR(MIN(SEN_Bidders),0)</f>
        <v>33</v>
      </c>
      <c r="F200" s="3">
        <f>IFERROR(MAX(SEN_Bidders),0)</f>
        <v>151</v>
      </c>
      <c r="G200" s="3">
        <f>IFERROR(AVERAGE(SEN_Bidders),0)</f>
        <v>72.666666666666671</v>
      </c>
      <c r="H200" s="40" t="str">
        <f>tbl_SEN[[#This Row],[Item '#]]&amp;"     "&amp;tbl_SEN[[#This Row],[Description]]&amp;"     ("&amp;tbl_SEN[[#This Row],[Unit]]&amp;")"</f>
        <v>638     2" WATER SERVICE LINE INCL CURB BOX     (L.F.)</v>
      </c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>
        <v>33</v>
      </c>
      <c r="Y200" s="40">
        <v>34</v>
      </c>
      <c r="Z200" s="40">
        <v>151</v>
      </c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</row>
    <row r="201" spans="1:40" ht="18" customHeight="1" x14ac:dyDescent="0.3">
      <c r="A201" s="1">
        <v>2017</v>
      </c>
      <c r="B201" s="1">
        <v>638</v>
      </c>
      <c r="C201" s="2" t="s">
        <v>5818</v>
      </c>
      <c r="D201" s="1" t="s">
        <v>5667</v>
      </c>
      <c r="E201" s="3">
        <f>IFERROR(MIN(SEN_Bidders),0)</f>
        <v>19</v>
      </c>
      <c r="F201" s="3">
        <f>IFERROR(MAX(SEN_Bidders),0)</f>
        <v>26</v>
      </c>
      <c r="G201" s="3">
        <f>IFERROR(AVERAGE(SEN_Bidders),0)</f>
        <v>22.666666666666668</v>
      </c>
      <c r="H201" s="40" t="str">
        <f>tbl_SEN[[#This Row],[Item '#]]&amp;"     "&amp;tbl_SEN[[#This Row],[Description]]&amp;"     ("&amp;tbl_SEN[[#This Row],[Unit]]&amp;")"</f>
        <v>638     1" WATER SERVICE LINE INCL CURB BOX     (L.F.)</v>
      </c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>
        <v>23</v>
      </c>
      <c r="Y201" s="40">
        <v>19</v>
      </c>
      <c r="Z201" s="40">
        <v>26</v>
      </c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</row>
    <row r="202" spans="1:40" ht="18" customHeight="1" x14ac:dyDescent="0.3">
      <c r="A202" s="1">
        <v>2017</v>
      </c>
      <c r="B202" s="1">
        <v>638</v>
      </c>
      <c r="C202" s="2" t="s">
        <v>5819</v>
      </c>
      <c r="D202" s="1" t="s">
        <v>5667</v>
      </c>
      <c r="E202" s="3">
        <f>IFERROR(MIN(SEN_Bidders),0)</f>
        <v>19</v>
      </c>
      <c r="F202" s="3">
        <f>IFERROR(MAX(SEN_Bidders),0)</f>
        <v>32</v>
      </c>
      <c r="G202" s="3">
        <f>IFERROR(AVERAGE(SEN_Bidders),0)</f>
        <v>25.333333333333332</v>
      </c>
      <c r="H202" s="40" t="str">
        <f>tbl_SEN[[#This Row],[Item '#]]&amp;"     "&amp;tbl_SEN[[#This Row],[Description]]&amp;"     ("&amp;tbl_SEN[[#This Row],[Unit]]&amp;")"</f>
        <v>638     1" WATER SERVICE LATERALS (RV SITES) INCL CURB BOX     (L.F.)</v>
      </c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>
        <v>32</v>
      </c>
      <c r="Y202" s="40">
        <v>19</v>
      </c>
      <c r="Z202" s="40">
        <v>25</v>
      </c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</row>
    <row r="203" spans="1:40" ht="18" customHeight="1" x14ac:dyDescent="0.3">
      <c r="A203" s="1">
        <v>2017</v>
      </c>
      <c r="C203" s="2" t="s">
        <v>5820</v>
      </c>
      <c r="D203" s="1" t="s">
        <v>5665</v>
      </c>
      <c r="E203" s="3">
        <f>IFERROR(MIN(SEN_Bidders),0)</f>
        <v>100</v>
      </c>
      <c r="F203" s="3">
        <f>IFERROR(MAX(SEN_Bidders),0)</f>
        <v>225</v>
      </c>
      <c r="G203" s="3">
        <f>IFERROR(AVERAGE(SEN_Bidders),0)</f>
        <v>171.66666666666666</v>
      </c>
      <c r="H203" s="40" t="str">
        <f>tbl_SEN[[#This Row],[Item '#]]&amp;"     "&amp;tbl_SEN[[#This Row],[Description]]&amp;"     ("&amp;tbl_SEN[[#This Row],[Unit]]&amp;")"</f>
        <v xml:space="preserve">     4" CAP     (EACH)</v>
      </c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>
        <v>225</v>
      </c>
      <c r="Y203" s="40">
        <v>190</v>
      </c>
      <c r="Z203" s="40">
        <v>100</v>
      </c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</row>
    <row r="204" spans="1:40" ht="18" customHeight="1" x14ac:dyDescent="0.3">
      <c r="A204" s="1">
        <v>2017</v>
      </c>
      <c r="C204" s="2" t="s">
        <v>5821</v>
      </c>
      <c r="D204" s="1" t="s">
        <v>5665</v>
      </c>
      <c r="E204" s="3">
        <f>IFERROR(MIN(SEN_Bidders),0)</f>
        <v>9</v>
      </c>
      <c r="F204" s="3">
        <f>IFERROR(MAX(SEN_Bidders),0)</f>
        <v>100</v>
      </c>
      <c r="G204" s="3">
        <f>IFERROR(AVERAGE(SEN_Bidders),0)</f>
        <v>43</v>
      </c>
      <c r="H204" s="40" t="str">
        <f>tbl_SEN[[#This Row],[Item '#]]&amp;"     "&amp;tbl_SEN[[#This Row],[Description]]&amp;"     ("&amp;tbl_SEN[[#This Row],[Unit]]&amp;")"</f>
        <v xml:space="preserve">     REDUCER (TO 1.5")     (EACH)</v>
      </c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>
        <v>100</v>
      </c>
      <c r="Y204" s="40">
        <v>9</v>
      </c>
      <c r="Z204" s="40">
        <v>20</v>
      </c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</row>
    <row r="205" spans="1:40" ht="18" customHeight="1" x14ac:dyDescent="0.3">
      <c r="A205" s="1">
        <v>2017</v>
      </c>
      <c r="C205" s="2" t="s">
        <v>5822</v>
      </c>
      <c r="D205" s="1" t="s">
        <v>5665</v>
      </c>
      <c r="E205" s="3">
        <f>IFERROR(MIN(SEN_Bidders),0)</f>
        <v>1200</v>
      </c>
      <c r="F205" s="3">
        <f>IFERROR(MAX(SEN_Bidders),0)</f>
        <v>2500</v>
      </c>
      <c r="G205" s="3">
        <f>IFERROR(AVERAGE(SEN_Bidders),0)</f>
        <v>1900</v>
      </c>
      <c r="H205" s="40" t="str">
        <f>tbl_SEN[[#This Row],[Item '#]]&amp;"     "&amp;tbl_SEN[[#This Row],[Description]]&amp;"     ("&amp;tbl_SEN[[#This Row],[Unit]]&amp;")"</f>
        <v xml:space="preserve">     CONNECT TO EXISTING WATER MAIN     (EACH)</v>
      </c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>
        <v>1200</v>
      </c>
      <c r="Y205" s="40">
        <v>2500</v>
      </c>
      <c r="Z205" s="40">
        <v>2000</v>
      </c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</row>
    <row r="206" spans="1:40" ht="18" customHeight="1" x14ac:dyDescent="0.3">
      <c r="A206" s="1">
        <v>2017</v>
      </c>
      <c r="C206" s="2" t="s">
        <v>5823</v>
      </c>
      <c r="D206" s="1" t="s">
        <v>14</v>
      </c>
      <c r="E206" s="3">
        <f>IFERROR(MIN(SEN_Bidders),0)</f>
        <v>180</v>
      </c>
      <c r="F206" s="3">
        <f>IFERROR(MAX(SEN_Bidders),0)</f>
        <v>475</v>
      </c>
      <c r="G206" s="3">
        <f>IFERROR(AVERAGE(SEN_Bidders),0)</f>
        <v>368.33333333333331</v>
      </c>
      <c r="H206" s="40" t="str">
        <f>tbl_SEN[[#This Row],[Item '#]]&amp;"     "&amp;tbl_SEN[[#This Row],[Description]]&amp;"     ("&amp;tbl_SEN[[#This Row],[Unit]]&amp;")"</f>
        <v xml:space="preserve">     1/2" ODOT 422 CHIP AND SEAL COAT COVER AGGREGATE, NO 9 LIMESTONE - TEMPORARY BYPASS ROAD     (CY)</v>
      </c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>
        <v>180</v>
      </c>
      <c r="Y206" s="40">
        <v>475</v>
      </c>
      <c r="Z206" s="40">
        <v>450</v>
      </c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</row>
    <row r="207" spans="1:40" ht="18" customHeight="1" x14ac:dyDescent="0.3">
      <c r="A207" s="1">
        <v>2017</v>
      </c>
      <c r="C207" s="2" t="s">
        <v>5824</v>
      </c>
      <c r="D207" s="1" t="s">
        <v>21</v>
      </c>
      <c r="E207" s="3">
        <f>IFERROR(MIN(SEN_Bidders),0)</f>
        <v>50</v>
      </c>
      <c r="F207" s="3">
        <f>IFERROR(MAX(SEN_Bidders),0)</f>
        <v>80</v>
      </c>
      <c r="G207" s="3">
        <f>IFERROR(AVERAGE(SEN_Bidders),0)</f>
        <v>66</v>
      </c>
      <c r="H207" s="40" t="str">
        <f>tbl_SEN[[#This Row],[Item '#]]&amp;"     "&amp;tbl_SEN[[#This Row],[Description]]&amp;"     ("&amp;tbl_SEN[[#This Row],[Unit]]&amp;")"</f>
        <v xml:space="preserve">     6" ODOT 304 AGGREGATE BASE -  TEMPORARY BYPASS ROAD     (SY)</v>
      </c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>
        <v>68</v>
      </c>
      <c r="Y207" s="40">
        <v>80</v>
      </c>
      <c r="Z207" s="40">
        <v>50</v>
      </c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</row>
    <row r="208" spans="1:40" ht="18" customHeight="1" x14ac:dyDescent="0.3">
      <c r="A208" s="1">
        <v>2017</v>
      </c>
      <c r="C208" s="2" t="s">
        <v>5825</v>
      </c>
      <c r="D208" s="1" t="s">
        <v>29</v>
      </c>
      <c r="E208" s="3">
        <f>IFERROR(MIN(SEN_Bidders),0)</f>
        <v>4.5</v>
      </c>
      <c r="F208" s="3">
        <f>IFERROR(MAX(SEN_Bidders),0)</f>
        <v>12</v>
      </c>
      <c r="G208" s="3">
        <f>IFERROR(AVERAGE(SEN_Bidders),0)</f>
        <v>9.5</v>
      </c>
      <c r="H208" s="40" t="str">
        <f>tbl_SEN[[#This Row],[Item '#]]&amp;"     "&amp;tbl_SEN[[#This Row],[Description]]&amp;"     ("&amp;tbl_SEN[[#This Row],[Unit]]&amp;")"</f>
        <v xml:space="preserve">     ODOT 422 CHIP AND SEAL COAT BITUMINOUS -  TEMPORARY BYPASS ROAD     (GAL)</v>
      </c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>
        <v>4.5</v>
      </c>
      <c r="Y208" s="40">
        <v>12</v>
      </c>
      <c r="Z208" s="40">
        <v>12</v>
      </c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</row>
    <row r="209" spans="1:40" ht="18" customHeight="1" x14ac:dyDescent="0.3">
      <c r="A209" s="1">
        <v>2017</v>
      </c>
      <c r="C209" s="2" t="s">
        <v>5826</v>
      </c>
      <c r="D209" s="1" t="s">
        <v>21</v>
      </c>
      <c r="E209" s="3">
        <f>IFERROR(MIN(SEN_Bidders),0)</f>
        <v>1</v>
      </c>
      <c r="F209" s="3">
        <f>IFERROR(MAX(SEN_Bidders),0)</f>
        <v>1</v>
      </c>
      <c r="G209" s="3">
        <f>IFERROR(AVERAGE(SEN_Bidders),0)</f>
        <v>1</v>
      </c>
      <c r="H209" s="40" t="str">
        <f>tbl_SEN[[#This Row],[Item '#]]&amp;"     "&amp;tbl_SEN[[#This Row],[Description]]&amp;"     ("&amp;tbl_SEN[[#This Row],[Unit]]&amp;")"</f>
        <v xml:space="preserve">     ODOT 204 SUBGRADE COMPACTION- TEMPORARY BYPASS ROAD     (SY)</v>
      </c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>
        <v>1</v>
      </c>
      <c r="Y209" s="40">
        <v>1</v>
      </c>
      <c r="Z209" s="40">
        <v>1</v>
      </c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</row>
    <row r="210" spans="1:40" ht="18" customHeight="1" x14ac:dyDescent="0.3">
      <c r="A210" s="1">
        <v>2017</v>
      </c>
      <c r="C210" s="2" t="s">
        <v>5827</v>
      </c>
      <c r="D210" s="1" t="s">
        <v>14</v>
      </c>
      <c r="E210" s="3">
        <f>IFERROR(MIN(SEN_Bidders),0)</f>
        <v>260</v>
      </c>
      <c r="F210" s="3">
        <f>IFERROR(MAX(SEN_Bidders),0)</f>
        <v>390</v>
      </c>
      <c r="G210" s="3">
        <f>IFERROR(AVERAGE(SEN_Bidders),0)</f>
        <v>316.66666666666669</v>
      </c>
      <c r="H210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CAMPSITES     (CY)</v>
      </c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>
        <v>260</v>
      </c>
      <c r="Y210" s="40">
        <v>390</v>
      </c>
      <c r="Z210" s="40">
        <v>300</v>
      </c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</row>
    <row r="211" spans="1:40" ht="18" customHeight="1" x14ac:dyDescent="0.3">
      <c r="A211" s="1">
        <v>2017</v>
      </c>
      <c r="C211" s="2" t="s">
        <v>5828</v>
      </c>
      <c r="D211" s="1" t="s">
        <v>14</v>
      </c>
      <c r="E211" s="3">
        <f>IFERROR(MIN(SEN_Bidders),0)</f>
        <v>225</v>
      </c>
      <c r="F211" s="3">
        <f>IFERROR(MAX(SEN_Bidders),0)</f>
        <v>330</v>
      </c>
      <c r="G211" s="3">
        <f>IFERROR(AVERAGE(SEN_Bidders),0)</f>
        <v>276.66666666666669</v>
      </c>
      <c r="H211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CAMPSITES     (CY)</v>
      </c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>
        <v>225</v>
      </c>
      <c r="Y211" s="40">
        <v>330</v>
      </c>
      <c r="Z211" s="40">
        <v>275</v>
      </c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</row>
    <row r="212" spans="1:40" ht="18" customHeight="1" x14ac:dyDescent="0.3">
      <c r="A212" s="1">
        <v>2017</v>
      </c>
      <c r="C212" s="2" t="s">
        <v>5829</v>
      </c>
      <c r="D212" s="1" t="s">
        <v>14</v>
      </c>
      <c r="E212" s="3">
        <f>IFERROR(MIN(SEN_Bidders),0)</f>
        <v>215</v>
      </c>
      <c r="F212" s="3">
        <f>IFERROR(MAX(SEN_Bidders),0)</f>
        <v>275</v>
      </c>
      <c r="G212" s="3">
        <f>IFERROR(AVERAGE(SEN_Bidders),0)</f>
        <v>238.33333333333334</v>
      </c>
      <c r="H212" s="40" t="str">
        <f>tbl_SEN[[#This Row],[Item '#]]&amp;"     "&amp;tbl_SEN[[#This Row],[Description]]&amp;"     ("&amp;tbl_SEN[[#This Row],[Unit]]&amp;")"</f>
        <v xml:space="preserve">     4" ODOT ITEM 301, ASPHALT CONCRETE BASE - CAMPSITES     (CY)</v>
      </c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>
        <v>225</v>
      </c>
      <c r="Y212" s="40">
        <v>215</v>
      </c>
      <c r="Z212" s="40">
        <v>275</v>
      </c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</row>
    <row r="213" spans="1:40" ht="18" customHeight="1" x14ac:dyDescent="0.3">
      <c r="A213" s="1">
        <v>2017</v>
      </c>
      <c r="C213" s="2" t="s">
        <v>5830</v>
      </c>
      <c r="D213" s="1" t="s">
        <v>14</v>
      </c>
      <c r="E213" s="3">
        <f>IFERROR(MIN(SEN_Bidders),0)</f>
        <v>66</v>
      </c>
      <c r="F213" s="3">
        <f>IFERROR(MAX(SEN_Bidders),0)</f>
        <v>110</v>
      </c>
      <c r="G213" s="3">
        <f>IFERROR(AVERAGE(SEN_Bidders),0)</f>
        <v>85.333333333333329</v>
      </c>
      <c r="H213" s="40" t="str">
        <f>tbl_SEN[[#This Row],[Item '#]]&amp;"     "&amp;tbl_SEN[[#This Row],[Description]]&amp;"     ("&amp;tbl_SEN[[#This Row],[Unit]]&amp;")"</f>
        <v xml:space="preserve">     6" ODOT ITEM 304, LIMESTONE BASE - CAMPSITES     (CY)</v>
      </c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>
        <v>80</v>
      </c>
      <c r="Y213" s="40">
        <v>110</v>
      </c>
      <c r="Z213" s="40">
        <v>66</v>
      </c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</row>
    <row r="214" spans="1:40" ht="18" customHeight="1" x14ac:dyDescent="0.3">
      <c r="A214" s="1">
        <v>2017</v>
      </c>
      <c r="C214" s="2" t="s">
        <v>5831</v>
      </c>
      <c r="D214" s="1" t="s">
        <v>29</v>
      </c>
      <c r="E214" s="3">
        <f>IFERROR(MIN(SEN_Bidders),0)</f>
        <v>2.2000000000000002</v>
      </c>
      <c r="F214" s="3">
        <f>IFERROR(MAX(SEN_Bidders),0)</f>
        <v>15</v>
      </c>
      <c r="G214" s="3">
        <f>IFERROR(AVERAGE(SEN_Bidders),0)</f>
        <v>7.3999999999999995</v>
      </c>
      <c r="H214" s="40" t="str">
        <f>tbl_SEN[[#This Row],[Item '#]]&amp;"     "&amp;tbl_SEN[[#This Row],[Description]]&amp;"     ("&amp;tbl_SEN[[#This Row],[Unit]]&amp;")"</f>
        <v xml:space="preserve">     ODOT ITEM 407 TACK COAT (0.075 GAL/SY) - CAMPSITES     (GAL)</v>
      </c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>
        <v>15</v>
      </c>
      <c r="Y214" s="40">
        <v>2.2000000000000002</v>
      </c>
      <c r="Z214" s="40">
        <v>5</v>
      </c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</row>
    <row r="215" spans="1:40" ht="18" customHeight="1" x14ac:dyDescent="0.3">
      <c r="A215" s="1">
        <v>2017</v>
      </c>
      <c r="C215" s="2" t="s">
        <v>5832</v>
      </c>
      <c r="D215" s="1" t="s">
        <v>21</v>
      </c>
      <c r="E215" s="3">
        <f>IFERROR(MIN(SEN_Bidders),0)</f>
        <v>1</v>
      </c>
      <c r="F215" s="3">
        <f>IFERROR(MAX(SEN_Bidders),0)</f>
        <v>1.5</v>
      </c>
      <c r="G215" s="3">
        <f>IFERROR(AVERAGE(SEN_Bidders),0)</f>
        <v>1.1666666666666667</v>
      </c>
      <c r="H215" s="40" t="str">
        <f>tbl_SEN[[#This Row],[Item '#]]&amp;"     "&amp;tbl_SEN[[#This Row],[Description]]&amp;"     ("&amp;tbl_SEN[[#This Row],[Unit]]&amp;")"</f>
        <v xml:space="preserve">     ODOT 204 SUBGRADE COMPACTION- CAMPSITES     (SY)</v>
      </c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>
        <v>1.5</v>
      </c>
      <c r="Y215" s="40">
        <v>1</v>
      </c>
      <c r="Z215" s="40">
        <v>1</v>
      </c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</row>
    <row r="216" spans="1:40" ht="18" customHeight="1" x14ac:dyDescent="0.3">
      <c r="A216" s="1">
        <v>2017</v>
      </c>
      <c r="C216" s="2" t="s">
        <v>5833</v>
      </c>
      <c r="D216" s="1" t="s">
        <v>14</v>
      </c>
      <c r="E216" s="3">
        <f>IFERROR(MIN(SEN_Bidders),0)</f>
        <v>50</v>
      </c>
      <c r="F216" s="3">
        <f>IFERROR(MAX(SEN_Bidders),0)</f>
        <v>140</v>
      </c>
      <c r="G216" s="3">
        <f>IFERROR(AVERAGE(SEN_Bidders),0)</f>
        <v>96.666666666666671</v>
      </c>
      <c r="H216" s="40" t="str">
        <f>tbl_SEN[[#This Row],[Item '#]]&amp;"     "&amp;tbl_SEN[[#This Row],[Description]]&amp;"     ("&amp;tbl_SEN[[#This Row],[Unit]]&amp;")"</f>
        <v xml:space="preserve">     3” ODOT ITEM 411 - STABLIZED CRUSHED AGGREGATE SHOULDER, (CRUSHED STONE)     (CY)</v>
      </c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>
        <v>100</v>
      </c>
      <c r="Y216" s="40">
        <v>140</v>
      </c>
      <c r="Z216" s="40">
        <v>50</v>
      </c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</row>
    <row r="217" spans="1:40" ht="18" customHeight="1" x14ac:dyDescent="0.3">
      <c r="A217" s="1">
        <v>2017</v>
      </c>
      <c r="C217" s="2" t="s">
        <v>5834</v>
      </c>
      <c r="D217" s="1" t="s">
        <v>14</v>
      </c>
      <c r="E217" s="3">
        <f>IFERROR(MIN(SEN_Bidders),0)</f>
        <v>165</v>
      </c>
      <c r="F217" s="3">
        <f>IFERROR(MAX(SEN_Bidders),0)</f>
        <v>200</v>
      </c>
      <c r="G217" s="3">
        <f>IFERROR(AVERAGE(SEN_Bidders),0)</f>
        <v>180</v>
      </c>
      <c r="H217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ROADS     (CY)</v>
      </c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>
        <v>165</v>
      </c>
      <c r="Y217" s="40">
        <v>175</v>
      </c>
      <c r="Z217" s="40">
        <v>200</v>
      </c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</row>
    <row r="218" spans="1:40" ht="18" customHeight="1" x14ac:dyDescent="0.3">
      <c r="A218" s="1">
        <v>2017</v>
      </c>
      <c r="C218" s="2" t="s">
        <v>5835</v>
      </c>
      <c r="D218" s="1" t="s">
        <v>14</v>
      </c>
      <c r="E218" s="3">
        <f>IFERROR(MIN(SEN_Bidders),0)</f>
        <v>160</v>
      </c>
      <c r="F218" s="3">
        <f>IFERROR(MAX(SEN_Bidders),0)</f>
        <v>175</v>
      </c>
      <c r="G218" s="3">
        <f>IFERROR(AVERAGE(SEN_Bidders),0)</f>
        <v>165</v>
      </c>
      <c r="H218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 - ROADS     (CY)</v>
      </c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>
        <v>160</v>
      </c>
      <c r="Y218" s="40">
        <v>160</v>
      </c>
      <c r="Z218" s="40">
        <v>175</v>
      </c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</row>
    <row r="219" spans="1:40" ht="18" customHeight="1" x14ac:dyDescent="0.3">
      <c r="A219" s="1">
        <v>2017</v>
      </c>
      <c r="C219" s="2" t="s">
        <v>5836</v>
      </c>
      <c r="D219" s="1" t="s">
        <v>14</v>
      </c>
      <c r="E219" s="3">
        <f>IFERROR(MIN(SEN_Bidders),0)</f>
        <v>154</v>
      </c>
      <c r="F219" s="3">
        <f>IFERROR(MAX(SEN_Bidders),0)</f>
        <v>160</v>
      </c>
      <c r="G219" s="3">
        <f>IFERROR(AVERAGE(SEN_Bidders),0)</f>
        <v>158</v>
      </c>
      <c r="H219" s="40" t="str">
        <f>tbl_SEN[[#This Row],[Item '#]]&amp;"     "&amp;tbl_SEN[[#This Row],[Description]]&amp;"     ("&amp;tbl_SEN[[#This Row],[Unit]]&amp;")"</f>
        <v xml:space="preserve">     4" ODOT ITEM 301, ASPHALT CONCRETE BASE -ROADS     (CY)</v>
      </c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>
        <v>160</v>
      </c>
      <c r="Y219" s="40">
        <v>154</v>
      </c>
      <c r="Z219" s="40">
        <v>160</v>
      </c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</row>
    <row r="220" spans="1:40" ht="18" customHeight="1" x14ac:dyDescent="0.3">
      <c r="A220" s="1">
        <v>2017</v>
      </c>
      <c r="C220" s="2" t="s">
        <v>5837</v>
      </c>
      <c r="D220" s="1" t="s">
        <v>14</v>
      </c>
      <c r="E220" s="3">
        <f>IFERROR(MIN(SEN_Bidders),0)</f>
        <v>66</v>
      </c>
      <c r="F220" s="3">
        <f>IFERROR(MAX(SEN_Bidders),0)</f>
        <v>90</v>
      </c>
      <c r="G220" s="3">
        <f>IFERROR(AVERAGE(SEN_Bidders),0)</f>
        <v>74.666666666666671</v>
      </c>
      <c r="H220" s="40" t="str">
        <f>tbl_SEN[[#This Row],[Item '#]]&amp;"     "&amp;tbl_SEN[[#This Row],[Description]]&amp;"     ("&amp;tbl_SEN[[#This Row],[Unit]]&amp;")"</f>
        <v xml:space="preserve">     6" ODOT ITEM 304, LIMESTONE BASE - ROADS     (CY)</v>
      </c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>
        <v>68</v>
      </c>
      <c r="Y220" s="40">
        <v>90</v>
      </c>
      <c r="Z220" s="40">
        <v>66</v>
      </c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</row>
    <row r="221" spans="1:40" ht="18" customHeight="1" x14ac:dyDescent="0.3">
      <c r="A221" s="1">
        <v>2017</v>
      </c>
      <c r="C221" s="2" t="s">
        <v>5838</v>
      </c>
      <c r="D221" s="1" t="s">
        <v>29</v>
      </c>
      <c r="E221" s="3">
        <f>IFERROR(MIN(SEN_Bidders),0)</f>
        <v>2</v>
      </c>
      <c r="F221" s="3">
        <f>IFERROR(MAX(SEN_Bidders),0)</f>
        <v>5</v>
      </c>
      <c r="G221" s="3">
        <f>IFERROR(AVERAGE(SEN_Bidders),0)</f>
        <v>3.6666666666666665</v>
      </c>
      <c r="H221" s="40" t="str">
        <f>tbl_SEN[[#This Row],[Item '#]]&amp;"     "&amp;tbl_SEN[[#This Row],[Description]]&amp;"     ("&amp;tbl_SEN[[#This Row],[Unit]]&amp;")"</f>
        <v xml:space="preserve">     ODOT ITEM 407 TACK COAT (0.075 GAL/SY) - ROADS     (GAL)</v>
      </c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>
        <v>4</v>
      </c>
      <c r="Y221" s="40">
        <v>2</v>
      </c>
      <c r="Z221" s="40">
        <v>5</v>
      </c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</row>
    <row r="222" spans="1:40" ht="18" customHeight="1" x14ac:dyDescent="0.3">
      <c r="A222" s="1">
        <v>2017</v>
      </c>
      <c r="C222" s="2" t="s">
        <v>5839</v>
      </c>
      <c r="D222" s="1" t="s">
        <v>21</v>
      </c>
      <c r="E222" s="3">
        <f>IFERROR(MIN(SEN_Bidders),0)</f>
        <v>1</v>
      </c>
      <c r="F222" s="3">
        <f>IFERROR(MAX(SEN_Bidders),0)</f>
        <v>1</v>
      </c>
      <c r="G222" s="3">
        <f>IFERROR(AVERAGE(SEN_Bidders),0)</f>
        <v>1</v>
      </c>
      <c r="H222" s="40" t="str">
        <f>tbl_SEN[[#This Row],[Item '#]]&amp;"     "&amp;tbl_SEN[[#This Row],[Description]]&amp;"     ("&amp;tbl_SEN[[#This Row],[Unit]]&amp;")"</f>
        <v xml:space="preserve">     ODOT 204 SUBGRADE COMPACTION -ROADS     (SY)</v>
      </c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>
        <v>1</v>
      </c>
      <c r="Y222" s="40">
        <v>1</v>
      </c>
      <c r="Z222" s="40">
        <v>1</v>
      </c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</row>
    <row r="223" spans="1:40" ht="18" customHeight="1" x14ac:dyDescent="0.3">
      <c r="A223" s="1">
        <v>2017</v>
      </c>
      <c r="C223" s="2" t="s">
        <v>5840</v>
      </c>
      <c r="D223" s="1" t="s">
        <v>14</v>
      </c>
      <c r="E223" s="3">
        <f>IFERROR(MIN(SEN_Bidders),0)</f>
        <v>160</v>
      </c>
      <c r="F223" s="3">
        <f>IFERROR(MAX(SEN_Bidders),0)</f>
        <v>350</v>
      </c>
      <c r="G223" s="3">
        <f>IFERROR(AVERAGE(SEN_Bidders),0)</f>
        <v>253.33333333333334</v>
      </c>
      <c r="H223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RESURFACED PAVEMENT     (CY)</v>
      </c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>
        <v>250</v>
      </c>
      <c r="Y223" s="40">
        <v>160</v>
      </c>
      <c r="Z223" s="40">
        <v>350</v>
      </c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</row>
    <row r="224" spans="1:40" ht="18" customHeight="1" x14ac:dyDescent="0.3">
      <c r="A224" s="1">
        <v>2017</v>
      </c>
      <c r="C224" s="2" t="s">
        <v>5841</v>
      </c>
      <c r="D224" s="1" t="s">
        <v>29</v>
      </c>
      <c r="E224" s="3">
        <f>IFERROR(MIN(SEN_Bidders),0)</f>
        <v>2</v>
      </c>
      <c r="F224" s="3">
        <f>IFERROR(MAX(SEN_Bidders),0)</f>
        <v>22</v>
      </c>
      <c r="G224" s="3">
        <f>IFERROR(AVERAGE(SEN_Bidders),0)</f>
        <v>11.166666666666666</v>
      </c>
      <c r="H224" s="40" t="str">
        <f>tbl_SEN[[#This Row],[Item '#]]&amp;"     "&amp;tbl_SEN[[#This Row],[Description]]&amp;"     ("&amp;tbl_SEN[[#This Row],[Unit]]&amp;")"</f>
        <v xml:space="preserve">     ODOT ITEM 407 TACK COAT (0.075 GAL/SY) - RESURFACED PAVEMENT     (GAL)</v>
      </c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>
        <v>9.5</v>
      </c>
      <c r="Y224" s="40">
        <v>2</v>
      </c>
      <c r="Z224" s="40">
        <v>22</v>
      </c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</row>
    <row r="225" spans="1:40" ht="18" customHeight="1" x14ac:dyDescent="0.3">
      <c r="A225" s="1">
        <v>2017</v>
      </c>
      <c r="C225" s="2" t="s">
        <v>5842</v>
      </c>
      <c r="D225" s="1" t="s">
        <v>14</v>
      </c>
      <c r="E225" s="3">
        <f>IFERROR(MIN(SEN_Bidders),0)</f>
        <v>320</v>
      </c>
      <c r="F225" s="3">
        <f>IFERROR(MAX(SEN_Bidders),0)</f>
        <v>350</v>
      </c>
      <c r="G225" s="3">
        <f>IFERROR(AVERAGE(SEN_Bidders),0)</f>
        <v>340</v>
      </c>
      <c r="H225" s="40" t="str">
        <f>tbl_SEN[[#This Row],[Item '#]]&amp;"     "&amp;tbl_SEN[[#This Row],[Description]]&amp;"     ("&amp;tbl_SEN[[#This Row],[Unit]]&amp;")"</f>
        <v xml:space="preserve">     ASPHALT PAVEMENT - ASPHALT WALK     (CY)</v>
      </c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>
        <v>320</v>
      </c>
      <c r="Y225" s="40">
        <v>350</v>
      </c>
      <c r="Z225" s="40">
        <v>350</v>
      </c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</row>
    <row r="226" spans="1:40" ht="18" customHeight="1" x14ac:dyDescent="0.3">
      <c r="A226" s="1">
        <v>2017</v>
      </c>
      <c r="C226" s="2" t="s">
        <v>5843</v>
      </c>
      <c r="D226" s="1" t="s">
        <v>14</v>
      </c>
      <c r="E226" s="3">
        <f>IFERROR(MIN(SEN_Bidders),0)</f>
        <v>66</v>
      </c>
      <c r="F226" s="3">
        <f>IFERROR(MAX(SEN_Bidders),0)</f>
        <v>185</v>
      </c>
      <c r="G226" s="3">
        <f>IFERROR(AVERAGE(SEN_Bidders),0)</f>
        <v>115.33333333333333</v>
      </c>
      <c r="H226" s="40" t="str">
        <f>tbl_SEN[[#This Row],[Item '#]]&amp;"     "&amp;tbl_SEN[[#This Row],[Description]]&amp;"     ("&amp;tbl_SEN[[#This Row],[Unit]]&amp;")"</f>
        <v xml:space="preserve">     AGGREGATE BASE - ASPHALT WALK     (CY)</v>
      </c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>
        <v>95</v>
      </c>
      <c r="Y226" s="40">
        <v>185</v>
      </c>
      <c r="Z226" s="40">
        <v>66</v>
      </c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</row>
    <row r="227" spans="1:40" ht="18" customHeight="1" x14ac:dyDescent="0.3">
      <c r="A227" s="1">
        <v>2017</v>
      </c>
      <c r="C227" s="2" t="s">
        <v>5844</v>
      </c>
      <c r="D227" s="1" t="s">
        <v>29</v>
      </c>
      <c r="E227" s="3">
        <f>IFERROR(MIN(SEN_Bidders),0)</f>
        <v>2</v>
      </c>
      <c r="F227" s="3">
        <f>IFERROR(MAX(SEN_Bidders),0)</f>
        <v>23</v>
      </c>
      <c r="G227" s="3">
        <f>IFERROR(AVERAGE(SEN_Bidders),0)</f>
        <v>15.666666666666666</v>
      </c>
      <c r="H227" s="40" t="str">
        <f>tbl_SEN[[#This Row],[Item '#]]&amp;"     "&amp;tbl_SEN[[#This Row],[Description]]&amp;"     ("&amp;tbl_SEN[[#This Row],[Unit]]&amp;")"</f>
        <v xml:space="preserve">     ODOT ITEM 407 TACK COAT (0.075 GAL/SY) - ASPHALT WALK     (GAL)</v>
      </c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>
        <v>23</v>
      </c>
      <c r="Y227" s="40">
        <v>2</v>
      </c>
      <c r="Z227" s="40">
        <v>22</v>
      </c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</row>
    <row r="228" spans="1:40" ht="18" customHeight="1" x14ac:dyDescent="0.3">
      <c r="A228" s="1">
        <v>2017</v>
      </c>
      <c r="C228" s="2" t="s">
        <v>5845</v>
      </c>
      <c r="D228" s="1" t="s">
        <v>21</v>
      </c>
      <c r="E228" s="3">
        <f>IFERROR(MIN(SEN_Bidders),0)</f>
        <v>1</v>
      </c>
      <c r="F228" s="3">
        <f>IFERROR(MAX(SEN_Bidders),0)</f>
        <v>1.75</v>
      </c>
      <c r="G228" s="3">
        <f>IFERROR(AVERAGE(SEN_Bidders),0)</f>
        <v>1.25</v>
      </c>
      <c r="H228" s="40" t="str">
        <f>tbl_SEN[[#This Row],[Item '#]]&amp;"     "&amp;tbl_SEN[[#This Row],[Description]]&amp;"     ("&amp;tbl_SEN[[#This Row],[Unit]]&amp;")"</f>
        <v xml:space="preserve">     ODOT 204 SUBGRADE COMPACTION- ASPHALT WALK     (SY)</v>
      </c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>
        <v>1.75</v>
      </c>
      <c r="Y228" s="40">
        <v>1</v>
      </c>
      <c r="Z228" s="40">
        <v>1</v>
      </c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</row>
    <row r="229" spans="1:40" ht="18" customHeight="1" x14ac:dyDescent="0.3">
      <c r="A229" s="1">
        <v>2017</v>
      </c>
      <c r="C229" s="2" t="s">
        <v>5846</v>
      </c>
      <c r="D229" s="1" t="s">
        <v>48</v>
      </c>
      <c r="E229" s="3">
        <f>IFERROR(MIN(SEN_Bidders),0)</f>
        <v>6</v>
      </c>
      <c r="F229" s="3">
        <f>IFERROR(MAX(SEN_Bidders),0)</f>
        <v>7</v>
      </c>
      <c r="G229" s="3">
        <f>IFERROR(AVERAGE(SEN_Bidders),0)</f>
        <v>6.666666666666667</v>
      </c>
      <c r="H229" s="40" t="str">
        <f>tbl_SEN[[#This Row],[Item '#]]&amp;"     "&amp;tbl_SEN[[#This Row],[Description]]&amp;"     ("&amp;tbl_SEN[[#This Row],[Unit]]&amp;")"</f>
        <v xml:space="preserve">     CONCRETE PAVEMENT - CONCRETE WALK     (SF)</v>
      </c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>
        <v>7</v>
      </c>
      <c r="Y229" s="40">
        <v>7</v>
      </c>
      <c r="Z229" s="40">
        <v>6</v>
      </c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</row>
    <row r="230" spans="1:40" ht="18" customHeight="1" x14ac:dyDescent="0.3">
      <c r="A230" s="1">
        <v>2017</v>
      </c>
      <c r="C230" s="2" t="s">
        <v>5847</v>
      </c>
      <c r="D230" s="1" t="s">
        <v>14</v>
      </c>
      <c r="E230" s="3">
        <f>IFERROR(MIN(SEN_Bidders),0)</f>
        <v>50</v>
      </c>
      <c r="F230" s="3">
        <f>IFERROR(MAX(SEN_Bidders),0)</f>
        <v>185</v>
      </c>
      <c r="G230" s="3">
        <f>IFERROR(AVERAGE(SEN_Bidders),0)</f>
        <v>105</v>
      </c>
      <c r="H230" s="40" t="str">
        <f>tbl_SEN[[#This Row],[Item '#]]&amp;"     "&amp;tbl_SEN[[#This Row],[Description]]&amp;"     ("&amp;tbl_SEN[[#This Row],[Unit]]&amp;")"</f>
        <v xml:space="preserve">     AGGREGATE BASE - CONCRETE WALK     (CY)</v>
      </c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>
        <v>80</v>
      </c>
      <c r="Y230" s="40">
        <v>185</v>
      </c>
      <c r="Z230" s="40">
        <v>50</v>
      </c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</row>
    <row r="231" spans="1:40" ht="18" customHeight="1" x14ac:dyDescent="0.3">
      <c r="A231" s="1">
        <v>2017</v>
      </c>
      <c r="C231" s="2" t="s">
        <v>5848</v>
      </c>
      <c r="D231" s="1" t="s">
        <v>21</v>
      </c>
      <c r="E231" s="3">
        <f>IFERROR(MIN(SEN_Bidders),0)</f>
        <v>1</v>
      </c>
      <c r="F231" s="3">
        <f>IFERROR(MAX(SEN_Bidders),0)</f>
        <v>2.25</v>
      </c>
      <c r="G231" s="3">
        <f>IFERROR(AVERAGE(SEN_Bidders),0)</f>
        <v>1.4166666666666667</v>
      </c>
      <c r="H231" s="40" t="str">
        <f>tbl_SEN[[#This Row],[Item '#]]&amp;"     "&amp;tbl_SEN[[#This Row],[Description]]&amp;"     ("&amp;tbl_SEN[[#This Row],[Unit]]&amp;")"</f>
        <v xml:space="preserve">     SUBGRADE COMPACTION - CONCRETE  WALK     (SY)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>
        <v>2.25</v>
      </c>
      <c r="Y231" s="40">
        <v>1</v>
      </c>
      <c r="Z231" s="40">
        <v>1</v>
      </c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</row>
    <row r="232" spans="1:40" ht="18" customHeight="1" x14ac:dyDescent="0.3">
      <c r="A232" s="1">
        <v>2017</v>
      </c>
      <c r="C232" s="2" t="s">
        <v>5849</v>
      </c>
      <c r="D232" s="1" t="s">
        <v>48</v>
      </c>
      <c r="E232" s="3">
        <f>IFERROR(MIN(SEN_Bidders),0)</f>
        <v>12</v>
      </c>
      <c r="F232" s="3">
        <f>IFERROR(MAX(SEN_Bidders),0)</f>
        <v>25</v>
      </c>
      <c r="G232" s="3">
        <f>IFERROR(AVERAGE(SEN_Bidders),0)</f>
        <v>16.333333333333332</v>
      </c>
      <c r="H232" s="40" t="str">
        <f>tbl_SEN[[#This Row],[Item '#]]&amp;"     "&amp;tbl_SEN[[#This Row],[Description]]&amp;"     ("&amp;tbl_SEN[[#This Row],[Unit]]&amp;")"</f>
        <v xml:space="preserve">     PROPANE CONCRETE PAD (6"X60")     (SF)</v>
      </c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>
        <v>25</v>
      </c>
      <c r="Y232" s="40">
        <v>12</v>
      </c>
      <c r="Z232" s="40">
        <v>12</v>
      </c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</row>
    <row r="233" spans="1:40" ht="18" customHeight="1" x14ac:dyDescent="0.3">
      <c r="A233" s="1">
        <v>2017</v>
      </c>
      <c r="C233" s="2" t="s">
        <v>5850</v>
      </c>
      <c r="D233" s="1" t="s">
        <v>5665</v>
      </c>
      <c r="E233" s="3">
        <f>IFERROR(MIN(SEN_Bidders),0)</f>
        <v>95</v>
      </c>
      <c r="F233" s="3">
        <f>IFERROR(MAX(SEN_Bidders),0)</f>
        <v>1155</v>
      </c>
      <c r="G233" s="3">
        <f>IFERROR(AVERAGE(SEN_Bidders),0)</f>
        <v>458.33333333333331</v>
      </c>
      <c r="H233" s="40" t="str">
        <f>tbl_SEN[[#This Row],[Item '#]]&amp;"     "&amp;tbl_SEN[[#This Row],[Description]]&amp;"     ("&amp;tbl_SEN[[#This Row],[Unit]]&amp;")"</f>
        <v xml:space="preserve">     PRECAST CONCRETE WHEELSTOP     (EACH)</v>
      </c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>
        <v>125</v>
      </c>
      <c r="Y233" s="40">
        <v>95</v>
      </c>
      <c r="Z233" s="40">
        <v>1155</v>
      </c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</row>
    <row r="234" spans="1:40" ht="18" customHeight="1" x14ac:dyDescent="0.3">
      <c r="A234" s="1">
        <v>2017</v>
      </c>
      <c r="C234" s="2" t="s">
        <v>5851</v>
      </c>
      <c r="D234" s="1" t="s">
        <v>5667</v>
      </c>
      <c r="E234" s="3">
        <f>IFERROR(MIN(SEN_Bidders),0)</f>
        <v>565</v>
      </c>
      <c r="F234" s="3">
        <f>IFERROR(MAX(SEN_Bidders),0)</f>
        <v>749</v>
      </c>
      <c r="G234" s="3">
        <f>IFERROR(AVERAGE(SEN_Bidders),0)</f>
        <v>646.33333333333337</v>
      </c>
      <c r="H234" s="40" t="str">
        <f>tbl_SEN[[#This Row],[Item '#]]&amp;"     "&amp;tbl_SEN[[#This Row],[Description]]&amp;"     ("&amp;tbl_SEN[[#This Row],[Unit]]&amp;")"</f>
        <v xml:space="preserve">     BOARDWALK     (L.F.)</v>
      </c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>
        <v>565</v>
      </c>
      <c r="Y234" s="40">
        <v>625</v>
      </c>
      <c r="Z234" s="40">
        <v>749</v>
      </c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</row>
    <row r="235" spans="1:40" ht="18" customHeight="1" x14ac:dyDescent="0.3">
      <c r="A235" s="1">
        <v>2017</v>
      </c>
      <c r="C235" s="2" t="s">
        <v>5852</v>
      </c>
      <c r="D235" s="1" t="s">
        <v>5667</v>
      </c>
      <c r="E235" s="3">
        <f>IFERROR(MIN(SEN_Bidders),0)</f>
        <v>230</v>
      </c>
      <c r="F235" s="3">
        <f>IFERROR(MAX(SEN_Bidders),0)</f>
        <v>285</v>
      </c>
      <c r="G235" s="3">
        <f>IFERROR(AVERAGE(SEN_Bidders),0)</f>
        <v>258.33333333333331</v>
      </c>
      <c r="H235" s="40" t="str">
        <f>tbl_SEN[[#This Row],[Item '#]]&amp;"     "&amp;tbl_SEN[[#This Row],[Description]]&amp;"     ("&amp;tbl_SEN[[#This Row],[Unit]]&amp;")"</f>
        <v xml:space="preserve">     STAIRS     (L.F.)</v>
      </c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>
        <v>230</v>
      </c>
      <c r="Y235" s="40">
        <v>260</v>
      </c>
      <c r="Z235" s="40">
        <v>285</v>
      </c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</row>
    <row r="236" spans="1:40" ht="18" customHeight="1" x14ac:dyDescent="0.3">
      <c r="A236" s="1">
        <v>2017</v>
      </c>
      <c r="C236" s="2" t="s">
        <v>5853</v>
      </c>
      <c r="D236" s="1" t="s">
        <v>5665</v>
      </c>
      <c r="E236" s="3">
        <f>IFERROR(MIN(SEN_Bidders),0)</f>
        <v>21000</v>
      </c>
      <c r="F236" s="3">
        <f>IFERROR(MAX(SEN_Bidders),0)</f>
        <v>59000</v>
      </c>
      <c r="G236" s="3">
        <f>IFERROR(AVERAGE(SEN_Bidders),0)</f>
        <v>34000</v>
      </c>
      <c r="H236" s="40" t="str">
        <f>tbl_SEN[[#This Row],[Item '#]]&amp;"     "&amp;tbl_SEN[[#This Row],[Description]]&amp;"     ("&amp;tbl_SEN[[#This Row],[Unit]]&amp;")"</f>
        <v xml:space="preserve">     TRASH ENCLOSURE - COMPLETE IN PLACE INCL CONCRETE PAD     (EACH)</v>
      </c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>
        <v>22000</v>
      </c>
      <c r="Y236" s="40">
        <v>21000</v>
      </c>
      <c r="Z236" s="40">
        <v>59000</v>
      </c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</row>
    <row r="237" spans="1:40" ht="18" customHeight="1" x14ac:dyDescent="0.3">
      <c r="A237" s="1">
        <v>2017</v>
      </c>
      <c r="C237" s="2" t="s">
        <v>5854</v>
      </c>
      <c r="D237" s="1" t="s">
        <v>5665</v>
      </c>
      <c r="E237" s="3">
        <f>IFERROR(MIN(SEN_Bidders),0)</f>
        <v>225</v>
      </c>
      <c r="F237" s="3">
        <f>IFERROR(MAX(SEN_Bidders),0)</f>
        <v>450</v>
      </c>
      <c r="G237" s="3">
        <f>IFERROR(AVERAGE(SEN_Bidders),0)</f>
        <v>368.33333333333331</v>
      </c>
      <c r="H237" s="40" t="str">
        <f>tbl_SEN[[#This Row],[Item '#]]&amp;"     "&amp;tbl_SEN[[#This Row],[Description]]&amp;"     ("&amp;tbl_SEN[[#This Row],[Unit]]&amp;")"</f>
        <v xml:space="preserve">     DISABLED PARKING SIGN W/POST AND BASE     (EACH)</v>
      </c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>
        <v>225</v>
      </c>
      <c r="Y237" s="40">
        <v>430</v>
      </c>
      <c r="Z237" s="40">
        <v>450</v>
      </c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</row>
    <row r="238" spans="1:40" ht="18" customHeight="1" x14ac:dyDescent="0.3">
      <c r="A238" s="1">
        <v>2017</v>
      </c>
      <c r="C238" s="2" t="s">
        <v>5855</v>
      </c>
      <c r="D238" s="1" t="s">
        <v>5667</v>
      </c>
      <c r="E238" s="3">
        <f>IFERROR(MIN(SEN_Bidders),0)</f>
        <v>0.45</v>
      </c>
      <c r="F238" s="3">
        <f>IFERROR(MAX(SEN_Bidders),0)</f>
        <v>1.1000000000000001</v>
      </c>
      <c r="G238" s="3">
        <f>IFERROR(AVERAGE(SEN_Bidders),0)</f>
        <v>0.85000000000000009</v>
      </c>
      <c r="H238" s="40" t="str">
        <f>tbl_SEN[[#This Row],[Item '#]]&amp;"     "&amp;tbl_SEN[[#This Row],[Description]]&amp;"     ("&amp;tbl_SEN[[#This Row],[Unit]]&amp;")"</f>
        <v xml:space="preserve">     PAINTED STRIPE - 4"     (L.F.)</v>
      </c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>
        <v>1.1000000000000001</v>
      </c>
      <c r="Y238" s="40">
        <v>1</v>
      </c>
      <c r="Z238" s="40">
        <v>0.45</v>
      </c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</row>
    <row r="239" spans="1:40" ht="18" customHeight="1" x14ac:dyDescent="0.3">
      <c r="A239" s="1">
        <v>2017</v>
      </c>
      <c r="C239" s="2" t="s">
        <v>5856</v>
      </c>
      <c r="D239" s="1" t="s">
        <v>5665</v>
      </c>
      <c r="E239" s="3">
        <f>IFERROR(MIN(SEN_Bidders),0)</f>
        <v>30</v>
      </c>
      <c r="F239" s="3">
        <f>IFERROR(MAX(SEN_Bidders),0)</f>
        <v>83</v>
      </c>
      <c r="G239" s="3">
        <f>IFERROR(AVERAGE(SEN_Bidders),0)</f>
        <v>64.333333333333329</v>
      </c>
      <c r="H239" s="40" t="str">
        <f>tbl_SEN[[#This Row],[Item '#]]&amp;"     "&amp;tbl_SEN[[#This Row],[Description]]&amp;"     ("&amp;tbl_SEN[[#This Row],[Unit]]&amp;")"</f>
        <v xml:space="preserve">     HANDICAP STALL MARKING     (EACH)</v>
      </c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>
        <v>80</v>
      </c>
      <c r="Y239" s="40">
        <v>30</v>
      </c>
      <c r="Z239" s="40">
        <v>83</v>
      </c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</row>
    <row r="240" spans="1:40" ht="18" customHeight="1" x14ac:dyDescent="0.3">
      <c r="A240" s="1">
        <v>2017</v>
      </c>
      <c r="C240" s="2" t="s">
        <v>5857</v>
      </c>
      <c r="D240" s="1" t="s">
        <v>5665</v>
      </c>
      <c r="E240" s="3">
        <f>IFERROR(MIN(SEN_Bidders),0)</f>
        <v>220</v>
      </c>
      <c r="F240" s="3">
        <f>IFERROR(MAX(SEN_Bidders),0)</f>
        <v>500</v>
      </c>
      <c r="G240" s="3">
        <f>IFERROR(AVERAGE(SEN_Bidders),0)</f>
        <v>315</v>
      </c>
      <c r="H240" s="40" t="str">
        <f>tbl_SEN[[#This Row],[Item '#]]&amp;"     "&amp;tbl_SEN[[#This Row],[Description]]&amp;"     ("&amp;tbl_SEN[[#This Row],[Unit]]&amp;")"</f>
        <v xml:space="preserve">     TRAFFIC SIGNAGE     (EACH)</v>
      </c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>
        <v>225</v>
      </c>
      <c r="Y240" s="40">
        <v>220</v>
      </c>
      <c r="Z240" s="40">
        <v>500</v>
      </c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</row>
    <row r="241" spans="1:40" ht="18" customHeight="1" x14ac:dyDescent="0.3">
      <c r="A241" s="1">
        <v>2017</v>
      </c>
      <c r="C241" s="2" t="s">
        <v>5858</v>
      </c>
      <c r="D241" s="1" t="s">
        <v>5667</v>
      </c>
      <c r="E241" s="3">
        <f>IFERROR(MIN(SEN_Bidders),0)</f>
        <v>30</v>
      </c>
      <c r="F241" s="3">
        <f>IFERROR(MAX(SEN_Bidders),0)</f>
        <v>45</v>
      </c>
      <c r="G241" s="3">
        <f>IFERROR(AVERAGE(SEN_Bidders),0)</f>
        <v>38.333333333333336</v>
      </c>
      <c r="H241" s="40" t="str">
        <f>tbl_SEN[[#This Row],[Item '#]]&amp;"     "&amp;tbl_SEN[[#This Row],[Description]]&amp;"     ("&amp;tbl_SEN[[#This Row],[Unit]]&amp;")"</f>
        <v xml:space="preserve">     FLUSH CURB -TENT CAMPSITES     (L.F.)</v>
      </c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>
        <v>45</v>
      </c>
      <c r="Y241" s="40">
        <v>30</v>
      </c>
      <c r="Z241" s="40">
        <v>40</v>
      </c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</row>
    <row r="242" spans="1:40" ht="18" customHeight="1" x14ac:dyDescent="0.3">
      <c r="A242" s="1">
        <v>2017</v>
      </c>
      <c r="C242" s="2" t="s">
        <v>5859</v>
      </c>
      <c r="D242" s="1" t="s">
        <v>21</v>
      </c>
      <c r="E242" s="3">
        <f>IFERROR(MIN(SEN_Bidders),0)</f>
        <v>20</v>
      </c>
      <c r="F242" s="3">
        <f>IFERROR(MAX(SEN_Bidders),0)</f>
        <v>22</v>
      </c>
      <c r="G242" s="3">
        <f>IFERROR(AVERAGE(SEN_Bidders),0)</f>
        <v>21.333333333333332</v>
      </c>
      <c r="H242" s="40" t="str">
        <f>tbl_SEN[[#This Row],[Item '#]]&amp;"     "&amp;tbl_SEN[[#This Row],[Description]]&amp;"     ("&amp;tbl_SEN[[#This Row],[Unit]]&amp;")"</f>
        <v xml:space="preserve">     SAND TOPSOIL MIX-TENT CAMPSITES     (SY)</v>
      </c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>
        <v>20</v>
      </c>
      <c r="Y242" s="40">
        <v>22</v>
      </c>
      <c r="Z242" s="40">
        <v>22</v>
      </c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</row>
    <row r="243" spans="1:40" ht="18" customHeight="1" x14ac:dyDescent="0.3">
      <c r="A243" s="1">
        <v>2017</v>
      </c>
      <c r="C243" s="2" t="s">
        <v>5860</v>
      </c>
      <c r="D243" s="1" t="s">
        <v>21</v>
      </c>
      <c r="E243" s="3">
        <f>IFERROR(MIN(SEN_Bidders),0)</f>
        <v>22</v>
      </c>
      <c r="F243" s="3">
        <f>IFERROR(MAX(SEN_Bidders),0)</f>
        <v>80</v>
      </c>
      <c r="G243" s="3">
        <f>IFERROR(AVERAGE(SEN_Bidders),0)</f>
        <v>46</v>
      </c>
      <c r="H243" s="40" t="str">
        <f>tbl_SEN[[#This Row],[Item '#]]&amp;"     "&amp;tbl_SEN[[#This Row],[Description]]&amp;"     ("&amp;tbl_SEN[[#This Row],[Unit]]&amp;")"</f>
        <v xml:space="preserve">     CONCRETE PAVEMENT - TENT CAMPSITES     (SY)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>
        <v>36</v>
      </c>
      <c r="Y243" s="40">
        <v>80</v>
      </c>
      <c r="Z243" s="40">
        <v>22</v>
      </c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</row>
    <row r="244" spans="1:40" ht="18" customHeight="1" x14ac:dyDescent="0.3">
      <c r="A244" s="1">
        <v>2017</v>
      </c>
      <c r="C244" s="2" t="s">
        <v>5861</v>
      </c>
      <c r="D244" s="1" t="s">
        <v>5665</v>
      </c>
      <c r="E244" s="3">
        <f>IFERROR(MIN(SEN_Bidders),0)</f>
        <v>350</v>
      </c>
      <c r="F244" s="3">
        <f>IFERROR(MAX(SEN_Bidders),0)</f>
        <v>1000</v>
      </c>
      <c r="G244" s="3">
        <f>IFERROR(AVERAGE(SEN_Bidders),0)</f>
        <v>750</v>
      </c>
      <c r="H244" s="40" t="str">
        <f>tbl_SEN[[#This Row],[Item '#]]&amp;"     "&amp;tbl_SEN[[#This Row],[Description]]&amp;"     ("&amp;tbl_SEN[[#This Row],[Unit]]&amp;")"</f>
        <v xml:space="preserve">     CAMPFIRE RING FOUNDATION - ADA TENT CAMPSITES     (EACH)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>
        <v>900</v>
      </c>
      <c r="Y244" s="40">
        <v>350</v>
      </c>
      <c r="Z244" s="40">
        <v>1000</v>
      </c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</row>
    <row r="245" spans="1:40" ht="18" customHeight="1" x14ac:dyDescent="0.3">
      <c r="A245" s="1">
        <v>2017</v>
      </c>
      <c r="C245" s="2" t="s">
        <v>5862</v>
      </c>
      <c r="D245" s="1" t="s">
        <v>5665</v>
      </c>
      <c r="E245" s="3">
        <f>IFERROR(MIN(SEN_Bidders),0)</f>
        <v>30</v>
      </c>
      <c r="F245" s="3">
        <f>IFERROR(MAX(SEN_Bidders),0)</f>
        <v>55</v>
      </c>
      <c r="G245" s="3">
        <f>IFERROR(AVERAGE(SEN_Bidders),0)</f>
        <v>43.333333333333336</v>
      </c>
      <c r="H245" s="40" t="str">
        <f>tbl_SEN[[#This Row],[Item '#]]&amp;"     "&amp;tbl_SEN[[#This Row],[Description]]&amp;"     ("&amp;tbl_SEN[[#This Row],[Unit]]&amp;")"</f>
        <v xml:space="preserve">     DIRECTIONAL PAVEMENT MARKINGS     (EACH)</v>
      </c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>
        <v>55</v>
      </c>
      <c r="Y245" s="40">
        <v>30</v>
      </c>
      <c r="Z245" s="40">
        <v>45</v>
      </c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</row>
    <row r="246" spans="1:40" ht="18" customHeight="1" x14ac:dyDescent="0.3">
      <c r="A246" s="1">
        <v>2017</v>
      </c>
      <c r="C246" s="2" t="s">
        <v>5863</v>
      </c>
      <c r="D246" s="1" t="s">
        <v>21</v>
      </c>
      <c r="E246" s="3">
        <f>IFERROR(MIN(SEN_Bidders),0)</f>
        <v>70</v>
      </c>
      <c r="F246" s="3">
        <f>IFERROR(MAX(SEN_Bidders),0)</f>
        <v>185</v>
      </c>
      <c r="G246" s="3">
        <f>IFERROR(AVERAGE(SEN_Bidders),0)</f>
        <v>116.66666666666667</v>
      </c>
      <c r="H246" s="40" t="str">
        <f>tbl_SEN[[#This Row],[Item '#]]&amp;"     "&amp;tbl_SEN[[#This Row],[Description]]&amp;"     ("&amp;tbl_SEN[[#This Row],[Unit]]&amp;")"</f>
        <v xml:space="preserve">     PAVEMENT RESTORATION     (SY)</v>
      </c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>
        <v>70</v>
      </c>
      <c r="Y246" s="40">
        <v>185</v>
      </c>
      <c r="Z246" s="40">
        <v>95</v>
      </c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</row>
    <row r="247" spans="1:40" ht="18" customHeight="1" x14ac:dyDescent="0.3">
      <c r="A247" s="1">
        <v>2017</v>
      </c>
      <c r="C247" s="2" t="s">
        <v>5864</v>
      </c>
      <c r="D247" s="1" t="s">
        <v>5665</v>
      </c>
      <c r="E247" s="3">
        <f>IFERROR(MIN(SEN_Bidders),0)</f>
        <v>550</v>
      </c>
      <c r="F247" s="3">
        <f>IFERROR(MAX(SEN_Bidders),0)</f>
        <v>1500</v>
      </c>
      <c r="G247" s="3">
        <f>IFERROR(AVERAGE(SEN_Bidders),0)</f>
        <v>923.33333333333337</v>
      </c>
      <c r="H247" s="40" t="str">
        <f>tbl_SEN[[#This Row],[Item '#]]&amp;"     "&amp;tbl_SEN[[#This Row],[Description]]&amp;"     ("&amp;tbl_SEN[[#This Row],[Unit]]&amp;")"</f>
        <v xml:space="preserve">     MWCD MONUMENT      (EACH)</v>
      </c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>
        <v>550</v>
      </c>
      <c r="Y247" s="40">
        <v>720</v>
      </c>
      <c r="Z247" s="40">
        <v>1500</v>
      </c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</row>
    <row r="248" spans="1:40" ht="18" customHeight="1" x14ac:dyDescent="0.3">
      <c r="A248" s="1">
        <v>2017</v>
      </c>
      <c r="C248" s="2" t="s">
        <v>5865</v>
      </c>
      <c r="D248" s="1" t="s">
        <v>5665</v>
      </c>
      <c r="E248" s="3">
        <f>IFERROR(MIN(SEN_Bidders),0)</f>
        <v>158700</v>
      </c>
      <c r="F248" s="3">
        <f>IFERROR(MAX(SEN_Bidders),0)</f>
        <v>236000</v>
      </c>
      <c r="G248" s="3">
        <f>IFERROR(AVERAGE(SEN_Bidders),0)</f>
        <v>192566.66666666666</v>
      </c>
      <c r="H248" s="40" t="str">
        <f>tbl_SEN[[#This Row],[Item '#]]&amp;"     "&amp;tbl_SEN[[#This Row],[Description]]&amp;"     ("&amp;tbl_SEN[[#This Row],[Unit]]&amp;")"</f>
        <v xml:space="preserve">     Boat Launch-Complete in Place     (EACH)</v>
      </c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>
        <v>236000</v>
      </c>
      <c r="Y248" s="40">
        <v>158700</v>
      </c>
      <c r="Z248" s="40">
        <v>183000</v>
      </c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</row>
    <row r="249" spans="1:40" ht="18" customHeight="1" x14ac:dyDescent="0.3">
      <c r="A249" s="1">
        <v>2017</v>
      </c>
      <c r="C249" s="2" t="s">
        <v>5866</v>
      </c>
      <c r="D249" s="1" t="s">
        <v>5665</v>
      </c>
      <c r="E249" s="3">
        <f>IFERROR(MIN(SEN_Bidders),0)</f>
        <v>2400</v>
      </c>
      <c r="F249" s="3">
        <f>IFERROR(MAX(SEN_Bidders),0)</f>
        <v>24000</v>
      </c>
      <c r="G249" s="3">
        <f>IFERROR(AVERAGE(SEN_Bidders),0)</f>
        <v>10133.333333333334</v>
      </c>
      <c r="H249" s="40" t="str">
        <f>tbl_SEN[[#This Row],[Item '#]]&amp;"     "&amp;tbl_SEN[[#This Row],[Description]]&amp;"     ("&amp;tbl_SEN[[#This Row],[Unit]]&amp;")"</f>
        <v xml:space="preserve">     Cluster Dock Abutment-Complete     (EACH)</v>
      </c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>
        <v>2400</v>
      </c>
      <c r="Y249" s="40">
        <v>4000</v>
      </c>
      <c r="Z249" s="40">
        <v>24000</v>
      </c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</row>
    <row r="250" spans="1:40" ht="18" customHeight="1" x14ac:dyDescent="0.3">
      <c r="A250" s="1">
        <v>2017</v>
      </c>
      <c r="C250" s="2" t="s">
        <v>5867</v>
      </c>
      <c r="D250" s="1" t="s">
        <v>5868</v>
      </c>
      <c r="E250" s="3">
        <f>IFERROR(MIN(SEN_Bidders),0)</f>
        <v>30000</v>
      </c>
      <c r="F250" s="3">
        <f>IFERROR(MAX(SEN_Bidders),0)</f>
        <v>300000</v>
      </c>
      <c r="G250" s="3">
        <f>IFERROR(AVERAGE(SEN_Bidders),0)</f>
        <v>136333.33333333334</v>
      </c>
      <c r="H250" s="40" t="str">
        <f>tbl_SEN[[#This Row],[Item '#]]&amp;"     "&amp;tbl_SEN[[#This Row],[Description]]&amp;"     ("&amp;tbl_SEN[[#This Row],[Unit]]&amp;")"</f>
        <v xml:space="preserve">     Cluster Dock Piling &amp; Floating Dock Installation-Complete     (Lump)</v>
      </c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>
        <v>300000</v>
      </c>
      <c r="Y250" s="40">
        <v>30000</v>
      </c>
      <c r="Z250" s="40">
        <v>79000</v>
      </c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</row>
    <row r="251" spans="1:40" ht="18" customHeight="1" x14ac:dyDescent="0.3">
      <c r="A251" s="1">
        <v>2017</v>
      </c>
      <c r="C251" s="2" t="s">
        <v>5869</v>
      </c>
      <c r="D251" s="1" t="s">
        <v>5665</v>
      </c>
      <c r="E251" s="3">
        <f>IFERROR(MIN(SEN_Bidders),0)</f>
        <v>2400</v>
      </c>
      <c r="F251" s="3">
        <f>IFERROR(MAX(SEN_Bidders),0)</f>
        <v>4000</v>
      </c>
      <c r="G251" s="3">
        <f>IFERROR(AVERAGE(SEN_Bidders),0)</f>
        <v>3010</v>
      </c>
      <c r="H251" s="40" t="str">
        <f>tbl_SEN[[#This Row],[Item '#]]&amp;"     "&amp;tbl_SEN[[#This Row],[Description]]&amp;"     ("&amp;tbl_SEN[[#This Row],[Unit]]&amp;")"</f>
        <v xml:space="preserve">     PADMOUNT TRANSFMORMER, 25 kVA, 7200V-120/240V, 1-phase, outdoor     (EACH)</v>
      </c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>
        <v>4000</v>
      </c>
      <c r="Y251" s="40">
        <v>2630</v>
      </c>
      <c r="Z251" s="40">
        <v>2400</v>
      </c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</row>
    <row r="252" spans="1:40" ht="18" customHeight="1" x14ac:dyDescent="0.3">
      <c r="A252" s="1">
        <v>2017</v>
      </c>
      <c r="C252" s="2" t="s">
        <v>5870</v>
      </c>
      <c r="D252" s="1" t="s">
        <v>5665</v>
      </c>
      <c r="E252" s="3">
        <f>IFERROR(MIN(SEN_Bidders),0)</f>
        <v>2400</v>
      </c>
      <c r="F252" s="3">
        <f>IFERROR(MAX(SEN_Bidders),0)</f>
        <v>4000</v>
      </c>
      <c r="G252" s="3">
        <f>IFERROR(AVERAGE(SEN_Bidders),0)</f>
        <v>3066.6666666666665</v>
      </c>
      <c r="H252" s="40" t="str">
        <f>tbl_SEN[[#This Row],[Item '#]]&amp;"     "&amp;tbl_SEN[[#This Row],[Description]]&amp;"     ("&amp;tbl_SEN[[#This Row],[Unit]]&amp;")"</f>
        <v xml:space="preserve">     PADMOUNT TRANSFMORMER, 37.5 kVA, 7200V-120/240V, 1-phase, outdoor     (EACH)</v>
      </c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>
        <v>4000</v>
      </c>
      <c r="Y252" s="40">
        <v>2800</v>
      </c>
      <c r="Z252" s="40">
        <v>2400</v>
      </c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</row>
    <row r="253" spans="1:40" ht="18" customHeight="1" x14ac:dyDescent="0.3">
      <c r="A253" s="1">
        <v>2017</v>
      </c>
      <c r="C253" s="2" t="s">
        <v>5871</v>
      </c>
      <c r="D253" s="1" t="s">
        <v>5665</v>
      </c>
      <c r="E253" s="3">
        <f>IFERROR(MIN(SEN_Bidders),0)</f>
        <v>2500</v>
      </c>
      <c r="F253" s="3">
        <f>IFERROR(MAX(SEN_Bidders),0)</f>
        <v>4200</v>
      </c>
      <c r="G253" s="3">
        <f>IFERROR(AVERAGE(SEN_Bidders),0)</f>
        <v>3200</v>
      </c>
      <c r="H253" s="40" t="str">
        <f>tbl_SEN[[#This Row],[Item '#]]&amp;"     "&amp;tbl_SEN[[#This Row],[Description]]&amp;"     ("&amp;tbl_SEN[[#This Row],[Unit]]&amp;")"</f>
        <v xml:space="preserve">     PADMOUNT TRANSFMORMER, 50 kVA, 7200V-120/240V, 1-phase, outdoor     (EACH)</v>
      </c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>
        <v>4200</v>
      </c>
      <c r="Y253" s="40">
        <v>2900</v>
      </c>
      <c r="Z253" s="40">
        <v>2500</v>
      </c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</row>
    <row r="254" spans="1:40" ht="18" customHeight="1" x14ac:dyDescent="0.3">
      <c r="A254" s="1">
        <v>2017</v>
      </c>
      <c r="C254" s="2" t="s">
        <v>5872</v>
      </c>
      <c r="D254" s="1" t="s">
        <v>5665</v>
      </c>
      <c r="E254" s="3">
        <f>IFERROR(MIN(SEN_Bidders),0)</f>
        <v>3500</v>
      </c>
      <c r="F254" s="3">
        <f>IFERROR(MAX(SEN_Bidders),0)</f>
        <v>4600</v>
      </c>
      <c r="G254" s="3">
        <f>IFERROR(AVERAGE(SEN_Bidders),0)</f>
        <v>3966.6666666666665</v>
      </c>
      <c r="H254" s="40" t="str">
        <f>tbl_SEN[[#This Row],[Item '#]]&amp;"     "&amp;tbl_SEN[[#This Row],[Description]]&amp;"     ("&amp;tbl_SEN[[#This Row],[Unit]]&amp;")"</f>
        <v xml:space="preserve">     PADMOUNT TRANSFMORMER, 75 kVA, 7200V-120/240V, 1-phase, outdoor     (EACH)</v>
      </c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>
        <v>4600</v>
      </c>
      <c r="Y254" s="40">
        <v>3800</v>
      </c>
      <c r="Z254" s="40">
        <v>3500</v>
      </c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</row>
    <row r="255" spans="1:40" ht="18" customHeight="1" x14ac:dyDescent="0.3">
      <c r="A255" s="1">
        <v>2017</v>
      </c>
      <c r="C255" s="2" t="s">
        <v>5873</v>
      </c>
      <c r="D255" s="1" t="s">
        <v>5665</v>
      </c>
      <c r="E255" s="3">
        <f>IFERROR(MIN(SEN_Bidders),0)</f>
        <v>500</v>
      </c>
      <c r="F255" s="3">
        <f>IFERROR(MAX(SEN_Bidders),0)</f>
        <v>800</v>
      </c>
      <c r="G255" s="3">
        <f>IFERROR(AVERAGE(SEN_Bidders),0)</f>
        <v>700</v>
      </c>
      <c r="H255" s="40" t="str">
        <f>tbl_SEN[[#This Row],[Item '#]]&amp;"     "&amp;tbl_SEN[[#This Row],[Description]]&amp;"     ("&amp;tbl_SEN[[#This Row],[Unit]]&amp;")"</f>
        <v xml:space="preserve">     Fiberglass Box Pad, outdoor, (Padmount Transformer)      (EACH)</v>
      </c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>
        <v>500</v>
      </c>
      <c r="Y255" s="40">
        <v>800</v>
      </c>
      <c r="Z255" s="40">
        <v>800</v>
      </c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</row>
    <row r="256" spans="1:40" ht="18" customHeight="1" x14ac:dyDescent="0.3">
      <c r="A256" s="1">
        <v>2017</v>
      </c>
      <c r="C256" s="2" t="s">
        <v>5874</v>
      </c>
      <c r="D256" s="1" t="s">
        <v>5665</v>
      </c>
      <c r="E256" s="3">
        <f>IFERROR(MIN(SEN_Bidders),0)</f>
        <v>1100</v>
      </c>
      <c r="F256" s="3">
        <f>IFERROR(MAX(SEN_Bidders),0)</f>
        <v>5500</v>
      </c>
      <c r="G256" s="3">
        <f>IFERROR(AVERAGE(SEN_Bidders),0)</f>
        <v>2600</v>
      </c>
      <c r="H256" s="40" t="str">
        <f>tbl_SEN[[#This Row],[Item '#]]&amp;"     "&amp;tbl_SEN[[#This Row],[Description]]&amp;"     ("&amp;tbl_SEN[[#This Row],[Unit]]&amp;")"</f>
        <v xml:space="preserve">     Sectionalizing Cabinet, Medium Voltage, 3-phase, outdoor     (EACH)</v>
      </c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>
        <v>5500</v>
      </c>
      <c r="Y256" s="40">
        <v>1200</v>
      </c>
      <c r="Z256" s="40">
        <v>1100</v>
      </c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</row>
    <row r="257" spans="1:40" ht="18" customHeight="1" x14ac:dyDescent="0.3">
      <c r="A257" s="1">
        <v>2017</v>
      </c>
      <c r="C257" s="2" t="s">
        <v>5875</v>
      </c>
      <c r="D257" s="1" t="s">
        <v>5665</v>
      </c>
      <c r="E257" s="3">
        <f>IFERROR(MIN(SEN_Bidders),0)</f>
        <v>600</v>
      </c>
      <c r="F257" s="3">
        <f>IFERROR(MAX(SEN_Bidders),0)</f>
        <v>1100</v>
      </c>
      <c r="G257" s="3">
        <f>IFERROR(AVERAGE(SEN_Bidders),0)</f>
        <v>900</v>
      </c>
      <c r="H257" s="40" t="str">
        <f>tbl_SEN[[#This Row],[Item '#]]&amp;"     "&amp;tbl_SEN[[#This Row],[Description]]&amp;"     ("&amp;tbl_SEN[[#This Row],[Unit]]&amp;")"</f>
        <v xml:space="preserve">     Fiberglass Box Pad, outdoor, (Sectionalizing Cabinet)      (EACH)</v>
      </c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>
        <v>600</v>
      </c>
      <c r="Y257" s="40">
        <v>1100</v>
      </c>
      <c r="Z257" s="40">
        <v>1000</v>
      </c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</row>
    <row r="258" spans="1:40" ht="18" customHeight="1" x14ac:dyDescent="0.3">
      <c r="A258" s="1">
        <v>2017</v>
      </c>
      <c r="C258" s="2" t="s">
        <v>5876</v>
      </c>
      <c r="D258" s="1" t="s">
        <v>5665</v>
      </c>
      <c r="E258" s="3">
        <f>IFERROR(MIN(SEN_Bidders),0)</f>
        <v>2000</v>
      </c>
      <c r="F258" s="3">
        <f>IFERROR(MAX(SEN_Bidders),0)</f>
        <v>2400</v>
      </c>
      <c r="G258" s="3">
        <f>IFERROR(AVERAGE(SEN_Bidders),0)</f>
        <v>2166.6666666666665</v>
      </c>
      <c r="H258" s="40" t="str">
        <f>tbl_SEN[[#This Row],[Item '#]]&amp;"     "&amp;tbl_SEN[[#This Row],[Description]]&amp;"     ("&amp;tbl_SEN[[#This Row],[Unit]]&amp;")"</f>
        <v xml:space="preserve">     H-FRAME ASSEMBLY, (Electrical equipment structure)     (EACH)</v>
      </c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>
        <v>2000</v>
      </c>
      <c r="Y258" s="40">
        <v>2400</v>
      </c>
      <c r="Z258" s="40">
        <v>2100</v>
      </c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</row>
    <row r="259" spans="1:40" ht="18" customHeight="1" x14ac:dyDescent="0.3">
      <c r="A259" s="1">
        <v>2017</v>
      </c>
      <c r="C259" s="2" t="s">
        <v>5877</v>
      </c>
      <c r="D259" s="1" t="s">
        <v>5665</v>
      </c>
      <c r="E259" s="3">
        <f>IFERROR(MIN(SEN_Bidders),0)</f>
        <v>350</v>
      </c>
      <c r="F259" s="3">
        <f>IFERROR(MAX(SEN_Bidders),0)</f>
        <v>5800</v>
      </c>
      <c r="G259" s="3">
        <f>IFERROR(AVERAGE(SEN_Bidders),0)</f>
        <v>2173.3333333333335</v>
      </c>
      <c r="H259" s="40" t="str">
        <f>tbl_SEN[[#This Row],[Item '#]]&amp;"     "&amp;tbl_SEN[[#This Row],[Description]]&amp;"     ("&amp;tbl_SEN[[#This Row],[Unit]]&amp;")"</f>
        <v xml:space="preserve">     ARC FLASH STUDY     (EACH)</v>
      </c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>
        <v>5800</v>
      </c>
      <c r="Y259" s="40">
        <v>370</v>
      </c>
      <c r="Z259" s="40">
        <v>350</v>
      </c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</row>
    <row r="260" spans="1:40" ht="18" customHeight="1" x14ac:dyDescent="0.3">
      <c r="A260" s="1">
        <v>2017</v>
      </c>
      <c r="C260" s="2" t="s">
        <v>5878</v>
      </c>
      <c r="D260" s="1" t="s">
        <v>5665</v>
      </c>
      <c r="E260" s="3">
        <f>IFERROR(MIN(SEN_Bidders),0)</f>
        <v>400</v>
      </c>
      <c r="F260" s="3">
        <f>IFERROR(MAX(SEN_Bidders),0)</f>
        <v>750</v>
      </c>
      <c r="G260" s="3">
        <f>IFERROR(AVERAGE(SEN_Bidders),0)</f>
        <v>516.66666666666663</v>
      </c>
      <c r="H260" s="40" t="str">
        <f>tbl_SEN[[#This Row],[Item '#]]&amp;"     "&amp;tbl_SEN[[#This Row],[Description]]&amp;"     ("&amp;tbl_SEN[[#This Row],[Unit]]&amp;")"</f>
        <v xml:space="preserve">     Disconnect Switch, 100A, 120/240V, 1PH, 3W, NEMA 3R (with fuses)     (EACH)</v>
      </c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>
        <v>750</v>
      </c>
      <c r="Y260" s="40">
        <v>400</v>
      </c>
      <c r="Z260" s="40">
        <v>400</v>
      </c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</row>
    <row r="261" spans="1:40" ht="18" customHeight="1" x14ac:dyDescent="0.3">
      <c r="A261" s="1">
        <v>2017</v>
      </c>
      <c r="C261" s="2" t="s">
        <v>5879</v>
      </c>
      <c r="D261" s="1" t="s">
        <v>5665</v>
      </c>
      <c r="E261" s="3">
        <f>IFERROR(MIN(SEN_Bidders),0)</f>
        <v>600</v>
      </c>
      <c r="F261" s="3">
        <f>IFERROR(MAX(SEN_Bidders),0)</f>
        <v>1100</v>
      </c>
      <c r="G261" s="3">
        <f>IFERROR(AVERAGE(SEN_Bidders),0)</f>
        <v>780</v>
      </c>
      <c r="H261" s="40" t="str">
        <f>tbl_SEN[[#This Row],[Item '#]]&amp;"     "&amp;tbl_SEN[[#This Row],[Description]]&amp;"     ("&amp;tbl_SEN[[#This Row],[Unit]]&amp;")"</f>
        <v xml:space="preserve">     Disconnect Switch, 200A, 120/240V, 1PH, 3W, NEMA 3R (with fuses)     (EACH)</v>
      </c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>
        <v>1100</v>
      </c>
      <c r="Y261" s="40">
        <v>640</v>
      </c>
      <c r="Z261" s="40">
        <v>600</v>
      </c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</row>
    <row r="262" spans="1:40" ht="18" customHeight="1" x14ac:dyDescent="0.3">
      <c r="A262" s="1">
        <v>2017</v>
      </c>
      <c r="C262" s="2" t="s">
        <v>5880</v>
      </c>
      <c r="D262" s="1" t="s">
        <v>5665</v>
      </c>
      <c r="E262" s="3">
        <f>IFERROR(MIN(SEN_Bidders),0)</f>
        <v>850</v>
      </c>
      <c r="F262" s="3">
        <f>IFERROR(MAX(SEN_Bidders),0)</f>
        <v>1100</v>
      </c>
      <c r="G262" s="3">
        <f>IFERROR(AVERAGE(SEN_Bidders),0)</f>
        <v>983.33333333333337</v>
      </c>
      <c r="H262" s="40" t="str">
        <f>tbl_SEN[[#This Row],[Item '#]]&amp;"     "&amp;tbl_SEN[[#This Row],[Description]]&amp;"     ("&amp;tbl_SEN[[#This Row],[Unit]]&amp;")"</f>
        <v xml:space="preserve">     Panelboard, 100A, 120/240V, 1PH, 3W, NEMA 3R, MCB     (EACH)</v>
      </c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>
        <v>850</v>
      </c>
      <c r="Y262" s="40">
        <v>1100</v>
      </c>
      <c r="Z262" s="40">
        <v>1000</v>
      </c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</row>
    <row r="263" spans="1:40" ht="18" customHeight="1" x14ac:dyDescent="0.3">
      <c r="A263" s="1">
        <v>2017</v>
      </c>
      <c r="C263" s="2" t="s">
        <v>5881</v>
      </c>
      <c r="D263" s="1" t="s">
        <v>5665</v>
      </c>
      <c r="E263" s="3">
        <f>IFERROR(MIN(SEN_Bidders),0)</f>
        <v>1100</v>
      </c>
      <c r="F263" s="3">
        <f>IFERROR(MAX(SEN_Bidders),0)</f>
        <v>2000</v>
      </c>
      <c r="G263" s="3">
        <f>IFERROR(AVERAGE(SEN_Bidders),0)</f>
        <v>1633.3333333333333</v>
      </c>
      <c r="H263" s="40" t="str">
        <f>tbl_SEN[[#This Row],[Item '#]]&amp;"     "&amp;tbl_SEN[[#This Row],[Description]]&amp;"     ("&amp;tbl_SEN[[#This Row],[Unit]]&amp;")"</f>
        <v xml:space="preserve">     Panelboard, 200A, 120/240V, 1PH, 3W, NEMA 3R, MCB     (EACH)</v>
      </c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>
        <v>1100</v>
      </c>
      <c r="Y263" s="40">
        <v>1800</v>
      </c>
      <c r="Z263" s="40">
        <v>2000</v>
      </c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</row>
    <row r="264" spans="1:40" ht="18" customHeight="1" x14ac:dyDescent="0.3">
      <c r="A264" s="1">
        <v>2017</v>
      </c>
      <c r="C264" s="2" t="s">
        <v>5882</v>
      </c>
      <c r="D264" s="1" t="s">
        <v>5667</v>
      </c>
      <c r="E264" s="3">
        <f>IFERROR(MIN(SEN_Bidders),0)</f>
        <v>25</v>
      </c>
      <c r="F264" s="3">
        <f>IFERROR(MAX(SEN_Bidders),0)</f>
        <v>25</v>
      </c>
      <c r="G264" s="3">
        <f>IFERROR(AVERAGE(SEN_Bidders),0)</f>
        <v>25</v>
      </c>
      <c r="H264" s="40" t="str">
        <f>tbl_SEN[[#This Row],[Item '#]]&amp;"     "&amp;tbl_SEN[[#This Row],[Description]]&amp;"     ("&amp;tbl_SEN[[#This Row],[Unit]]&amp;")"</f>
        <v xml:space="preserve">     100A Feeder, 120/240V, 1PH, 3W, Cable-in-conduit (#2 AWG)     (L.F.)</v>
      </c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>
        <v>25</v>
      </c>
      <c r="Y264" s="40">
        <v>25</v>
      </c>
      <c r="Z264" s="40">
        <v>25</v>
      </c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</row>
    <row r="265" spans="1:40" ht="18" customHeight="1" x14ac:dyDescent="0.3">
      <c r="A265" s="1">
        <v>2017</v>
      </c>
      <c r="C265" s="2" t="s">
        <v>5883</v>
      </c>
      <c r="D265" s="1" t="s">
        <v>5667</v>
      </c>
      <c r="E265" s="3">
        <f>IFERROR(MIN(SEN_Bidders),0)</f>
        <v>24</v>
      </c>
      <c r="F265" s="3">
        <f>IFERROR(MAX(SEN_Bidders),0)</f>
        <v>29</v>
      </c>
      <c r="G265" s="3">
        <f>IFERROR(AVERAGE(SEN_Bidders),0)</f>
        <v>26</v>
      </c>
      <c r="H265" s="40" t="str">
        <f>tbl_SEN[[#This Row],[Item '#]]&amp;"     "&amp;tbl_SEN[[#This Row],[Description]]&amp;"     ("&amp;tbl_SEN[[#This Row],[Unit]]&amp;")"</f>
        <v xml:space="preserve">     150A Feeder, 120/240V, 1PH, 3W, Cable-in-conduit (1/0 AWG)     (L.F.)</v>
      </c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>
        <v>24</v>
      </c>
      <c r="Y265" s="40">
        <v>29</v>
      </c>
      <c r="Z265" s="40">
        <v>25</v>
      </c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</row>
    <row r="266" spans="1:40" ht="18" customHeight="1" x14ac:dyDescent="0.3">
      <c r="A266" s="1">
        <v>2017</v>
      </c>
      <c r="C266" s="2" t="s">
        <v>5884</v>
      </c>
      <c r="D266" s="1" t="s">
        <v>5667</v>
      </c>
      <c r="E266" s="3">
        <f>IFERROR(MIN(SEN_Bidders),0)</f>
        <v>23</v>
      </c>
      <c r="F266" s="3">
        <f>IFERROR(MAX(SEN_Bidders),0)</f>
        <v>42</v>
      </c>
      <c r="G266" s="3">
        <f>IFERROR(AVERAGE(SEN_Bidders),0)</f>
        <v>35</v>
      </c>
      <c r="H266" s="40" t="str">
        <f>tbl_SEN[[#This Row],[Item '#]]&amp;"     "&amp;tbl_SEN[[#This Row],[Description]]&amp;"     ("&amp;tbl_SEN[[#This Row],[Unit]]&amp;")"</f>
        <v xml:space="preserve">     200A Feeder, 120/240V, 1PH, 3W, Cable-in-conduit     (L.F.)</v>
      </c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>
        <v>23</v>
      </c>
      <c r="Y266" s="40">
        <v>42</v>
      </c>
      <c r="Z266" s="40">
        <v>40</v>
      </c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</row>
    <row r="267" spans="1:40" ht="18" customHeight="1" x14ac:dyDescent="0.3">
      <c r="A267" s="1">
        <v>2017</v>
      </c>
      <c r="C267" s="2" t="s">
        <v>5885</v>
      </c>
      <c r="D267" s="1" t="s">
        <v>5667</v>
      </c>
      <c r="E267" s="3">
        <f>IFERROR(MIN(SEN_Bidders),0)</f>
        <v>20.5</v>
      </c>
      <c r="F267" s="3">
        <f>IFERROR(MAX(SEN_Bidders),0)</f>
        <v>40</v>
      </c>
      <c r="G267" s="3">
        <f>IFERROR(AVERAGE(SEN_Bidders),0)</f>
        <v>31.833333333333332</v>
      </c>
      <c r="H267" s="40" t="str">
        <f>tbl_SEN[[#This Row],[Item '#]]&amp;"     "&amp;tbl_SEN[[#This Row],[Description]]&amp;"     ("&amp;tbl_SEN[[#This Row],[Unit]]&amp;")"</f>
        <v xml:space="preserve">     Medium Voltage Cable, 4/0 Alum., 1-phase, Cable-in-Conduit     (L.F.)</v>
      </c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>
        <v>20.5</v>
      </c>
      <c r="Y267" s="40">
        <v>40</v>
      </c>
      <c r="Z267" s="40">
        <v>35</v>
      </c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</row>
    <row r="268" spans="1:40" ht="18" customHeight="1" x14ac:dyDescent="0.3">
      <c r="A268" s="1">
        <v>2017</v>
      </c>
      <c r="C268" s="2" t="s">
        <v>5886</v>
      </c>
      <c r="D268" s="1" t="s">
        <v>5667</v>
      </c>
      <c r="E268" s="3">
        <f>IFERROR(MIN(SEN_Bidders),0)</f>
        <v>16</v>
      </c>
      <c r="F268" s="3">
        <f>IFERROR(MAX(SEN_Bidders),0)</f>
        <v>35</v>
      </c>
      <c r="G268" s="3">
        <f>IFERROR(AVERAGE(SEN_Bidders),0)</f>
        <v>27.666666666666668</v>
      </c>
      <c r="H268" s="40" t="str">
        <f>tbl_SEN[[#This Row],[Item '#]]&amp;"     "&amp;tbl_SEN[[#This Row],[Description]]&amp;"     ("&amp;tbl_SEN[[#This Row],[Unit]]&amp;")"</f>
        <v xml:space="preserve">     Medium Voltage Cable, #2 Alum., 1-phase, Cable-in-Conduit     (L.F.)</v>
      </c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>
        <v>16</v>
      </c>
      <c r="Y268" s="40">
        <v>35</v>
      </c>
      <c r="Z268" s="40">
        <v>32</v>
      </c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</row>
    <row r="269" spans="1:40" ht="18" customHeight="1" x14ac:dyDescent="0.3">
      <c r="A269" s="1">
        <v>2017</v>
      </c>
      <c r="C269" s="2" t="s">
        <v>5887</v>
      </c>
      <c r="D269" s="1" t="s">
        <v>5665</v>
      </c>
      <c r="E269" s="3">
        <f>IFERROR(MIN(SEN_Bidders),0)</f>
        <v>100</v>
      </c>
      <c r="F269" s="3">
        <f>IFERROR(MAX(SEN_Bidders),0)</f>
        <v>490</v>
      </c>
      <c r="G269" s="3">
        <f>IFERROR(AVERAGE(SEN_Bidders),0)</f>
        <v>346.66666666666669</v>
      </c>
      <c r="H269" s="40" t="str">
        <f>tbl_SEN[[#This Row],[Item '#]]&amp;"     "&amp;tbl_SEN[[#This Row],[Description]]&amp;"     ("&amp;tbl_SEN[[#This Row],[Unit]]&amp;")"</f>
        <v xml:space="preserve">     Electrical RV Pedestal (Owner furnished), Installation &amp; Wiring     (EACH)</v>
      </c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>
        <v>100</v>
      </c>
      <c r="Y269" s="40">
        <v>490</v>
      </c>
      <c r="Z269" s="40">
        <v>450</v>
      </c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</row>
    <row r="270" spans="1:40" ht="18" customHeight="1" x14ac:dyDescent="0.3">
      <c r="A270" s="1">
        <v>2017</v>
      </c>
      <c r="C270" s="2" t="s">
        <v>4763</v>
      </c>
      <c r="D270" s="1" t="s">
        <v>5665</v>
      </c>
      <c r="E270" s="3">
        <f>IFERROR(MIN(SEN_Bidders),0)</f>
        <v>3000</v>
      </c>
      <c r="F270" s="3">
        <f>IFERROR(MAX(SEN_Bidders),0)</f>
        <v>4200</v>
      </c>
      <c r="G270" s="3">
        <f>IFERROR(AVERAGE(SEN_Bidders),0)</f>
        <v>3466.6666666666665</v>
      </c>
      <c r="H270" s="40" t="str">
        <f>tbl_SEN[[#This Row],[Item '#]]&amp;"     "&amp;tbl_SEN[[#This Row],[Description]]&amp;"     ("&amp;tbl_SEN[[#This Row],[Unit]]&amp;")"</f>
        <v xml:space="preserve">     SL1 Site Lighting Luminaire, Pole and Base     (EACH)</v>
      </c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>
        <v>4200</v>
      </c>
      <c r="Y270" s="40">
        <v>3200</v>
      </c>
      <c r="Z270" s="40">
        <v>3000</v>
      </c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</row>
    <row r="271" spans="1:40" ht="18" customHeight="1" x14ac:dyDescent="0.3">
      <c r="A271" s="1">
        <v>2017</v>
      </c>
      <c r="C271" s="2" t="s">
        <v>5888</v>
      </c>
      <c r="D271" s="1" t="s">
        <v>5665</v>
      </c>
      <c r="E271" s="3">
        <f>IFERROR(MIN(SEN_Bidders),0)</f>
        <v>2000</v>
      </c>
      <c r="F271" s="3">
        <f>IFERROR(MAX(SEN_Bidders),0)</f>
        <v>2600</v>
      </c>
      <c r="G271" s="3">
        <f>IFERROR(AVERAGE(SEN_Bidders),0)</f>
        <v>2266.6666666666665</v>
      </c>
      <c r="H271" s="40" t="str">
        <f>tbl_SEN[[#This Row],[Item '#]]&amp;"     "&amp;tbl_SEN[[#This Row],[Description]]&amp;"     ("&amp;tbl_SEN[[#This Row],[Unit]]&amp;")"</f>
        <v xml:space="preserve">     Site Lighting Bollard     (EACH)</v>
      </c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>
        <v>2600</v>
      </c>
      <c r="Y271" s="40">
        <v>2200</v>
      </c>
      <c r="Z271" s="40">
        <v>2000</v>
      </c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</row>
    <row r="272" spans="1:40" ht="18" customHeight="1" x14ac:dyDescent="0.3">
      <c r="A272" s="1">
        <v>2017</v>
      </c>
      <c r="C272" s="2" t="s">
        <v>4765</v>
      </c>
      <c r="D272" s="1" t="s">
        <v>5667</v>
      </c>
      <c r="E272" s="3">
        <f>IFERROR(MIN(SEN_Bidders),0)</f>
        <v>12</v>
      </c>
      <c r="F272" s="3">
        <f>IFERROR(MAX(SEN_Bidders),0)</f>
        <v>17</v>
      </c>
      <c r="G272" s="3">
        <f>IFERROR(AVERAGE(SEN_Bidders),0)</f>
        <v>14</v>
      </c>
      <c r="H272" s="40" t="str">
        <f>tbl_SEN[[#This Row],[Item '#]]&amp;"     "&amp;tbl_SEN[[#This Row],[Description]]&amp;"     ("&amp;tbl_SEN[[#This Row],[Unit]]&amp;")"</f>
        <v xml:space="preserve">     Site Lighting Circuits (20A, 120V-1Ph)     (L.F.)</v>
      </c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>
        <v>17</v>
      </c>
      <c r="Y272" s="40">
        <v>13</v>
      </c>
      <c r="Z272" s="40">
        <v>12</v>
      </c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</row>
    <row r="273" spans="1:40" ht="18" customHeight="1" x14ac:dyDescent="0.3">
      <c r="A273" s="1">
        <v>2017</v>
      </c>
      <c r="C273" s="2" t="s">
        <v>4767</v>
      </c>
      <c r="D273" s="1" t="s">
        <v>5665</v>
      </c>
      <c r="E273" s="3">
        <f>IFERROR(MIN(SEN_Bidders),0)</f>
        <v>600</v>
      </c>
      <c r="F273" s="3">
        <f>IFERROR(MAX(SEN_Bidders),0)</f>
        <v>750</v>
      </c>
      <c r="G273" s="3">
        <f>IFERROR(AVERAGE(SEN_Bidders),0)</f>
        <v>666.66666666666663</v>
      </c>
      <c r="H273" s="40" t="str">
        <f>tbl_SEN[[#This Row],[Item '#]]&amp;"     "&amp;tbl_SEN[[#This Row],[Description]]&amp;"     ("&amp;tbl_SEN[[#This Row],[Unit]]&amp;")"</f>
        <v xml:space="preserve">     17" x 30" Handhole     (EACH)</v>
      </c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>
        <v>750</v>
      </c>
      <c r="Y273" s="40">
        <v>650</v>
      </c>
      <c r="Z273" s="40">
        <v>600</v>
      </c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</row>
    <row r="274" spans="1:40" ht="18" customHeight="1" x14ac:dyDescent="0.3">
      <c r="A274" s="1">
        <v>2017</v>
      </c>
      <c r="C274" s="2" t="s">
        <v>5889</v>
      </c>
      <c r="D274" s="1" t="s">
        <v>5665</v>
      </c>
      <c r="E274" s="3">
        <f>IFERROR(MIN(SEN_Bidders),0)</f>
        <v>10000</v>
      </c>
      <c r="F274" s="3">
        <f>IFERROR(MAX(SEN_Bidders),0)</f>
        <v>15000</v>
      </c>
      <c r="G274" s="3">
        <f>IFERROR(AVERAGE(SEN_Bidders),0)</f>
        <v>13000</v>
      </c>
      <c r="H274" s="40" t="str">
        <f>tbl_SEN[[#This Row],[Item '#]]&amp;"     "&amp;tbl_SEN[[#This Row],[Description]]&amp;"     ("&amp;tbl_SEN[[#This Row],[Unit]]&amp;")"</f>
        <v xml:space="preserve">     Lift Station Feed (100A)     (EACH)</v>
      </c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>
        <v>10000</v>
      </c>
      <c r="Y274" s="40">
        <v>14000</v>
      </c>
      <c r="Z274" s="40">
        <v>15000</v>
      </c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</row>
    <row r="275" spans="1:40" ht="18" customHeight="1" x14ac:dyDescent="0.3">
      <c r="A275" s="1">
        <v>2017</v>
      </c>
      <c r="C275" s="2" t="s">
        <v>4776</v>
      </c>
      <c r="D275" s="1" t="s">
        <v>5665</v>
      </c>
      <c r="E275" s="3">
        <f>IFERROR(MIN(SEN_Bidders),0)</f>
        <v>400</v>
      </c>
      <c r="F275" s="3">
        <f>IFERROR(MAX(SEN_Bidders),0)</f>
        <v>2600</v>
      </c>
      <c r="G275" s="3">
        <f>IFERROR(AVERAGE(SEN_Bidders),0)</f>
        <v>1133.3333333333333</v>
      </c>
      <c r="H275" s="40" t="str">
        <f>tbl_SEN[[#This Row],[Item '#]]&amp;"     "&amp;tbl_SEN[[#This Row],[Description]]&amp;"     ("&amp;tbl_SEN[[#This Row],[Unit]]&amp;")"</f>
        <v xml:space="preserve">     Short Circuit Evaluation     (EACH)</v>
      </c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>
        <v>2600</v>
      </c>
      <c r="Y275" s="40">
        <v>400</v>
      </c>
      <c r="Z275" s="40">
        <v>400</v>
      </c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</row>
    <row r="276" spans="1:40" ht="18" customHeight="1" x14ac:dyDescent="0.3">
      <c r="A276" s="1">
        <v>2017</v>
      </c>
      <c r="C276" s="2" t="s">
        <v>5890</v>
      </c>
      <c r="D276" s="1" t="s">
        <v>5665</v>
      </c>
      <c r="E276" s="3">
        <f>IFERROR(MIN(SEN_Bidders),0)</f>
        <v>75</v>
      </c>
      <c r="F276" s="3">
        <f>IFERROR(MAX(SEN_Bidders),0)</f>
        <v>165</v>
      </c>
      <c r="G276" s="3">
        <f>IFERROR(AVERAGE(SEN_Bidders),0)</f>
        <v>108.33333333333333</v>
      </c>
      <c r="H276" s="40" t="str">
        <f>tbl_SEN[[#This Row],[Item '#]]&amp;"     "&amp;tbl_SEN[[#This Row],[Description]]&amp;"     ("&amp;tbl_SEN[[#This Row],[Unit]]&amp;")"</f>
        <v xml:space="preserve">     Electrical RV Pedestal Driven Ground Rod     (EACH)</v>
      </c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>
        <v>165</v>
      </c>
      <c r="Y276" s="40">
        <v>85</v>
      </c>
      <c r="Z276" s="40">
        <v>75</v>
      </c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</row>
    <row r="277" spans="1:40" ht="18" customHeight="1" x14ac:dyDescent="0.3">
      <c r="A277" s="1">
        <v>2017</v>
      </c>
      <c r="C277" s="2" t="s">
        <v>4767</v>
      </c>
      <c r="D277" s="1" t="s">
        <v>5665</v>
      </c>
      <c r="E277" s="3">
        <f>IFERROR(MIN(SEN_Bidders),0)</f>
        <v>600</v>
      </c>
      <c r="F277" s="3">
        <f>IFERROR(MAX(SEN_Bidders),0)</f>
        <v>750</v>
      </c>
      <c r="G277" s="3">
        <f>IFERROR(AVERAGE(SEN_Bidders),0)</f>
        <v>673.33333333333337</v>
      </c>
      <c r="H277" s="40" t="str">
        <f>tbl_SEN[[#This Row],[Item '#]]&amp;"     "&amp;tbl_SEN[[#This Row],[Description]]&amp;"     ("&amp;tbl_SEN[[#This Row],[Unit]]&amp;")"</f>
        <v xml:space="preserve">     17" x 30" Handhole     (EACH)</v>
      </c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>
        <v>750</v>
      </c>
      <c r="Y277" s="40">
        <v>670</v>
      </c>
      <c r="Z277" s="40">
        <v>600</v>
      </c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</row>
    <row r="278" spans="1:40" ht="18" customHeight="1" x14ac:dyDescent="0.3">
      <c r="A278" s="1">
        <v>2017</v>
      </c>
      <c r="C278" s="2" t="s">
        <v>5891</v>
      </c>
      <c r="D278" s="1" t="s">
        <v>5665</v>
      </c>
      <c r="E278" s="3">
        <f>IFERROR(MIN(SEN_Bidders),0)</f>
        <v>1500</v>
      </c>
      <c r="F278" s="3">
        <f>IFERROR(MAX(SEN_Bidders),0)</f>
        <v>2200</v>
      </c>
      <c r="G278" s="3">
        <f>IFERROR(AVERAGE(SEN_Bidders),0)</f>
        <v>1733.3333333333333</v>
      </c>
      <c r="H278" s="40" t="str">
        <f>tbl_SEN[[#This Row],[Item '#]]&amp;"     "&amp;tbl_SEN[[#This Row],[Description]]&amp;"     ("&amp;tbl_SEN[[#This Row],[Unit]]&amp;")"</f>
        <v xml:space="preserve">     30" x 48" Pullbox (Manhole)     (EACH)</v>
      </c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>
        <v>2200</v>
      </c>
      <c r="Y278" s="40">
        <v>1500</v>
      </c>
      <c r="Z278" s="40">
        <v>1500</v>
      </c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</row>
    <row r="279" spans="1:40" ht="18" customHeight="1" x14ac:dyDescent="0.3">
      <c r="A279" s="1">
        <v>2017</v>
      </c>
      <c r="C279" s="2" t="s">
        <v>5892</v>
      </c>
      <c r="D279" s="1" t="s">
        <v>5667</v>
      </c>
      <c r="E279" s="3">
        <f>IFERROR(MIN(SEN_Bidders),0)</f>
        <v>15.25</v>
      </c>
      <c r="F279" s="3">
        <f>IFERROR(MAX(SEN_Bidders),0)</f>
        <v>30</v>
      </c>
      <c r="G279" s="3">
        <f>IFERROR(AVERAGE(SEN_Bidders),0)</f>
        <v>25.083333333333332</v>
      </c>
      <c r="H279" s="40" t="str">
        <f>tbl_SEN[[#This Row],[Item '#]]&amp;"     "&amp;tbl_SEN[[#This Row],[Description]]&amp;"     ("&amp;tbl_SEN[[#This Row],[Unit]]&amp;")"</f>
        <v xml:space="preserve">     Conduits, PVC, Underground,  (2 - 3")     (L.F.)</v>
      </c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>
        <v>15.25</v>
      </c>
      <c r="Y279" s="40">
        <v>30</v>
      </c>
      <c r="Z279" s="40">
        <v>30</v>
      </c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</row>
    <row r="280" spans="1:40" ht="18" customHeight="1" x14ac:dyDescent="0.3">
      <c r="A280" s="1">
        <v>2017</v>
      </c>
      <c r="C280" s="2" t="s">
        <v>4783</v>
      </c>
      <c r="D280" s="1" t="s">
        <v>5688</v>
      </c>
      <c r="E280" s="3">
        <f>IFERROR(MIN(SEN_Bidders),0)</f>
        <v>800000</v>
      </c>
      <c r="F280" s="3">
        <f>IFERROR(MAX(SEN_Bidders),0)</f>
        <v>1050000</v>
      </c>
      <c r="G280" s="3">
        <f>IFERROR(AVERAGE(SEN_Bidders),0)</f>
        <v>933333.33333333337</v>
      </c>
      <c r="H280" s="40" t="str">
        <f>tbl_SEN[[#This Row],[Item '#]]&amp;"     "&amp;tbl_SEN[[#This Row],[Description]]&amp;"     ("&amp;tbl_SEN[[#This Row],[Unit]]&amp;")"</f>
        <v xml:space="preserve">     Restroom Building Structure and Finishes     (LUMP)</v>
      </c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>
        <v>950000</v>
      </c>
      <c r="Y280" s="40">
        <v>1050000</v>
      </c>
      <c r="Z280" s="40">
        <v>800000</v>
      </c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</row>
    <row r="281" spans="1:40" ht="18" customHeight="1" x14ac:dyDescent="0.3">
      <c r="A281" s="1">
        <v>2017</v>
      </c>
      <c r="C281" s="2" t="s">
        <v>4784</v>
      </c>
      <c r="D281" s="1" t="s">
        <v>5688</v>
      </c>
      <c r="E281" s="3">
        <f>IFERROR(MIN(SEN_Bidders),0)</f>
        <v>40000</v>
      </c>
      <c r="F281" s="3">
        <f>IFERROR(MAX(SEN_Bidders),0)</f>
        <v>55000</v>
      </c>
      <c r="G281" s="3">
        <f>IFERROR(AVERAGE(SEN_Bidders),0)</f>
        <v>47666.666666666664</v>
      </c>
      <c r="H281" s="40" t="str">
        <f>tbl_SEN[[#This Row],[Item '#]]&amp;"     "&amp;tbl_SEN[[#This Row],[Description]]&amp;"     ("&amp;tbl_SEN[[#This Row],[Unit]]&amp;")"</f>
        <v xml:space="preserve">     Restroom Building Electrical and Communications     (LUMP)</v>
      </c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>
        <v>55000</v>
      </c>
      <c r="Y281" s="40">
        <v>48000</v>
      </c>
      <c r="Z281" s="40">
        <v>40000</v>
      </c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</row>
    <row r="282" spans="1:40" ht="18" customHeight="1" x14ac:dyDescent="0.3">
      <c r="A282" s="1">
        <v>2017</v>
      </c>
      <c r="C282" s="2" t="s">
        <v>4785</v>
      </c>
      <c r="D282" s="1" t="s">
        <v>5688</v>
      </c>
      <c r="E282" s="3">
        <f>IFERROR(MIN(SEN_Bidders),0)</f>
        <v>133000</v>
      </c>
      <c r="F282" s="3">
        <f>IFERROR(MAX(SEN_Bidders),0)</f>
        <v>145000</v>
      </c>
      <c r="G282" s="3">
        <f>IFERROR(AVERAGE(SEN_Bidders),0)</f>
        <v>137333.33333333334</v>
      </c>
      <c r="H282" s="40" t="str">
        <f>tbl_SEN[[#This Row],[Item '#]]&amp;"     "&amp;tbl_SEN[[#This Row],[Description]]&amp;"     ("&amp;tbl_SEN[[#This Row],[Unit]]&amp;")"</f>
        <v xml:space="preserve">     Restroom Building Plumbing     (LUMP)</v>
      </c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>
        <v>133000</v>
      </c>
      <c r="Y282" s="40">
        <v>145000</v>
      </c>
      <c r="Z282" s="40">
        <v>134000</v>
      </c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</row>
    <row r="283" spans="1:40" ht="18" customHeight="1" x14ac:dyDescent="0.3">
      <c r="A283" s="1">
        <v>2017</v>
      </c>
      <c r="C283" s="2" t="s">
        <v>4786</v>
      </c>
      <c r="D283" s="1" t="s">
        <v>5688</v>
      </c>
      <c r="E283" s="3">
        <f>IFERROR(MIN(SEN_Bidders),0)</f>
        <v>42000</v>
      </c>
      <c r="F283" s="3">
        <f>IFERROR(MAX(SEN_Bidders),0)</f>
        <v>84000</v>
      </c>
      <c r="G283" s="3">
        <f>IFERROR(AVERAGE(SEN_Bidders),0)</f>
        <v>67000</v>
      </c>
      <c r="H283" s="40" t="str">
        <f>tbl_SEN[[#This Row],[Item '#]]&amp;"     "&amp;tbl_SEN[[#This Row],[Description]]&amp;"     ("&amp;tbl_SEN[[#This Row],[Unit]]&amp;")"</f>
        <v xml:space="preserve">     Restroom Building HVAC     (LUMP)</v>
      </c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>
        <v>75000</v>
      </c>
      <c r="Y283" s="40">
        <v>84000</v>
      </c>
      <c r="Z283" s="40">
        <v>42000</v>
      </c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</row>
    <row r="284" spans="1:40" ht="18" customHeight="1" x14ac:dyDescent="0.3">
      <c r="A284" s="1">
        <v>2017</v>
      </c>
      <c r="C284" s="2" t="s">
        <v>5893</v>
      </c>
      <c r="D284" s="1" t="s">
        <v>5688</v>
      </c>
      <c r="E284" s="3">
        <f>IFERROR(MIN(SEN_Bidders),0)</f>
        <v>69000</v>
      </c>
      <c r="F284" s="3">
        <f>IFERROR(MAX(SEN_Bidders),0)</f>
        <v>164000</v>
      </c>
      <c r="G284" s="3">
        <f>IFERROR(AVERAGE(SEN_Bidders),0)</f>
        <v>104333.33333333333</v>
      </c>
      <c r="H284" s="40" t="str">
        <f>tbl_SEN[[#This Row],[Item '#]]&amp;"     "&amp;tbl_SEN[[#This Row],[Description]]&amp;"     ("&amp;tbl_SEN[[#This Row],[Unit]]&amp;")"</f>
        <v xml:space="preserve">     Shelter Structure-Complete (per Plan A-603)     (LUMP)</v>
      </c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>
        <v>69000</v>
      </c>
      <c r="Y284" s="40">
        <v>80000</v>
      </c>
      <c r="Z284" s="40">
        <v>164000</v>
      </c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</row>
    <row r="285" spans="1:40" ht="18" customHeight="1" x14ac:dyDescent="0.3">
      <c r="A285" s="1">
        <v>2017</v>
      </c>
      <c r="C285" s="2" t="s">
        <v>5894</v>
      </c>
      <c r="D285" s="1" t="s">
        <v>5688</v>
      </c>
      <c r="E285" s="3">
        <f>IFERROR(MIN(SEN_Bidders),0)</f>
        <v>10000</v>
      </c>
      <c r="F285" s="3">
        <f>IFERROR(MAX(SEN_Bidders),0)</f>
        <v>13000</v>
      </c>
      <c r="G285" s="3">
        <f>IFERROR(AVERAGE(SEN_Bidders),0)</f>
        <v>11666.666666666666</v>
      </c>
      <c r="H285" s="40" t="str">
        <f>tbl_SEN[[#This Row],[Item '#]]&amp;"     "&amp;tbl_SEN[[#This Row],[Description]]&amp;"     ("&amp;tbl_SEN[[#This Row],[Unit]]&amp;")"</f>
        <v xml:space="preserve">     Shelter Structure Electrical     (LUMP)</v>
      </c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>
        <v>12000</v>
      </c>
      <c r="Y285" s="40">
        <v>13000</v>
      </c>
      <c r="Z285" s="40">
        <v>10000</v>
      </c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</row>
    <row r="286" spans="1:40" ht="18" customHeight="1" x14ac:dyDescent="0.3">
      <c r="A286" s="1">
        <v>2017</v>
      </c>
      <c r="C286" s="2" t="s">
        <v>5895</v>
      </c>
      <c r="D286" s="1" t="s">
        <v>5688</v>
      </c>
      <c r="E286" s="3">
        <f>IFERROR(MIN(SEN_Bidders),0)</f>
        <v>6000</v>
      </c>
      <c r="F286" s="3">
        <f>IFERROR(MAX(SEN_Bidders),0)</f>
        <v>7000</v>
      </c>
      <c r="G286" s="3">
        <f>IFERROR(AVERAGE(SEN_Bidders),0)</f>
        <v>6566.666666666667</v>
      </c>
      <c r="H286" s="40" t="str">
        <f>tbl_SEN[[#This Row],[Item '#]]&amp;"     "&amp;tbl_SEN[[#This Row],[Description]]&amp;"     ("&amp;tbl_SEN[[#This Row],[Unit]]&amp;")"</f>
        <v xml:space="preserve">     CXT Denali Restroom Building Foundation     (LUMP)</v>
      </c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>
        <v>6700</v>
      </c>
      <c r="Y286" s="40">
        <v>6000</v>
      </c>
      <c r="Z286" s="40">
        <v>7000</v>
      </c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</row>
    <row r="287" spans="1:40" ht="18" customHeight="1" x14ac:dyDescent="0.3">
      <c r="A287" s="1">
        <v>2017</v>
      </c>
      <c r="C287" s="2" t="s">
        <v>5896</v>
      </c>
      <c r="D287" s="1" t="s">
        <v>5688</v>
      </c>
      <c r="E287" s="3">
        <f>IFERROR(MIN(SEN_Bidders),0)</f>
        <v>8000</v>
      </c>
      <c r="F287" s="3">
        <f>IFERROR(MAX(SEN_Bidders),0)</f>
        <v>32000</v>
      </c>
      <c r="G287" s="3">
        <f>IFERROR(AVERAGE(SEN_Bidders),0)</f>
        <v>16166.666666666666</v>
      </c>
      <c r="H287" s="40" t="str">
        <f>tbl_SEN[[#This Row],[Item '#]]&amp;"     "&amp;tbl_SEN[[#This Row],[Description]]&amp;"     ("&amp;tbl_SEN[[#This Row],[Unit]]&amp;")"</f>
        <v xml:space="preserve">     CXT Santiago Restroom Building Foundation     (LUMP)</v>
      </c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>
        <v>8500</v>
      </c>
      <c r="Y287" s="40">
        <v>8000</v>
      </c>
      <c r="Z287" s="40">
        <v>32000</v>
      </c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</row>
    <row r="288" spans="1:40" ht="18" customHeight="1" x14ac:dyDescent="0.3">
      <c r="A288" s="1">
        <v>2017</v>
      </c>
      <c r="C288" s="2" t="s">
        <v>5897</v>
      </c>
      <c r="D288" s="1" t="s">
        <v>5665</v>
      </c>
      <c r="E288" s="3">
        <f>IFERROR(MIN(SEN_Bidders),0)</f>
        <v>294000</v>
      </c>
      <c r="F288" s="3">
        <f>IFERROR(MAX(SEN_Bidders),0)</f>
        <v>350000</v>
      </c>
      <c r="G288" s="3">
        <f>IFERROR(AVERAGE(SEN_Bidders),0)</f>
        <v>314333.33333333331</v>
      </c>
      <c r="H288" s="40" t="str">
        <f>tbl_SEN[[#This Row],[Item '#]]&amp;"     "&amp;tbl_SEN[[#This Row],[Description]]&amp;"     ("&amp;tbl_SEN[[#This Row],[Unit]]&amp;")"</f>
        <v xml:space="preserve">     MOBILIZATION     (EACH)</v>
      </c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>
        <v>350000</v>
      </c>
      <c r="Y288" s="40">
        <v>294000</v>
      </c>
      <c r="Z288" s="40">
        <v>299000</v>
      </c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</row>
    <row r="289" spans="1:40" ht="18" customHeight="1" x14ac:dyDescent="0.3">
      <c r="A289" s="1">
        <v>2017</v>
      </c>
      <c r="C289" s="2" t="s">
        <v>5898</v>
      </c>
      <c r="D289" s="1" t="s">
        <v>5665</v>
      </c>
      <c r="E289" s="3">
        <f>IFERROR(MIN(SEN_Bidders),0)</f>
        <v>35000</v>
      </c>
      <c r="F289" s="3">
        <f>IFERROR(MAX(SEN_Bidders),0)</f>
        <v>100000</v>
      </c>
      <c r="G289" s="3">
        <f>IFERROR(AVERAGE(SEN_Bidders),0)</f>
        <v>68333.333333333328</v>
      </c>
      <c r="H289" s="40" t="str">
        <f>tbl_SEN[[#This Row],[Item '#]]&amp;"     "&amp;tbl_SEN[[#This Row],[Description]]&amp;"     ("&amp;tbl_SEN[[#This Row],[Unit]]&amp;")"</f>
        <v xml:space="preserve">     FIELD OFFICE     (EACH)</v>
      </c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>
        <v>70000</v>
      </c>
      <c r="Y289" s="40">
        <v>35000</v>
      </c>
      <c r="Z289" s="40">
        <v>100000</v>
      </c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</row>
    <row r="290" spans="1:40" ht="18" customHeight="1" x14ac:dyDescent="0.3">
      <c r="A290" s="1">
        <v>2017</v>
      </c>
      <c r="C290" s="2" t="s">
        <v>5899</v>
      </c>
      <c r="D290" s="1" t="s">
        <v>5665</v>
      </c>
      <c r="E290" s="3">
        <f>IFERROR(MIN(SEN_Bidders),0)</f>
        <v>144000</v>
      </c>
      <c r="F290" s="3">
        <f>IFERROR(MAX(SEN_Bidders),0)</f>
        <v>289000</v>
      </c>
      <c r="G290" s="3">
        <f>IFERROR(AVERAGE(SEN_Bidders),0)</f>
        <v>211000</v>
      </c>
      <c r="H290" s="40" t="str">
        <f>tbl_SEN[[#This Row],[Item '#]]&amp;"     "&amp;tbl_SEN[[#This Row],[Description]]&amp;"     ("&amp;tbl_SEN[[#This Row],[Unit]]&amp;")"</f>
        <v xml:space="preserve">     CONSTRUCTION LAYOUT STAKING     (EACH)</v>
      </c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>
        <v>200000</v>
      </c>
      <c r="Y290" s="40">
        <v>144000</v>
      </c>
      <c r="Z290" s="40">
        <v>289000</v>
      </c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</row>
    <row r="291" spans="1:40" ht="18" customHeight="1" x14ac:dyDescent="0.3">
      <c r="A291" s="1">
        <v>2017</v>
      </c>
      <c r="C291" s="2" t="s">
        <v>5900</v>
      </c>
      <c r="D291" s="1" t="s">
        <v>5665</v>
      </c>
      <c r="E291" s="3">
        <f>IFERROR(MIN(SEN_Bidders),0)</f>
        <v>1200</v>
      </c>
      <c r="F291" s="3">
        <f>IFERROR(MAX(SEN_Bidders),0)</f>
        <v>7700</v>
      </c>
      <c r="G291" s="3">
        <f>IFERROR(AVERAGE(SEN_Bidders),0)</f>
        <v>5466.666666666667</v>
      </c>
      <c r="H291" s="40" t="str">
        <f>tbl_SEN[[#This Row],[Item '#]]&amp;"     "&amp;tbl_SEN[[#This Row],[Description]]&amp;"     ("&amp;tbl_SEN[[#This Row],[Unit]]&amp;")"</f>
        <v xml:space="preserve">     OUTDOOR DRINKING FOUNTAIN WITH HOSE BIB     (EACH)</v>
      </c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>
        <v>7500</v>
      </c>
      <c r="Y291" s="40">
        <v>7700</v>
      </c>
      <c r="Z291" s="40">
        <v>1200</v>
      </c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</row>
    <row r="292" spans="1:40" ht="18" customHeight="1" x14ac:dyDescent="0.3">
      <c r="A292" s="1">
        <v>2017</v>
      </c>
      <c r="C292" s="2" t="s">
        <v>5901</v>
      </c>
      <c r="D292" s="1" t="s">
        <v>5665</v>
      </c>
      <c r="E292" s="3">
        <f>IFERROR(MIN(SEN_Bidders),0)</f>
        <v>460</v>
      </c>
      <c r="F292" s="3">
        <f>IFERROR(MAX(SEN_Bidders),0)</f>
        <v>1200</v>
      </c>
      <c r="G292" s="3">
        <f>IFERROR(AVERAGE(SEN_Bidders),0)</f>
        <v>761.66666666666663</v>
      </c>
      <c r="H292" s="40" t="str">
        <f>tbl_SEN[[#This Row],[Item '#]]&amp;"     "&amp;tbl_SEN[[#This Row],[Description]]&amp;"     ("&amp;tbl_SEN[[#This Row],[Unit]]&amp;")"</f>
        <v xml:space="preserve">     BOLLARD WITH PLASTIC SLEEVE     (EACH)</v>
      </c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>
        <v>625</v>
      </c>
      <c r="Y292" s="40">
        <v>1200</v>
      </c>
      <c r="Z292" s="40">
        <v>460</v>
      </c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</row>
    <row r="293" spans="1:40" ht="18" customHeight="1" x14ac:dyDescent="0.3">
      <c r="A293" s="1">
        <v>2017</v>
      </c>
      <c r="C293" s="2" t="s">
        <v>5902</v>
      </c>
      <c r="D293" s="1" t="s">
        <v>5688</v>
      </c>
      <c r="E293" s="3">
        <f>IFERROR(MIN(SEN_Bidders),0)</f>
        <v>58000</v>
      </c>
      <c r="F293" s="3">
        <f>IFERROR(MAX(SEN_Bidders),0)</f>
        <v>207855.5</v>
      </c>
      <c r="G293" s="3">
        <f>IFERROR(AVERAGE(SEN_Bidders),0)</f>
        <v>119285.16666666667</v>
      </c>
      <c r="H293" s="40" t="str">
        <f>tbl_SEN[[#This Row],[Item '#]]&amp;"     "&amp;tbl_SEN[[#This Row],[Description]]&amp;"     ("&amp;tbl_SEN[[#This Row],[Unit]]&amp;")"</f>
        <v xml:space="preserve">     PREMIUM FOR CONTRACT PERFORMANCE BOND AND FOR PAYMENT     (LUMP)</v>
      </c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>
        <v>92000</v>
      </c>
      <c r="Y293" s="40">
        <v>58000</v>
      </c>
      <c r="Z293" s="40">
        <v>207855.5</v>
      </c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</row>
    <row r="294" spans="1:40" ht="18" customHeight="1" x14ac:dyDescent="0.3">
      <c r="A294" s="1">
        <v>2017</v>
      </c>
      <c r="C294" s="2" t="s">
        <v>5903</v>
      </c>
      <c r="D294" s="1" t="s">
        <v>5665</v>
      </c>
      <c r="E294" s="3">
        <f>IFERROR(MIN(SEN_Bidders),0)</f>
        <v>200</v>
      </c>
      <c r="F294" s="3">
        <f>IFERROR(MAX(SEN_Bidders),0)</f>
        <v>850</v>
      </c>
      <c r="G294" s="3">
        <f>IFERROR(AVERAGE(SEN_Bidders),0)</f>
        <v>433.33333333333331</v>
      </c>
      <c r="H294" s="40" t="str">
        <f>tbl_SEN[[#This Row],[Item '#]]&amp;"     "&amp;tbl_SEN[[#This Row],[Description]]&amp;"     ("&amp;tbl_SEN[[#This Row],[Unit]]&amp;")"</f>
        <v xml:space="preserve">     INSTALLATION OF OWNER PROVIDED WAYFINDING SIGNAGE (4'X4' SIGN, (2) 4"X4" PRESSURE TREATED POSTS AND ATTACHMENT HARDWARE)     (EACH)</v>
      </c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>
        <v>200</v>
      </c>
      <c r="Y294" s="40">
        <v>850</v>
      </c>
      <c r="Z294" s="40">
        <v>250</v>
      </c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</row>
    <row r="295" spans="1:40" ht="18" customHeight="1" x14ac:dyDescent="0.3">
      <c r="A295" s="1">
        <v>2017</v>
      </c>
      <c r="C295" s="2" t="s">
        <v>5904</v>
      </c>
      <c r="D295" s="1" t="s">
        <v>12</v>
      </c>
      <c r="E295" s="3">
        <f>IFERROR(MIN(SEN_Bidders),0)</f>
        <v>3.5</v>
      </c>
      <c r="F295" s="3">
        <f>IFERROR(MAX(SEN_Bidders),0)</f>
        <v>6.5</v>
      </c>
      <c r="G295" s="3">
        <f>IFERROR(AVERAGE(SEN_Bidders),0)</f>
        <v>4.833333333333333</v>
      </c>
      <c r="H295" s="40" t="str">
        <f>tbl_SEN[[#This Row],[Item '#]]&amp;"     "&amp;tbl_SEN[[#This Row],[Description]]&amp;"     ("&amp;tbl_SEN[[#This Row],[Unit]]&amp;")"</f>
        <v xml:space="preserve">     TEMPORARY CONSTRUCTION FENCE     (LF)</v>
      </c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>
        <v>3.5</v>
      </c>
      <c r="Y295" s="40">
        <v>4.5</v>
      </c>
      <c r="Z295" s="40">
        <v>6.5</v>
      </c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</row>
    <row r="296" spans="1:40" ht="18" customHeight="1" x14ac:dyDescent="0.3">
      <c r="A296" s="1">
        <v>2017</v>
      </c>
      <c r="C296" s="2" t="s">
        <v>5905</v>
      </c>
      <c r="D296" s="1" t="s">
        <v>9</v>
      </c>
      <c r="E296" s="3">
        <f>IFERROR(MIN(SEN_Bidders),0)</f>
        <v>8000</v>
      </c>
      <c r="F296" s="3">
        <f>IFERROR(MAX(SEN_Bidders),0)</f>
        <v>44000</v>
      </c>
      <c r="G296" s="3">
        <f>IFERROR(AVERAGE(SEN_Bidders),0)</f>
        <v>27333.333333333332</v>
      </c>
      <c r="H296" s="40" t="str">
        <f>tbl_SEN[[#This Row],[Item '#]]&amp;"     "&amp;tbl_SEN[[#This Row],[Description]]&amp;"     ("&amp;tbl_SEN[[#This Row],[Unit]]&amp;")"</f>
        <v xml:space="preserve">     CPM PROGRESS SCHEDULE     (LS)</v>
      </c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>
        <v>30000</v>
      </c>
      <c r="Y296" s="40">
        <v>44000</v>
      </c>
      <c r="Z296" s="40">
        <v>8000</v>
      </c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</row>
    <row r="297" spans="1:40" ht="18" customHeight="1" x14ac:dyDescent="0.3">
      <c r="A297" s="1">
        <v>2017</v>
      </c>
      <c r="C297" s="2" t="s">
        <v>5906</v>
      </c>
      <c r="D297" s="1" t="s">
        <v>14</v>
      </c>
      <c r="E297" s="3">
        <f>IFERROR(MIN(SEN_Bidders),0)</f>
        <v>250</v>
      </c>
      <c r="F297" s="3">
        <f>IFERROR(MAX(SEN_Bidders),0)</f>
        <v>375</v>
      </c>
      <c r="G297" s="3">
        <f>IFERROR(AVERAGE(SEN_Bidders),0)</f>
        <v>295</v>
      </c>
      <c r="H297" s="40" t="str">
        <f>tbl_SEN[[#This Row],[Item '#]]&amp;"     "&amp;tbl_SEN[[#This Row],[Description]]&amp;"     ("&amp;tbl_SEN[[#This Row],[Unit]]&amp;")"</f>
        <v xml:space="preserve">     ODOT ITEM 441, 2” ASPHALT CONCRETE SURFACE COARSE (REPAIR EXISTING PARK ROAD)     (CY)</v>
      </c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>
        <v>375</v>
      </c>
      <c r="Y297" s="40">
        <v>260</v>
      </c>
      <c r="Z297" s="40">
        <v>250</v>
      </c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</row>
    <row r="298" spans="1:40" ht="18" customHeight="1" x14ac:dyDescent="0.3">
      <c r="A298" s="1">
        <v>2017</v>
      </c>
      <c r="C298" s="2" t="s">
        <v>5907</v>
      </c>
      <c r="D298" s="1" t="s">
        <v>14</v>
      </c>
      <c r="E298" s="3">
        <f>IFERROR(MIN(SEN_Bidders),0)</f>
        <v>250</v>
      </c>
      <c r="F298" s="3">
        <f>IFERROR(MAX(SEN_Bidders),0)</f>
        <v>325</v>
      </c>
      <c r="G298" s="3">
        <f>IFERROR(AVERAGE(SEN_Bidders),0)</f>
        <v>278.33333333333331</v>
      </c>
      <c r="H298" s="40" t="str">
        <f>tbl_SEN[[#This Row],[Item '#]]&amp;"     "&amp;tbl_SEN[[#This Row],[Description]]&amp;"     ("&amp;tbl_SEN[[#This Row],[Unit]]&amp;")"</f>
        <v xml:space="preserve">     ODOT ITEM 441, 1.5” ASPHALT CONCRETE SURFACE COARSE (REPAIR EXISTING PARK ROAD)     (CY)</v>
      </c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>
        <v>325</v>
      </c>
      <c r="Y298" s="40">
        <v>260</v>
      </c>
      <c r="Z298" s="40">
        <v>250</v>
      </c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</row>
    <row r="299" spans="1:40" ht="18" customHeight="1" x14ac:dyDescent="0.3">
      <c r="A299" s="1">
        <v>2017</v>
      </c>
      <c r="C299" s="2" t="s">
        <v>5908</v>
      </c>
      <c r="D299" s="1" t="s">
        <v>14</v>
      </c>
      <c r="E299" s="3">
        <f>IFERROR(MIN(SEN_Bidders),0)</f>
        <v>210</v>
      </c>
      <c r="F299" s="3">
        <f>IFERROR(MAX(SEN_Bidders),0)</f>
        <v>260</v>
      </c>
      <c r="G299" s="3">
        <f>IFERROR(AVERAGE(SEN_Bidders),0)</f>
        <v>240</v>
      </c>
      <c r="H299" s="40" t="str">
        <f>tbl_SEN[[#This Row],[Item '#]]&amp;"     "&amp;tbl_SEN[[#This Row],[Description]]&amp;"     ("&amp;tbl_SEN[[#This Row],[Unit]]&amp;")"</f>
        <v xml:space="preserve">     ODOT ITEM 301, 4” ASPHALT CONCRETE BASE COARSE (REPAIR EXISTING PARK ROAD)     (CY)</v>
      </c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>
        <v>260</v>
      </c>
      <c r="Y299" s="40">
        <v>250</v>
      </c>
      <c r="Z299" s="40">
        <v>210</v>
      </c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</row>
    <row r="300" spans="1:40" ht="18" customHeight="1" x14ac:dyDescent="0.3">
      <c r="A300" s="1">
        <v>2017</v>
      </c>
      <c r="C300" s="2" t="s">
        <v>5909</v>
      </c>
      <c r="D300" s="1" t="s">
        <v>14</v>
      </c>
      <c r="E300" s="3">
        <f>IFERROR(MIN(SEN_Bidders),0)</f>
        <v>60</v>
      </c>
      <c r="F300" s="3">
        <f>IFERROR(MAX(SEN_Bidders),0)</f>
        <v>365</v>
      </c>
      <c r="G300" s="3">
        <f>IFERROR(AVERAGE(SEN_Bidders),0)</f>
        <v>168.33333333333334</v>
      </c>
      <c r="H300" s="40" t="str">
        <f>tbl_SEN[[#This Row],[Item '#]]&amp;"     "&amp;tbl_SEN[[#This Row],[Description]]&amp;"     ("&amp;tbl_SEN[[#This Row],[Unit]]&amp;")"</f>
        <v xml:space="preserve">     ODOT ITEM 304, 6” AGGREGATE BASE (REPAIR EXISTING PARK ROAD)     (CY)</v>
      </c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>
        <v>365</v>
      </c>
      <c r="Y300" s="40">
        <v>80</v>
      </c>
      <c r="Z300" s="40">
        <v>60</v>
      </c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</row>
    <row r="301" spans="1:40" ht="18" customHeight="1" x14ac:dyDescent="0.3">
      <c r="A301" s="1">
        <v>2017</v>
      </c>
      <c r="C301" s="2" t="s">
        <v>5910</v>
      </c>
      <c r="D301" s="1" t="s">
        <v>21</v>
      </c>
      <c r="E301" s="3">
        <f>IFERROR(MIN(SEN_Bidders),0)</f>
        <v>55</v>
      </c>
      <c r="F301" s="3">
        <f>IFERROR(MAX(SEN_Bidders),0)</f>
        <v>85</v>
      </c>
      <c r="G301" s="3">
        <f>IFERROR(AVERAGE(SEN_Bidders),0)</f>
        <v>66.666666666666671</v>
      </c>
      <c r="H301" s="40" t="str">
        <f>tbl_SEN[[#This Row],[Item '#]]&amp;"     "&amp;tbl_SEN[[#This Row],[Description]]&amp;"     ("&amp;tbl_SEN[[#This Row],[Unit]]&amp;")"</f>
        <v xml:space="preserve">     SUBGRADE REPAIR (REPAIR EXISTING PARK ROAD)     (SY)</v>
      </c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>
        <v>85</v>
      </c>
      <c r="Y301" s="40">
        <v>55</v>
      </c>
      <c r="Z301" s="40">
        <v>60</v>
      </c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</row>
    <row r="302" spans="1:40" ht="18" customHeight="1" x14ac:dyDescent="0.3">
      <c r="A302" s="1">
        <v>2017</v>
      </c>
      <c r="C302" s="2" t="s">
        <v>5911</v>
      </c>
      <c r="D302" s="1" t="s">
        <v>21</v>
      </c>
      <c r="E302" s="3">
        <f>IFERROR(MIN(SEN_Bidders),0)</f>
        <v>55</v>
      </c>
      <c r="F302" s="3">
        <f>IFERROR(MAX(SEN_Bidders),0)</f>
        <v>64</v>
      </c>
      <c r="G302" s="3">
        <f>IFERROR(AVERAGE(SEN_Bidders),0)</f>
        <v>59.333333333333336</v>
      </c>
      <c r="H302" s="40" t="str">
        <f>tbl_SEN[[#This Row],[Item '#]]&amp;"     "&amp;tbl_SEN[[#This Row],[Description]]&amp;"     ("&amp;tbl_SEN[[#This Row],[Unit]]&amp;")"</f>
        <v xml:space="preserve">     Concrete Pavement Campsites     (SY)</v>
      </c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>
        <v>64</v>
      </c>
      <c r="Y302" s="40">
        <v>55</v>
      </c>
      <c r="Z302" s="40">
        <v>59</v>
      </c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</row>
    <row r="303" spans="1:40" ht="18" customHeight="1" x14ac:dyDescent="0.3">
      <c r="A303" s="1">
        <v>2017</v>
      </c>
      <c r="C303" s="2" t="s">
        <v>13</v>
      </c>
      <c r="D303" s="1" t="s">
        <v>14</v>
      </c>
      <c r="E303" s="3">
        <f>IFERROR(MIN(SEN_Bidders),0)</f>
        <v>2.75</v>
      </c>
      <c r="F303" s="3">
        <f>IFERROR(MAX(SEN_Bidders),0)</f>
        <v>60</v>
      </c>
      <c r="G303" s="3">
        <f>IFERROR(AVERAGE(SEN_Bidders),0)</f>
        <v>23.916666666666668</v>
      </c>
      <c r="H303" s="40" t="str">
        <f>tbl_SEN[[#This Row],[Item '#]]&amp;"     "&amp;tbl_SEN[[#This Row],[Description]]&amp;"     ("&amp;tbl_SEN[[#This Row],[Unit]]&amp;")"</f>
        <v xml:space="preserve">     Embankment     (CY)</v>
      </c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>
        <v>2.75</v>
      </c>
      <c r="Y303" s="40">
        <v>9</v>
      </c>
      <c r="Z303" s="40">
        <v>60</v>
      </c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</row>
    <row r="304" spans="1:40" ht="18" customHeight="1" x14ac:dyDescent="0.3">
      <c r="A304" s="1">
        <v>2017</v>
      </c>
      <c r="C304" s="2" t="s">
        <v>5912</v>
      </c>
      <c r="D304" s="1" t="s">
        <v>48</v>
      </c>
      <c r="E304" s="3">
        <f>IFERROR(MIN(SEN_Bidders),0)</f>
        <v>7</v>
      </c>
      <c r="F304" s="3">
        <f>IFERROR(MAX(SEN_Bidders),0)</f>
        <v>9</v>
      </c>
      <c r="G304" s="3">
        <f>IFERROR(AVERAGE(SEN_Bidders),0)</f>
        <v>8</v>
      </c>
      <c r="H304" s="40" t="str">
        <f>tbl_SEN[[#This Row],[Item '#]]&amp;"     "&amp;tbl_SEN[[#This Row],[Description]]&amp;"     ("&amp;tbl_SEN[[#This Row],[Unit]]&amp;")"</f>
        <v xml:space="preserve">     Concrete Pavement Walkways     (SF)</v>
      </c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>
        <v>8</v>
      </c>
      <c r="Y304" s="40">
        <v>9</v>
      </c>
      <c r="Z304" s="40">
        <v>7</v>
      </c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</row>
    <row r="305" spans="1:40" ht="18" customHeight="1" x14ac:dyDescent="0.3">
      <c r="A305" s="1">
        <v>2017</v>
      </c>
      <c r="C305" s="2" t="s">
        <v>5913</v>
      </c>
      <c r="D305" s="1" t="s">
        <v>5868</v>
      </c>
      <c r="E305" s="3">
        <f>IFERROR(MIN(SEN_Bidders),0)</f>
        <v>225000</v>
      </c>
      <c r="F305" s="3">
        <f>IFERROR(MAX(SEN_Bidders),0)</f>
        <v>305000</v>
      </c>
      <c r="G305" s="3">
        <f>IFERROR(AVERAGE(SEN_Bidders),0)</f>
        <v>259666.66666666666</v>
      </c>
      <c r="H305" s="40" t="str">
        <f>tbl_SEN[[#This Row],[Item '#]]&amp;"     "&amp;tbl_SEN[[#This Row],[Description]]&amp;"     ("&amp;tbl_SEN[[#This Row],[Unit]]&amp;")"</f>
        <v xml:space="preserve">     Floating Docks and Gangways     (Lump)</v>
      </c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>
        <v>305000</v>
      </c>
      <c r="Y305" s="40">
        <v>225000</v>
      </c>
      <c r="Z305" s="40">
        <v>249000</v>
      </c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</row>
    <row r="306" spans="1:40" ht="18" customHeight="1" x14ac:dyDescent="0.3">
      <c r="A306" s="1">
        <v>2017</v>
      </c>
      <c r="C306" s="2" t="s">
        <v>5914</v>
      </c>
      <c r="D306" s="1" t="s">
        <v>5212</v>
      </c>
      <c r="E306" s="3">
        <f>IFERROR(MIN(SEN_Bidders),0)</f>
        <v>163000</v>
      </c>
      <c r="F306" s="3">
        <f>IFERROR(MAX(SEN_Bidders),0)</f>
        <v>189000</v>
      </c>
      <c r="G306" s="3">
        <f>IFERROR(AVERAGE(SEN_Bidders),0)</f>
        <v>178333.33333333334</v>
      </c>
      <c r="H306" s="40" t="str">
        <f>tbl_SEN[[#This Row],[Item '#]]&amp;"     "&amp;tbl_SEN[[#This Row],[Description]]&amp;"     ("&amp;tbl_SEN[[#This Row],[Unit]]&amp;")"</f>
        <v xml:space="preserve">     Crib Pier     (Each)</v>
      </c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>
        <v>163000</v>
      </c>
      <c r="Y306" s="40">
        <v>183000</v>
      </c>
      <c r="Z306" s="40">
        <v>189000</v>
      </c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</row>
    <row r="307" spans="1:40" ht="18" customHeight="1" x14ac:dyDescent="0.3">
      <c r="A307" s="1">
        <v>2017</v>
      </c>
      <c r="C307" s="2" t="s">
        <v>5915</v>
      </c>
      <c r="D307" s="1" t="s">
        <v>14</v>
      </c>
      <c r="E307" s="3">
        <f>IFERROR(MIN(SEN_Bidders),0)</f>
        <v>60</v>
      </c>
      <c r="F307" s="3">
        <f>IFERROR(MAX(SEN_Bidders),0)</f>
        <v>80</v>
      </c>
      <c r="G307" s="3">
        <f>IFERROR(AVERAGE(SEN_Bidders),0)</f>
        <v>69.333333333333329</v>
      </c>
      <c r="H307" s="40" t="str">
        <f>tbl_SEN[[#This Row],[Item '#]]&amp;"     "&amp;tbl_SEN[[#This Row],[Description]]&amp;"     ("&amp;tbl_SEN[[#This Row],[Unit]]&amp;")"</f>
        <v xml:space="preserve">     6" ODOT Item 304 Crushed limestone base- Temp. Bypass Road     (CY)</v>
      </c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>
        <v>68</v>
      </c>
      <c r="Y307" s="40">
        <v>80</v>
      </c>
      <c r="Z307" s="40">
        <v>60</v>
      </c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</row>
    <row r="308" spans="1:40" ht="18" customHeight="1" x14ac:dyDescent="0.3">
      <c r="A308" s="1">
        <v>2017</v>
      </c>
      <c r="C308" s="2" t="s">
        <v>5916</v>
      </c>
      <c r="D308" s="1" t="s">
        <v>14</v>
      </c>
      <c r="E308" s="3">
        <f>IFERROR(MIN(SEN_Bidders),0)</f>
        <v>60</v>
      </c>
      <c r="F308" s="3">
        <f>IFERROR(MAX(SEN_Bidders),0)</f>
        <v>110</v>
      </c>
      <c r="G308" s="3">
        <f>IFERROR(AVERAGE(SEN_Bidders),0)</f>
        <v>83.333333333333329</v>
      </c>
      <c r="H308" s="40" t="str">
        <f>tbl_SEN[[#This Row],[Item '#]]&amp;"     "&amp;tbl_SEN[[#This Row],[Description]]&amp;"     ("&amp;tbl_SEN[[#This Row],[Unit]]&amp;")"</f>
        <v xml:space="preserve">     6" ODOT Item 304 Crushed limestone base- Campsite     (CY)</v>
      </c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>
        <v>80</v>
      </c>
      <c r="Y308" s="40">
        <v>110</v>
      </c>
      <c r="Z308" s="40">
        <v>60</v>
      </c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</row>
    <row r="309" spans="1:40" ht="18" customHeight="1" x14ac:dyDescent="0.3">
      <c r="A309" s="1">
        <v>2017</v>
      </c>
      <c r="C309" s="2" t="s">
        <v>5917</v>
      </c>
      <c r="D309" s="1" t="s">
        <v>14</v>
      </c>
      <c r="E309" s="3">
        <f>IFERROR(MIN(SEN_Bidders),0)</f>
        <v>60</v>
      </c>
      <c r="F309" s="3">
        <f>IFERROR(MAX(SEN_Bidders),0)</f>
        <v>90</v>
      </c>
      <c r="G309" s="3">
        <f>IFERROR(AVERAGE(SEN_Bidders),0)</f>
        <v>72.666666666666671</v>
      </c>
      <c r="H309" s="40" t="str">
        <f>tbl_SEN[[#This Row],[Item '#]]&amp;"     "&amp;tbl_SEN[[#This Row],[Description]]&amp;"     ("&amp;tbl_SEN[[#This Row],[Unit]]&amp;")"</f>
        <v xml:space="preserve">     6" ODOT Item 304 Crushed limestone base- Roads     (CY)</v>
      </c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>
        <v>68</v>
      </c>
      <c r="Y309" s="40">
        <v>90</v>
      </c>
      <c r="Z309" s="40">
        <v>60</v>
      </c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</row>
    <row r="310" spans="1:40" ht="18" customHeight="1" x14ac:dyDescent="0.3">
      <c r="A310" s="1">
        <v>2017</v>
      </c>
      <c r="C310" s="2" t="s">
        <v>2582</v>
      </c>
      <c r="D310" s="1" t="s">
        <v>9</v>
      </c>
      <c r="E310" s="3">
        <f>IFERROR(MIN(SEN_Bidders),0)</f>
        <v>3000</v>
      </c>
      <c r="F310" s="3">
        <f>IFERROR(MAX(SEN_Bidders),0)</f>
        <v>4100</v>
      </c>
      <c r="G310" s="3">
        <f>IFERROR(AVERAGE(SEN_Bidders),0)</f>
        <v>3350</v>
      </c>
      <c r="H310" s="40" t="str">
        <f>tbl_SEN[[#This Row],[Item '#]]&amp;"     "&amp;tbl_SEN[[#This Row],[Description]]&amp;"     ("&amp;tbl_SEN[[#This Row],[Unit]]&amp;")"</f>
        <v xml:space="preserve">     Mobilization, As Per Plan     (LS)</v>
      </c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>
        <v>3000</v>
      </c>
      <c r="T310" s="40">
        <v>3300</v>
      </c>
      <c r="U310" s="40"/>
      <c r="V310" s="40">
        <v>3000</v>
      </c>
      <c r="W310" s="40">
        <v>4100</v>
      </c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</row>
    <row r="311" spans="1:40" ht="18" customHeight="1" x14ac:dyDescent="0.3">
      <c r="A311" s="1">
        <v>2017</v>
      </c>
      <c r="C311" s="2" t="s">
        <v>6413</v>
      </c>
      <c r="D311" s="1" t="s">
        <v>12</v>
      </c>
      <c r="E311" s="3">
        <f>IFERROR(MIN(SEN_Bidders),0)</f>
        <v>80</v>
      </c>
      <c r="F311" s="3">
        <f>IFERROR(MAX(SEN_Bidders),0)</f>
        <v>182.60869565217391</v>
      </c>
      <c r="G311" s="3">
        <f>IFERROR(AVERAGE(SEN_Bidders),0)</f>
        <v>127.82608695652172</v>
      </c>
      <c r="H311" s="40" t="str">
        <f>tbl_SEN[[#This Row],[Item '#]]&amp;"     "&amp;tbl_SEN[[#This Row],[Description]]&amp;"     ("&amp;tbl_SEN[[#This Row],[Unit]]&amp;")"</f>
        <v xml:space="preserve">     1 ½-inch Landside Piping within 4-inch Pipe Chase, with Manual Shutoff Valve, Anti-Siphon Valve and Line Leak Detection, As Per Plan     (LF)</v>
      </c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>
        <v>120</v>
      </c>
      <c r="T311" s="40">
        <v>136.52173913043478</v>
      </c>
      <c r="U311" s="40">
        <v>80</v>
      </c>
      <c r="V311" s="40">
        <v>120</v>
      </c>
      <c r="W311" s="40">
        <v>182.60869565217391</v>
      </c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</row>
    <row r="312" spans="1:40" ht="18" customHeight="1" x14ac:dyDescent="0.3">
      <c r="A312" s="1">
        <v>2017</v>
      </c>
      <c r="C312" s="2" t="s">
        <v>6414</v>
      </c>
      <c r="D312" s="1" t="s">
        <v>12</v>
      </c>
      <c r="E312" s="3">
        <f>IFERROR(MIN(SEN_Bidders),0)</f>
        <v>80</v>
      </c>
      <c r="F312" s="3">
        <f>IFERROR(MAX(SEN_Bidders),0)</f>
        <v>486.55</v>
      </c>
      <c r="G312" s="3">
        <f>IFERROR(AVERAGE(SEN_Bidders),0)</f>
        <v>277.62</v>
      </c>
      <c r="H312" s="40" t="str">
        <f>tbl_SEN[[#This Row],[Item '#]]&amp;"     "&amp;tbl_SEN[[#This Row],[Description]]&amp;"     ("&amp;tbl_SEN[[#This Row],[Unit]]&amp;")"</f>
        <v xml:space="preserve">     1 ½-inch Piping with Dry Disconnect Coupling, Onshore Transition Sump to Dockside Transition Sump,  As Per Plan     (LF)</v>
      </c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>
        <v>200</v>
      </c>
      <c r="T312" s="40">
        <v>421.55</v>
      </c>
      <c r="U312" s="40">
        <v>80</v>
      </c>
      <c r="V312" s="40">
        <v>200</v>
      </c>
      <c r="W312" s="40">
        <v>486.55</v>
      </c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</row>
    <row r="313" spans="1:40" ht="18" customHeight="1" x14ac:dyDescent="0.3">
      <c r="A313" s="1">
        <v>2017</v>
      </c>
      <c r="C313" s="2" t="s">
        <v>6415</v>
      </c>
      <c r="D313" s="1" t="s">
        <v>12</v>
      </c>
      <c r="E313" s="3">
        <f>IFERROR(MIN(SEN_Bidders),0)</f>
        <v>80</v>
      </c>
      <c r="F313" s="3">
        <f>IFERROR(MAX(SEN_Bidders),0)</f>
        <v>200</v>
      </c>
      <c r="G313" s="3">
        <f>IFERROR(AVERAGE(SEN_Bidders),0)</f>
        <v>135.34</v>
      </c>
      <c r="H313" s="40" t="str">
        <f>tbl_SEN[[#This Row],[Item '#]]&amp;"     "&amp;tbl_SEN[[#This Row],[Description]]&amp;"     ("&amp;tbl_SEN[[#This Row],[Unit]]&amp;")"</f>
        <v xml:space="preserve">     1 ½-inch Above-Ground, Dockside Transition Sump to Dispenser Sump,  Dockside Piping, As Per Plan     (LF)</v>
      </c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>
        <v>200</v>
      </c>
      <c r="T313" s="40">
        <v>85.1</v>
      </c>
      <c r="U313" s="40">
        <v>80</v>
      </c>
      <c r="V313" s="40">
        <v>200</v>
      </c>
      <c r="W313" s="40">
        <v>111.6</v>
      </c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</row>
    <row r="314" spans="1:40" ht="18" customHeight="1" x14ac:dyDescent="0.3">
      <c r="A314" s="1">
        <v>2017</v>
      </c>
      <c r="C314" s="2" t="s">
        <v>6416</v>
      </c>
      <c r="D314" s="1" t="s">
        <v>9</v>
      </c>
      <c r="E314" s="3">
        <f>IFERROR(MIN(SEN_Bidders),0)</f>
        <v>2500</v>
      </c>
      <c r="F314" s="3">
        <f>IFERROR(MAX(SEN_Bidders),0)</f>
        <v>8720</v>
      </c>
      <c r="G314" s="3">
        <f>IFERROR(AVERAGE(SEN_Bidders),0)</f>
        <v>6202</v>
      </c>
      <c r="H314" s="40" t="str">
        <f>tbl_SEN[[#This Row],[Item '#]]&amp;"     "&amp;tbl_SEN[[#This Row],[Description]]&amp;"     ("&amp;tbl_SEN[[#This Row],[Unit]]&amp;")"</f>
        <v xml:space="preserve">     2000 Gallon AST to be Removed, As Per Plan     (LS)</v>
      </c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>
        <v>6185</v>
      </c>
      <c r="T314" s="40">
        <v>7420</v>
      </c>
      <c r="U314" s="40">
        <v>2500</v>
      </c>
      <c r="V314" s="40">
        <v>6185</v>
      </c>
      <c r="W314" s="40">
        <v>8720</v>
      </c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</row>
    <row r="315" spans="1:40" ht="18" customHeight="1" x14ac:dyDescent="0.3">
      <c r="A315" s="1">
        <v>2017</v>
      </c>
      <c r="C315" s="2" t="s">
        <v>6417</v>
      </c>
      <c r="D315" s="1" t="s">
        <v>9</v>
      </c>
      <c r="E315" s="3">
        <f>IFERROR(MIN(SEN_Bidders),0)</f>
        <v>4000</v>
      </c>
      <c r="F315" s="3">
        <f>IFERROR(MAX(SEN_Bidders),0)</f>
        <v>14000</v>
      </c>
      <c r="G315" s="3">
        <f>IFERROR(AVERAGE(SEN_Bidders),0)</f>
        <v>7308</v>
      </c>
      <c r="H315" s="40" t="str">
        <f>tbl_SEN[[#This Row],[Item '#]]&amp;"     "&amp;tbl_SEN[[#This Row],[Description]]&amp;"     ("&amp;tbl_SEN[[#This Row],[Unit]]&amp;")"</f>
        <v xml:space="preserve">     Modifications to Existing 6000 Gallon AST, Including STP Removal, New Suction Piping, Anti-Siphon Valve, Spill Containment, Fill Cap, Overfill Protection, Thermal Pressure Relief Valve, and Above-Ground Piping to New Tank Slab Transition Sump, As Per Plan     (LS)</v>
      </c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>
        <v>4000</v>
      </c>
      <c r="T315" s="40">
        <v>6900</v>
      </c>
      <c r="U315" s="40">
        <v>14000</v>
      </c>
      <c r="V315" s="40">
        <v>5000</v>
      </c>
      <c r="W315" s="40">
        <v>6640</v>
      </c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</row>
    <row r="316" spans="1:40" ht="18" customHeight="1" x14ac:dyDescent="0.3">
      <c r="A316" s="1">
        <v>2017</v>
      </c>
      <c r="C316" s="2" t="s">
        <v>6418</v>
      </c>
      <c r="D316" s="1" t="s">
        <v>9</v>
      </c>
      <c r="E316" s="3">
        <f>IFERROR(MIN(SEN_Bidders),0)</f>
        <v>1700</v>
      </c>
      <c r="F316" s="3">
        <f>IFERROR(MAX(SEN_Bidders),0)</f>
        <v>5520</v>
      </c>
      <c r="G316" s="3">
        <f>IFERROR(AVERAGE(SEN_Bidders),0)</f>
        <v>3464</v>
      </c>
      <c r="H316" s="40" t="str">
        <f>tbl_SEN[[#This Row],[Item '#]]&amp;"     "&amp;tbl_SEN[[#This Row],[Description]]&amp;"     ("&amp;tbl_SEN[[#This Row],[Unit]]&amp;")"</f>
        <v xml:space="preserve">     Onshore Transition Sump, to be Removed and Replaced, As Per Plan     (LS)</v>
      </c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>
        <v>3000</v>
      </c>
      <c r="T316" s="40">
        <v>1700</v>
      </c>
      <c r="U316" s="40">
        <v>3100</v>
      </c>
      <c r="V316" s="40">
        <v>4000</v>
      </c>
      <c r="W316" s="40">
        <v>5520</v>
      </c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</row>
    <row r="317" spans="1:40" ht="18" customHeight="1" x14ac:dyDescent="0.3">
      <c r="A317" s="1">
        <v>2017</v>
      </c>
      <c r="C317" s="2" t="s">
        <v>6419</v>
      </c>
      <c r="D317" s="1" t="s">
        <v>9</v>
      </c>
      <c r="E317" s="3">
        <f>IFERROR(MIN(SEN_Bidders),0)</f>
        <v>2000</v>
      </c>
      <c r="F317" s="3">
        <f>IFERROR(MAX(SEN_Bidders),0)</f>
        <v>4000</v>
      </c>
      <c r="G317" s="3">
        <f>IFERROR(AVERAGE(SEN_Bidders),0)</f>
        <v>2800</v>
      </c>
      <c r="H317" s="40" t="str">
        <f>tbl_SEN[[#This Row],[Item '#]]&amp;"     "&amp;tbl_SEN[[#This Row],[Description]]&amp;"     ("&amp;tbl_SEN[[#This Row],[Unit]]&amp;")"</f>
        <v xml:space="preserve">     Dockside Transition Sump, to be Removed and Replaced, As Per Plan     (LS)</v>
      </c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>
        <v>3000</v>
      </c>
      <c r="T317" s="40">
        <v>2000</v>
      </c>
      <c r="U317" s="40">
        <v>2800</v>
      </c>
      <c r="V317" s="40">
        <v>4000</v>
      </c>
      <c r="W317" s="40">
        <v>2200</v>
      </c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</row>
    <row r="318" spans="1:40" ht="18" customHeight="1" x14ac:dyDescent="0.3">
      <c r="A318" s="1">
        <v>2017</v>
      </c>
      <c r="C318" s="2" t="s">
        <v>6420</v>
      </c>
      <c r="D318" s="1" t="s">
        <v>9</v>
      </c>
      <c r="E318" s="3">
        <f>IFERROR(MIN(SEN_Bidders),0)</f>
        <v>1500</v>
      </c>
      <c r="F318" s="3">
        <f>IFERROR(MAX(SEN_Bidders),0)</f>
        <v>3000</v>
      </c>
      <c r="G318" s="3">
        <f>IFERROR(AVERAGE(SEN_Bidders),0)</f>
        <v>2620</v>
      </c>
      <c r="H318" s="40" t="str">
        <f>tbl_SEN[[#This Row],[Item '#]]&amp;"     "&amp;tbl_SEN[[#This Row],[Description]]&amp;"     ("&amp;tbl_SEN[[#This Row],[Unit]]&amp;")"</f>
        <v xml:space="preserve">     Dispenser Sump, As Per Plan     (LS)</v>
      </c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>
        <v>3000</v>
      </c>
      <c r="T318" s="40">
        <v>1500</v>
      </c>
      <c r="U318" s="40">
        <v>2800</v>
      </c>
      <c r="V318" s="40">
        <v>3000</v>
      </c>
      <c r="W318" s="40">
        <v>2800</v>
      </c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</row>
    <row r="319" spans="1:40" ht="18" customHeight="1" x14ac:dyDescent="0.3">
      <c r="A319" s="1">
        <v>2017</v>
      </c>
      <c r="C319" s="2" t="s">
        <v>6421</v>
      </c>
      <c r="D319" s="1" t="s">
        <v>9</v>
      </c>
      <c r="E319" s="3">
        <f>IFERROR(MIN(SEN_Bidders),0)</f>
        <v>2300</v>
      </c>
      <c r="F319" s="3">
        <f>IFERROR(MAX(SEN_Bidders),0)</f>
        <v>13000</v>
      </c>
      <c r="G319" s="3">
        <f>IFERROR(AVERAGE(SEN_Bidders),0)</f>
        <v>8388</v>
      </c>
      <c r="H319" s="40" t="str">
        <f>tbl_SEN[[#This Row],[Item '#]]&amp;"     "&amp;tbl_SEN[[#This Row],[Description]]&amp;"     ("&amp;tbl_SEN[[#This Row],[Unit]]&amp;")"</f>
        <v xml:space="preserve">     Dual Nozzle, Suction-Pump Dispenser with 25-30 Ft Hose and Retractable Reel Each Nozzle, As Per Plan     (LS)</v>
      </c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>
        <v>10000</v>
      </c>
      <c r="T319" s="40">
        <v>2300</v>
      </c>
      <c r="U319" s="40">
        <v>8200</v>
      </c>
      <c r="V319" s="40">
        <v>13000</v>
      </c>
      <c r="W319" s="40">
        <v>8440</v>
      </c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</row>
    <row r="320" spans="1:40" ht="18" customHeight="1" x14ac:dyDescent="0.3">
      <c r="A320" s="1">
        <v>2017</v>
      </c>
      <c r="C320" s="2" t="s">
        <v>6422</v>
      </c>
      <c r="D320" s="1" t="s">
        <v>9</v>
      </c>
      <c r="E320" s="3">
        <f>IFERROR(MIN(SEN_Bidders),0)</f>
        <v>2900</v>
      </c>
      <c r="F320" s="3">
        <f>IFERROR(MAX(SEN_Bidders),0)</f>
        <v>14000</v>
      </c>
      <c r="G320" s="3">
        <f>IFERROR(AVERAGE(SEN_Bidders),0)</f>
        <v>8760</v>
      </c>
      <c r="H320" s="40" t="str">
        <f>tbl_SEN[[#This Row],[Item '#]]&amp;"     "&amp;tbl_SEN[[#This Row],[Description]]&amp;"     ("&amp;tbl_SEN[[#This Row],[Unit]]&amp;")"</f>
        <v xml:space="preserve">     Installation and Programming of Veeder-Root Controller     (LS)</v>
      </c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>
        <v>10000</v>
      </c>
      <c r="T320" s="40">
        <v>2900</v>
      </c>
      <c r="U320" s="40">
        <v>8700</v>
      </c>
      <c r="V320" s="40">
        <v>14000</v>
      </c>
      <c r="W320" s="40">
        <v>8200</v>
      </c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</row>
    <row r="321" spans="1:40" ht="18" customHeight="1" x14ac:dyDescent="0.3">
      <c r="A321" s="1">
        <v>2017</v>
      </c>
      <c r="C321" s="2" t="s">
        <v>6423</v>
      </c>
      <c r="D321" s="1" t="s">
        <v>59</v>
      </c>
      <c r="E321" s="3">
        <f>IFERROR(MIN(SEN_Bidders),0)</f>
        <v>400</v>
      </c>
      <c r="F321" s="3">
        <f>IFERROR(MAX(SEN_Bidders),0)</f>
        <v>2500</v>
      </c>
      <c r="G321" s="3">
        <f>IFERROR(AVERAGE(SEN_Bidders),0)</f>
        <v>1220</v>
      </c>
      <c r="H321" s="40" t="str">
        <f>tbl_SEN[[#This Row],[Item '#]]&amp;"     "&amp;tbl_SEN[[#This Row],[Description]]&amp;"     ("&amp;tbl_SEN[[#This Row],[Unit]]&amp;")"</f>
        <v xml:space="preserve">     Installation and Connections of AST Interstitial Sensor     (EA)</v>
      </c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>
        <v>1000</v>
      </c>
      <c r="T321" s="40">
        <v>1200</v>
      </c>
      <c r="U321" s="40">
        <v>400</v>
      </c>
      <c r="V321" s="40">
        <v>1000</v>
      </c>
      <c r="W321" s="40">
        <v>2500</v>
      </c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</row>
    <row r="322" spans="1:40" ht="18" customHeight="1" x14ac:dyDescent="0.3">
      <c r="A322" s="1">
        <v>2017</v>
      </c>
      <c r="C322" s="2" t="s">
        <v>6424</v>
      </c>
      <c r="D322" s="1" t="s">
        <v>59</v>
      </c>
      <c r="E322" s="3">
        <f>IFERROR(MIN(SEN_Bidders),0)</f>
        <v>400</v>
      </c>
      <c r="F322" s="3">
        <f>IFERROR(MAX(SEN_Bidders),0)</f>
        <v>4300</v>
      </c>
      <c r="G322" s="3">
        <f>IFERROR(AVERAGE(SEN_Bidders),0)</f>
        <v>1570</v>
      </c>
      <c r="H322" s="40" t="str">
        <f>tbl_SEN[[#This Row],[Item '#]]&amp;"     "&amp;tbl_SEN[[#This Row],[Description]]&amp;"     ("&amp;tbl_SEN[[#This Row],[Unit]]&amp;")"</f>
        <v xml:space="preserve">     Installation and Connections of AST Level Sensor     (EA)</v>
      </c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>
        <v>1000</v>
      </c>
      <c r="T322" s="40">
        <v>1150</v>
      </c>
      <c r="U322" s="40">
        <v>400</v>
      </c>
      <c r="V322" s="40">
        <v>1000</v>
      </c>
      <c r="W322" s="40">
        <v>4300</v>
      </c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</row>
    <row r="323" spans="1:40" ht="18" customHeight="1" x14ac:dyDescent="0.3">
      <c r="A323" s="1">
        <v>2017</v>
      </c>
      <c r="C323" s="2" t="s">
        <v>6425</v>
      </c>
      <c r="D323" s="1" t="s">
        <v>59</v>
      </c>
      <c r="E323" s="3">
        <f>IFERROR(MIN(SEN_Bidders),0)</f>
        <v>400</v>
      </c>
      <c r="F323" s="3">
        <f>IFERROR(MAX(SEN_Bidders),0)</f>
        <v>1500</v>
      </c>
      <c r="G323" s="3">
        <f>IFERROR(AVERAGE(SEN_Bidders),0)</f>
        <v>1040</v>
      </c>
      <c r="H323" s="40" t="str">
        <f>tbl_SEN[[#This Row],[Item '#]]&amp;"     "&amp;tbl_SEN[[#This Row],[Description]]&amp;"     ("&amp;tbl_SEN[[#This Row],[Unit]]&amp;")"</f>
        <v xml:space="preserve">     Installation and Connections of AST Spill Containment Sensor     (EA)</v>
      </c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>
        <v>1000</v>
      </c>
      <c r="T323" s="40">
        <v>1300</v>
      </c>
      <c r="U323" s="40">
        <v>400</v>
      </c>
      <c r="V323" s="40">
        <v>1000</v>
      </c>
      <c r="W323" s="40">
        <v>1500</v>
      </c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</row>
    <row r="324" spans="1:40" ht="18" customHeight="1" x14ac:dyDescent="0.3">
      <c r="A324" s="1">
        <v>2017</v>
      </c>
      <c r="C324" s="2" t="s">
        <v>6426</v>
      </c>
      <c r="D324" s="1" t="s">
        <v>59</v>
      </c>
      <c r="E324" s="3">
        <f>IFERROR(MIN(SEN_Bidders),0)</f>
        <v>600</v>
      </c>
      <c r="F324" s="3">
        <f>IFERROR(MAX(SEN_Bidders),0)</f>
        <v>2800</v>
      </c>
      <c r="G324" s="3">
        <f>IFERROR(AVERAGE(SEN_Bidders),0)</f>
        <v>1560</v>
      </c>
      <c r="H324" s="40" t="str">
        <f>tbl_SEN[[#This Row],[Item '#]]&amp;"     "&amp;tbl_SEN[[#This Row],[Description]]&amp;"     ("&amp;tbl_SEN[[#This Row],[Unit]]&amp;")"</f>
        <v xml:space="preserve">     Installation and Connections of Anti-Siphon Valve     (EA)</v>
      </c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>
        <v>1500</v>
      </c>
      <c r="T324" s="40">
        <v>1400</v>
      </c>
      <c r="U324" s="40">
        <v>600</v>
      </c>
      <c r="V324" s="40">
        <v>1500</v>
      </c>
      <c r="W324" s="40">
        <v>2800</v>
      </c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</row>
    <row r="325" spans="1:40" ht="18" customHeight="1" x14ac:dyDescent="0.3">
      <c r="A325" s="1">
        <v>2017</v>
      </c>
      <c r="C325" s="2" t="s">
        <v>6427</v>
      </c>
      <c r="D325" s="1" t="s">
        <v>59</v>
      </c>
      <c r="E325" s="3">
        <f>IFERROR(MIN(SEN_Bidders),0)</f>
        <v>600</v>
      </c>
      <c r="F325" s="3">
        <f>IFERROR(MAX(SEN_Bidders),0)</f>
        <v>11700</v>
      </c>
      <c r="G325" s="3">
        <f>IFERROR(AVERAGE(SEN_Bidders),0)</f>
        <v>3900</v>
      </c>
      <c r="H325" s="40" t="str">
        <f>tbl_SEN[[#This Row],[Item '#]]&amp;"     "&amp;tbl_SEN[[#This Row],[Description]]&amp;"     ("&amp;tbl_SEN[[#This Row],[Unit]]&amp;")"</f>
        <v xml:space="preserve">     Installation and Connections of On-Shore Transition Sump Leak Detector     (EA)</v>
      </c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>
        <v>1000</v>
      </c>
      <c r="T325" s="40">
        <v>11700</v>
      </c>
      <c r="U325" s="40">
        <v>600</v>
      </c>
      <c r="V325" s="40">
        <v>1000</v>
      </c>
      <c r="W325" s="40">
        <v>5200</v>
      </c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</row>
    <row r="326" spans="1:40" ht="18" customHeight="1" x14ac:dyDescent="0.3">
      <c r="A326" s="1">
        <v>2017</v>
      </c>
      <c r="C326" s="2" t="s">
        <v>6428</v>
      </c>
      <c r="D326" s="1" t="s">
        <v>59</v>
      </c>
      <c r="E326" s="3">
        <f>IFERROR(MIN(SEN_Bidders),0)</f>
        <v>600</v>
      </c>
      <c r="F326" s="3">
        <f>IFERROR(MAX(SEN_Bidders),0)</f>
        <v>4700</v>
      </c>
      <c r="G326" s="3">
        <f>IFERROR(AVERAGE(SEN_Bidders),0)</f>
        <v>1960</v>
      </c>
      <c r="H326" s="40" t="str">
        <f>tbl_SEN[[#This Row],[Item '#]]&amp;"     "&amp;tbl_SEN[[#This Row],[Description]]&amp;"     ("&amp;tbl_SEN[[#This Row],[Unit]]&amp;")"</f>
        <v xml:space="preserve">     Installation and Connections of On-Shore Transition Sump Solenoid Valve     (EA)</v>
      </c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>
        <v>1500</v>
      </c>
      <c r="T326" s="40">
        <v>4700</v>
      </c>
      <c r="U326" s="40">
        <v>600</v>
      </c>
      <c r="V326" s="40">
        <v>1500</v>
      </c>
      <c r="W326" s="40">
        <v>1500</v>
      </c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</row>
    <row r="327" spans="1:40" ht="18" customHeight="1" x14ac:dyDescent="0.3">
      <c r="A327" s="1">
        <v>2017</v>
      </c>
      <c r="C327" s="2" t="s">
        <v>6429</v>
      </c>
      <c r="D327" s="1" t="s">
        <v>59</v>
      </c>
      <c r="E327" s="3">
        <f>IFERROR(MIN(SEN_Bidders),0)</f>
        <v>400</v>
      </c>
      <c r="F327" s="3">
        <f>IFERROR(MAX(SEN_Bidders),0)</f>
        <v>4200</v>
      </c>
      <c r="G327" s="3">
        <f>IFERROR(AVERAGE(SEN_Bidders),0)</f>
        <v>1710</v>
      </c>
      <c r="H327" s="40" t="str">
        <f>tbl_SEN[[#This Row],[Item '#]]&amp;"     "&amp;tbl_SEN[[#This Row],[Description]]&amp;"     ("&amp;tbl_SEN[[#This Row],[Unit]]&amp;")"</f>
        <v xml:space="preserve">     Installation and Connections of Dock Transition Sump Leak Detector     (EA)</v>
      </c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>
        <v>1000</v>
      </c>
      <c r="T327" s="40">
        <v>4200</v>
      </c>
      <c r="U327" s="40">
        <v>400</v>
      </c>
      <c r="V327" s="40">
        <v>1000</v>
      </c>
      <c r="W327" s="40">
        <v>1950</v>
      </c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</row>
    <row r="328" spans="1:40" ht="18" customHeight="1" x14ac:dyDescent="0.3">
      <c r="A328" s="1">
        <v>2017</v>
      </c>
      <c r="C328" s="2" t="s">
        <v>6430</v>
      </c>
      <c r="D328" s="1" t="s">
        <v>59</v>
      </c>
      <c r="E328" s="3">
        <f>IFERROR(MIN(SEN_Bidders),0)</f>
        <v>400</v>
      </c>
      <c r="F328" s="3">
        <f>IFERROR(MAX(SEN_Bidders),0)</f>
        <v>5200</v>
      </c>
      <c r="G328" s="3">
        <f>IFERROR(AVERAGE(SEN_Bidders),0)</f>
        <v>1940</v>
      </c>
      <c r="H328" s="40" t="str">
        <f>tbl_SEN[[#This Row],[Item '#]]&amp;"     "&amp;tbl_SEN[[#This Row],[Description]]&amp;"     ("&amp;tbl_SEN[[#This Row],[Unit]]&amp;")"</f>
        <v xml:space="preserve">     Installation and Connections of Dispenser Sump Leak Detector     (EA)</v>
      </c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>
        <v>1000</v>
      </c>
      <c r="T328" s="40">
        <v>5200</v>
      </c>
      <c r="U328" s="40">
        <v>400</v>
      </c>
      <c r="V328" s="40">
        <v>1000</v>
      </c>
      <c r="W328" s="40">
        <v>2100</v>
      </c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</row>
    <row r="329" spans="1:40" ht="18" customHeight="1" x14ac:dyDescent="0.3">
      <c r="A329" s="1">
        <v>2017</v>
      </c>
      <c r="C329" s="2" t="s">
        <v>6431</v>
      </c>
      <c r="D329" s="1" t="s">
        <v>59</v>
      </c>
      <c r="E329" s="3">
        <f>IFERROR(MIN(SEN_Bidders),0)</f>
        <v>100</v>
      </c>
      <c r="F329" s="3">
        <f>IFERROR(MAX(SEN_Bidders),0)</f>
        <v>733.33333333333337</v>
      </c>
      <c r="G329" s="3">
        <f>IFERROR(AVERAGE(SEN_Bidders),0)</f>
        <v>343.33333333333331</v>
      </c>
      <c r="H329" s="40" t="str">
        <f>tbl_SEN[[#This Row],[Item '#]]&amp;"     "&amp;tbl_SEN[[#This Row],[Description]]&amp;"     ("&amp;tbl_SEN[[#This Row],[Unit]]&amp;")"</f>
        <v xml:space="preserve">     Removal of Bollards, As Per Plan     (EA)</v>
      </c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>
        <v>300</v>
      </c>
      <c r="T329" s="40">
        <v>283.33333333333331</v>
      </c>
      <c r="U329" s="40">
        <v>100</v>
      </c>
      <c r="V329" s="40">
        <v>300</v>
      </c>
      <c r="W329" s="40">
        <v>733.33333333333337</v>
      </c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</row>
    <row r="330" spans="1:40" ht="18" customHeight="1" x14ac:dyDescent="0.3">
      <c r="A330" s="1">
        <v>2017</v>
      </c>
      <c r="C330" s="2" t="s">
        <v>6432</v>
      </c>
      <c r="D330" s="1" t="s">
        <v>12</v>
      </c>
      <c r="E330" s="3">
        <f>IFERROR(MIN(SEN_Bidders),0)</f>
        <v>6.5217391304347823</v>
      </c>
      <c r="F330" s="3">
        <f>IFERROR(MAX(SEN_Bidders),0)</f>
        <v>182.60869565217391</v>
      </c>
      <c r="G330" s="3">
        <f>IFERROR(AVERAGE(SEN_Bidders),0)</f>
        <v>85.782086956521738</v>
      </c>
      <c r="H330" s="40" t="str">
        <f>tbl_SEN[[#This Row],[Item '#]]&amp;"     "&amp;tbl_SEN[[#This Row],[Description]]&amp;"     ("&amp;tbl_SEN[[#This Row],[Unit]]&amp;")"</f>
        <v xml:space="preserve">     Installation of 6’-0” Vinyl Chain Link Fence, As Per Plan     (LF)</v>
      </c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>
        <v>85</v>
      </c>
      <c r="T330" s="40">
        <v>6.5217391304347823</v>
      </c>
      <c r="U330" s="40">
        <v>54.78</v>
      </c>
      <c r="V330" s="40">
        <v>100</v>
      </c>
      <c r="W330" s="40">
        <v>182.60869565217391</v>
      </c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</row>
    <row r="331" spans="1:40" ht="18" customHeight="1" x14ac:dyDescent="0.3">
      <c r="A331" s="1">
        <v>2017</v>
      </c>
      <c r="C331" s="2" t="s">
        <v>6433</v>
      </c>
      <c r="D331" s="1" t="s">
        <v>59</v>
      </c>
      <c r="E331" s="3">
        <f>IFERROR(MIN(SEN_Bidders),0)</f>
        <v>1450</v>
      </c>
      <c r="F331" s="3">
        <f>IFERROR(MAX(SEN_Bidders),0)</f>
        <v>3000</v>
      </c>
      <c r="G331" s="3">
        <f>IFERROR(AVERAGE(SEN_Bidders),0)</f>
        <v>1983.3333333333333</v>
      </c>
      <c r="H331" s="40" t="str">
        <f>tbl_SEN[[#This Row],[Item '#]]&amp;"     "&amp;tbl_SEN[[#This Row],[Description]]&amp;"     ("&amp;tbl_SEN[[#This Row],[Unit]]&amp;")"</f>
        <v xml:space="preserve">     Installation of 4’ Vinyl Chain Link Gate, As Per Plan     (EA)</v>
      </c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>
        <v>1450</v>
      </c>
      <c r="V331" s="40">
        <v>1500</v>
      </c>
      <c r="W331" s="40">
        <v>3000</v>
      </c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</row>
    <row r="332" spans="1:40" ht="18" customHeight="1" x14ac:dyDescent="0.3">
      <c r="A332" s="1">
        <v>2017</v>
      </c>
      <c r="C332" s="2" t="s">
        <v>6434</v>
      </c>
      <c r="D332" s="1" t="s">
        <v>12</v>
      </c>
      <c r="E332" s="3">
        <f>IFERROR(MIN(SEN_Bidders),0)</f>
        <v>6</v>
      </c>
      <c r="F332" s="3">
        <f>IFERROR(MAX(SEN_Bidders),0)</f>
        <v>10.576923076923077</v>
      </c>
      <c r="G332" s="3">
        <f>IFERROR(AVERAGE(SEN_Bidders),0)</f>
        <v>8.9721538461538479</v>
      </c>
      <c r="H332" s="40" t="str">
        <f>tbl_SEN[[#This Row],[Item '#]]&amp;"     "&amp;tbl_SEN[[#This Row],[Description]]&amp;"     ("&amp;tbl_SEN[[#This Row],[Unit]]&amp;")"</f>
        <v xml:space="preserve">     Line Voltage Wiring – (2) #16 in ¾” Conduit     (LF)</v>
      </c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>
        <v>6</v>
      </c>
      <c r="T332" s="40">
        <v>8.6538461538461533</v>
      </c>
      <c r="U332" s="40">
        <v>9.6300000000000008</v>
      </c>
      <c r="V332" s="40">
        <v>10</v>
      </c>
      <c r="W332" s="40">
        <v>10.576923076923077</v>
      </c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</row>
    <row r="333" spans="1:40" ht="18" customHeight="1" x14ac:dyDescent="0.3">
      <c r="A333" s="1">
        <v>2017</v>
      </c>
      <c r="C333" s="2" t="s">
        <v>6435</v>
      </c>
      <c r="D333" s="1" t="s">
        <v>12</v>
      </c>
      <c r="E333" s="3">
        <f>IFERROR(MIN(SEN_Bidders),0)</f>
        <v>6</v>
      </c>
      <c r="F333" s="3">
        <f>IFERROR(MAX(SEN_Bidders),0)</f>
        <v>10</v>
      </c>
      <c r="G333" s="3">
        <f>IFERROR(AVERAGE(SEN_Bidders),0)</f>
        <v>8.1159999999999997</v>
      </c>
      <c r="H333" s="40" t="str">
        <f>tbl_SEN[[#This Row],[Item '#]]&amp;"     "&amp;tbl_SEN[[#This Row],[Description]]&amp;"     ("&amp;tbl_SEN[[#This Row],[Unit]]&amp;")"</f>
        <v xml:space="preserve">     Control Wiring – (1) #18 in ¾” Conduit     (LF)</v>
      </c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>
        <v>6</v>
      </c>
      <c r="T333" s="40">
        <v>7.2222222222222223</v>
      </c>
      <c r="U333" s="40">
        <v>8.33</v>
      </c>
      <c r="V333" s="40">
        <v>10</v>
      </c>
      <c r="W333" s="40">
        <v>9.0277777777777786</v>
      </c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</row>
    <row r="334" spans="1:40" ht="18" customHeight="1" x14ac:dyDescent="0.3">
      <c r="A334" s="1">
        <v>2017</v>
      </c>
      <c r="C334" s="2" t="s">
        <v>6436</v>
      </c>
      <c r="D334" s="1" t="s">
        <v>59</v>
      </c>
      <c r="E334" s="3">
        <f>IFERROR(MIN(SEN_Bidders),0)</f>
        <v>850</v>
      </c>
      <c r="F334" s="3">
        <f>IFERROR(MAX(SEN_Bidders),0)</f>
        <v>1500</v>
      </c>
      <c r="G334" s="3">
        <f>IFERROR(AVERAGE(SEN_Bidders),0)</f>
        <v>1040</v>
      </c>
      <c r="H334" s="40" t="str">
        <f>tbl_SEN[[#This Row],[Item '#]]&amp;"     "&amp;tbl_SEN[[#This Row],[Description]]&amp;"     ("&amp;tbl_SEN[[#This Row],[Unit]]&amp;")"</f>
        <v xml:space="preserve">     30A 3-pole Weather Rated Disconnect Switch, Mounted on Unistrut, with Signage and Connections     (EA)</v>
      </c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>
        <v>1000</v>
      </c>
      <c r="T334" s="40">
        <v>850</v>
      </c>
      <c r="U334" s="40">
        <v>1500</v>
      </c>
      <c r="V334" s="40">
        <v>1000</v>
      </c>
      <c r="W334" s="40">
        <v>850</v>
      </c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</row>
    <row r="335" spans="1:40" ht="18" customHeight="1" x14ac:dyDescent="0.3">
      <c r="A335" s="1">
        <v>2017</v>
      </c>
      <c r="C335" s="2" t="s">
        <v>6437</v>
      </c>
      <c r="D335" s="1" t="s">
        <v>59</v>
      </c>
      <c r="E335" s="3">
        <f>IFERROR(MIN(SEN_Bidders),0)</f>
        <v>832</v>
      </c>
      <c r="F335" s="3">
        <f>IFERROR(MAX(SEN_Bidders),0)</f>
        <v>1500</v>
      </c>
      <c r="G335" s="3">
        <f>IFERROR(AVERAGE(SEN_Bidders),0)</f>
        <v>1076.4000000000001</v>
      </c>
      <c r="H335" s="40" t="str">
        <f>tbl_SEN[[#This Row],[Item '#]]&amp;"     "&amp;tbl_SEN[[#This Row],[Description]]&amp;"     ("&amp;tbl_SEN[[#This Row],[Unit]]&amp;")"</f>
        <v xml:space="preserve">     Dual Compartment Junction Box for Quick Connect, As Per Plan     (EA)</v>
      </c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>
        <v>1000</v>
      </c>
      <c r="T335" s="40">
        <v>832</v>
      </c>
      <c r="U335" s="40">
        <v>1500</v>
      </c>
      <c r="V335" s="40">
        <v>1000</v>
      </c>
      <c r="W335" s="40">
        <v>1050</v>
      </c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</row>
    <row r="336" spans="1:40" ht="18" customHeight="1" x14ac:dyDescent="0.3">
      <c r="A336" s="1">
        <v>2018</v>
      </c>
      <c r="C336" s="2" t="s">
        <v>6543</v>
      </c>
      <c r="D336" s="1" t="s">
        <v>9</v>
      </c>
      <c r="E336" s="3">
        <f>IFERROR(MIN(SEN_Bidders),0)</f>
        <v>3080</v>
      </c>
      <c r="F336" s="3">
        <f>IFERROR(MAX(SEN_Bidders),0)</f>
        <v>5340</v>
      </c>
      <c r="G336" s="3">
        <f>IFERROR(AVERAGE(SEN_Bidders),0)</f>
        <v>4210</v>
      </c>
      <c r="H336" s="40" t="str">
        <f>tbl_SEN[[#This Row],[Item '#]]&amp;"     "&amp;tbl_SEN[[#This Row],[Description]]&amp;"     ("&amp;tbl_SEN[[#This Row],[Unit]]&amp;")"</f>
        <v xml:space="preserve">     Relocation of Existing Propane Tank Pad, As Per Plan     (LS)</v>
      </c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>
        <v>3080</v>
      </c>
      <c r="T336" s="40">
        <v>5340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</row>
    <row r="337" spans="1:40" ht="18" customHeight="1" x14ac:dyDescent="0.3">
      <c r="A337" s="1">
        <v>2018</v>
      </c>
      <c r="C337" s="2" t="s">
        <v>6544</v>
      </c>
      <c r="D337" s="1" t="s">
        <v>14</v>
      </c>
      <c r="E337" s="3">
        <f>IFERROR(MIN(SEN_Bidders),0)</f>
        <v>500</v>
      </c>
      <c r="F337" s="3">
        <f>IFERROR(MAX(SEN_Bidders),0)</f>
        <v>1888</v>
      </c>
      <c r="G337" s="3">
        <f>IFERROR(AVERAGE(SEN_Bidders),0)</f>
        <v>1194</v>
      </c>
      <c r="H337" s="40" t="str">
        <f>tbl_SEN[[#This Row],[Item '#]]&amp;"     "&amp;tbl_SEN[[#This Row],[Description]]&amp;"     ("&amp;tbl_SEN[[#This Row],[Unit]]&amp;")"</f>
        <v xml:space="preserve">     New Reinforced Concrete Slab With Anchors     (CY)</v>
      </c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>
        <v>500</v>
      </c>
      <c r="T337" s="40">
        <v>1888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</row>
    <row r="338" spans="1:40" ht="18" customHeight="1" x14ac:dyDescent="0.3">
      <c r="A338" s="1">
        <v>2018</v>
      </c>
      <c r="C338" s="2" t="s">
        <v>6545</v>
      </c>
      <c r="D338" s="1" t="s">
        <v>59</v>
      </c>
      <c r="E338" s="3">
        <f>IFERROR(MIN(SEN_Bidders),0)</f>
        <v>118.75</v>
      </c>
      <c r="F338" s="3">
        <f>IFERROR(MAX(SEN_Bidders),0)</f>
        <v>200</v>
      </c>
      <c r="G338" s="3">
        <f>IFERROR(AVERAGE(SEN_Bidders),0)</f>
        <v>159.375</v>
      </c>
      <c r="H338" s="40" t="str">
        <f>tbl_SEN[[#This Row],[Item '#]]&amp;"     "&amp;tbl_SEN[[#This Row],[Description]]&amp;"     ("&amp;tbl_SEN[[#This Row],[Unit]]&amp;")"</f>
        <v xml:space="preserve">     Installation of New Bollards     (EA)</v>
      </c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>
        <v>200</v>
      </c>
      <c r="T338" s="40">
        <v>118.75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</row>
    <row r="339" spans="1:40" ht="18" customHeight="1" x14ac:dyDescent="0.3">
      <c r="A339" s="1">
        <v>2018</v>
      </c>
      <c r="C339" s="2" t="s">
        <v>6546</v>
      </c>
      <c r="D339" s="1" t="s">
        <v>9</v>
      </c>
      <c r="E339" s="3">
        <f>IFERROR(MIN(SEN_Bidders),0)</f>
        <v>2000</v>
      </c>
      <c r="F339" s="3">
        <f>IFERROR(MAX(SEN_Bidders),0)</f>
        <v>2000</v>
      </c>
      <c r="G339" s="3">
        <f>IFERROR(AVERAGE(SEN_Bidders),0)</f>
        <v>2000</v>
      </c>
      <c r="H339" s="40" t="str">
        <f>tbl_SEN[[#This Row],[Item '#]]&amp;"     "&amp;tbl_SEN[[#This Row],[Description]]&amp;"     ("&amp;tbl_SEN[[#This Row],[Unit]]&amp;")"</f>
        <v xml:space="preserve">     Relocation of Existing 500 Gallon Propane Tank     (LS)</v>
      </c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>
        <v>2000</v>
      </c>
      <c r="T339" s="40">
        <v>2000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</row>
    <row r="340" spans="1:40" ht="18" customHeight="1" x14ac:dyDescent="0.3">
      <c r="A340" s="1">
        <v>2018</v>
      </c>
      <c r="C340" s="2" t="s">
        <v>6547</v>
      </c>
      <c r="D340" s="1" t="s">
        <v>12</v>
      </c>
      <c r="E340" s="3">
        <f>IFERROR(MIN(SEN_Bidders),0)</f>
        <v>33</v>
      </c>
      <c r="F340" s="3">
        <f>IFERROR(MAX(SEN_Bidders),0)</f>
        <v>271.33333333333331</v>
      </c>
      <c r="G340" s="3">
        <f>IFERROR(AVERAGE(SEN_Bidders),0)</f>
        <v>152.16666666666666</v>
      </c>
      <c r="H340" s="40" t="str">
        <f>tbl_SEN[[#This Row],[Item '#]]&amp;"     "&amp;tbl_SEN[[#This Row],[Description]]&amp;"     ("&amp;tbl_SEN[[#This Row],[Unit]]&amp;")"</f>
        <v xml:space="preserve">     Copper LP Piping     (LF)</v>
      </c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>
        <v>33</v>
      </c>
      <c r="T340" s="40">
        <v>271.33333333333331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</row>
    <row r="341" spans="1:40" ht="18" customHeight="1" x14ac:dyDescent="0.3">
      <c r="A341" s="1">
        <v>2018</v>
      </c>
      <c r="C341" s="2" t="s">
        <v>6548</v>
      </c>
      <c r="D341" s="1" t="s">
        <v>59</v>
      </c>
      <c r="E341" s="3">
        <f>IFERROR(MIN(SEN_Bidders),0)</f>
        <v>1000</v>
      </c>
      <c r="F341" s="3">
        <f>IFERROR(MAX(SEN_Bidders),0)</f>
        <v>1875</v>
      </c>
      <c r="G341" s="3">
        <f>IFERROR(AVERAGE(SEN_Bidders),0)</f>
        <v>1437.5</v>
      </c>
      <c r="H341" s="40" t="str">
        <f>tbl_SEN[[#This Row],[Item '#]]&amp;"     "&amp;tbl_SEN[[#This Row],[Description]]&amp;"     ("&amp;tbl_SEN[[#This Row],[Unit]]&amp;")"</f>
        <v xml:space="preserve">     Installation of 3’-4” Vinyl Chain Link Gate, As Per Plan     (EA)</v>
      </c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>
        <v>1000</v>
      </c>
      <c r="T341" s="40">
        <v>1875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</row>
    <row r="342" spans="1:40" ht="18" customHeight="1" x14ac:dyDescent="0.3">
      <c r="A342" s="1">
        <v>2018</v>
      </c>
      <c r="C342" s="2" t="s">
        <v>6549</v>
      </c>
      <c r="D342" s="1" t="s">
        <v>21</v>
      </c>
      <c r="E342" s="3">
        <f>IFERROR(MIN(SEN_Bidders),0)</f>
        <v>30</v>
      </c>
      <c r="F342" s="3">
        <f>IFERROR(MAX(SEN_Bidders),0)</f>
        <v>30</v>
      </c>
      <c r="G342" s="3">
        <f>IFERROR(AVERAGE(SEN_Bidders),0)</f>
        <v>30</v>
      </c>
      <c r="H342" s="40" t="str">
        <f>tbl_SEN[[#This Row],[Item '#]]&amp;"     "&amp;tbl_SEN[[#This Row],[Description]]&amp;"     ("&amp;tbl_SEN[[#This Row],[Unit]]&amp;")"</f>
        <v xml:space="preserve">     Weed Guard Fabric     (SY)</v>
      </c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>
        <v>30</v>
      </c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</row>
    <row r="343" spans="1:40" ht="18" customHeight="1" x14ac:dyDescent="0.3">
      <c r="A343" s="1">
        <v>2018</v>
      </c>
      <c r="C343" s="2" t="s">
        <v>6550</v>
      </c>
      <c r="D343" s="1" t="s">
        <v>21</v>
      </c>
      <c r="E343" s="3">
        <f>IFERROR(MIN(SEN_Bidders),0)</f>
        <v>35</v>
      </c>
      <c r="F343" s="3">
        <f>IFERROR(MAX(SEN_Bidders),0)</f>
        <v>35</v>
      </c>
      <c r="G343" s="3">
        <f>IFERROR(AVERAGE(SEN_Bidders),0)</f>
        <v>35</v>
      </c>
      <c r="H343" s="40" t="str">
        <f>tbl_SEN[[#This Row],[Item '#]]&amp;"     "&amp;tbl_SEN[[#This Row],[Description]]&amp;"     ("&amp;tbl_SEN[[#This Row],[Unit]]&amp;")"</f>
        <v xml:space="preserve">     4" Compacted 304 Stone     (SY)</v>
      </c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>
        <v>35</v>
      </c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</row>
    <row r="344" spans="1:40" ht="18" customHeight="1" x14ac:dyDescent="0.3">
      <c r="A344" s="1">
        <v>2018</v>
      </c>
      <c r="C344" s="2" t="s">
        <v>8005</v>
      </c>
      <c r="D344" s="1" t="s">
        <v>5688</v>
      </c>
      <c r="E344" s="3">
        <f>IFERROR(MIN(SEN_Bidders),0)</f>
        <v>100000</v>
      </c>
      <c r="F344" s="3">
        <f>IFERROR(MAX(SEN_Bidders),0)</f>
        <v>105000</v>
      </c>
      <c r="G344" s="3">
        <f>IFERROR(AVERAGE(SEN_Bidders),0)</f>
        <v>102500</v>
      </c>
      <c r="H344" s="40" t="str">
        <f>tbl_SEN[[#This Row],[Item '#]]&amp;"     "&amp;tbl_SEN[[#This Row],[Description]]&amp;"     ("&amp;tbl_SEN[[#This Row],[Unit]]&amp;")"</f>
        <v xml:space="preserve">     TREE REMOVAL INCLUDING STUMPS, CLEARING AND GRUBBING      (LUMP)</v>
      </c>
      <c r="I344" s="40"/>
      <c r="J344" s="40"/>
      <c r="K344" s="40"/>
      <c r="L344" s="40"/>
      <c r="M344" s="40"/>
      <c r="N344" s="40"/>
      <c r="O344" s="40"/>
      <c r="P344" s="40"/>
      <c r="Q344" s="40">
        <v>105000</v>
      </c>
      <c r="R344" s="40">
        <v>100000</v>
      </c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</row>
    <row r="345" spans="1:40" ht="18" customHeight="1" x14ac:dyDescent="0.3">
      <c r="A345" s="1">
        <v>2018</v>
      </c>
      <c r="C345" s="2" t="s">
        <v>8006</v>
      </c>
      <c r="D345" s="1" t="s">
        <v>5661</v>
      </c>
      <c r="E345" s="3">
        <f>IFERROR(MIN(SEN_Bidders),0)</f>
        <v>4</v>
      </c>
      <c r="F345" s="3">
        <f>IFERROR(MAX(SEN_Bidders),0)</f>
        <v>6.75</v>
      </c>
      <c r="G345" s="3">
        <f>IFERROR(AVERAGE(SEN_Bidders),0)</f>
        <v>5.375</v>
      </c>
      <c r="H345" s="40" t="str">
        <f>tbl_SEN[[#This Row],[Item '#]]&amp;"     "&amp;tbl_SEN[[#This Row],[Description]]&amp;"     ("&amp;tbl_SEN[[#This Row],[Unit]]&amp;")"</f>
        <v xml:space="preserve">     PAVEMENT REMOVED, ASPHALT INCLUDING SAW CUTS     (SQ. YD.)</v>
      </c>
      <c r="I345" s="40"/>
      <c r="J345" s="40"/>
      <c r="K345" s="40"/>
      <c r="L345" s="40"/>
      <c r="M345" s="40"/>
      <c r="N345" s="40"/>
      <c r="O345" s="40"/>
      <c r="P345" s="40"/>
      <c r="Q345" s="40">
        <v>4</v>
      </c>
      <c r="R345" s="40">
        <v>6.75</v>
      </c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</row>
    <row r="346" spans="1:40" ht="18" customHeight="1" x14ac:dyDescent="0.3">
      <c r="A346" s="1">
        <v>2018</v>
      </c>
      <c r="C346" s="2" t="s">
        <v>8007</v>
      </c>
      <c r="D346" s="1" t="s">
        <v>5661</v>
      </c>
      <c r="E346" s="3">
        <f>IFERROR(MIN(SEN_Bidders),0)</f>
        <v>25</v>
      </c>
      <c r="F346" s="3">
        <f>IFERROR(MAX(SEN_Bidders),0)</f>
        <v>33.5</v>
      </c>
      <c r="G346" s="3">
        <f>IFERROR(AVERAGE(SEN_Bidders),0)</f>
        <v>29.25</v>
      </c>
      <c r="H346" s="40" t="str">
        <f>tbl_SEN[[#This Row],[Item '#]]&amp;"     "&amp;tbl_SEN[[#This Row],[Description]]&amp;"     ("&amp;tbl_SEN[[#This Row],[Unit]]&amp;")"</f>
        <v xml:space="preserve">     PAVEMENT REMOVED, CONCRETE     (SQ. YD.)</v>
      </c>
      <c r="I346" s="40"/>
      <c r="J346" s="40"/>
      <c r="K346" s="40"/>
      <c r="L346" s="40"/>
      <c r="M346" s="40"/>
      <c r="N346" s="40"/>
      <c r="O346" s="40"/>
      <c r="P346" s="40"/>
      <c r="Q346" s="40">
        <v>25</v>
      </c>
      <c r="R346" s="40">
        <v>33.5</v>
      </c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</row>
    <row r="347" spans="1:40" ht="18" customHeight="1" x14ac:dyDescent="0.3">
      <c r="A347" s="1">
        <v>2018</v>
      </c>
      <c r="C347" s="2" t="s">
        <v>8008</v>
      </c>
      <c r="D347" s="1" t="s">
        <v>5661</v>
      </c>
      <c r="E347" s="3">
        <f>IFERROR(MIN(SEN_Bidders),0)</f>
        <v>4.5</v>
      </c>
      <c r="F347" s="3">
        <f>IFERROR(MAX(SEN_Bidders),0)</f>
        <v>21.5</v>
      </c>
      <c r="G347" s="3">
        <f>IFERROR(AVERAGE(SEN_Bidders),0)</f>
        <v>13</v>
      </c>
      <c r="H347" s="40" t="str">
        <f>tbl_SEN[[#This Row],[Item '#]]&amp;"     "&amp;tbl_SEN[[#This Row],[Description]]&amp;"     ("&amp;tbl_SEN[[#This Row],[Unit]]&amp;")"</f>
        <v xml:space="preserve">     PAVEMENT REMOVED, BASKETBALL COURT     (SQ. YD.)</v>
      </c>
      <c r="I347" s="40"/>
      <c r="J347" s="40"/>
      <c r="K347" s="40"/>
      <c r="L347" s="40"/>
      <c r="M347" s="40"/>
      <c r="N347" s="40"/>
      <c r="O347" s="40"/>
      <c r="P347" s="40"/>
      <c r="Q347" s="40">
        <v>4.5</v>
      </c>
      <c r="R347" s="40">
        <v>21.5</v>
      </c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</row>
    <row r="348" spans="1:40" ht="18" customHeight="1" x14ac:dyDescent="0.3">
      <c r="A348" s="1">
        <v>2018</v>
      </c>
      <c r="C348" s="2" t="s">
        <v>5663</v>
      </c>
      <c r="D348" s="1" t="s">
        <v>5661</v>
      </c>
      <c r="E348" s="3">
        <f>IFERROR(MIN(SEN_Bidders),0)</f>
        <v>2.5</v>
      </c>
      <c r="F348" s="3">
        <f>IFERROR(MAX(SEN_Bidders),0)</f>
        <v>6</v>
      </c>
      <c r="G348" s="3">
        <f>IFERROR(AVERAGE(SEN_Bidders),0)</f>
        <v>4.25</v>
      </c>
      <c r="H348" s="40" t="str">
        <f>tbl_SEN[[#This Row],[Item '#]]&amp;"     "&amp;tbl_SEN[[#This Row],[Description]]&amp;"     ("&amp;tbl_SEN[[#This Row],[Unit]]&amp;")"</f>
        <v xml:space="preserve">     REMOVAL MISC.: AGGREGATE DRIVE REMOVED     (SQ. YD.)</v>
      </c>
      <c r="I348" s="40"/>
      <c r="J348" s="40"/>
      <c r="K348" s="40"/>
      <c r="L348" s="40"/>
      <c r="M348" s="40"/>
      <c r="N348" s="40"/>
      <c r="O348" s="40"/>
      <c r="P348" s="40"/>
      <c r="Q348" s="40">
        <v>6</v>
      </c>
      <c r="R348" s="40">
        <v>2.5</v>
      </c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</row>
    <row r="349" spans="1:40" ht="18" customHeight="1" x14ac:dyDescent="0.3">
      <c r="A349" s="1">
        <v>2018</v>
      </c>
      <c r="C349" s="2" t="s">
        <v>8009</v>
      </c>
      <c r="D349" s="1" t="s">
        <v>5665</v>
      </c>
      <c r="E349" s="3">
        <f>IFERROR(MIN(SEN_Bidders),0)</f>
        <v>85</v>
      </c>
      <c r="F349" s="3">
        <f>IFERROR(MAX(SEN_Bidders),0)</f>
        <v>400</v>
      </c>
      <c r="G349" s="3">
        <f>IFERROR(AVERAGE(SEN_Bidders),0)</f>
        <v>242.5</v>
      </c>
      <c r="H349" s="40" t="str">
        <f>tbl_SEN[[#This Row],[Item '#]]&amp;"     "&amp;tbl_SEN[[#This Row],[Description]]&amp;"     ("&amp;tbl_SEN[[#This Row],[Unit]]&amp;")"</f>
        <v xml:space="preserve">     REMOVAL MISC.: WOODEN STAIR/DOCK     (EACH)</v>
      </c>
      <c r="I349" s="40"/>
      <c r="J349" s="40"/>
      <c r="K349" s="40"/>
      <c r="L349" s="40"/>
      <c r="M349" s="40"/>
      <c r="N349" s="40"/>
      <c r="O349" s="40"/>
      <c r="P349" s="40"/>
      <c r="Q349" s="40">
        <v>400</v>
      </c>
      <c r="R349" s="40">
        <v>85</v>
      </c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</row>
    <row r="350" spans="1:40" ht="18" customHeight="1" x14ac:dyDescent="0.3">
      <c r="A350" s="1">
        <v>2018</v>
      </c>
      <c r="C350" s="2" t="s">
        <v>5664</v>
      </c>
      <c r="D350" s="1" t="s">
        <v>5665</v>
      </c>
      <c r="E350" s="3">
        <f>IFERROR(MIN(SEN_Bidders),0)</f>
        <v>3700</v>
      </c>
      <c r="F350" s="3">
        <f>IFERROR(MAX(SEN_Bidders),0)</f>
        <v>4500</v>
      </c>
      <c r="G350" s="3">
        <f>IFERROR(AVERAGE(SEN_Bidders),0)</f>
        <v>4100</v>
      </c>
      <c r="H350" s="40" t="str">
        <f>tbl_SEN[[#This Row],[Item '#]]&amp;"     "&amp;tbl_SEN[[#This Row],[Description]]&amp;"     ("&amp;tbl_SEN[[#This Row],[Unit]]&amp;")"</f>
        <v xml:space="preserve">     REMOVAL MISC.: EXISTING RESTROOM BUILDING REMOVED COMPLETE &amp; ABATED     (EACH)</v>
      </c>
      <c r="I350" s="40"/>
      <c r="J350" s="40"/>
      <c r="K350" s="40"/>
      <c r="L350" s="40"/>
      <c r="M350" s="40"/>
      <c r="N350" s="40"/>
      <c r="O350" s="40"/>
      <c r="P350" s="40"/>
      <c r="Q350" s="40">
        <v>4500</v>
      </c>
      <c r="R350" s="40">
        <v>3700</v>
      </c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</row>
    <row r="351" spans="1:40" ht="18" customHeight="1" x14ac:dyDescent="0.3">
      <c r="A351" s="1">
        <v>2018</v>
      </c>
      <c r="C351" s="2" t="s">
        <v>5666</v>
      </c>
      <c r="D351" s="1" t="s">
        <v>5667</v>
      </c>
      <c r="E351" s="3">
        <f>IFERROR(MIN(SEN_Bidders),0)</f>
        <v>6.5</v>
      </c>
      <c r="F351" s="3">
        <f>IFERROR(MAX(SEN_Bidders),0)</f>
        <v>28</v>
      </c>
      <c r="G351" s="3">
        <f>IFERROR(AVERAGE(SEN_Bidders),0)</f>
        <v>17.25</v>
      </c>
      <c r="H351" s="40" t="str">
        <f>tbl_SEN[[#This Row],[Item '#]]&amp;"     "&amp;tbl_SEN[[#This Row],[Description]]&amp;"     ("&amp;tbl_SEN[[#This Row],[Unit]]&amp;")"</f>
        <v xml:space="preserve">     STORM AND SANITARY SEWER PIPE REMOVED (24" AND UNDER)     (L.F.)</v>
      </c>
      <c r="I351" s="40"/>
      <c r="J351" s="40"/>
      <c r="K351" s="40"/>
      <c r="L351" s="40"/>
      <c r="M351" s="40"/>
      <c r="N351" s="40"/>
      <c r="O351" s="40"/>
      <c r="P351" s="40"/>
      <c r="Q351" s="40">
        <v>6.5</v>
      </c>
      <c r="R351" s="40">
        <v>28</v>
      </c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</row>
    <row r="352" spans="1:40" ht="18" customHeight="1" x14ac:dyDescent="0.3">
      <c r="A352" s="1">
        <v>2018</v>
      </c>
      <c r="C352" s="2" t="s">
        <v>5669</v>
      </c>
      <c r="D352" s="1" t="s">
        <v>5665</v>
      </c>
      <c r="E352" s="3">
        <f>IFERROR(MIN(SEN_Bidders),0)</f>
        <v>300</v>
      </c>
      <c r="F352" s="3">
        <f>IFERROR(MAX(SEN_Bidders),0)</f>
        <v>500</v>
      </c>
      <c r="G352" s="3">
        <f>IFERROR(AVERAGE(SEN_Bidders),0)</f>
        <v>400</v>
      </c>
      <c r="H352" s="40" t="str">
        <f>tbl_SEN[[#This Row],[Item '#]]&amp;"     "&amp;tbl_SEN[[#This Row],[Description]]&amp;"     ("&amp;tbl_SEN[[#This Row],[Unit]]&amp;")"</f>
        <v xml:space="preserve">     DRAINAGE STRUCTURES REMOVED (CATCH BASIN, ENDWALLS,ETC)     (EACH)</v>
      </c>
      <c r="I352" s="40"/>
      <c r="J352" s="40"/>
      <c r="K352" s="40"/>
      <c r="L352" s="40"/>
      <c r="M352" s="40"/>
      <c r="N352" s="40"/>
      <c r="O352" s="40"/>
      <c r="P352" s="40"/>
      <c r="Q352" s="40">
        <v>500</v>
      </c>
      <c r="R352" s="40">
        <v>300</v>
      </c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</row>
    <row r="353" spans="1:40" ht="18" customHeight="1" x14ac:dyDescent="0.3">
      <c r="A353" s="1">
        <v>2018</v>
      </c>
      <c r="C353" s="2" t="s">
        <v>8010</v>
      </c>
      <c r="D353" s="1" t="s">
        <v>5665</v>
      </c>
      <c r="E353" s="3">
        <f>IFERROR(MIN(SEN_Bidders),0)</f>
        <v>500</v>
      </c>
      <c r="F353" s="3">
        <f>IFERROR(MAX(SEN_Bidders),0)</f>
        <v>650</v>
      </c>
      <c r="G353" s="3">
        <f>IFERROR(AVERAGE(SEN_Bidders),0)</f>
        <v>575</v>
      </c>
      <c r="H353" s="40" t="str">
        <f>tbl_SEN[[#This Row],[Item '#]]&amp;"     "&amp;tbl_SEN[[#This Row],[Description]]&amp;"     ("&amp;tbl_SEN[[#This Row],[Unit]]&amp;")"</f>
        <v xml:space="preserve">     CAPPED  UTILITY LINE     (EACH)</v>
      </c>
      <c r="I353" s="40"/>
      <c r="J353" s="40"/>
      <c r="K353" s="40"/>
      <c r="L353" s="40"/>
      <c r="M353" s="40"/>
      <c r="N353" s="40"/>
      <c r="O353" s="40"/>
      <c r="P353" s="40"/>
      <c r="Q353" s="40">
        <v>500</v>
      </c>
      <c r="R353" s="40">
        <v>650</v>
      </c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</row>
    <row r="354" spans="1:40" ht="18" customHeight="1" x14ac:dyDescent="0.3">
      <c r="A354" s="1">
        <v>2018</v>
      </c>
      <c r="C354" s="2" t="s">
        <v>8011</v>
      </c>
      <c r="D354" s="1" t="s">
        <v>5667</v>
      </c>
      <c r="E354" s="3">
        <f>IFERROR(MIN(SEN_Bidders),0)</f>
        <v>3</v>
      </c>
      <c r="F354" s="3">
        <f>IFERROR(MAX(SEN_Bidders),0)</f>
        <v>5</v>
      </c>
      <c r="G354" s="3">
        <f>IFERROR(AVERAGE(SEN_Bidders),0)</f>
        <v>4</v>
      </c>
      <c r="H354" s="40" t="str">
        <f>tbl_SEN[[#This Row],[Item '#]]&amp;"     "&amp;tbl_SEN[[#This Row],[Description]]&amp;"     ("&amp;tbl_SEN[[#This Row],[Unit]]&amp;")"</f>
        <v xml:space="preserve">     SERVICE WATERLINE REMOVED (INCL.VALVES, YARD HYD'S, ETC.)      (L.F.)</v>
      </c>
      <c r="I354" s="40"/>
      <c r="J354" s="40"/>
      <c r="K354" s="40"/>
      <c r="L354" s="40"/>
      <c r="M354" s="40"/>
      <c r="N354" s="40"/>
      <c r="O354" s="40"/>
      <c r="P354" s="40"/>
      <c r="Q354" s="40">
        <v>3</v>
      </c>
      <c r="R354" s="40">
        <v>5</v>
      </c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</row>
    <row r="355" spans="1:40" ht="18" customHeight="1" x14ac:dyDescent="0.3">
      <c r="A355" s="1">
        <v>2018</v>
      </c>
      <c r="C355" s="2" t="s">
        <v>8012</v>
      </c>
      <c r="D355" s="1" t="s">
        <v>5667</v>
      </c>
      <c r="E355" s="3">
        <f>IFERROR(MIN(SEN_Bidders),0)</f>
        <v>3</v>
      </c>
      <c r="F355" s="3">
        <f>IFERROR(MAX(SEN_Bidders),0)</f>
        <v>5</v>
      </c>
      <c r="G355" s="3">
        <f>IFERROR(AVERAGE(SEN_Bidders),0)</f>
        <v>4</v>
      </c>
      <c r="H355" s="40" t="str">
        <f>tbl_SEN[[#This Row],[Item '#]]&amp;"     "&amp;tbl_SEN[[#This Row],[Description]]&amp;"     ("&amp;tbl_SEN[[#This Row],[Unit]]&amp;")"</f>
        <v xml:space="preserve">     REMOVAL MISC.: FENCE     (L.F.)</v>
      </c>
      <c r="I355" s="40"/>
      <c r="J355" s="40"/>
      <c r="K355" s="40"/>
      <c r="L355" s="40"/>
      <c r="M355" s="40"/>
      <c r="N355" s="40"/>
      <c r="O355" s="40"/>
      <c r="P355" s="40"/>
      <c r="Q355" s="40">
        <v>5</v>
      </c>
      <c r="R355" s="40">
        <v>3</v>
      </c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</row>
    <row r="356" spans="1:40" ht="18" customHeight="1" x14ac:dyDescent="0.3">
      <c r="A356" s="1">
        <v>2018</v>
      </c>
      <c r="C356" s="2" t="s">
        <v>8013</v>
      </c>
      <c r="D356" s="1" t="s">
        <v>5667</v>
      </c>
      <c r="E356" s="3">
        <f>IFERROR(MIN(SEN_Bidders),0)</f>
        <v>17</v>
      </c>
      <c r="F356" s="3">
        <f>IFERROR(MAX(SEN_Bidders),0)</f>
        <v>40</v>
      </c>
      <c r="G356" s="3">
        <f>IFERROR(AVERAGE(SEN_Bidders),0)</f>
        <v>28.5</v>
      </c>
      <c r="H356" s="40" t="str">
        <f>tbl_SEN[[#This Row],[Item '#]]&amp;"     "&amp;tbl_SEN[[#This Row],[Description]]&amp;"     ("&amp;tbl_SEN[[#This Row],[Unit]]&amp;")"</f>
        <v xml:space="preserve">     REMOVAL MISC.: FOOT BRIDGE     (L.F.)</v>
      </c>
      <c r="I356" s="40"/>
      <c r="J356" s="40"/>
      <c r="K356" s="40"/>
      <c r="L356" s="40"/>
      <c r="M356" s="40"/>
      <c r="N356" s="40"/>
      <c r="O356" s="40"/>
      <c r="P356" s="40"/>
      <c r="Q356" s="40">
        <v>17</v>
      </c>
      <c r="R356" s="40">
        <v>40</v>
      </c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</row>
    <row r="357" spans="1:40" ht="18" customHeight="1" x14ac:dyDescent="0.3">
      <c r="A357" s="1">
        <v>2018</v>
      </c>
      <c r="C357" s="2" t="s">
        <v>8014</v>
      </c>
      <c r="D357" s="1" t="s">
        <v>5665</v>
      </c>
      <c r="E357" s="3">
        <f>IFERROR(MIN(SEN_Bidders),0)</f>
        <v>130</v>
      </c>
      <c r="F357" s="3">
        <f>IFERROR(MAX(SEN_Bidders),0)</f>
        <v>150</v>
      </c>
      <c r="G357" s="3">
        <f>IFERROR(AVERAGE(SEN_Bidders),0)</f>
        <v>140</v>
      </c>
      <c r="H357" s="40" t="str">
        <f>tbl_SEN[[#This Row],[Item '#]]&amp;"     "&amp;tbl_SEN[[#This Row],[Description]]&amp;"     ("&amp;tbl_SEN[[#This Row],[Unit]]&amp;")"</f>
        <v xml:space="preserve">     REMOVAL MISC.: BASKETBALL POST REMOVED     (EACH)</v>
      </c>
      <c r="I357" s="40"/>
      <c r="J357" s="40"/>
      <c r="K357" s="40"/>
      <c r="L357" s="40"/>
      <c r="M357" s="40"/>
      <c r="N357" s="40"/>
      <c r="O357" s="40"/>
      <c r="P357" s="40"/>
      <c r="Q357" s="40">
        <v>150</v>
      </c>
      <c r="R357" s="40">
        <v>130</v>
      </c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</row>
    <row r="358" spans="1:40" ht="18" customHeight="1" x14ac:dyDescent="0.3">
      <c r="A358" s="1">
        <v>2018</v>
      </c>
      <c r="C358" s="2" t="s">
        <v>8015</v>
      </c>
      <c r="D358" s="1" t="s">
        <v>5665</v>
      </c>
      <c r="E358" s="3">
        <f>IFERROR(MIN(SEN_Bidders),0)</f>
        <v>130</v>
      </c>
      <c r="F358" s="3">
        <f>IFERROR(MAX(SEN_Bidders),0)</f>
        <v>150</v>
      </c>
      <c r="G358" s="3">
        <f>IFERROR(AVERAGE(SEN_Bidders),0)</f>
        <v>140</v>
      </c>
      <c r="H358" s="40" t="str">
        <f>tbl_SEN[[#This Row],[Item '#]]&amp;"     "&amp;tbl_SEN[[#This Row],[Description]]&amp;"     ("&amp;tbl_SEN[[#This Row],[Unit]]&amp;")"</f>
        <v xml:space="preserve">     REMOVAL MISC.: VOLLEYBALL POST REMOVED     (EACH)</v>
      </c>
      <c r="I358" s="40"/>
      <c r="J358" s="40"/>
      <c r="K358" s="40"/>
      <c r="L358" s="40"/>
      <c r="M358" s="40"/>
      <c r="N358" s="40"/>
      <c r="O358" s="40"/>
      <c r="P358" s="40"/>
      <c r="Q358" s="40">
        <v>150</v>
      </c>
      <c r="R358" s="40">
        <v>130</v>
      </c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</row>
    <row r="359" spans="1:40" ht="18" customHeight="1" x14ac:dyDescent="0.3">
      <c r="A359" s="1">
        <v>2018</v>
      </c>
      <c r="C359" s="2" t="s">
        <v>5673</v>
      </c>
      <c r="D359" s="1" t="s">
        <v>5665</v>
      </c>
      <c r="E359" s="3">
        <f>IFERROR(MIN(SEN_Bidders),0)</f>
        <v>58</v>
      </c>
      <c r="F359" s="3">
        <f>IFERROR(MAX(SEN_Bidders),0)</f>
        <v>60</v>
      </c>
      <c r="G359" s="3">
        <f>IFERROR(AVERAGE(SEN_Bidders),0)</f>
        <v>59</v>
      </c>
      <c r="H359" s="40" t="str">
        <f>tbl_SEN[[#This Row],[Item '#]]&amp;"     "&amp;tbl_SEN[[#This Row],[Description]]&amp;"     ("&amp;tbl_SEN[[#This Row],[Unit]]&amp;")"</f>
        <v xml:space="preserve">     POST/  SIGN REMOVED     (EACH)</v>
      </c>
      <c r="I359" s="40"/>
      <c r="J359" s="40"/>
      <c r="K359" s="40"/>
      <c r="L359" s="40"/>
      <c r="M359" s="40"/>
      <c r="N359" s="40"/>
      <c r="O359" s="40"/>
      <c r="P359" s="40"/>
      <c r="Q359" s="40">
        <v>60</v>
      </c>
      <c r="R359" s="40">
        <v>58</v>
      </c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</row>
    <row r="360" spans="1:40" ht="18" customHeight="1" x14ac:dyDescent="0.3">
      <c r="A360" s="1">
        <v>2018</v>
      </c>
      <c r="C360" s="2" t="s">
        <v>8016</v>
      </c>
      <c r="D360" s="1" t="s">
        <v>5665</v>
      </c>
      <c r="E360" s="3">
        <f>IFERROR(MIN(SEN_Bidders),0)</f>
        <v>45</v>
      </c>
      <c r="F360" s="3">
        <f>IFERROR(MAX(SEN_Bidders),0)</f>
        <v>85</v>
      </c>
      <c r="G360" s="3">
        <f>IFERROR(AVERAGE(SEN_Bidders),0)</f>
        <v>65</v>
      </c>
      <c r="H360" s="40" t="str">
        <f>tbl_SEN[[#This Row],[Item '#]]&amp;"     "&amp;tbl_SEN[[#This Row],[Description]]&amp;"     ("&amp;tbl_SEN[[#This Row],[Unit]]&amp;")"</f>
        <v xml:space="preserve">     BOLLARD REMOVED     (EACH)</v>
      </c>
      <c r="I360" s="40"/>
      <c r="J360" s="40"/>
      <c r="K360" s="40"/>
      <c r="L360" s="40"/>
      <c r="M360" s="40"/>
      <c r="N360" s="40"/>
      <c r="O360" s="40"/>
      <c r="P360" s="40"/>
      <c r="Q360" s="40">
        <v>85</v>
      </c>
      <c r="R360" s="40">
        <v>45</v>
      </c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</row>
    <row r="361" spans="1:40" ht="18" customHeight="1" x14ac:dyDescent="0.3">
      <c r="A361" s="1">
        <v>2018</v>
      </c>
      <c r="C361" s="2" t="s">
        <v>8017</v>
      </c>
      <c r="D361" s="1" t="s">
        <v>5665</v>
      </c>
      <c r="E361" s="3">
        <f>IFERROR(MIN(SEN_Bidders),0)</f>
        <v>310</v>
      </c>
      <c r="F361" s="3">
        <f>IFERROR(MAX(SEN_Bidders),0)</f>
        <v>650</v>
      </c>
      <c r="G361" s="3">
        <f>IFERROR(AVERAGE(SEN_Bidders),0)</f>
        <v>480</v>
      </c>
      <c r="H361" s="40" t="str">
        <f>tbl_SEN[[#This Row],[Item '#]]&amp;"     "&amp;tbl_SEN[[#This Row],[Description]]&amp;"     ("&amp;tbl_SEN[[#This Row],[Unit]]&amp;")"</f>
        <v xml:space="preserve">     REMOVAL MISC.: MWCD BILLBOARD SIGN     (EACH)</v>
      </c>
      <c r="I361" s="40"/>
      <c r="J361" s="40"/>
      <c r="K361" s="40"/>
      <c r="L361" s="40"/>
      <c r="M361" s="40"/>
      <c r="N361" s="40"/>
      <c r="O361" s="40"/>
      <c r="P361" s="40"/>
      <c r="Q361" s="40">
        <v>650</v>
      </c>
      <c r="R361" s="40">
        <v>310</v>
      </c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</row>
    <row r="362" spans="1:40" ht="18" customHeight="1" x14ac:dyDescent="0.3">
      <c r="A362" s="1">
        <v>2018</v>
      </c>
      <c r="C362" s="2" t="s">
        <v>8018</v>
      </c>
      <c r="D362" s="1" t="s">
        <v>5665</v>
      </c>
      <c r="E362" s="3">
        <f>IFERROR(MIN(SEN_Bidders),0)</f>
        <v>1000</v>
      </c>
      <c r="F362" s="3">
        <f>IFERROR(MAX(SEN_Bidders),0)</f>
        <v>1800</v>
      </c>
      <c r="G362" s="3">
        <f>IFERROR(AVERAGE(SEN_Bidders),0)</f>
        <v>1400</v>
      </c>
      <c r="H362" s="40" t="str">
        <f>tbl_SEN[[#This Row],[Item '#]]&amp;"     "&amp;tbl_SEN[[#This Row],[Description]]&amp;"     ("&amp;tbl_SEN[[#This Row],[Unit]]&amp;")"</f>
        <v xml:space="preserve">     PLAYGROUND SET AND APPURTANANCES REMOVED &amp; SALVAGED AS DIRECTED     (EACH)</v>
      </c>
      <c r="I362" s="40"/>
      <c r="J362" s="40"/>
      <c r="K362" s="40"/>
      <c r="L362" s="40"/>
      <c r="M362" s="40"/>
      <c r="N362" s="40"/>
      <c r="O362" s="40"/>
      <c r="P362" s="40"/>
      <c r="Q362" s="40">
        <v>1000</v>
      </c>
      <c r="R362" s="40">
        <v>1800</v>
      </c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</row>
    <row r="363" spans="1:40" ht="18" customHeight="1" x14ac:dyDescent="0.3">
      <c r="A363" s="1">
        <v>2018</v>
      </c>
      <c r="C363" s="2" t="s">
        <v>8019</v>
      </c>
      <c r="D363" s="1" t="s">
        <v>5665</v>
      </c>
      <c r="E363" s="3">
        <f>IFERROR(MIN(SEN_Bidders),0)</f>
        <v>600</v>
      </c>
      <c r="F363" s="3">
        <f>IFERROR(MAX(SEN_Bidders),0)</f>
        <v>950</v>
      </c>
      <c r="G363" s="3">
        <f>IFERROR(AVERAGE(SEN_Bidders),0)</f>
        <v>775</v>
      </c>
      <c r="H363" s="40" t="str">
        <f>tbl_SEN[[#This Row],[Item '#]]&amp;"     "&amp;tbl_SEN[[#This Row],[Description]]&amp;"     ("&amp;tbl_SEN[[#This Row],[Unit]]&amp;")"</f>
        <v xml:space="preserve">     SWING SET AND APPURTANANCES REMOVED &amp; SALVAGED AS DIRECTED     (EACH)</v>
      </c>
      <c r="I363" s="40"/>
      <c r="J363" s="40"/>
      <c r="K363" s="40"/>
      <c r="L363" s="40"/>
      <c r="M363" s="40"/>
      <c r="N363" s="40"/>
      <c r="O363" s="40"/>
      <c r="P363" s="40"/>
      <c r="Q363" s="40">
        <v>600</v>
      </c>
      <c r="R363" s="40">
        <v>950</v>
      </c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</row>
    <row r="364" spans="1:40" ht="18" customHeight="1" x14ac:dyDescent="0.3">
      <c r="A364" s="1">
        <v>2018</v>
      </c>
      <c r="C364" s="2" t="s">
        <v>8020</v>
      </c>
      <c r="D364" s="1" t="s">
        <v>5665</v>
      </c>
      <c r="E364" s="3">
        <f>IFERROR(MIN(SEN_Bidders),0)</f>
        <v>250</v>
      </c>
      <c r="F364" s="3">
        <f>IFERROR(MAX(SEN_Bidders),0)</f>
        <v>350</v>
      </c>
      <c r="G364" s="3">
        <f>IFERROR(AVERAGE(SEN_Bidders),0)</f>
        <v>300</v>
      </c>
      <c r="H364" s="40" t="str">
        <f>tbl_SEN[[#This Row],[Item '#]]&amp;"     "&amp;tbl_SEN[[#This Row],[Description]]&amp;"     ("&amp;tbl_SEN[[#This Row],[Unit]]&amp;")"</f>
        <v xml:space="preserve">     WOODEN BOLLARD REMOVED AND RELOCATED     (EACH)</v>
      </c>
      <c r="I364" s="40"/>
      <c r="J364" s="40"/>
      <c r="K364" s="40"/>
      <c r="L364" s="40"/>
      <c r="M364" s="40"/>
      <c r="N364" s="40"/>
      <c r="O364" s="40"/>
      <c r="P364" s="40"/>
      <c r="Q364" s="40">
        <v>350</v>
      </c>
      <c r="R364" s="40">
        <v>250</v>
      </c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</row>
    <row r="365" spans="1:40" ht="18" customHeight="1" x14ac:dyDescent="0.3">
      <c r="A365" s="1">
        <v>2018</v>
      </c>
      <c r="C365" s="2" t="s">
        <v>8021</v>
      </c>
      <c r="D365" s="1" t="s">
        <v>5665</v>
      </c>
      <c r="E365" s="3">
        <f>IFERROR(MIN(SEN_Bidders),0)</f>
        <v>350</v>
      </c>
      <c r="F365" s="3">
        <f>IFERROR(MAX(SEN_Bidders),0)</f>
        <v>1200</v>
      </c>
      <c r="G365" s="3">
        <f>IFERROR(AVERAGE(SEN_Bidders),0)</f>
        <v>775</v>
      </c>
      <c r="H365" s="40" t="str">
        <f>tbl_SEN[[#This Row],[Item '#]]&amp;"     "&amp;tbl_SEN[[#This Row],[Description]]&amp;"     ("&amp;tbl_SEN[[#This Row],[Unit]]&amp;")"</f>
        <v xml:space="preserve">     REMOVAL MISC.: TRASH ENCLOSURE AND APPURTANANCES     (EACH)</v>
      </c>
      <c r="I365" s="40"/>
      <c r="J365" s="40"/>
      <c r="K365" s="40"/>
      <c r="L365" s="40"/>
      <c r="M365" s="40"/>
      <c r="N365" s="40"/>
      <c r="O365" s="40"/>
      <c r="P365" s="40"/>
      <c r="Q365" s="40">
        <v>1200</v>
      </c>
      <c r="R365" s="40">
        <v>350</v>
      </c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</row>
    <row r="366" spans="1:40" ht="18" customHeight="1" x14ac:dyDescent="0.3">
      <c r="A366" s="1">
        <v>2018</v>
      </c>
      <c r="C366" s="2" t="s">
        <v>8022</v>
      </c>
      <c r="D366" s="1" t="s">
        <v>5665</v>
      </c>
      <c r="E366" s="3">
        <f>IFERROR(MIN(SEN_Bidders),0)</f>
        <v>2000</v>
      </c>
      <c r="F366" s="3">
        <f>IFERROR(MAX(SEN_Bidders),0)</f>
        <v>3800</v>
      </c>
      <c r="G366" s="3">
        <f>IFERROR(AVERAGE(SEN_Bidders),0)</f>
        <v>2900</v>
      </c>
      <c r="H366" s="40" t="str">
        <f>tbl_SEN[[#This Row],[Item '#]]&amp;"     "&amp;tbl_SEN[[#This Row],[Description]]&amp;"     ("&amp;tbl_SEN[[#This Row],[Unit]]&amp;")"</f>
        <v xml:space="preserve">     REMOVAL MISC.: CABIN AND APPURTANANCES     (EACH)</v>
      </c>
      <c r="I366" s="40"/>
      <c r="J366" s="40"/>
      <c r="K366" s="40"/>
      <c r="L366" s="40"/>
      <c r="M366" s="40"/>
      <c r="N366" s="40"/>
      <c r="O366" s="40"/>
      <c r="P366" s="40"/>
      <c r="Q366" s="40">
        <v>2000</v>
      </c>
      <c r="R366" s="40">
        <v>3800</v>
      </c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</row>
    <row r="367" spans="1:40" ht="18" customHeight="1" x14ac:dyDescent="0.3">
      <c r="A367" s="1">
        <v>2018</v>
      </c>
      <c r="C367" s="2" t="s">
        <v>8023</v>
      </c>
      <c r="D367" s="1" t="s">
        <v>5665</v>
      </c>
      <c r="E367" s="3">
        <f>IFERROR(MIN(SEN_Bidders),0)</f>
        <v>500</v>
      </c>
      <c r="F367" s="3">
        <f>IFERROR(MAX(SEN_Bidders),0)</f>
        <v>600</v>
      </c>
      <c r="G367" s="3">
        <f>IFERROR(AVERAGE(SEN_Bidders),0)</f>
        <v>550</v>
      </c>
      <c r="H367" s="40" t="str">
        <f>tbl_SEN[[#This Row],[Item '#]]&amp;"     "&amp;tbl_SEN[[#This Row],[Description]]&amp;"     ("&amp;tbl_SEN[[#This Row],[Unit]]&amp;")"</f>
        <v xml:space="preserve">     REMOVAL MISC.: RV DUMP STATION INCLUDING ASSOCIATED UTILITIES     (EACH)</v>
      </c>
      <c r="I367" s="40"/>
      <c r="J367" s="40"/>
      <c r="K367" s="40"/>
      <c r="L367" s="40"/>
      <c r="M367" s="40"/>
      <c r="N367" s="40"/>
      <c r="O367" s="40"/>
      <c r="P367" s="40"/>
      <c r="Q367" s="40">
        <v>600</v>
      </c>
      <c r="R367" s="40">
        <v>500</v>
      </c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</row>
    <row r="368" spans="1:40" ht="18" customHeight="1" x14ac:dyDescent="0.3">
      <c r="A368" s="1">
        <v>2018</v>
      </c>
      <c r="C368" s="2" t="s">
        <v>8024</v>
      </c>
      <c r="D368" s="1" t="s">
        <v>5665</v>
      </c>
      <c r="E368" s="3">
        <f>IFERROR(MIN(SEN_Bidders),0)</f>
        <v>110</v>
      </c>
      <c r="F368" s="3">
        <f>IFERROR(MAX(SEN_Bidders),0)</f>
        <v>175</v>
      </c>
      <c r="G368" s="3">
        <f>IFERROR(AVERAGE(SEN_Bidders),0)</f>
        <v>142.5</v>
      </c>
      <c r="H368" s="40" t="str">
        <f>tbl_SEN[[#This Row],[Item '#]]&amp;"     "&amp;tbl_SEN[[#This Row],[Description]]&amp;"     ("&amp;tbl_SEN[[#This Row],[Unit]]&amp;")"</f>
        <v xml:space="preserve">     REMOVAL MISC.: SITE ELECTRIC SERVICE     (EACH)</v>
      </c>
      <c r="I368" s="40"/>
      <c r="J368" s="40"/>
      <c r="K368" s="40"/>
      <c r="L368" s="40"/>
      <c r="M368" s="40"/>
      <c r="N368" s="40"/>
      <c r="O368" s="40"/>
      <c r="P368" s="40"/>
      <c r="Q368" s="40">
        <v>110</v>
      </c>
      <c r="R368" s="40">
        <v>175</v>
      </c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</row>
    <row r="369" spans="1:40" ht="18" customHeight="1" x14ac:dyDescent="0.3">
      <c r="A369" s="1">
        <v>2018</v>
      </c>
      <c r="C369" s="2" t="s">
        <v>5676</v>
      </c>
      <c r="D369" s="1" t="s">
        <v>5665</v>
      </c>
      <c r="E369" s="3">
        <f>IFERROR(MIN(SEN_Bidders),0)</f>
        <v>375</v>
      </c>
      <c r="F369" s="3">
        <f>IFERROR(MAX(SEN_Bidders),0)</f>
        <v>600</v>
      </c>
      <c r="G369" s="3">
        <f>IFERROR(AVERAGE(SEN_Bidders),0)</f>
        <v>487.5</v>
      </c>
      <c r="H369" s="40" t="str">
        <f>tbl_SEN[[#This Row],[Item '#]]&amp;"     "&amp;tbl_SEN[[#This Row],[Description]]&amp;"     ("&amp;tbl_SEN[[#This Row],[Unit]]&amp;")"</f>
        <v xml:space="preserve">     LIGHT POLES REMOVED     (EACH)</v>
      </c>
      <c r="I369" s="40"/>
      <c r="J369" s="40"/>
      <c r="K369" s="40"/>
      <c r="L369" s="40"/>
      <c r="M369" s="40"/>
      <c r="N369" s="40"/>
      <c r="O369" s="40"/>
      <c r="P369" s="40"/>
      <c r="Q369" s="40">
        <v>600</v>
      </c>
      <c r="R369" s="40">
        <v>375</v>
      </c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</row>
    <row r="370" spans="1:40" ht="18" customHeight="1" x14ac:dyDescent="0.3">
      <c r="A370" s="1">
        <v>2018</v>
      </c>
      <c r="C370" s="2" t="s">
        <v>5678</v>
      </c>
      <c r="D370" s="1" t="s">
        <v>5667</v>
      </c>
      <c r="E370" s="3">
        <f>IFERROR(MIN(SEN_Bidders),0)</f>
        <v>3</v>
      </c>
      <c r="F370" s="3">
        <f>IFERROR(MAX(SEN_Bidders),0)</f>
        <v>3.65</v>
      </c>
      <c r="G370" s="3">
        <f>IFERROR(AVERAGE(SEN_Bidders),0)</f>
        <v>3.3250000000000002</v>
      </c>
      <c r="H370" s="40" t="str">
        <f>tbl_SEN[[#This Row],[Item '#]]&amp;"     "&amp;tbl_SEN[[#This Row],[Description]]&amp;"     ("&amp;tbl_SEN[[#This Row],[Unit]]&amp;")"</f>
        <v xml:space="preserve">     SILT FENCE     (L.F.)</v>
      </c>
      <c r="I370" s="40"/>
      <c r="J370" s="40"/>
      <c r="K370" s="40"/>
      <c r="L370" s="40"/>
      <c r="M370" s="40"/>
      <c r="N370" s="40"/>
      <c r="O370" s="40"/>
      <c r="P370" s="40"/>
      <c r="Q370" s="40">
        <v>3</v>
      </c>
      <c r="R370" s="40">
        <v>3.65</v>
      </c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</row>
    <row r="371" spans="1:40" ht="18" customHeight="1" x14ac:dyDescent="0.3">
      <c r="A371" s="1">
        <v>2018</v>
      </c>
      <c r="C371" s="2" t="s">
        <v>8025</v>
      </c>
      <c r="D371" s="1" t="s">
        <v>5667</v>
      </c>
      <c r="E371" s="3">
        <f>IFERROR(MIN(SEN_Bidders),0)</f>
        <v>3</v>
      </c>
      <c r="F371" s="3">
        <f>IFERROR(MAX(SEN_Bidders),0)</f>
        <v>5.5</v>
      </c>
      <c r="G371" s="3">
        <f>IFERROR(AVERAGE(SEN_Bidders),0)</f>
        <v>4.25</v>
      </c>
      <c r="H371" s="40" t="str">
        <f>tbl_SEN[[#This Row],[Item '#]]&amp;"     "&amp;tbl_SEN[[#This Row],[Description]]&amp;"     ("&amp;tbl_SEN[[#This Row],[Unit]]&amp;")"</f>
        <v xml:space="preserve">     WETLAND FENCE     (L.F.)</v>
      </c>
      <c r="I371" s="40"/>
      <c r="J371" s="40"/>
      <c r="K371" s="40"/>
      <c r="L371" s="40"/>
      <c r="M371" s="40"/>
      <c r="N371" s="40"/>
      <c r="O371" s="40"/>
      <c r="P371" s="40"/>
      <c r="Q371" s="40">
        <v>3</v>
      </c>
      <c r="R371" s="40">
        <v>5.5</v>
      </c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</row>
    <row r="372" spans="1:40" ht="18" customHeight="1" x14ac:dyDescent="0.3">
      <c r="A372" s="1">
        <v>2018</v>
      </c>
      <c r="C372" s="2" t="s">
        <v>5679</v>
      </c>
      <c r="D372" s="1" t="s">
        <v>5665</v>
      </c>
      <c r="E372" s="3">
        <f>IFERROR(MIN(SEN_Bidders),0)</f>
        <v>125</v>
      </c>
      <c r="F372" s="3">
        <f>IFERROR(MAX(SEN_Bidders),0)</f>
        <v>125</v>
      </c>
      <c r="G372" s="3">
        <f>IFERROR(AVERAGE(SEN_Bidders),0)</f>
        <v>125</v>
      </c>
      <c r="H372" s="40" t="str">
        <f>tbl_SEN[[#This Row],[Item '#]]&amp;"     "&amp;tbl_SEN[[#This Row],[Description]]&amp;"     ("&amp;tbl_SEN[[#This Row],[Unit]]&amp;")"</f>
        <v xml:space="preserve">     INLET PROTECTION     (EACH)</v>
      </c>
      <c r="I372" s="40"/>
      <c r="J372" s="40"/>
      <c r="K372" s="40"/>
      <c r="L372" s="40"/>
      <c r="M372" s="40"/>
      <c r="N372" s="40"/>
      <c r="O372" s="40"/>
      <c r="P372" s="40"/>
      <c r="Q372" s="40">
        <v>125</v>
      </c>
      <c r="R372" s="40">
        <v>125</v>
      </c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</row>
    <row r="373" spans="1:40" ht="18" customHeight="1" x14ac:dyDescent="0.3">
      <c r="A373" s="1">
        <v>2018</v>
      </c>
      <c r="C373" s="2" t="s">
        <v>5680</v>
      </c>
      <c r="D373" s="1" t="s">
        <v>5665</v>
      </c>
      <c r="E373" s="3">
        <f>IFERROR(MIN(SEN_Bidders),0)</f>
        <v>280</v>
      </c>
      <c r="F373" s="3">
        <f>IFERROR(MAX(SEN_Bidders),0)</f>
        <v>600</v>
      </c>
      <c r="G373" s="3">
        <f>IFERROR(AVERAGE(SEN_Bidders),0)</f>
        <v>440</v>
      </c>
      <c r="H373" s="40" t="str">
        <f>tbl_SEN[[#This Row],[Item '#]]&amp;"     "&amp;tbl_SEN[[#This Row],[Description]]&amp;"     ("&amp;tbl_SEN[[#This Row],[Unit]]&amp;")"</f>
        <v xml:space="preserve">     ROCK CHECK DAM     (EACH)</v>
      </c>
      <c r="I373" s="40"/>
      <c r="J373" s="40"/>
      <c r="K373" s="40"/>
      <c r="L373" s="40"/>
      <c r="M373" s="40"/>
      <c r="N373" s="40"/>
      <c r="O373" s="40"/>
      <c r="P373" s="40"/>
      <c r="Q373" s="40">
        <v>600</v>
      </c>
      <c r="R373" s="40">
        <v>280</v>
      </c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</row>
    <row r="374" spans="1:40" ht="18" customHeight="1" x14ac:dyDescent="0.3">
      <c r="A374" s="1">
        <v>2018</v>
      </c>
      <c r="C374" s="2" t="s">
        <v>8026</v>
      </c>
      <c r="D374" s="1" t="s">
        <v>5665</v>
      </c>
      <c r="E374" s="3">
        <f>IFERROR(MIN(SEN_Bidders),0)</f>
        <v>850</v>
      </c>
      <c r="F374" s="3">
        <f>IFERROR(MAX(SEN_Bidders),0)</f>
        <v>1500</v>
      </c>
      <c r="G374" s="3">
        <f>IFERROR(AVERAGE(SEN_Bidders),0)</f>
        <v>1175</v>
      </c>
      <c r="H374" s="40" t="str">
        <f>tbl_SEN[[#This Row],[Item '#]]&amp;"     "&amp;tbl_SEN[[#This Row],[Description]]&amp;"     ("&amp;tbl_SEN[[#This Row],[Unit]]&amp;")"</f>
        <v xml:space="preserve">     CONCRETE WASHOUT AREA     (EACH)</v>
      </c>
      <c r="I374" s="40"/>
      <c r="J374" s="40"/>
      <c r="K374" s="40"/>
      <c r="L374" s="40"/>
      <c r="M374" s="40"/>
      <c r="N374" s="40"/>
      <c r="O374" s="40"/>
      <c r="P374" s="40"/>
      <c r="Q374" s="40">
        <v>850</v>
      </c>
      <c r="R374" s="40">
        <v>1500</v>
      </c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</row>
    <row r="375" spans="1:40" ht="18" customHeight="1" x14ac:dyDescent="0.3">
      <c r="A375" s="1">
        <v>2018</v>
      </c>
      <c r="C375" s="2" t="s">
        <v>5683</v>
      </c>
      <c r="D375" s="1" t="s">
        <v>5665</v>
      </c>
      <c r="E375" s="3">
        <f>IFERROR(MIN(SEN_Bidders),0)</f>
        <v>3800</v>
      </c>
      <c r="F375" s="3">
        <f>IFERROR(MAX(SEN_Bidders),0)</f>
        <v>5000</v>
      </c>
      <c r="G375" s="3">
        <f>IFERROR(AVERAGE(SEN_Bidders),0)</f>
        <v>4400</v>
      </c>
      <c r="H375" s="40" t="str">
        <f>tbl_SEN[[#This Row],[Item '#]]&amp;"     "&amp;tbl_SEN[[#This Row],[Description]]&amp;"     ("&amp;tbl_SEN[[#This Row],[Unit]]&amp;")"</f>
        <v xml:space="preserve">     TEMPORARY CONSTRUCTION DRIVE     (EACH)</v>
      </c>
      <c r="I375" s="40"/>
      <c r="J375" s="40"/>
      <c r="K375" s="40"/>
      <c r="L375" s="40"/>
      <c r="M375" s="40"/>
      <c r="N375" s="40"/>
      <c r="O375" s="40"/>
      <c r="P375" s="40"/>
      <c r="Q375" s="40">
        <v>5000</v>
      </c>
      <c r="R375" s="40">
        <v>3800</v>
      </c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</row>
    <row r="376" spans="1:40" ht="18" customHeight="1" x14ac:dyDescent="0.3">
      <c r="A376" s="1">
        <v>2018</v>
      </c>
      <c r="C376" s="2" t="s">
        <v>5686</v>
      </c>
      <c r="D376" s="1" t="s">
        <v>5665</v>
      </c>
      <c r="E376" s="3">
        <f>IFERROR(MIN(SEN_Bidders),0)</f>
        <v>530</v>
      </c>
      <c r="F376" s="3">
        <f>IFERROR(MAX(SEN_Bidders),0)</f>
        <v>1600</v>
      </c>
      <c r="G376" s="3">
        <f>IFERROR(AVERAGE(SEN_Bidders),0)</f>
        <v>1065</v>
      </c>
      <c r="H376" s="40" t="str">
        <f>tbl_SEN[[#This Row],[Item '#]]&amp;"     "&amp;tbl_SEN[[#This Row],[Description]]&amp;"     ("&amp;tbl_SEN[[#This Row],[Unit]]&amp;")"</f>
        <v xml:space="preserve">     TEMPORARY SEDIMENT TRAP CONTROLS     (EACH)</v>
      </c>
      <c r="I376" s="40"/>
      <c r="J376" s="40"/>
      <c r="K376" s="40"/>
      <c r="L376" s="40"/>
      <c r="M376" s="40"/>
      <c r="N376" s="40"/>
      <c r="O376" s="40"/>
      <c r="P376" s="40"/>
      <c r="Q376" s="40">
        <v>530</v>
      </c>
      <c r="R376" s="40">
        <v>1600</v>
      </c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</row>
    <row r="377" spans="1:40" ht="18" customHeight="1" x14ac:dyDescent="0.3">
      <c r="A377" s="1">
        <v>2018</v>
      </c>
      <c r="C377" s="2" t="s">
        <v>8027</v>
      </c>
      <c r="D377" s="1" t="s">
        <v>5665</v>
      </c>
      <c r="E377" s="3">
        <f>IFERROR(MIN(SEN_Bidders),0)</f>
        <v>350</v>
      </c>
      <c r="F377" s="3">
        <f>IFERROR(MAX(SEN_Bidders),0)</f>
        <v>350</v>
      </c>
      <c r="G377" s="3">
        <f>IFERROR(AVERAGE(SEN_Bidders),0)</f>
        <v>350</v>
      </c>
      <c r="H377" s="40" t="str">
        <f>tbl_SEN[[#This Row],[Item '#]]&amp;"     "&amp;tbl_SEN[[#This Row],[Description]]&amp;"     ("&amp;tbl_SEN[[#This Row],[Unit]]&amp;")"</f>
        <v xml:space="preserve">     SOIL ANALYSIS TEST     (EACH)</v>
      </c>
      <c r="I377" s="40"/>
      <c r="J377" s="40"/>
      <c r="K377" s="40"/>
      <c r="L377" s="40"/>
      <c r="M377" s="40"/>
      <c r="N377" s="40"/>
      <c r="O377" s="40"/>
      <c r="P377" s="40"/>
      <c r="Q377" s="40">
        <v>350</v>
      </c>
      <c r="R377" s="40">
        <v>350</v>
      </c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</row>
    <row r="378" spans="1:40" ht="18" customHeight="1" x14ac:dyDescent="0.3">
      <c r="A378" s="1">
        <v>2018</v>
      </c>
      <c r="C378" s="2" t="s">
        <v>5685</v>
      </c>
      <c r="D378" s="1" t="s">
        <v>21</v>
      </c>
      <c r="E378" s="3">
        <f>IFERROR(MIN(SEN_Bidders),0)</f>
        <v>0.4</v>
      </c>
      <c r="F378" s="3">
        <f>IFERROR(MAX(SEN_Bidders),0)</f>
        <v>1</v>
      </c>
      <c r="G378" s="3">
        <f>IFERROR(AVERAGE(SEN_Bidders),0)</f>
        <v>0.7</v>
      </c>
      <c r="H378" s="40" t="str">
        <f>tbl_SEN[[#This Row],[Item '#]]&amp;"     "&amp;tbl_SEN[[#This Row],[Description]]&amp;"     ("&amp;tbl_SEN[[#This Row],[Unit]]&amp;")"</f>
        <v xml:space="preserve">     TEMPORARY SEEDING     (SY)</v>
      </c>
      <c r="I378" s="40"/>
      <c r="J378" s="40"/>
      <c r="K378" s="40"/>
      <c r="L378" s="40"/>
      <c r="M378" s="40"/>
      <c r="N378" s="40"/>
      <c r="O378" s="40"/>
      <c r="P378" s="40"/>
      <c r="Q378" s="40">
        <v>1</v>
      </c>
      <c r="R378" s="40">
        <v>0.4</v>
      </c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</row>
    <row r="379" spans="1:40" ht="18" customHeight="1" x14ac:dyDescent="0.3">
      <c r="A379" s="1">
        <v>2018</v>
      </c>
      <c r="C379" s="2" t="s">
        <v>8028</v>
      </c>
      <c r="D379" s="1" t="s">
        <v>199</v>
      </c>
      <c r="E379" s="3">
        <f>IFERROR(MIN(SEN_Bidders),0)</f>
        <v>250</v>
      </c>
      <c r="F379" s="3">
        <f>IFERROR(MAX(SEN_Bidders),0)</f>
        <v>2000</v>
      </c>
      <c r="G379" s="3">
        <f>IFERROR(AVERAGE(SEN_Bidders),0)</f>
        <v>1125</v>
      </c>
      <c r="H379" s="40" t="str">
        <f>tbl_SEN[[#This Row],[Item '#]]&amp;"     "&amp;tbl_SEN[[#This Row],[Description]]&amp;"     ("&amp;tbl_SEN[[#This Row],[Unit]]&amp;")"</f>
        <v xml:space="preserve">     COMMERCIAL FERTILIZER     (TON)</v>
      </c>
      <c r="I379" s="40"/>
      <c r="J379" s="40"/>
      <c r="K379" s="40"/>
      <c r="L379" s="40"/>
      <c r="M379" s="40"/>
      <c r="N379" s="40"/>
      <c r="O379" s="40"/>
      <c r="P379" s="40"/>
      <c r="Q379" s="40">
        <v>2000</v>
      </c>
      <c r="R379" s="40">
        <v>250</v>
      </c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</row>
    <row r="380" spans="1:40" ht="18" customHeight="1" x14ac:dyDescent="0.3">
      <c r="A380" s="1">
        <v>2018</v>
      </c>
      <c r="C380" s="2" t="s">
        <v>8029</v>
      </c>
      <c r="D380" s="1" t="s">
        <v>201</v>
      </c>
      <c r="E380" s="3">
        <f>IFERROR(MIN(SEN_Bidders),0)</f>
        <v>10</v>
      </c>
      <c r="F380" s="3">
        <f>IFERROR(MAX(SEN_Bidders),0)</f>
        <v>810</v>
      </c>
      <c r="G380" s="3">
        <f>IFERROR(AVERAGE(SEN_Bidders),0)</f>
        <v>410</v>
      </c>
      <c r="H380" s="40" t="str">
        <f>tbl_SEN[[#This Row],[Item '#]]&amp;"     "&amp;tbl_SEN[[#This Row],[Description]]&amp;"     ("&amp;tbl_SEN[[#This Row],[Unit]]&amp;")"</f>
        <v xml:space="preserve">     LIME     (ACRE)</v>
      </c>
      <c r="I380" s="40"/>
      <c r="J380" s="40"/>
      <c r="K380" s="40"/>
      <c r="L380" s="40"/>
      <c r="M380" s="40"/>
      <c r="N380" s="40"/>
      <c r="O380" s="40"/>
      <c r="P380" s="40"/>
      <c r="Q380" s="40">
        <v>810</v>
      </c>
      <c r="R380" s="40">
        <v>10</v>
      </c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</row>
    <row r="381" spans="1:40" ht="18" customHeight="1" x14ac:dyDescent="0.3">
      <c r="A381" s="1">
        <v>2018</v>
      </c>
      <c r="C381" s="2" t="s">
        <v>8030</v>
      </c>
      <c r="D381" s="1" t="s">
        <v>158</v>
      </c>
      <c r="E381" s="3">
        <f>IFERROR(MIN(SEN_Bidders),0)</f>
        <v>100</v>
      </c>
      <c r="F381" s="3">
        <f>IFERROR(MAX(SEN_Bidders),0)</f>
        <v>110</v>
      </c>
      <c r="G381" s="3">
        <f>IFERROR(AVERAGE(SEN_Bidders),0)</f>
        <v>105</v>
      </c>
      <c r="H381" s="40" t="str">
        <f>tbl_SEN[[#This Row],[Item '#]]&amp;"     "&amp;tbl_SEN[[#This Row],[Description]]&amp;"     ("&amp;tbl_SEN[[#This Row],[Unit]]&amp;")"</f>
        <v xml:space="preserve">     WATER (DUST CONTROL)     (MGAL)</v>
      </c>
      <c r="I381" s="40"/>
      <c r="J381" s="40"/>
      <c r="K381" s="40"/>
      <c r="L381" s="40"/>
      <c r="M381" s="40"/>
      <c r="N381" s="40"/>
      <c r="O381" s="40"/>
      <c r="P381" s="40"/>
      <c r="Q381" s="40">
        <v>110</v>
      </c>
      <c r="R381" s="40">
        <v>100</v>
      </c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</row>
    <row r="382" spans="1:40" ht="18" customHeight="1" x14ac:dyDescent="0.3">
      <c r="A382" s="1">
        <v>2018</v>
      </c>
      <c r="C382" s="2" t="s">
        <v>5690</v>
      </c>
      <c r="D382" s="1" t="s">
        <v>48</v>
      </c>
      <c r="E382" s="3">
        <f>IFERROR(MIN(SEN_Bidders),0)</f>
        <v>12</v>
      </c>
      <c r="F382" s="3">
        <f>IFERROR(MAX(SEN_Bidders),0)</f>
        <v>16</v>
      </c>
      <c r="G382" s="3">
        <f>IFERROR(AVERAGE(SEN_Bidders),0)</f>
        <v>14</v>
      </c>
      <c r="H382" s="40" t="str">
        <f>tbl_SEN[[#This Row],[Item '#]]&amp;"     "&amp;tbl_SEN[[#This Row],[Description]]&amp;"     ("&amp;tbl_SEN[[#This Row],[Unit]]&amp;")"</f>
        <v xml:space="preserve">     POST-CONSTRUCTION BIORETENTION CELL-COMPLETE INCL UNDERDRAINS     (SF)</v>
      </c>
      <c r="I382" s="40"/>
      <c r="J382" s="40"/>
      <c r="K382" s="40"/>
      <c r="L382" s="40"/>
      <c r="M382" s="40"/>
      <c r="N382" s="40"/>
      <c r="O382" s="40"/>
      <c r="P382" s="40"/>
      <c r="Q382" s="40">
        <v>12</v>
      </c>
      <c r="R382" s="40">
        <v>16</v>
      </c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</row>
    <row r="383" spans="1:40" ht="18" customHeight="1" x14ac:dyDescent="0.3">
      <c r="A383" s="1">
        <v>2018</v>
      </c>
      <c r="C383" s="2" t="s">
        <v>8031</v>
      </c>
      <c r="D383" s="1" t="s">
        <v>21</v>
      </c>
      <c r="E383" s="3">
        <f>IFERROR(MIN(SEN_Bidders),0)</f>
        <v>11</v>
      </c>
      <c r="F383" s="3">
        <f>IFERROR(MAX(SEN_Bidders),0)</f>
        <v>18</v>
      </c>
      <c r="G383" s="3">
        <f>IFERROR(AVERAGE(SEN_Bidders),0)</f>
        <v>14.5</v>
      </c>
      <c r="H383" s="40" t="str">
        <f>tbl_SEN[[#This Row],[Item '#]]&amp;"     "&amp;tbl_SEN[[#This Row],[Description]]&amp;"     ("&amp;tbl_SEN[[#This Row],[Unit]]&amp;")"</f>
        <v xml:space="preserve">     TURF REINFORCEMENT MATTING     (SY)</v>
      </c>
      <c r="I383" s="40"/>
      <c r="J383" s="40"/>
      <c r="K383" s="40"/>
      <c r="L383" s="40"/>
      <c r="M383" s="40"/>
      <c r="N383" s="40"/>
      <c r="O383" s="40"/>
      <c r="P383" s="40"/>
      <c r="Q383" s="40">
        <v>11</v>
      </c>
      <c r="R383" s="40">
        <v>18</v>
      </c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</row>
    <row r="384" spans="1:40" ht="18" customHeight="1" x14ac:dyDescent="0.3">
      <c r="A384" s="1">
        <v>2018</v>
      </c>
      <c r="C384" s="2" t="s">
        <v>8032</v>
      </c>
      <c r="D384" s="1" t="s">
        <v>21</v>
      </c>
      <c r="E384" s="3">
        <f>IFERROR(MIN(SEN_Bidders),0)</f>
        <v>2.5</v>
      </c>
      <c r="F384" s="3">
        <f>IFERROR(MAX(SEN_Bidders),0)</f>
        <v>2.5</v>
      </c>
      <c r="G384" s="3">
        <f>IFERROR(AVERAGE(SEN_Bidders),0)</f>
        <v>2.5</v>
      </c>
      <c r="H384" s="40" t="str">
        <f>tbl_SEN[[#This Row],[Item '#]]&amp;"     "&amp;tbl_SEN[[#This Row],[Description]]&amp;"     ("&amp;tbl_SEN[[#This Row],[Unit]]&amp;")"</f>
        <v xml:space="preserve">     EROSION CONTROL MAT, TYPE G     (SY)</v>
      </c>
      <c r="I384" s="40"/>
      <c r="J384" s="40"/>
      <c r="K384" s="40"/>
      <c r="L384" s="40"/>
      <c r="M384" s="40"/>
      <c r="N384" s="40"/>
      <c r="O384" s="40"/>
      <c r="P384" s="40"/>
      <c r="Q384" s="40">
        <v>2.5</v>
      </c>
      <c r="R384" s="40">
        <v>2.5</v>
      </c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</row>
    <row r="385" spans="1:40" ht="18" customHeight="1" x14ac:dyDescent="0.3">
      <c r="A385" s="1">
        <v>2018</v>
      </c>
      <c r="C385" s="2" t="s">
        <v>8033</v>
      </c>
      <c r="D385" s="1" t="s">
        <v>21</v>
      </c>
      <c r="E385" s="3">
        <f>IFERROR(MIN(SEN_Bidders),0)</f>
        <v>2.75</v>
      </c>
      <c r="F385" s="3">
        <f>IFERROR(MAX(SEN_Bidders),0)</f>
        <v>5.5</v>
      </c>
      <c r="G385" s="3">
        <f>IFERROR(AVERAGE(SEN_Bidders),0)</f>
        <v>4.125</v>
      </c>
      <c r="H385" s="40" t="str">
        <f>tbl_SEN[[#This Row],[Item '#]]&amp;"     "&amp;tbl_SEN[[#This Row],[Description]]&amp;"     ("&amp;tbl_SEN[[#This Row],[Unit]]&amp;")"</f>
        <v xml:space="preserve">     DITCH EROSION PROTECTION MAT, TYPE G     (SY)</v>
      </c>
      <c r="I385" s="40"/>
      <c r="J385" s="40"/>
      <c r="K385" s="40"/>
      <c r="L385" s="40"/>
      <c r="M385" s="40"/>
      <c r="N385" s="40"/>
      <c r="O385" s="40"/>
      <c r="P385" s="40"/>
      <c r="Q385" s="40">
        <v>5.5</v>
      </c>
      <c r="R385" s="40">
        <v>2.75</v>
      </c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</row>
    <row r="386" spans="1:40" ht="18" customHeight="1" x14ac:dyDescent="0.3">
      <c r="A386" s="1">
        <v>2018</v>
      </c>
      <c r="C386" s="2" t="s">
        <v>8034</v>
      </c>
      <c r="D386" s="1" t="s">
        <v>5695</v>
      </c>
      <c r="E386" s="3">
        <f>IFERROR(MIN(SEN_Bidders),0)</f>
        <v>6</v>
      </c>
      <c r="F386" s="3">
        <f>IFERROR(MAX(SEN_Bidders),0)</f>
        <v>11</v>
      </c>
      <c r="G386" s="3">
        <f>IFERROR(AVERAGE(SEN_Bidders),0)</f>
        <v>8.5</v>
      </c>
      <c r="H386" s="40" t="str">
        <f>tbl_SEN[[#This Row],[Item '#]]&amp;"     "&amp;tbl_SEN[[#This Row],[Description]]&amp;"     ("&amp;tbl_SEN[[#This Row],[Unit]]&amp;")"</f>
        <v xml:space="preserve">     STRIP &amp; STOCKPILE TOPSOIL     (CU. YD.)</v>
      </c>
      <c r="I386" s="40"/>
      <c r="J386" s="40"/>
      <c r="K386" s="40"/>
      <c r="L386" s="40"/>
      <c r="M386" s="40"/>
      <c r="N386" s="40"/>
      <c r="O386" s="40"/>
      <c r="P386" s="40"/>
      <c r="Q386" s="40">
        <v>6</v>
      </c>
      <c r="R386" s="40">
        <v>11</v>
      </c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</row>
    <row r="387" spans="1:40" ht="18" customHeight="1" x14ac:dyDescent="0.3">
      <c r="A387" s="1">
        <v>2018</v>
      </c>
      <c r="C387" s="2" t="s">
        <v>8035</v>
      </c>
      <c r="D387" s="1" t="s">
        <v>5695</v>
      </c>
      <c r="E387" s="3">
        <f>IFERROR(MIN(SEN_Bidders),0)</f>
        <v>7.25</v>
      </c>
      <c r="F387" s="3">
        <f>IFERROR(MAX(SEN_Bidders),0)</f>
        <v>11.5</v>
      </c>
      <c r="G387" s="3">
        <f>IFERROR(AVERAGE(SEN_Bidders),0)</f>
        <v>9.375</v>
      </c>
      <c r="H387" s="40" t="str">
        <f>tbl_SEN[[#This Row],[Item '#]]&amp;"     "&amp;tbl_SEN[[#This Row],[Description]]&amp;"     ("&amp;tbl_SEN[[#This Row],[Unit]]&amp;")"</f>
        <v xml:space="preserve">     EXCAVATION INCLUDING EMBANKMENT (PER PLAN)     (CU. YD.)</v>
      </c>
      <c r="I387" s="40"/>
      <c r="J387" s="40"/>
      <c r="K387" s="40"/>
      <c r="L387" s="40"/>
      <c r="M387" s="40"/>
      <c r="N387" s="40"/>
      <c r="O387" s="40"/>
      <c r="P387" s="40"/>
      <c r="Q387" s="40">
        <v>7.25</v>
      </c>
      <c r="R387" s="40">
        <v>11.5</v>
      </c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</row>
    <row r="388" spans="1:40" ht="18" customHeight="1" x14ac:dyDescent="0.3">
      <c r="A388" s="1">
        <v>2018</v>
      </c>
      <c r="C388" s="2" t="s">
        <v>8036</v>
      </c>
      <c r="D388" s="1" t="s">
        <v>5695</v>
      </c>
      <c r="E388" s="3">
        <f>IFERROR(MIN(SEN_Bidders),0)</f>
        <v>25</v>
      </c>
      <c r="F388" s="3">
        <f>IFERROR(MAX(SEN_Bidders),0)</f>
        <v>31</v>
      </c>
      <c r="G388" s="3">
        <f>IFERROR(AVERAGE(SEN_Bidders),0)</f>
        <v>28</v>
      </c>
      <c r="H388" s="40" t="str">
        <f>tbl_SEN[[#This Row],[Item '#]]&amp;"     "&amp;tbl_SEN[[#This Row],[Description]]&amp;"     ("&amp;tbl_SEN[[#This Row],[Unit]]&amp;")"</f>
        <v xml:space="preserve">     EXCAVATION INCLUDING EMBANKMENT, AS DIRECTED BY ENGINEER     (CU. YD.)</v>
      </c>
      <c r="I388" s="40"/>
      <c r="J388" s="40"/>
      <c r="K388" s="40"/>
      <c r="L388" s="40"/>
      <c r="M388" s="40"/>
      <c r="N388" s="40"/>
      <c r="O388" s="40"/>
      <c r="P388" s="40"/>
      <c r="Q388" s="40">
        <v>31</v>
      </c>
      <c r="R388" s="40">
        <v>25</v>
      </c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</row>
    <row r="389" spans="1:40" ht="18" customHeight="1" x14ac:dyDescent="0.3">
      <c r="A389" s="1">
        <v>2018</v>
      </c>
      <c r="C389" s="2" t="s">
        <v>8037</v>
      </c>
      <c r="D389" s="1" t="s">
        <v>5695</v>
      </c>
      <c r="E389" s="3">
        <f>IFERROR(MIN(SEN_Bidders),0)</f>
        <v>7</v>
      </c>
      <c r="F389" s="3">
        <f>IFERROR(MAX(SEN_Bidders),0)</f>
        <v>11</v>
      </c>
      <c r="G389" s="3">
        <f>IFERROR(AVERAGE(SEN_Bidders),0)</f>
        <v>9</v>
      </c>
      <c r="H389" s="40" t="str">
        <f>tbl_SEN[[#This Row],[Item '#]]&amp;"     "&amp;tbl_SEN[[#This Row],[Description]]&amp;"     ("&amp;tbl_SEN[[#This Row],[Unit]]&amp;")"</f>
        <v xml:space="preserve">     EXCESS TOPSOIL SPOILED ONSITE AS DIRECTED BY OWNER     (CU. YD.)</v>
      </c>
      <c r="I389" s="40"/>
      <c r="J389" s="40"/>
      <c r="K389" s="40"/>
      <c r="L389" s="40"/>
      <c r="M389" s="40"/>
      <c r="N389" s="40"/>
      <c r="O389" s="40"/>
      <c r="P389" s="40"/>
      <c r="Q389" s="40">
        <v>7</v>
      </c>
      <c r="R389" s="40">
        <v>11</v>
      </c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</row>
    <row r="390" spans="1:40" ht="18" customHeight="1" x14ac:dyDescent="0.3">
      <c r="A390" s="1">
        <v>2018</v>
      </c>
      <c r="C390" s="2" t="s">
        <v>5699</v>
      </c>
      <c r="D390" s="1" t="s">
        <v>5695</v>
      </c>
      <c r="E390" s="3">
        <f>IFERROR(MIN(SEN_Bidders),0)</f>
        <v>14</v>
      </c>
      <c r="F390" s="3">
        <f>IFERROR(MAX(SEN_Bidders),0)</f>
        <v>20</v>
      </c>
      <c r="G390" s="3">
        <f>IFERROR(AVERAGE(SEN_Bidders),0)</f>
        <v>17</v>
      </c>
      <c r="H390" s="40" t="str">
        <f>tbl_SEN[[#This Row],[Item '#]]&amp;"     "&amp;tbl_SEN[[#This Row],[Description]]&amp;"     ("&amp;tbl_SEN[[#This Row],[Unit]]&amp;")"</f>
        <v xml:space="preserve">     PLACING STOCKPILED TOPSOIL (4" MIN)     (CU. YD.)</v>
      </c>
      <c r="I390" s="40"/>
      <c r="J390" s="40"/>
      <c r="K390" s="40"/>
      <c r="L390" s="40"/>
      <c r="M390" s="40"/>
      <c r="N390" s="40"/>
      <c r="O390" s="40"/>
      <c r="P390" s="40"/>
      <c r="Q390" s="40">
        <v>20</v>
      </c>
      <c r="R390" s="40">
        <v>14</v>
      </c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</row>
    <row r="391" spans="1:40" ht="18" customHeight="1" x14ac:dyDescent="0.3">
      <c r="A391" s="1">
        <v>2018</v>
      </c>
      <c r="C391" s="2" t="s">
        <v>5700</v>
      </c>
      <c r="D391" s="1" t="s">
        <v>5695</v>
      </c>
      <c r="E391" s="3">
        <f>IFERROR(MIN(SEN_Bidders),0)</f>
        <v>1</v>
      </c>
      <c r="F391" s="3">
        <f>IFERROR(MAX(SEN_Bidders),0)</f>
        <v>40</v>
      </c>
      <c r="G391" s="3">
        <f>IFERROR(AVERAGE(SEN_Bidders),0)</f>
        <v>20.5</v>
      </c>
      <c r="H391" s="40" t="str">
        <f>tbl_SEN[[#This Row],[Item '#]]&amp;"     "&amp;tbl_SEN[[#This Row],[Description]]&amp;"     ("&amp;tbl_SEN[[#This Row],[Unit]]&amp;")"</f>
        <v xml:space="preserve">     ROCK REMOVAL     (CU. YD.)</v>
      </c>
      <c r="I391" s="40"/>
      <c r="J391" s="40"/>
      <c r="K391" s="40"/>
      <c r="L391" s="40"/>
      <c r="M391" s="40"/>
      <c r="N391" s="40"/>
      <c r="O391" s="40"/>
      <c r="P391" s="40"/>
      <c r="Q391" s="40">
        <v>40</v>
      </c>
      <c r="R391" s="40">
        <v>1</v>
      </c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</row>
    <row r="392" spans="1:40" ht="18" customHeight="1" x14ac:dyDescent="0.3">
      <c r="A392" s="1">
        <v>2018</v>
      </c>
      <c r="C392" s="2" t="s">
        <v>5702</v>
      </c>
      <c r="D392" s="1" t="s">
        <v>5695</v>
      </c>
      <c r="E392" s="3">
        <f>IFERROR(MIN(SEN_Bidders),0)</f>
        <v>28</v>
      </c>
      <c r="F392" s="3">
        <f>IFERROR(MAX(SEN_Bidders),0)</f>
        <v>60</v>
      </c>
      <c r="G392" s="3">
        <f>IFERROR(AVERAGE(SEN_Bidders),0)</f>
        <v>44</v>
      </c>
      <c r="H392" s="40" t="str">
        <f>tbl_SEN[[#This Row],[Item '#]]&amp;"     "&amp;tbl_SEN[[#This Row],[Description]]&amp;"     ("&amp;tbl_SEN[[#This Row],[Unit]]&amp;")"</f>
        <v xml:space="preserve">     HAUL AND DISPOSE EXCESS SOIL     (CU. YD.)</v>
      </c>
      <c r="I392" s="40"/>
      <c r="J392" s="40"/>
      <c r="K392" s="40"/>
      <c r="L392" s="40"/>
      <c r="M392" s="40"/>
      <c r="N392" s="40"/>
      <c r="O392" s="40"/>
      <c r="P392" s="40"/>
      <c r="Q392" s="40">
        <v>60</v>
      </c>
      <c r="R392" s="40">
        <v>28</v>
      </c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</row>
    <row r="393" spans="1:40" ht="18" customHeight="1" x14ac:dyDescent="0.3">
      <c r="A393" s="1">
        <v>2018</v>
      </c>
      <c r="C393" s="2" t="s">
        <v>5703</v>
      </c>
      <c r="D393" s="1" t="s">
        <v>5661</v>
      </c>
      <c r="E393" s="3">
        <f>IFERROR(MIN(SEN_Bidders),0)</f>
        <v>1.5</v>
      </c>
      <c r="F393" s="3">
        <f>IFERROR(MAX(SEN_Bidders),0)</f>
        <v>1.5</v>
      </c>
      <c r="G393" s="3">
        <f>IFERROR(AVERAGE(SEN_Bidders),0)</f>
        <v>1.5</v>
      </c>
      <c r="H393" s="40" t="str">
        <f>tbl_SEN[[#This Row],[Item '#]]&amp;"     "&amp;tbl_SEN[[#This Row],[Description]]&amp;"     ("&amp;tbl_SEN[[#This Row],[Unit]]&amp;")"</f>
        <v xml:space="preserve">     RESIDENTIAL AND URBAN AREA SEED MIXTURE      (SQ. YD.)</v>
      </c>
      <c r="I393" s="40"/>
      <c r="J393" s="40"/>
      <c r="K393" s="40"/>
      <c r="L393" s="40"/>
      <c r="M393" s="40"/>
      <c r="N393" s="40"/>
      <c r="O393" s="40"/>
      <c r="P393" s="40"/>
      <c r="Q393" s="40">
        <v>1.5</v>
      </c>
      <c r="R393" s="40">
        <v>1.5</v>
      </c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</row>
    <row r="394" spans="1:40" ht="18" customHeight="1" x14ac:dyDescent="0.3">
      <c r="A394" s="1">
        <v>2018</v>
      </c>
      <c r="C394" s="2" t="s">
        <v>5704</v>
      </c>
      <c r="D394" s="1" t="s">
        <v>5661</v>
      </c>
      <c r="E394" s="3">
        <f>IFERROR(MIN(SEN_Bidders),0)</f>
        <v>2.7</v>
      </c>
      <c r="F394" s="3">
        <f>IFERROR(MAX(SEN_Bidders),0)</f>
        <v>2.75</v>
      </c>
      <c r="G394" s="3">
        <f>IFERROR(AVERAGE(SEN_Bidders),0)</f>
        <v>2.7250000000000001</v>
      </c>
      <c r="H394" s="40" t="str">
        <f>tbl_SEN[[#This Row],[Item '#]]&amp;"     "&amp;tbl_SEN[[#This Row],[Description]]&amp;"     ("&amp;tbl_SEN[[#This Row],[Unit]]&amp;")"</f>
        <v xml:space="preserve">     LAKE EDGE SEED MIX      (SQ. YD.)</v>
      </c>
      <c r="I394" s="40"/>
      <c r="J394" s="40"/>
      <c r="K394" s="40"/>
      <c r="L394" s="40"/>
      <c r="M394" s="40"/>
      <c r="N394" s="40"/>
      <c r="O394" s="40"/>
      <c r="P394" s="40"/>
      <c r="Q394" s="40">
        <v>2.75</v>
      </c>
      <c r="R394" s="40">
        <v>2.7</v>
      </c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</row>
    <row r="395" spans="1:40" ht="18" customHeight="1" x14ac:dyDescent="0.3">
      <c r="A395" s="1">
        <v>2018</v>
      </c>
      <c r="C395" s="2" t="s">
        <v>5706</v>
      </c>
      <c r="D395" s="1" t="s">
        <v>5661</v>
      </c>
      <c r="E395" s="3">
        <f>IFERROR(MIN(SEN_Bidders),0)</f>
        <v>1.8</v>
      </c>
      <c r="F395" s="3">
        <f>IFERROR(MAX(SEN_Bidders),0)</f>
        <v>2</v>
      </c>
      <c r="G395" s="3">
        <f>IFERROR(AVERAGE(SEN_Bidders),0)</f>
        <v>1.9</v>
      </c>
      <c r="H395" s="40" t="str">
        <f>tbl_SEN[[#This Row],[Item '#]]&amp;"     "&amp;tbl_SEN[[#This Row],[Description]]&amp;"     ("&amp;tbl_SEN[[#This Row],[Unit]]&amp;")"</f>
        <v xml:space="preserve">     SLOPE STABILIZATION NATIVE SEED MIX     (SQ. YD.)</v>
      </c>
      <c r="I395" s="40"/>
      <c r="J395" s="40"/>
      <c r="K395" s="40"/>
      <c r="L395" s="40"/>
      <c r="M395" s="40"/>
      <c r="N395" s="40"/>
      <c r="O395" s="40"/>
      <c r="P395" s="40"/>
      <c r="Q395" s="40">
        <v>2</v>
      </c>
      <c r="R395" s="40">
        <v>1.8</v>
      </c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</row>
    <row r="396" spans="1:40" ht="18" customHeight="1" x14ac:dyDescent="0.3">
      <c r="A396" s="1">
        <v>2018</v>
      </c>
      <c r="C396" s="2" t="s">
        <v>5707</v>
      </c>
      <c r="D396" s="1" t="s">
        <v>5661</v>
      </c>
      <c r="E396" s="3">
        <f>IFERROR(MIN(SEN_Bidders),0)</f>
        <v>1.25</v>
      </c>
      <c r="F396" s="3">
        <f>IFERROR(MAX(SEN_Bidders),0)</f>
        <v>1.25</v>
      </c>
      <c r="G396" s="3">
        <f>IFERROR(AVERAGE(SEN_Bidders),0)</f>
        <v>1.25</v>
      </c>
      <c r="H396" s="40" t="str">
        <f>tbl_SEN[[#This Row],[Item '#]]&amp;"     "&amp;tbl_SEN[[#This Row],[Description]]&amp;"     ("&amp;tbl_SEN[[#This Row],[Unit]]&amp;")"</f>
        <v xml:space="preserve">     SLOPE STABILIZATION  SEED MIX     (SQ. YD.)</v>
      </c>
      <c r="I396" s="40"/>
      <c r="J396" s="40"/>
      <c r="K396" s="40"/>
      <c r="L396" s="40"/>
      <c r="M396" s="40"/>
      <c r="N396" s="40"/>
      <c r="O396" s="40"/>
      <c r="P396" s="40"/>
      <c r="Q396" s="40">
        <v>1.25</v>
      </c>
      <c r="R396" s="40">
        <v>1.25</v>
      </c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</row>
    <row r="397" spans="1:40" ht="18" customHeight="1" x14ac:dyDescent="0.3">
      <c r="A397" s="1">
        <v>2018</v>
      </c>
      <c r="C397" s="2" t="s">
        <v>5708</v>
      </c>
      <c r="D397" s="1" t="s">
        <v>5661</v>
      </c>
      <c r="E397" s="3">
        <f>IFERROR(MIN(SEN_Bidders),0)</f>
        <v>2.35</v>
      </c>
      <c r="F397" s="3">
        <f>IFERROR(MAX(SEN_Bidders),0)</f>
        <v>2.5</v>
      </c>
      <c r="G397" s="3">
        <f>IFERROR(AVERAGE(SEN_Bidders),0)</f>
        <v>2.4249999999999998</v>
      </c>
      <c r="H397" s="40" t="str">
        <f>tbl_SEN[[#This Row],[Item '#]]&amp;"     "&amp;tbl_SEN[[#This Row],[Description]]&amp;"     ("&amp;tbl_SEN[[#This Row],[Unit]]&amp;")"</f>
        <v xml:space="preserve">     FLOODPLAIN SEED MIX     (SQ. YD.)</v>
      </c>
      <c r="I397" s="40"/>
      <c r="J397" s="40"/>
      <c r="K397" s="40"/>
      <c r="L397" s="40"/>
      <c r="M397" s="40"/>
      <c r="N397" s="40"/>
      <c r="O397" s="40"/>
      <c r="P397" s="40"/>
      <c r="Q397" s="40">
        <v>2.5</v>
      </c>
      <c r="R397" s="40">
        <v>2.35</v>
      </c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</row>
    <row r="398" spans="1:40" ht="18" customHeight="1" x14ac:dyDescent="0.3">
      <c r="A398" s="1">
        <v>2018</v>
      </c>
      <c r="C398" s="2" t="s">
        <v>5709</v>
      </c>
      <c r="D398" s="1" t="s">
        <v>5710</v>
      </c>
      <c r="E398" s="3">
        <f>IFERROR(MIN(SEN_Bidders),0)</f>
        <v>2.75</v>
      </c>
      <c r="F398" s="3">
        <f>IFERROR(MAX(SEN_Bidders),0)</f>
        <v>3</v>
      </c>
      <c r="G398" s="3">
        <f>IFERROR(AVERAGE(SEN_Bidders),0)</f>
        <v>2.875</v>
      </c>
      <c r="H398" s="40" t="str">
        <f>tbl_SEN[[#This Row],[Item '#]]&amp;"     "&amp;tbl_SEN[[#This Row],[Description]]&amp;"     ("&amp;tbl_SEN[[#This Row],[Unit]]&amp;")"</f>
        <v xml:space="preserve">     BIORETENTION SEED MIX     (SQ. YD. )</v>
      </c>
      <c r="I398" s="40"/>
      <c r="J398" s="40"/>
      <c r="K398" s="40"/>
      <c r="L398" s="40"/>
      <c r="M398" s="40"/>
      <c r="N398" s="40"/>
      <c r="O398" s="40"/>
      <c r="P398" s="40"/>
      <c r="Q398" s="40">
        <v>3</v>
      </c>
      <c r="R398" s="40">
        <v>2.75</v>
      </c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</row>
    <row r="399" spans="1:40" ht="18" customHeight="1" x14ac:dyDescent="0.3">
      <c r="A399" s="1">
        <v>2018</v>
      </c>
      <c r="C399" s="2" t="s">
        <v>5711</v>
      </c>
      <c r="D399" s="1" t="s">
        <v>5712</v>
      </c>
      <c r="E399" s="3">
        <f>IFERROR(MIN(SEN_Bidders),0)</f>
        <v>440</v>
      </c>
      <c r="F399" s="3">
        <f>IFERROR(MAX(SEN_Bidders),0)</f>
        <v>450</v>
      </c>
      <c r="G399" s="3">
        <f>IFERROR(AVERAGE(SEN_Bidders),0)</f>
        <v>445</v>
      </c>
      <c r="H399" s="40" t="str">
        <f>tbl_SEN[[#This Row],[Item '#]]&amp;"     "&amp;tbl_SEN[[#This Row],[Description]]&amp;"     ("&amp;tbl_SEN[[#This Row],[Unit]]&amp;")"</f>
        <v xml:space="preserve">     ACER RUBRUM 'OCTOBER GLORY' (2.5" CAL.)     (EACH )</v>
      </c>
      <c r="I399" s="40"/>
      <c r="J399" s="40"/>
      <c r="K399" s="40"/>
      <c r="L399" s="40"/>
      <c r="M399" s="40"/>
      <c r="N399" s="40"/>
      <c r="O399" s="40"/>
      <c r="P399" s="40"/>
      <c r="Q399" s="40">
        <v>440</v>
      </c>
      <c r="R399" s="40">
        <v>450</v>
      </c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</row>
    <row r="400" spans="1:40" ht="18" customHeight="1" x14ac:dyDescent="0.3">
      <c r="A400" s="1">
        <v>2018</v>
      </c>
      <c r="C400" s="2" t="s">
        <v>5713</v>
      </c>
      <c r="D400" s="1" t="s">
        <v>5665</v>
      </c>
      <c r="E400" s="3">
        <f>IFERROR(MIN(SEN_Bidders),0)</f>
        <v>480</v>
      </c>
      <c r="F400" s="3">
        <f>IFERROR(MAX(SEN_Bidders),0)</f>
        <v>485</v>
      </c>
      <c r="G400" s="3">
        <f>IFERROR(AVERAGE(SEN_Bidders),0)</f>
        <v>482.5</v>
      </c>
      <c r="H400" s="40" t="str">
        <f>tbl_SEN[[#This Row],[Item '#]]&amp;"     "&amp;tbl_SEN[[#This Row],[Description]]&amp;"     ("&amp;tbl_SEN[[#This Row],[Unit]]&amp;")"</f>
        <v xml:space="preserve">     CELTIS OCCIDENTALIS 'PRAIRIE PRIDE' (2.5" CAL.)     (EACH)</v>
      </c>
      <c r="I400" s="40"/>
      <c r="J400" s="40"/>
      <c r="K400" s="40"/>
      <c r="L400" s="40"/>
      <c r="M400" s="40"/>
      <c r="N400" s="40"/>
      <c r="O400" s="40"/>
      <c r="P400" s="40"/>
      <c r="Q400" s="40">
        <v>485</v>
      </c>
      <c r="R400" s="40">
        <v>480</v>
      </c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</row>
    <row r="401" spans="1:40" ht="18" customHeight="1" x14ac:dyDescent="0.3">
      <c r="A401" s="1">
        <v>2018</v>
      </c>
      <c r="C401" s="2" t="s">
        <v>5715</v>
      </c>
      <c r="D401" s="1" t="s">
        <v>5665</v>
      </c>
      <c r="E401" s="3">
        <f>IFERROR(MIN(SEN_Bidders),0)</f>
        <v>450</v>
      </c>
      <c r="F401" s="3">
        <f>IFERROR(MAX(SEN_Bidders),0)</f>
        <v>460</v>
      </c>
      <c r="G401" s="3">
        <f>IFERROR(AVERAGE(SEN_Bidders),0)</f>
        <v>455</v>
      </c>
      <c r="H401" s="40" t="str">
        <f>tbl_SEN[[#This Row],[Item '#]]&amp;"     "&amp;tbl_SEN[[#This Row],[Description]]&amp;"     ("&amp;tbl_SEN[[#This Row],[Unit]]&amp;")"</f>
        <v xml:space="preserve">     GLEDITSIA TRIACANTHOS VAR. INERMIS 'SKYCOLE' (2.5" CAL.)     (EACH)</v>
      </c>
      <c r="I401" s="40"/>
      <c r="J401" s="40"/>
      <c r="K401" s="40"/>
      <c r="L401" s="40"/>
      <c r="M401" s="40"/>
      <c r="N401" s="40"/>
      <c r="O401" s="40"/>
      <c r="P401" s="40"/>
      <c r="Q401" s="40">
        <v>460</v>
      </c>
      <c r="R401" s="40">
        <v>450</v>
      </c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</row>
    <row r="402" spans="1:40" ht="18" customHeight="1" x14ac:dyDescent="0.3">
      <c r="A402" s="1">
        <v>2018</v>
      </c>
      <c r="C402" s="2" t="s">
        <v>5716</v>
      </c>
      <c r="D402" s="1" t="s">
        <v>5712</v>
      </c>
      <c r="E402" s="3">
        <f>IFERROR(MIN(SEN_Bidders),0)</f>
        <v>460</v>
      </c>
      <c r="F402" s="3">
        <f>IFERROR(MAX(SEN_Bidders),0)</f>
        <v>465</v>
      </c>
      <c r="G402" s="3">
        <f>IFERROR(AVERAGE(SEN_Bidders),0)</f>
        <v>462.5</v>
      </c>
      <c r="H402" s="40" t="str">
        <f>tbl_SEN[[#This Row],[Item '#]]&amp;"     "&amp;tbl_SEN[[#This Row],[Description]]&amp;"     ("&amp;tbl_SEN[[#This Row],[Unit]]&amp;")"</f>
        <v xml:space="preserve">     LIRIODENDRON TULIPIFERA (2.5" CAL.)     (EACH )</v>
      </c>
      <c r="I402" s="40"/>
      <c r="J402" s="40"/>
      <c r="K402" s="40"/>
      <c r="L402" s="40"/>
      <c r="M402" s="40"/>
      <c r="N402" s="40"/>
      <c r="O402" s="40"/>
      <c r="P402" s="40"/>
      <c r="Q402" s="40">
        <v>465</v>
      </c>
      <c r="R402" s="40">
        <v>460</v>
      </c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</row>
    <row r="403" spans="1:40" ht="18" customHeight="1" x14ac:dyDescent="0.3">
      <c r="A403" s="1">
        <v>2018</v>
      </c>
      <c r="C403" s="2" t="s">
        <v>5717</v>
      </c>
      <c r="D403" s="1" t="s">
        <v>5665</v>
      </c>
      <c r="E403" s="3">
        <f>IFERROR(MIN(SEN_Bidders),0)</f>
        <v>510</v>
      </c>
      <c r="F403" s="3">
        <f>IFERROR(MAX(SEN_Bidders),0)</f>
        <v>515</v>
      </c>
      <c r="G403" s="3">
        <f>IFERROR(AVERAGE(SEN_Bidders),0)</f>
        <v>512.5</v>
      </c>
      <c r="H403" s="40" t="str">
        <f>tbl_SEN[[#This Row],[Item '#]]&amp;"     "&amp;tbl_SEN[[#This Row],[Description]]&amp;"     ("&amp;tbl_SEN[[#This Row],[Unit]]&amp;")"</f>
        <v xml:space="preserve">     NYSSA SYLVATICA (2.5" CAL.)     (EACH)</v>
      </c>
      <c r="I403" s="40"/>
      <c r="J403" s="40"/>
      <c r="K403" s="40"/>
      <c r="L403" s="40"/>
      <c r="M403" s="40"/>
      <c r="N403" s="40"/>
      <c r="O403" s="40"/>
      <c r="P403" s="40"/>
      <c r="Q403" s="40">
        <v>515</v>
      </c>
      <c r="R403" s="40">
        <v>510</v>
      </c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</row>
    <row r="404" spans="1:40" ht="18" customHeight="1" x14ac:dyDescent="0.3">
      <c r="A404" s="1">
        <v>2018</v>
      </c>
      <c r="C404" s="2" t="s">
        <v>5718</v>
      </c>
      <c r="D404" s="1" t="s">
        <v>5665</v>
      </c>
      <c r="E404" s="3">
        <f>IFERROR(MIN(SEN_Bidders),0)</f>
        <v>525</v>
      </c>
      <c r="F404" s="3">
        <f>IFERROR(MAX(SEN_Bidders),0)</f>
        <v>535</v>
      </c>
      <c r="G404" s="3">
        <f>IFERROR(AVERAGE(SEN_Bidders),0)</f>
        <v>530</v>
      </c>
      <c r="H404" s="40" t="str">
        <f>tbl_SEN[[#This Row],[Item '#]]&amp;"     "&amp;tbl_SEN[[#This Row],[Description]]&amp;"     ("&amp;tbl_SEN[[#This Row],[Unit]]&amp;")"</f>
        <v xml:space="preserve">     PLATANUS OCCIDENTALIS (2.5" CAL.)     (EACH)</v>
      </c>
      <c r="I404" s="40"/>
      <c r="J404" s="40"/>
      <c r="K404" s="40"/>
      <c r="L404" s="40"/>
      <c r="M404" s="40"/>
      <c r="N404" s="40"/>
      <c r="O404" s="40"/>
      <c r="P404" s="40"/>
      <c r="Q404" s="40">
        <v>535</v>
      </c>
      <c r="R404" s="40">
        <v>525</v>
      </c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</row>
    <row r="405" spans="1:40" ht="18" customHeight="1" x14ac:dyDescent="0.3">
      <c r="A405" s="1">
        <v>2018</v>
      </c>
      <c r="C405" s="2" t="s">
        <v>5719</v>
      </c>
      <c r="D405" s="1" t="s">
        <v>5665</v>
      </c>
      <c r="E405" s="3">
        <f>IFERROR(MIN(SEN_Bidders),0)</f>
        <v>480</v>
      </c>
      <c r="F405" s="3">
        <f>IFERROR(MAX(SEN_Bidders),0)</f>
        <v>485</v>
      </c>
      <c r="G405" s="3">
        <f>IFERROR(AVERAGE(SEN_Bidders),0)</f>
        <v>482.5</v>
      </c>
      <c r="H405" s="40" t="str">
        <f>tbl_SEN[[#This Row],[Item '#]]&amp;"     "&amp;tbl_SEN[[#This Row],[Description]]&amp;"     ("&amp;tbl_SEN[[#This Row],[Unit]]&amp;")"</f>
        <v xml:space="preserve">     QUERCUS BICOLOR (2.5" CAL.)     (EACH)</v>
      </c>
      <c r="I405" s="40"/>
      <c r="J405" s="40"/>
      <c r="K405" s="40"/>
      <c r="L405" s="40"/>
      <c r="M405" s="40"/>
      <c r="N405" s="40"/>
      <c r="O405" s="40"/>
      <c r="P405" s="40"/>
      <c r="Q405" s="40">
        <v>485</v>
      </c>
      <c r="R405" s="40">
        <v>480</v>
      </c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</row>
    <row r="406" spans="1:40" ht="18" customHeight="1" x14ac:dyDescent="0.3">
      <c r="A406" s="1">
        <v>2018</v>
      </c>
      <c r="C406" s="2" t="s">
        <v>5720</v>
      </c>
      <c r="D406" s="1" t="s">
        <v>5712</v>
      </c>
      <c r="E406" s="3">
        <f>IFERROR(MIN(SEN_Bidders),0)</f>
        <v>480</v>
      </c>
      <c r="F406" s="3">
        <f>IFERROR(MAX(SEN_Bidders),0)</f>
        <v>485</v>
      </c>
      <c r="G406" s="3">
        <f>IFERROR(AVERAGE(SEN_Bidders),0)</f>
        <v>482.5</v>
      </c>
      <c r="H406" s="40" t="str">
        <f>tbl_SEN[[#This Row],[Item '#]]&amp;"     "&amp;tbl_SEN[[#This Row],[Description]]&amp;"     ("&amp;tbl_SEN[[#This Row],[Unit]]&amp;")"</f>
        <v xml:space="preserve">     QUERCUS COCCINEA (2.5" CAL.)     (EACH )</v>
      </c>
      <c r="I406" s="40"/>
      <c r="J406" s="40"/>
      <c r="K406" s="40"/>
      <c r="L406" s="40"/>
      <c r="M406" s="40"/>
      <c r="N406" s="40"/>
      <c r="O406" s="40"/>
      <c r="P406" s="40"/>
      <c r="Q406" s="40">
        <v>485</v>
      </c>
      <c r="R406" s="40">
        <v>480</v>
      </c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</row>
    <row r="407" spans="1:40" ht="18" customHeight="1" x14ac:dyDescent="0.3">
      <c r="A407" s="1">
        <v>2018</v>
      </c>
      <c r="C407" s="2" t="s">
        <v>5721</v>
      </c>
      <c r="D407" s="1" t="s">
        <v>5665</v>
      </c>
      <c r="E407" s="3">
        <f>IFERROR(MIN(SEN_Bidders),0)</f>
        <v>480</v>
      </c>
      <c r="F407" s="3">
        <f>IFERROR(MAX(SEN_Bidders),0)</f>
        <v>485</v>
      </c>
      <c r="G407" s="3">
        <f>IFERROR(AVERAGE(SEN_Bidders),0)</f>
        <v>482.5</v>
      </c>
      <c r="H407" s="40" t="str">
        <f>tbl_SEN[[#This Row],[Item '#]]&amp;"     "&amp;tbl_SEN[[#This Row],[Description]]&amp;"     ("&amp;tbl_SEN[[#This Row],[Unit]]&amp;")"</f>
        <v xml:space="preserve">     QUERCUS IMBRICARIA (2.5" CAL.)     (EACH)</v>
      </c>
      <c r="I407" s="40"/>
      <c r="J407" s="40"/>
      <c r="K407" s="40"/>
      <c r="L407" s="40"/>
      <c r="M407" s="40"/>
      <c r="N407" s="40"/>
      <c r="O407" s="40"/>
      <c r="P407" s="40"/>
      <c r="Q407" s="40">
        <v>485</v>
      </c>
      <c r="R407" s="40">
        <v>480</v>
      </c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</row>
    <row r="408" spans="1:40" ht="18" customHeight="1" x14ac:dyDescent="0.3">
      <c r="A408" s="1">
        <v>2018</v>
      </c>
      <c r="C408" s="2" t="s">
        <v>5722</v>
      </c>
      <c r="D408" s="1" t="s">
        <v>5665</v>
      </c>
      <c r="E408" s="3">
        <f>IFERROR(MIN(SEN_Bidders),0)</f>
        <v>480</v>
      </c>
      <c r="F408" s="3">
        <f>IFERROR(MAX(SEN_Bidders),0)</f>
        <v>485</v>
      </c>
      <c r="G408" s="3">
        <f>IFERROR(AVERAGE(SEN_Bidders),0)</f>
        <v>482.5</v>
      </c>
      <c r="H408" s="40" t="str">
        <f>tbl_SEN[[#This Row],[Item '#]]&amp;"     "&amp;tbl_SEN[[#This Row],[Description]]&amp;"     ("&amp;tbl_SEN[[#This Row],[Unit]]&amp;")"</f>
        <v xml:space="preserve">     QUERCUS MUEHLENBERGII (2.5" CAL.)     (EACH)</v>
      </c>
      <c r="I408" s="40"/>
      <c r="J408" s="40"/>
      <c r="K408" s="40"/>
      <c r="L408" s="40"/>
      <c r="M408" s="40"/>
      <c r="N408" s="40"/>
      <c r="O408" s="40"/>
      <c r="P408" s="40"/>
      <c r="Q408" s="40">
        <v>485</v>
      </c>
      <c r="R408" s="40">
        <v>480</v>
      </c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</row>
    <row r="409" spans="1:40" ht="18" customHeight="1" x14ac:dyDescent="0.3">
      <c r="A409" s="1">
        <v>2018</v>
      </c>
      <c r="C409" s="2" t="s">
        <v>5723</v>
      </c>
      <c r="D409" s="1" t="s">
        <v>5665</v>
      </c>
      <c r="E409" s="3">
        <f>IFERROR(MIN(SEN_Bidders),0)</f>
        <v>480</v>
      </c>
      <c r="F409" s="3">
        <f>IFERROR(MAX(SEN_Bidders),0)</f>
        <v>485</v>
      </c>
      <c r="G409" s="3">
        <f>IFERROR(AVERAGE(SEN_Bidders),0)</f>
        <v>482.5</v>
      </c>
      <c r="H409" s="40" t="str">
        <f>tbl_SEN[[#This Row],[Item '#]]&amp;"     "&amp;tbl_SEN[[#This Row],[Description]]&amp;"     ("&amp;tbl_SEN[[#This Row],[Unit]]&amp;")"</f>
        <v xml:space="preserve">     QUERCUS RUBRA (2.5" CAL.)     (EACH)</v>
      </c>
      <c r="I409" s="40"/>
      <c r="J409" s="40"/>
      <c r="K409" s="40"/>
      <c r="L409" s="40"/>
      <c r="M409" s="40"/>
      <c r="N409" s="40"/>
      <c r="O409" s="40"/>
      <c r="P409" s="40"/>
      <c r="Q409" s="40">
        <v>485</v>
      </c>
      <c r="R409" s="40">
        <v>480</v>
      </c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</row>
    <row r="410" spans="1:40" ht="18" customHeight="1" x14ac:dyDescent="0.3">
      <c r="A410" s="1">
        <v>2018</v>
      </c>
      <c r="C410" s="2" t="s">
        <v>5725</v>
      </c>
      <c r="D410" s="1" t="s">
        <v>5665</v>
      </c>
      <c r="E410" s="3">
        <f>IFERROR(MIN(SEN_Bidders),0)</f>
        <v>410</v>
      </c>
      <c r="F410" s="3">
        <f>IFERROR(MAX(SEN_Bidders),0)</f>
        <v>415</v>
      </c>
      <c r="G410" s="3">
        <f>IFERROR(AVERAGE(SEN_Bidders),0)</f>
        <v>412.5</v>
      </c>
      <c r="H410" s="40" t="str">
        <f>tbl_SEN[[#This Row],[Item '#]]&amp;"     "&amp;tbl_SEN[[#This Row],[Description]]&amp;"     ("&amp;tbl_SEN[[#This Row],[Unit]]&amp;")"</f>
        <v xml:space="preserve">     ULMUS AMERICANA 'VALLEY FORGE' (2.5" CAL.)     (EACH)</v>
      </c>
      <c r="I410" s="40"/>
      <c r="J410" s="40"/>
      <c r="K410" s="40"/>
      <c r="L410" s="40"/>
      <c r="M410" s="40"/>
      <c r="N410" s="40"/>
      <c r="O410" s="40"/>
      <c r="P410" s="40"/>
      <c r="Q410" s="40">
        <v>415</v>
      </c>
      <c r="R410" s="40">
        <v>410</v>
      </c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</row>
    <row r="411" spans="1:40" ht="18" customHeight="1" x14ac:dyDescent="0.3">
      <c r="A411" s="1">
        <v>2018</v>
      </c>
      <c r="C411" s="2" t="s">
        <v>5726</v>
      </c>
      <c r="D411" s="1" t="s">
        <v>5665</v>
      </c>
      <c r="E411" s="3">
        <f>IFERROR(MIN(SEN_Bidders),0)</f>
        <v>400</v>
      </c>
      <c r="F411" s="3">
        <f>IFERROR(MAX(SEN_Bidders),0)</f>
        <v>400</v>
      </c>
      <c r="G411" s="3">
        <f>IFERROR(AVERAGE(SEN_Bidders),0)</f>
        <v>400</v>
      </c>
      <c r="H411" s="40" t="str">
        <f>tbl_SEN[[#This Row],[Item '#]]&amp;"     "&amp;tbl_SEN[[#This Row],[Description]]&amp;"     ("&amp;tbl_SEN[[#This Row],[Unit]]&amp;")"</f>
        <v xml:space="preserve">     AMELANCHIER ARBOREA (7’H)     (EACH)</v>
      </c>
      <c r="I411" s="40"/>
      <c r="J411" s="40"/>
      <c r="K411" s="40"/>
      <c r="L411" s="40"/>
      <c r="M411" s="40"/>
      <c r="N411" s="40"/>
      <c r="O411" s="40"/>
      <c r="P411" s="40"/>
      <c r="Q411" s="40">
        <v>400</v>
      </c>
      <c r="R411" s="40">
        <v>400</v>
      </c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</row>
    <row r="412" spans="1:40" ht="18" customHeight="1" x14ac:dyDescent="0.3">
      <c r="A412" s="1">
        <v>2018</v>
      </c>
      <c r="C412" s="2" t="s">
        <v>5727</v>
      </c>
      <c r="D412" s="1" t="s">
        <v>5665</v>
      </c>
      <c r="E412" s="3">
        <f>IFERROR(MIN(SEN_Bidders),0)</f>
        <v>365</v>
      </c>
      <c r="F412" s="3">
        <f>IFERROR(MAX(SEN_Bidders),0)</f>
        <v>375</v>
      </c>
      <c r="G412" s="3">
        <f>IFERROR(AVERAGE(SEN_Bidders),0)</f>
        <v>370</v>
      </c>
      <c r="H412" s="40" t="str">
        <f>tbl_SEN[[#This Row],[Item '#]]&amp;"     "&amp;tbl_SEN[[#This Row],[Description]]&amp;"     ("&amp;tbl_SEN[[#This Row],[Unit]]&amp;")"</f>
        <v xml:space="preserve">     CERCIS CANADENSIS (6’H)     (EACH)</v>
      </c>
      <c r="I412" s="40"/>
      <c r="J412" s="40"/>
      <c r="K412" s="40"/>
      <c r="L412" s="40"/>
      <c r="M412" s="40"/>
      <c r="N412" s="40"/>
      <c r="O412" s="40"/>
      <c r="P412" s="40"/>
      <c r="Q412" s="40">
        <v>365</v>
      </c>
      <c r="R412" s="40">
        <v>375</v>
      </c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</row>
    <row r="413" spans="1:40" ht="18" customHeight="1" x14ac:dyDescent="0.3">
      <c r="A413" s="1">
        <v>2018</v>
      </c>
      <c r="C413" s="2" t="s">
        <v>5728</v>
      </c>
      <c r="D413" s="1" t="s">
        <v>5712</v>
      </c>
      <c r="E413" s="3">
        <f>IFERROR(MIN(SEN_Bidders),0)</f>
        <v>400</v>
      </c>
      <c r="F413" s="3">
        <f>IFERROR(MAX(SEN_Bidders),0)</f>
        <v>400</v>
      </c>
      <c r="G413" s="3">
        <f>IFERROR(AVERAGE(SEN_Bidders),0)</f>
        <v>400</v>
      </c>
      <c r="H413" s="40" t="str">
        <f>tbl_SEN[[#This Row],[Item '#]]&amp;"     "&amp;tbl_SEN[[#This Row],[Description]]&amp;"     ("&amp;tbl_SEN[[#This Row],[Unit]]&amp;")"</f>
        <v xml:space="preserve">     CORNUS FLORIDA (1.5” CAL.)     (EACH )</v>
      </c>
      <c r="I413" s="40"/>
      <c r="J413" s="40"/>
      <c r="K413" s="40"/>
      <c r="L413" s="40"/>
      <c r="M413" s="40"/>
      <c r="N413" s="40"/>
      <c r="O413" s="40"/>
      <c r="P413" s="40"/>
      <c r="Q413" s="40">
        <v>400</v>
      </c>
      <c r="R413" s="40">
        <v>400</v>
      </c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</row>
    <row r="414" spans="1:40" ht="18" customHeight="1" x14ac:dyDescent="0.3">
      <c r="A414" s="1">
        <v>2018</v>
      </c>
      <c r="C414" s="2" t="s">
        <v>5729</v>
      </c>
      <c r="D414" s="1" t="s">
        <v>5665</v>
      </c>
      <c r="E414" s="3">
        <f>IFERROR(MIN(SEN_Bidders),0)</f>
        <v>29</v>
      </c>
      <c r="F414" s="3">
        <f>IFERROR(MAX(SEN_Bidders),0)</f>
        <v>30</v>
      </c>
      <c r="G414" s="3">
        <f>IFERROR(AVERAGE(SEN_Bidders),0)</f>
        <v>29.5</v>
      </c>
      <c r="H414" s="40" t="str">
        <f>tbl_SEN[[#This Row],[Item '#]]&amp;"     "&amp;tbl_SEN[[#This Row],[Description]]&amp;"     ("&amp;tbl_SEN[[#This Row],[Unit]]&amp;")"</f>
        <v xml:space="preserve">     CALAMAGROSTIS X ACUTIFLORA 'OVERDAM' (NO. 3)     (EACH)</v>
      </c>
      <c r="I414" s="40"/>
      <c r="J414" s="40"/>
      <c r="K414" s="40"/>
      <c r="L414" s="40"/>
      <c r="M414" s="40"/>
      <c r="N414" s="40"/>
      <c r="O414" s="40"/>
      <c r="P414" s="40"/>
      <c r="Q414" s="40">
        <v>30</v>
      </c>
      <c r="R414" s="40">
        <v>29</v>
      </c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</row>
    <row r="415" spans="1:40" ht="18" customHeight="1" x14ac:dyDescent="0.3">
      <c r="A415" s="1">
        <v>2018</v>
      </c>
      <c r="C415" s="2" t="s">
        <v>5732</v>
      </c>
      <c r="D415" s="1" t="s">
        <v>5712</v>
      </c>
      <c r="E415" s="3">
        <f>IFERROR(MIN(SEN_Bidders),0)</f>
        <v>19</v>
      </c>
      <c r="F415" s="3">
        <f>IFERROR(MAX(SEN_Bidders),0)</f>
        <v>20</v>
      </c>
      <c r="G415" s="3">
        <f>IFERROR(AVERAGE(SEN_Bidders),0)</f>
        <v>19.5</v>
      </c>
      <c r="H415" s="40" t="str">
        <f>tbl_SEN[[#This Row],[Item '#]]&amp;"     "&amp;tbl_SEN[[#This Row],[Description]]&amp;"     ("&amp;tbl_SEN[[#This Row],[Unit]]&amp;")"</f>
        <v xml:space="preserve">     HEMEROCALLIS 'STELLA DE ORO' (NO. 1)     (EACH )</v>
      </c>
      <c r="I415" s="40"/>
      <c r="J415" s="40"/>
      <c r="K415" s="40"/>
      <c r="L415" s="40"/>
      <c r="M415" s="40"/>
      <c r="N415" s="40"/>
      <c r="O415" s="40"/>
      <c r="P415" s="40"/>
      <c r="Q415" s="40">
        <v>20</v>
      </c>
      <c r="R415" s="40">
        <v>19</v>
      </c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</row>
    <row r="416" spans="1:40" ht="18" customHeight="1" x14ac:dyDescent="0.3">
      <c r="A416" s="1">
        <v>2018</v>
      </c>
      <c r="C416" s="2" t="s">
        <v>8038</v>
      </c>
      <c r="D416" s="1" t="s">
        <v>5665</v>
      </c>
      <c r="E416" s="3">
        <f>IFERROR(MIN(SEN_Bidders),0)</f>
        <v>19</v>
      </c>
      <c r="F416" s="3">
        <f>IFERROR(MAX(SEN_Bidders),0)</f>
        <v>20</v>
      </c>
      <c r="G416" s="3">
        <f>IFERROR(AVERAGE(SEN_Bidders),0)</f>
        <v>19.5</v>
      </c>
      <c r="H416" s="40" t="str">
        <f>tbl_SEN[[#This Row],[Item '#]]&amp;"     "&amp;tbl_SEN[[#This Row],[Description]]&amp;"     ("&amp;tbl_SEN[[#This Row],[Unit]]&amp;")"</f>
        <v xml:space="preserve">     SEDUM 'AUTUMN JOY' (NO. 1)     (EACH)</v>
      </c>
      <c r="I416" s="40"/>
      <c r="J416" s="40"/>
      <c r="K416" s="40"/>
      <c r="L416" s="40"/>
      <c r="M416" s="40"/>
      <c r="N416" s="40"/>
      <c r="O416" s="40"/>
      <c r="P416" s="40"/>
      <c r="Q416" s="40">
        <v>20</v>
      </c>
      <c r="R416" s="40">
        <v>19</v>
      </c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</row>
    <row r="417" spans="1:40" ht="18" customHeight="1" x14ac:dyDescent="0.3">
      <c r="A417" s="1">
        <v>2018</v>
      </c>
      <c r="C417" s="2" t="s">
        <v>5734</v>
      </c>
      <c r="D417" s="1" t="s">
        <v>5665</v>
      </c>
      <c r="E417" s="3">
        <f>IFERROR(MIN(SEN_Bidders),0)</f>
        <v>45</v>
      </c>
      <c r="F417" s="3">
        <f>IFERROR(MAX(SEN_Bidders),0)</f>
        <v>45</v>
      </c>
      <c r="G417" s="3">
        <f>IFERROR(AVERAGE(SEN_Bidders),0)</f>
        <v>45</v>
      </c>
      <c r="H417" s="40" t="str">
        <f>tbl_SEN[[#This Row],[Item '#]]&amp;"     "&amp;tbl_SEN[[#This Row],[Description]]&amp;"     ("&amp;tbl_SEN[[#This Row],[Unit]]&amp;")"</f>
        <v xml:space="preserve">     ARONIA ARBUTIFOLIA (NO. 3)     (EACH)</v>
      </c>
      <c r="I417" s="40"/>
      <c r="J417" s="40"/>
      <c r="K417" s="40"/>
      <c r="L417" s="40"/>
      <c r="M417" s="40"/>
      <c r="N417" s="40"/>
      <c r="O417" s="40"/>
      <c r="P417" s="40"/>
      <c r="Q417" s="40">
        <v>45</v>
      </c>
      <c r="R417" s="40">
        <v>45</v>
      </c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</row>
    <row r="418" spans="1:40" ht="18" customHeight="1" x14ac:dyDescent="0.3">
      <c r="A418" s="1">
        <v>2018</v>
      </c>
      <c r="C418" s="2" t="s">
        <v>5736</v>
      </c>
      <c r="D418" s="1" t="s">
        <v>5712</v>
      </c>
      <c r="E418" s="3">
        <f>IFERROR(MIN(SEN_Bidders),0)</f>
        <v>44</v>
      </c>
      <c r="F418" s="3">
        <f>IFERROR(MAX(SEN_Bidders),0)</f>
        <v>45</v>
      </c>
      <c r="G418" s="3">
        <f>IFERROR(AVERAGE(SEN_Bidders),0)</f>
        <v>44.5</v>
      </c>
      <c r="H418" s="40" t="str">
        <f>tbl_SEN[[#This Row],[Item '#]]&amp;"     "&amp;tbl_SEN[[#This Row],[Description]]&amp;"     ("&amp;tbl_SEN[[#This Row],[Unit]]&amp;")"</f>
        <v xml:space="preserve">     CORNUS SERICEA 'FARROW' (NO. 3)     (EACH )</v>
      </c>
      <c r="I418" s="40"/>
      <c r="J418" s="40"/>
      <c r="K418" s="40"/>
      <c r="L418" s="40"/>
      <c r="M418" s="40"/>
      <c r="N418" s="40"/>
      <c r="O418" s="40"/>
      <c r="P418" s="40"/>
      <c r="Q418" s="40">
        <v>45</v>
      </c>
      <c r="R418" s="40">
        <v>44</v>
      </c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</row>
    <row r="419" spans="1:40" ht="18" customHeight="1" x14ac:dyDescent="0.3">
      <c r="A419" s="1">
        <v>2018</v>
      </c>
      <c r="C419" s="2" t="s">
        <v>5737</v>
      </c>
      <c r="D419" s="1" t="s">
        <v>5665</v>
      </c>
      <c r="E419" s="3">
        <f>IFERROR(MIN(SEN_Bidders),0)</f>
        <v>45</v>
      </c>
      <c r="F419" s="3">
        <f>IFERROR(MAX(SEN_Bidders),0)</f>
        <v>45</v>
      </c>
      <c r="G419" s="3">
        <f>IFERROR(AVERAGE(SEN_Bidders),0)</f>
        <v>45</v>
      </c>
      <c r="H419" s="40" t="str">
        <f>tbl_SEN[[#This Row],[Item '#]]&amp;"     "&amp;tbl_SEN[[#This Row],[Description]]&amp;"     ("&amp;tbl_SEN[[#This Row],[Unit]]&amp;")"</f>
        <v xml:space="preserve">     HYDRANGEA QUERCIFOLIA 'RUBY SLIPPERS' (NO. 3)     (EACH)</v>
      </c>
      <c r="I419" s="40"/>
      <c r="J419" s="40"/>
      <c r="K419" s="40"/>
      <c r="L419" s="40"/>
      <c r="M419" s="40"/>
      <c r="N419" s="40"/>
      <c r="O419" s="40"/>
      <c r="P419" s="40"/>
      <c r="Q419" s="40">
        <v>45</v>
      </c>
      <c r="R419" s="40">
        <v>45</v>
      </c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</row>
    <row r="420" spans="1:40" ht="18" customHeight="1" x14ac:dyDescent="0.3">
      <c r="A420" s="1">
        <v>2018</v>
      </c>
      <c r="C420" s="2" t="s">
        <v>5738</v>
      </c>
      <c r="D420" s="1" t="s">
        <v>5665</v>
      </c>
      <c r="E420" s="3">
        <f>IFERROR(MIN(SEN_Bidders),0)</f>
        <v>58</v>
      </c>
      <c r="F420" s="3">
        <f>IFERROR(MAX(SEN_Bidders),0)</f>
        <v>60</v>
      </c>
      <c r="G420" s="3">
        <f>IFERROR(AVERAGE(SEN_Bidders),0)</f>
        <v>59</v>
      </c>
      <c r="H420" s="40" t="str">
        <f>tbl_SEN[[#This Row],[Item '#]]&amp;"     "&amp;tbl_SEN[[#This Row],[Description]]&amp;"     ("&amp;tbl_SEN[[#This Row],[Unit]]&amp;")"</f>
        <v xml:space="preserve">     ILEX GLABRA 'DENSA' (NO. 5)     (EACH)</v>
      </c>
      <c r="I420" s="40"/>
      <c r="J420" s="40"/>
      <c r="K420" s="40"/>
      <c r="L420" s="40"/>
      <c r="M420" s="40"/>
      <c r="N420" s="40"/>
      <c r="O420" s="40"/>
      <c r="P420" s="40"/>
      <c r="Q420" s="40">
        <v>60</v>
      </c>
      <c r="R420" s="40">
        <v>58</v>
      </c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</row>
    <row r="421" spans="1:40" ht="18" customHeight="1" x14ac:dyDescent="0.3">
      <c r="A421" s="1">
        <v>2018</v>
      </c>
      <c r="C421" s="2" t="s">
        <v>5739</v>
      </c>
      <c r="D421" s="1" t="s">
        <v>5665</v>
      </c>
      <c r="E421" s="3">
        <f>IFERROR(MIN(SEN_Bidders),0)</f>
        <v>44</v>
      </c>
      <c r="F421" s="3">
        <f>IFERROR(MAX(SEN_Bidders),0)</f>
        <v>45</v>
      </c>
      <c r="G421" s="3">
        <f>IFERROR(AVERAGE(SEN_Bidders),0)</f>
        <v>44.5</v>
      </c>
      <c r="H421" s="40" t="str">
        <f>tbl_SEN[[#This Row],[Item '#]]&amp;"     "&amp;tbl_SEN[[#This Row],[Description]]&amp;"     ("&amp;tbl_SEN[[#This Row],[Unit]]&amp;")"</f>
        <v xml:space="preserve">     ILEX VERTICILLATA 'MR POPPINS' (NO. 3)     (EACH)</v>
      </c>
      <c r="I421" s="40"/>
      <c r="J421" s="40"/>
      <c r="K421" s="40"/>
      <c r="L421" s="40"/>
      <c r="M421" s="40"/>
      <c r="N421" s="40"/>
      <c r="O421" s="40"/>
      <c r="P421" s="40"/>
      <c r="Q421" s="40">
        <v>45</v>
      </c>
      <c r="R421" s="40">
        <v>44</v>
      </c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</row>
    <row r="422" spans="1:40" ht="18" customHeight="1" x14ac:dyDescent="0.3">
      <c r="A422" s="1">
        <v>2018</v>
      </c>
      <c r="C422" s="2" t="s">
        <v>5740</v>
      </c>
      <c r="D422" s="1" t="s">
        <v>5712</v>
      </c>
      <c r="E422" s="3">
        <f>IFERROR(MIN(SEN_Bidders),0)</f>
        <v>44</v>
      </c>
      <c r="F422" s="3">
        <f>IFERROR(MAX(SEN_Bidders),0)</f>
        <v>45</v>
      </c>
      <c r="G422" s="3">
        <f>IFERROR(AVERAGE(SEN_Bidders),0)</f>
        <v>44.5</v>
      </c>
      <c r="H422" s="40" t="str">
        <f>tbl_SEN[[#This Row],[Item '#]]&amp;"     "&amp;tbl_SEN[[#This Row],[Description]]&amp;"     ("&amp;tbl_SEN[[#This Row],[Unit]]&amp;")"</f>
        <v xml:space="preserve">     ILEX VERTICILLATA 'BERRY HEAVY' (NO. 3)     (EACH )</v>
      </c>
      <c r="I422" s="40"/>
      <c r="J422" s="40"/>
      <c r="K422" s="40"/>
      <c r="L422" s="40"/>
      <c r="M422" s="40"/>
      <c r="N422" s="40"/>
      <c r="O422" s="40"/>
      <c r="P422" s="40"/>
      <c r="Q422" s="40">
        <v>45</v>
      </c>
      <c r="R422" s="40">
        <v>44</v>
      </c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</row>
    <row r="423" spans="1:40" ht="18" customHeight="1" x14ac:dyDescent="0.3">
      <c r="A423" s="1">
        <v>2018</v>
      </c>
      <c r="C423" s="2" t="s">
        <v>5741</v>
      </c>
      <c r="D423" s="1" t="s">
        <v>5665</v>
      </c>
      <c r="E423" s="3">
        <f>IFERROR(MIN(SEN_Bidders),0)</f>
        <v>50</v>
      </c>
      <c r="F423" s="3">
        <f>IFERROR(MAX(SEN_Bidders),0)</f>
        <v>50</v>
      </c>
      <c r="G423" s="3">
        <f>IFERROR(AVERAGE(SEN_Bidders),0)</f>
        <v>50</v>
      </c>
      <c r="H423" s="40" t="str">
        <f>tbl_SEN[[#This Row],[Item '#]]&amp;"     "&amp;tbl_SEN[[#This Row],[Description]]&amp;"     ("&amp;tbl_SEN[[#This Row],[Unit]]&amp;")"</f>
        <v xml:space="preserve">     LINDERA BENZOIN (NO. 3)     (EACH)</v>
      </c>
      <c r="I423" s="40"/>
      <c r="J423" s="40"/>
      <c r="K423" s="40"/>
      <c r="L423" s="40"/>
      <c r="M423" s="40"/>
      <c r="N423" s="40"/>
      <c r="O423" s="40"/>
      <c r="P423" s="40"/>
      <c r="Q423" s="40">
        <v>50</v>
      </c>
      <c r="R423" s="40">
        <v>50</v>
      </c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</row>
    <row r="424" spans="1:40" ht="18" customHeight="1" x14ac:dyDescent="0.3">
      <c r="A424" s="1">
        <v>2018</v>
      </c>
      <c r="C424" s="2" t="s">
        <v>5742</v>
      </c>
      <c r="D424" s="1" t="s">
        <v>5665</v>
      </c>
      <c r="E424" s="3">
        <f>IFERROR(MIN(SEN_Bidders),0)</f>
        <v>54</v>
      </c>
      <c r="F424" s="3">
        <f>IFERROR(MAX(SEN_Bidders),0)</f>
        <v>55</v>
      </c>
      <c r="G424" s="3">
        <f>IFERROR(AVERAGE(SEN_Bidders),0)</f>
        <v>54.5</v>
      </c>
      <c r="H424" s="40" t="str">
        <f>tbl_SEN[[#This Row],[Item '#]]&amp;"     "&amp;tbl_SEN[[#This Row],[Description]]&amp;"     ("&amp;tbl_SEN[[#This Row],[Unit]]&amp;")"</f>
        <v xml:space="preserve">     PHYSOCARPOS OPULIFOLIUS (NO. 5)     (EACH)</v>
      </c>
      <c r="I424" s="40"/>
      <c r="J424" s="40"/>
      <c r="K424" s="40"/>
      <c r="L424" s="40"/>
      <c r="M424" s="40"/>
      <c r="N424" s="40"/>
      <c r="O424" s="40"/>
      <c r="P424" s="40"/>
      <c r="Q424" s="40">
        <v>55</v>
      </c>
      <c r="R424" s="40">
        <v>54</v>
      </c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</row>
    <row r="425" spans="1:40" ht="18" customHeight="1" x14ac:dyDescent="0.3">
      <c r="A425" s="1">
        <v>2018</v>
      </c>
      <c r="C425" s="2" t="s">
        <v>5744</v>
      </c>
      <c r="D425" s="1" t="s">
        <v>5665</v>
      </c>
      <c r="E425" s="3">
        <f>IFERROR(MIN(SEN_Bidders),0)</f>
        <v>59</v>
      </c>
      <c r="F425" s="3">
        <f>IFERROR(MAX(SEN_Bidders),0)</f>
        <v>60</v>
      </c>
      <c r="G425" s="3">
        <f>IFERROR(AVERAGE(SEN_Bidders),0)</f>
        <v>59.5</v>
      </c>
      <c r="H425" s="40" t="str">
        <f>tbl_SEN[[#This Row],[Item '#]]&amp;"     "&amp;tbl_SEN[[#This Row],[Description]]&amp;"     ("&amp;tbl_SEN[[#This Row],[Unit]]&amp;")"</f>
        <v xml:space="preserve">     VIBURNUM DENTATUM 'BLUE MUFFIN' (NO. 5)     (EACH)</v>
      </c>
      <c r="I425" s="40"/>
      <c r="J425" s="40"/>
      <c r="K425" s="40"/>
      <c r="L425" s="40"/>
      <c r="M425" s="40"/>
      <c r="N425" s="40"/>
      <c r="O425" s="40"/>
      <c r="P425" s="40"/>
      <c r="Q425" s="40">
        <v>60</v>
      </c>
      <c r="R425" s="40">
        <v>59</v>
      </c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</row>
    <row r="426" spans="1:40" ht="18" customHeight="1" x14ac:dyDescent="0.3">
      <c r="A426" s="1">
        <v>2018</v>
      </c>
      <c r="C426" s="2" t="s">
        <v>8039</v>
      </c>
      <c r="D426" s="1" t="s">
        <v>5665</v>
      </c>
      <c r="E426" s="3">
        <f>IFERROR(MIN(SEN_Bidders),0)</f>
        <v>340</v>
      </c>
      <c r="F426" s="3">
        <f>IFERROR(MAX(SEN_Bidders),0)</f>
        <v>1700</v>
      </c>
      <c r="G426" s="3">
        <f>IFERROR(AVERAGE(SEN_Bidders),0)</f>
        <v>1020</v>
      </c>
      <c r="H426" s="40" t="str">
        <f>tbl_SEN[[#This Row],[Item '#]]&amp;"     "&amp;tbl_SEN[[#This Row],[Description]]&amp;"     ("&amp;tbl_SEN[[#This Row],[Unit]]&amp;")"</f>
        <v xml:space="preserve">     DIRECTIONAL SIGNAGE INSTALLATION, 4'X4' SIGN (SOIL EXCAVATION, CONCRETE FOOTER AND SIGNAGE INSTALL)     (EACH)</v>
      </c>
      <c r="I426" s="40"/>
      <c r="J426" s="40"/>
      <c r="K426" s="40"/>
      <c r="L426" s="40"/>
      <c r="M426" s="40"/>
      <c r="N426" s="40"/>
      <c r="O426" s="40"/>
      <c r="P426" s="40"/>
      <c r="Q426" s="40">
        <v>1700</v>
      </c>
      <c r="R426" s="40">
        <v>340</v>
      </c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</row>
    <row r="427" spans="1:40" ht="18" customHeight="1" x14ac:dyDescent="0.3">
      <c r="A427" s="1">
        <v>2018</v>
      </c>
      <c r="C427" s="2" t="s">
        <v>8040</v>
      </c>
      <c r="D427" s="1" t="s">
        <v>5665</v>
      </c>
      <c r="E427" s="3">
        <f>IFERROR(MIN(SEN_Bidders),0)</f>
        <v>340</v>
      </c>
      <c r="F427" s="3">
        <f>IFERROR(MAX(SEN_Bidders),0)</f>
        <v>850</v>
      </c>
      <c r="G427" s="3">
        <f>IFERROR(AVERAGE(SEN_Bidders),0)</f>
        <v>595</v>
      </c>
      <c r="H427" s="40" t="str">
        <f>tbl_SEN[[#This Row],[Item '#]]&amp;"     "&amp;tbl_SEN[[#This Row],[Description]]&amp;"     ("&amp;tbl_SEN[[#This Row],[Unit]]&amp;")"</f>
        <v xml:space="preserve">     DIRECTIONAL SIGNAGE INSTALLATION, 4' X 1.5' SIGN (SOIL EXCAVATION, CONCRETE FOOTER AND SIGNAGE INSTALL)     (EACH)</v>
      </c>
      <c r="I427" s="40"/>
      <c r="J427" s="40"/>
      <c r="K427" s="40"/>
      <c r="L427" s="40"/>
      <c r="M427" s="40"/>
      <c r="N427" s="40"/>
      <c r="O427" s="40"/>
      <c r="P427" s="40"/>
      <c r="Q427" s="40">
        <v>850</v>
      </c>
      <c r="R427" s="40">
        <v>340</v>
      </c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</row>
    <row r="428" spans="1:40" ht="18" customHeight="1" x14ac:dyDescent="0.3">
      <c r="A428" s="1">
        <v>2018</v>
      </c>
      <c r="C428" s="2" t="s">
        <v>5748</v>
      </c>
      <c r="D428" s="1" t="s">
        <v>5665</v>
      </c>
      <c r="E428" s="3">
        <f>IFERROR(MIN(SEN_Bidders),0)</f>
        <v>180</v>
      </c>
      <c r="F428" s="3">
        <f>IFERROR(MAX(SEN_Bidders),0)</f>
        <v>1000</v>
      </c>
      <c r="G428" s="3">
        <f>IFERROR(AVERAGE(SEN_Bidders),0)</f>
        <v>590</v>
      </c>
      <c r="H428" s="40" t="str">
        <f>tbl_SEN[[#This Row],[Item '#]]&amp;"     "&amp;tbl_SEN[[#This Row],[Description]]&amp;"     ("&amp;tbl_SEN[[#This Row],[Unit]]&amp;")"</f>
        <v xml:space="preserve">     ADDITIONAL SIGNAGE INSTALLATION (SOIL EXCAVATION, CONCRETE FOOTER AND SIGNAGE INSTALL)     (EACH)</v>
      </c>
      <c r="I428" s="40"/>
      <c r="J428" s="40"/>
      <c r="K428" s="40"/>
      <c r="L428" s="40"/>
      <c r="M428" s="40"/>
      <c r="N428" s="40"/>
      <c r="O428" s="40"/>
      <c r="P428" s="40"/>
      <c r="Q428" s="40">
        <v>1000</v>
      </c>
      <c r="R428" s="40">
        <v>180</v>
      </c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</row>
    <row r="429" spans="1:40" ht="18" customHeight="1" x14ac:dyDescent="0.3">
      <c r="A429" s="1">
        <v>2018</v>
      </c>
      <c r="C429" s="2" t="s">
        <v>8041</v>
      </c>
      <c r="D429" s="1" t="s">
        <v>8042</v>
      </c>
      <c r="E429" s="3">
        <f>IFERROR(MIN(SEN_Bidders),0)</f>
        <v>175</v>
      </c>
      <c r="F429" s="3">
        <f>IFERROR(MAX(SEN_Bidders),0)</f>
        <v>180</v>
      </c>
      <c r="G429" s="3">
        <f>IFERROR(AVERAGE(SEN_Bidders),0)</f>
        <v>177.5</v>
      </c>
      <c r="H429" s="40" t="str">
        <f>tbl_SEN[[#This Row],[Item '#]]&amp;"     "&amp;tbl_SEN[[#This Row],[Description]]&amp;"     ("&amp;tbl_SEN[[#This Row],[Unit]]&amp;")"</f>
        <v xml:space="preserve">     RIVER ROCK COBBLE MULCH (3" DEPTH) WITH GEOTEXTILE FABRIC       (C.Y.)</v>
      </c>
      <c r="I429" s="40"/>
      <c r="J429" s="40"/>
      <c r="K429" s="40"/>
      <c r="L429" s="40"/>
      <c r="M429" s="40"/>
      <c r="N429" s="40"/>
      <c r="O429" s="40"/>
      <c r="P429" s="40"/>
      <c r="Q429" s="40">
        <v>180</v>
      </c>
      <c r="R429" s="40">
        <v>175</v>
      </c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</row>
    <row r="430" spans="1:40" ht="18" customHeight="1" x14ac:dyDescent="0.3">
      <c r="A430" s="1">
        <v>2018</v>
      </c>
      <c r="C430" s="2" t="s">
        <v>8043</v>
      </c>
      <c r="D430" s="1" t="s">
        <v>8042</v>
      </c>
      <c r="E430" s="3">
        <f>IFERROR(MIN(SEN_Bidders),0)</f>
        <v>65</v>
      </c>
      <c r="F430" s="3">
        <f>IFERROR(MAX(SEN_Bidders),0)</f>
        <v>65</v>
      </c>
      <c r="G430" s="3">
        <f>IFERROR(AVERAGE(SEN_Bidders),0)</f>
        <v>65</v>
      </c>
      <c r="H430" s="40" t="str">
        <f>tbl_SEN[[#This Row],[Item '#]]&amp;"     "&amp;tbl_SEN[[#This Row],[Description]]&amp;"     ("&amp;tbl_SEN[[#This Row],[Unit]]&amp;")"</f>
        <v xml:space="preserve">     DOUBLE SHREDDED HARDWOOD MULCH (3" DEPTH)     (C.Y.)</v>
      </c>
      <c r="I430" s="40"/>
      <c r="J430" s="40"/>
      <c r="K430" s="40"/>
      <c r="L430" s="40"/>
      <c r="M430" s="40"/>
      <c r="N430" s="40"/>
      <c r="O430" s="40"/>
      <c r="P430" s="40"/>
      <c r="Q430" s="40">
        <v>65</v>
      </c>
      <c r="R430" s="40">
        <v>65</v>
      </c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</row>
    <row r="431" spans="1:40" ht="18" customHeight="1" x14ac:dyDescent="0.3">
      <c r="A431" s="1">
        <v>2018</v>
      </c>
      <c r="C431" s="2" t="s">
        <v>8044</v>
      </c>
      <c r="D431" s="1" t="s">
        <v>5695</v>
      </c>
      <c r="E431" s="3">
        <f>IFERROR(MIN(SEN_Bidders),0)</f>
        <v>100</v>
      </c>
      <c r="F431" s="3">
        <f>IFERROR(MAX(SEN_Bidders),0)</f>
        <v>185</v>
      </c>
      <c r="G431" s="3">
        <f>IFERROR(AVERAGE(SEN_Bidders),0)</f>
        <v>142.5</v>
      </c>
      <c r="H431" s="40" t="str">
        <f>tbl_SEN[[#This Row],[Item '#]]&amp;"     "&amp;tbl_SEN[[#This Row],[Description]]&amp;"     ("&amp;tbl_SEN[[#This Row],[Unit]]&amp;")"</f>
        <v xml:space="preserve">     LOW STRENGTH MORTAR BACKFILL     (CU. YD.)</v>
      </c>
      <c r="I431" s="40"/>
      <c r="J431" s="40"/>
      <c r="K431" s="40"/>
      <c r="L431" s="40"/>
      <c r="M431" s="40"/>
      <c r="N431" s="40"/>
      <c r="O431" s="40"/>
      <c r="P431" s="40"/>
      <c r="Q431" s="40">
        <v>100</v>
      </c>
      <c r="R431" s="40">
        <v>185</v>
      </c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</row>
    <row r="432" spans="1:40" ht="18" customHeight="1" x14ac:dyDescent="0.3">
      <c r="A432" s="1">
        <v>2018</v>
      </c>
      <c r="C432" s="2" t="s">
        <v>8045</v>
      </c>
      <c r="D432" s="1" t="s">
        <v>5695</v>
      </c>
      <c r="E432" s="3">
        <f>IFERROR(MIN(SEN_Bidders),0)</f>
        <v>95</v>
      </c>
      <c r="F432" s="3">
        <f>IFERROR(MAX(SEN_Bidders),0)</f>
        <v>150</v>
      </c>
      <c r="G432" s="3">
        <f>IFERROR(AVERAGE(SEN_Bidders),0)</f>
        <v>122.5</v>
      </c>
      <c r="H432" s="40" t="str">
        <f>tbl_SEN[[#This Row],[Item '#]]&amp;"     "&amp;tbl_SEN[[#This Row],[Description]]&amp;"     ("&amp;tbl_SEN[[#This Row],[Unit]]&amp;")"</f>
        <v xml:space="preserve">     ROCK CHANNEL PROTECTION TYPE C WITH FILTER FABRIC TYPE ‘B’     (CU. YD.)</v>
      </c>
      <c r="I432" s="40"/>
      <c r="J432" s="40"/>
      <c r="K432" s="40"/>
      <c r="L432" s="40"/>
      <c r="M432" s="40"/>
      <c r="N432" s="40"/>
      <c r="O432" s="40"/>
      <c r="P432" s="40"/>
      <c r="Q432" s="40">
        <v>150</v>
      </c>
      <c r="R432" s="40">
        <v>95</v>
      </c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</row>
    <row r="433" spans="1:40" ht="18" customHeight="1" x14ac:dyDescent="0.3">
      <c r="A433" s="1">
        <v>2018</v>
      </c>
      <c r="C433" s="2" t="s">
        <v>5756</v>
      </c>
      <c r="D433" s="1" t="s">
        <v>5665</v>
      </c>
      <c r="E433" s="3">
        <f>IFERROR(MIN(SEN_Bidders),0)</f>
        <v>1200</v>
      </c>
      <c r="F433" s="3">
        <f>IFERROR(MAX(SEN_Bidders),0)</f>
        <v>1300</v>
      </c>
      <c r="G433" s="3">
        <f>IFERROR(AVERAGE(SEN_Bidders),0)</f>
        <v>1250</v>
      </c>
      <c r="H433" s="40" t="str">
        <f>tbl_SEN[[#This Row],[Item '#]]&amp;"     "&amp;tbl_SEN[[#This Row],[Description]]&amp;"     ("&amp;tbl_SEN[[#This Row],[Unit]]&amp;")"</f>
        <v xml:space="preserve">     CONCRETE HEADWALL ODOT HW-2.1 HALF HEIGHT     (EACH)</v>
      </c>
      <c r="I433" s="40"/>
      <c r="J433" s="40"/>
      <c r="K433" s="40"/>
      <c r="L433" s="40"/>
      <c r="M433" s="40"/>
      <c r="N433" s="40"/>
      <c r="O433" s="40"/>
      <c r="P433" s="40"/>
      <c r="Q433" s="40">
        <v>1200</v>
      </c>
      <c r="R433" s="40">
        <v>1300</v>
      </c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</row>
    <row r="434" spans="1:40" ht="18" customHeight="1" x14ac:dyDescent="0.3">
      <c r="A434" s="1">
        <v>2018</v>
      </c>
      <c r="C434" s="2" t="s">
        <v>8046</v>
      </c>
      <c r="D434" s="1" t="s">
        <v>5665</v>
      </c>
      <c r="E434" s="3">
        <f>IFERROR(MIN(SEN_Bidders),0)</f>
        <v>1300</v>
      </c>
      <c r="F434" s="3">
        <f>IFERROR(MAX(SEN_Bidders),0)</f>
        <v>2000</v>
      </c>
      <c r="G434" s="3">
        <f>IFERROR(AVERAGE(SEN_Bidders),0)</f>
        <v>1650</v>
      </c>
      <c r="H434" s="40" t="str">
        <f>tbl_SEN[[#This Row],[Item '#]]&amp;"     "&amp;tbl_SEN[[#This Row],[Description]]&amp;"     ("&amp;tbl_SEN[[#This Row],[Unit]]&amp;")"</f>
        <v xml:space="preserve">     18" NYLOPLAST YARD DRAIN     (EACH)</v>
      </c>
      <c r="I434" s="40"/>
      <c r="J434" s="40"/>
      <c r="K434" s="40"/>
      <c r="L434" s="40"/>
      <c r="M434" s="40"/>
      <c r="N434" s="40"/>
      <c r="O434" s="40"/>
      <c r="P434" s="40"/>
      <c r="Q434" s="40">
        <v>2000</v>
      </c>
      <c r="R434" s="40">
        <v>1300</v>
      </c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</row>
    <row r="435" spans="1:40" ht="18" customHeight="1" x14ac:dyDescent="0.3">
      <c r="A435" s="1">
        <v>2018</v>
      </c>
      <c r="C435" s="2" t="s">
        <v>5758</v>
      </c>
      <c r="D435" s="1" t="s">
        <v>5667</v>
      </c>
      <c r="E435" s="3">
        <f>IFERROR(MIN(SEN_Bidders),0)</f>
        <v>35</v>
      </c>
      <c r="F435" s="3">
        <f>IFERROR(MAX(SEN_Bidders),0)</f>
        <v>58</v>
      </c>
      <c r="G435" s="3">
        <f>IFERROR(AVERAGE(SEN_Bidders),0)</f>
        <v>46.5</v>
      </c>
      <c r="H435" s="40" t="str">
        <f>tbl_SEN[[#This Row],[Item '#]]&amp;"     "&amp;tbl_SEN[[#This Row],[Description]]&amp;"     ("&amp;tbl_SEN[[#This Row],[Unit]]&amp;")"</f>
        <v xml:space="preserve">     6" PVC STORM SEWER     (L.F.)</v>
      </c>
      <c r="I435" s="40"/>
      <c r="J435" s="40"/>
      <c r="K435" s="40"/>
      <c r="L435" s="40"/>
      <c r="M435" s="40"/>
      <c r="N435" s="40"/>
      <c r="O435" s="40"/>
      <c r="P435" s="40"/>
      <c r="Q435" s="40">
        <v>35</v>
      </c>
      <c r="R435" s="40">
        <v>58</v>
      </c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</row>
    <row r="436" spans="1:40" ht="18" customHeight="1" x14ac:dyDescent="0.3">
      <c r="A436" s="1">
        <v>2018</v>
      </c>
      <c r="C436" s="2" t="s">
        <v>5762</v>
      </c>
      <c r="D436" s="1" t="s">
        <v>5667</v>
      </c>
      <c r="E436" s="3">
        <f>IFERROR(MIN(SEN_Bidders),0)</f>
        <v>60</v>
      </c>
      <c r="F436" s="3">
        <f>IFERROR(MAX(SEN_Bidders),0)</f>
        <v>110</v>
      </c>
      <c r="G436" s="3">
        <f>IFERROR(AVERAGE(SEN_Bidders),0)</f>
        <v>85</v>
      </c>
      <c r="H436" s="40" t="str">
        <f>tbl_SEN[[#This Row],[Item '#]]&amp;"     "&amp;tbl_SEN[[#This Row],[Description]]&amp;"     ("&amp;tbl_SEN[[#This Row],[Unit]]&amp;")"</f>
        <v xml:space="preserve">     12" RCP STORM SEWER     (L.F.)</v>
      </c>
      <c r="I436" s="40"/>
      <c r="J436" s="40"/>
      <c r="K436" s="40"/>
      <c r="L436" s="40"/>
      <c r="M436" s="40"/>
      <c r="N436" s="40"/>
      <c r="O436" s="40"/>
      <c r="P436" s="40"/>
      <c r="Q436" s="40">
        <v>60</v>
      </c>
      <c r="R436" s="40">
        <v>110</v>
      </c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</row>
    <row r="437" spans="1:40" ht="18" customHeight="1" x14ac:dyDescent="0.3">
      <c r="A437" s="1">
        <v>2018</v>
      </c>
      <c r="C437" s="2" t="s">
        <v>5759</v>
      </c>
      <c r="D437" s="1" t="s">
        <v>5667</v>
      </c>
      <c r="E437" s="3">
        <f>IFERROR(MIN(SEN_Bidders),0)</f>
        <v>38</v>
      </c>
      <c r="F437" s="3">
        <f>IFERROR(MAX(SEN_Bidders),0)</f>
        <v>61</v>
      </c>
      <c r="G437" s="3">
        <f>IFERROR(AVERAGE(SEN_Bidders),0)</f>
        <v>49.5</v>
      </c>
      <c r="H437" s="40" t="str">
        <f>tbl_SEN[[#This Row],[Item '#]]&amp;"     "&amp;tbl_SEN[[#This Row],[Description]]&amp;"     ("&amp;tbl_SEN[[#This Row],[Unit]]&amp;")"</f>
        <v xml:space="preserve">     12" HDPE STORM SEWER     (L.F.)</v>
      </c>
      <c r="I437" s="40"/>
      <c r="J437" s="40"/>
      <c r="K437" s="40"/>
      <c r="L437" s="40"/>
      <c r="M437" s="40"/>
      <c r="N437" s="40"/>
      <c r="O437" s="40"/>
      <c r="P437" s="40"/>
      <c r="Q437" s="40">
        <v>38</v>
      </c>
      <c r="R437" s="40">
        <v>61</v>
      </c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</row>
    <row r="438" spans="1:40" ht="18" customHeight="1" x14ac:dyDescent="0.3">
      <c r="A438" s="1">
        <v>2018</v>
      </c>
      <c r="C438" s="2" t="s">
        <v>5763</v>
      </c>
      <c r="D438" s="1" t="s">
        <v>5667</v>
      </c>
      <c r="E438" s="3">
        <f>IFERROR(MIN(SEN_Bidders),0)</f>
        <v>60</v>
      </c>
      <c r="F438" s="3">
        <f>IFERROR(MAX(SEN_Bidders),0)</f>
        <v>95</v>
      </c>
      <c r="G438" s="3">
        <f>IFERROR(AVERAGE(SEN_Bidders),0)</f>
        <v>77.5</v>
      </c>
      <c r="H438" s="40" t="str">
        <f>tbl_SEN[[#This Row],[Item '#]]&amp;"     "&amp;tbl_SEN[[#This Row],[Description]]&amp;"     ("&amp;tbl_SEN[[#This Row],[Unit]]&amp;")"</f>
        <v xml:space="preserve">     15" RCP STORM SEWER     (L.F.)</v>
      </c>
      <c r="I438" s="40"/>
      <c r="J438" s="40"/>
      <c r="K438" s="40"/>
      <c r="L438" s="40"/>
      <c r="M438" s="40"/>
      <c r="N438" s="40"/>
      <c r="O438" s="40"/>
      <c r="P438" s="40"/>
      <c r="Q438" s="40">
        <v>60</v>
      </c>
      <c r="R438" s="40">
        <v>95</v>
      </c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</row>
    <row r="439" spans="1:40" ht="18" customHeight="1" x14ac:dyDescent="0.3">
      <c r="A439" s="1">
        <v>2018</v>
      </c>
      <c r="C439" s="2" t="s">
        <v>5760</v>
      </c>
      <c r="D439" s="1" t="s">
        <v>5667</v>
      </c>
      <c r="E439" s="3">
        <f>IFERROR(MIN(SEN_Bidders),0)</f>
        <v>53</v>
      </c>
      <c r="F439" s="3">
        <f>IFERROR(MAX(SEN_Bidders),0)</f>
        <v>74</v>
      </c>
      <c r="G439" s="3">
        <f>IFERROR(AVERAGE(SEN_Bidders),0)</f>
        <v>63.5</v>
      </c>
      <c r="H439" s="40" t="str">
        <f>tbl_SEN[[#This Row],[Item '#]]&amp;"     "&amp;tbl_SEN[[#This Row],[Description]]&amp;"     ("&amp;tbl_SEN[[#This Row],[Unit]]&amp;")"</f>
        <v xml:space="preserve">     18" HDPE STORM SEWER     (L.F.)</v>
      </c>
      <c r="I439" s="40"/>
      <c r="J439" s="40"/>
      <c r="K439" s="40"/>
      <c r="L439" s="40"/>
      <c r="M439" s="40"/>
      <c r="N439" s="40"/>
      <c r="O439" s="40"/>
      <c r="P439" s="40"/>
      <c r="Q439" s="40">
        <v>53</v>
      </c>
      <c r="R439" s="40">
        <v>74</v>
      </c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</row>
    <row r="440" spans="1:40" ht="18" customHeight="1" x14ac:dyDescent="0.3">
      <c r="A440" s="1">
        <v>2018</v>
      </c>
      <c r="C440" s="2" t="s">
        <v>8047</v>
      </c>
      <c r="D440" s="1" t="s">
        <v>5665</v>
      </c>
      <c r="E440" s="3">
        <f>IFERROR(MIN(SEN_Bidders),0)</f>
        <v>375</v>
      </c>
      <c r="F440" s="3">
        <f>IFERROR(MAX(SEN_Bidders),0)</f>
        <v>515</v>
      </c>
      <c r="G440" s="3">
        <f>IFERROR(AVERAGE(SEN_Bidders),0)</f>
        <v>445</v>
      </c>
      <c r="H440" s="40" t="str">
        <f>tbl_SEN[[#This Row],[Item '#]]&amp;"     "&amp;tbl_SEN[[#This Row],[Description]]&amp;"     ("&amp;tbl_SEN[[#This Row],[Unit]]&amp;")"</f>
        <v xml:space="preserve">     STORM WYE CONNECTION     (EACH)</v>
      </c>
      <c r="I440" s="40"/>
      <c r="J440" s="40"/>
      <c r="K440" s="40"/>
      <c r="L440" s="40"/>
      <c r="M440" s="40"/>
      <c r="N440" s="40"/>
      <c r="O440" s="40"/>
      <c r="P440" s="40"/>
      <c r="Q440" s="40">
        <v>515</v>
      </c>
      <c r="R440" s="40">
        <v>375</v>
      </c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</row>
    <row r="441" spans="1:40" ht="18" customHeight="1" x14ac:dyDescent="0.3">
      <c r="A441" s="1">
        <v>2018</v>
      </c>
      <c r="C441" s="2" t="s">
        <v>5768</v>
      </c>
      <c r="D441" s="1" t="s">
        <v>5665</v>
      </c>
      <c r="E441" s="3">
        <f>IFERROR(MIN(SEN_Bidders),0)</f>
        <v>650</v>
      </c>
      <c r="F441" s="3">
        <f>IFERROR(MAX(SEN_Bidders),0)</f>
        <v>1200</v>
      </c>
      <c r="G441" s="3">
        <f>IFERROR(AVERAGE(SEN_Bidders),0)</f>
        <v>925</v>
      </c>
      <c r="H441" s="40" t="str">
        <f>tbl_SEN[[#This Row],[Item '#]]&amp;"     "&amp;tbl_SEN[[#This Row],[Description]]&amp;"     ("&amp;tbl_SEN[[#This Row],[Unit]]&amp;")"</f>
        <v xml:space="preserve">     CLEANOUT STORM SEWER (MIN 6" RISER)     (EACH)</v>
      </c>
      <c r="I441" s="40"/>
      <c r="J441" s="40"/>
      <c r="K441" s="40"/>
      <c r="L441" s="40"/>
      <c r="M441" s="40"/>
      <c r="N441" s="40"/>
      <c r="O441" s="40"/>
      <c r="P441" s="40"/>
      <c r="Q441" s="40">
        <v>650</v>
      </c>
      <c r="R441" s="40">
        <v>1200</v>
      </c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</row>
    <row r="442" spans="1:40" ht="18" customHeight="1" x14ac:dyDescent="0.3">
      <c r="A442" s="1">
        <v>2018</v>
      </c>
      <c r="C442" s="2" t="s">
        <v>5769</v>
      </c>
      <c r="D442" s="1" t="s">
        <v>5665</v>
      </c>
      <c r="E442" s="3">
        <f>IFERROR(MIN(SEN_Bidders),0)</f>
        <v>1600</v>
      </c>
      <c r="F442" s="3">
        <f>IFERROR(MAX(SEN_Bidders),0)</f>
        <v>1600</v>
      </c>
      <c r="G442" s="3">
        <f>IFERROR(AVERAGE(SEN_Bidders),0)</f>
        <v>1600</v>
      </c>
      <c r="H442" s="40" t="str">
        <f>tbl_SEN[[#This Row],[Item '#]]&amp;"     "&amp;tbl_SEN[[#This Row],[Description]]&amp;"     ("&amp;tbl_SEN[[#This Row],[Unit]]&amp;")"</f>
        <v xml:space="preserve">     CATCH BASIN ODOT 2-2     (EACH)</v>
      </c>
      <c r="I442" s="40"/>
      <c r="J442" s="40"/>
      <c r="K442" s="40"/>
      <c r="L442" s="40"/>
      <c r="M442" s="40"/>
      <c r="N442" s="40"/>
      <c r="O442" s="40"/>
      <c r="P442" s="40"/>
      <c r="Q442" s="40">
        <v>1600</v>
      </c>
      <c r="R442" s="40">
        <v>1600</v>
      </c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</row>
    <row r="443" spans="1:40" ht="18" customHeight="1" x14ac:dyDescent="0.3">
      <c r="A443" s="1">
        <v>2018</v>
      </c>
      <c r="C443" s="2" t="s">
        <v>8048</v>
      </c>
      <c r="D443" s="1" t="s">
        <v>5665</v>
      </c>
      <c r="E443" s="3">
        <f>IFERROR(MIN(SEN_Bidders),0)</f>
        <v>810</v>
      </c>
      <c r="F443" s="3">
        <f>IFERROR(MAX(SEN_Bidders),0)</f>
        <v>1800</v>
      </c>
      <c r="G443" s="3">
        <f>IFERROR(AVERAGE(SEN_Bidders),0)</f>
        <v>1305</v>
      </c>
      <c r="H443" s="40" t="str">
        <f>tbl_SEN[[#This Row],[Item '#]]&amp;"     "&amp;tbl_SEN[[#This Row],[Description]]&amp;"     ("&amp;tbl_SEN[[#This Row],[Unit]]&amp;")"</f>
        <v xml:space="preserve">     ODOT DM 1.1 WITH CONCRETE MAT     (EACH)</v>
      </c>
      <c r="I443" s="40"/>
      <c r="J443" s="40"/>
      <c r="K443" s="40"/>
      <c r="L443" s="40"/>
      <c r="M443" s="40"/>
      <c r="N443" s="40"/>
      <c r="O443" s="40"/>
      <c r="P443" s="40"/>
      <c r="Q443" s="40">
        <v>810</v>
      </c>
      <c r="R443" s="40">
        <v>1800</v>
      </c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</row>
    <row r="444" spans="1:40" ht="18" customHeight="1" x14ac:dyDescent="0.3">
      <c r="A444" s="1">
        <v>2018</v>
      </c>
      <c r="C444" s="2" t="s">
        <v>5772</v>
      </c>
      <c r="D444" s="1" t="s">
        <v>5665</v>
      </c>
      <c r="E444" s="3">
        <f>IFERROR(MIN(SEN_Bidders),0)</f>
        <v>2000</v>
      </c>
      <c r="F444" s="3">
        <f>IFERROR(MAX(SEN_Bidders),0)</f>
        <v>3000</v>
      </c>
      <c r="G444" s="3">
        <f>IFERROR(AVERAGE(SEN_Bidders),0)</f>
        <v>2500</v>
      </c>
      <c r="H444" s="40" t="str">
        <f>tbl_SEN[[#This Row],[Item '#]]&amp;"     "&amp;tbl_SEN[[#This Row],[Description]]&amp;"     ("&amp;tbl_SEN[[#This Row],[Unit]]&amp;")"</f>
        <v xml:space="preserve">     STANDARD PRECAST MANHOLE 4' DIA ODOT #3     (EACH)</v>
      </c>
      <c r="I444" s="40"/>
      <c r="J444" s="40"/>
      <c r="K444" s="40"/>
      <c r="L444" s="40"/>
      <c r="M444" s="40"/>
      <c r="N444" s="40"/>
      <c r="O444" s="40"/>
      <c r="P444" s="40"/>
      <c r="Q444" s="40">
        <v>2000</v>
      </c>
      <c r="R444" s="40">
        <v>3000</v>
      </c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</row>
    <row r="445" spans="1:40" ht="18" customHeight="1" x14ac:dyDescent="0.3">
      <c r="A445" s="1">
        <v>2018</v>
      </c>
      <c r="C445" s="2" t="s">
        <v>5775</v>
      </c>
      <c r="D445" s="1" t="s">
        <v>5665</v>
      </c>
      <c r="E445" s="3">
        <f>IFERROR(MIN(SEN_Bidders),0)</f>
        <v>110000</v>
      </c>
      <c r="F445" s="3">
        <f>IFERROR(MAX(SEN_Bidders),0)</f>
        <v>131000</v>
      </c>
      <c r="G445" s="3">
        <f>IFERROR(AVERAGE(SEN_Bidders),0)</f>
        <v>120500</v>
      </c>
      <c r="H445" s="40" t="str">
        <f>tbl_SEN[[#This Row],[Item '#]]&amp;"     "&amp;tbl_SEN[[#This Row],[Description]]&amp;"     ("&amp;tbl_SEN[[#This Row],[Unit]]&amp;")"</f>
        <v xml:space="preserve">     LIFT STATION COMPLETE     (EACH)</v>
      </c>
      <c r="I445" s="40"/>
      <c r="J445" s="40"/>
      <c r="K445" s="40"/>
      <c r="L445" s="40"/>
      <c r="M445" s="40"/>
      <c r="N445" s="40"/>
      <c r="O445" s="40"/>
      <c r="P445" s="40"/>
      <c r="Q445" s="40">
        <v>131000</v>
      </c>
      <c r="R445" s="40">
        <v>110000</v>
      </c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</row>
    <row r="446" spans="1:40" ht="18" customHeight="1" x14ac:dyDescent="0.3">
      <c r="A446" s="1">
        <v>2018</v>
      </c>
      <c r="C446" s="2" t="s">
        <v>8049</v>
      </c>
      <c r="D446" s="1" t="s">
        <v>5667</v>
      </c>
      <c r="E446" s="3">
        <f>IFERROR(MIN(SEN_Bidders),0)</f>
        <v>24</v>
      </c>
      <c r="F446" s="3">
        <f>IFERROR(MAX(SEN_Bidders),0)</f>
        <v>40</v>
      </c>
      <c r="G446" s="3">
        <f>IFERROR(AVERAGE(SEN_Bidders),0)</f>
        <v>32</v>
      </c>
      <c r="H446" s="40" t="str">
        <f>tbl_SEN[[#This Row],[Item '#]]&amp;"     "&amp;tbl_SEN[[#This Row],[Description]]&amp;"     ("&amp;tbl_SEN[[#This Row],[Unit]]&amp;")"</f>
        <v xml:space="preserve">     HDD 3" SANITARY FORCE MAIN     (L.F.)</v>
      </c>
      <c r="I446" s="40"/>
      <c r="J446" s="40"/>
      <c r="K446" s="40"/>
      <c r="L446" s="40"/>
      <c r="M446" s="40"/>
      <c r="N446" s="40"/>
      <c r="O446" s="40"/>
      <c r="P446" s="40"/>
      <c r="Q446" s="40">
        <v>40</v>
      </c>
      <c r="R446" s="40">
        <v>24</v>
      </c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</row>
    <row r="447" spans="1:40" ht="18" customHeight="1" x14ac:dyDescent="0.3">
      <c r="A447" s="1">
        <v>2018</v>
      </c>
      <c r="C447" s="2" t="s">
        <v>5780</v>
      </c>
      <c r="D447" s="1" t="s">
        <v>5665</v>
      </c>
      <c r="E447" s="3">
        <f>IFERROR(MIN(SEN_Bidders),0)</f>
        <v>3200</v>
      </c>
      <c r="F447" s="3">
        <f>IFERROR(MAX(SEN_Bidders),0)</f>
        <v>5500</v>
      </c>
      <c r="G447" s="3">
        <f>IFERROR(AVERAGE(SEN_Bidders),0)</f>
        <v>4350</v>
      </c>
      <c r="H447" s="40" t="str">
        <f>tbl_SEN[[#This Row],[Item '#]]&amp;"     "&amp;tbl_SEN[[#This Row],[Description]]&amp;"     ("&amp;tbl_SEN[[#This Row],[Unit]]&amp;")"</f>
        <v xml:space="preserve">     CONNECT TO EXISTING SEWER     (EACH)</v>
      </c>
      <c r="I447" s="40"/>
      <c r="J447" s="40"/>
      <c r="K447" s="40"/>
      <c r="L447" s="40"/>
      <c r="M447" s="40"/>
      <c r="N447" s="40"/>
      <c r="O447" s="40"/>
      <c r="P447" s="40"/>
      <c r="Q447" s="40">
        <v>3200</v>
      </c>
      <c r="R447" s="40">
        <v>5500</v>
      </c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</row>
    <row r="448" spans="1:40" ht="18" customHeight="1" x14ac:dyDescent="0.3">
      <c r="A448" s="1">
        <v>2018</v>
      </c>
      <c r="C448" s="2" t="s">
        <v>8050</v>
      </c>
      <c r="D448" s="1" t="s">
        <v>5667</v>
      </c>
      <c r="E448" s="3">
        <f>IFERROR(MIN(SEN_Bidders),0)</f>
        <v>110</v>
      </c>
      <c r="F448" s="3">
        <f>IFERROR(MAX(SEN_Bidders),0)</f>
        <v>150</v>
      </c>
      <c r="G448" s="3">
        <f>IFERROR(AVERAGE(SEN_Bidders),0)</f>
        <v>130</v>
      </c>
      <c r="H448" s="40" t="str">
        <f>tbl_SEN[[#This Row],[Item '#]]&amp;"     "&amp;tbl_SEN[[#This Row],[Description]]&amp;"     ("&amp;tbl_SEN[[#This Row],[Unit]]&amp;")"</f>
        <v xml:space="preserve">     8" STANDARD SANITARY SEWER SDR 35 WITH ROCK REMOVAL     (L.F.)</v>
      </c>
      <c r="I448" s="40"/>
      <c r="J448" s="40"/>
      <c r="K448" s="40"/>
      <c r="L448" s="40"/>
      <c r="M448" s="40"/>
      <c r="N448" s="40"/>
      <c r="O448" s="40"/>
      <c r="P448" s="40"/>
      <c r="Q448" s="40">
        <v>110</v>
      </c>
      <c r="R448" s="40">
        <v>150</v>
      </c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</row>
    <row r="449" spans="1:40" ht="18" customHeight="1" x14ac:dyDescent="0.3">
      <c r="A449" s="1">
        <v>2018</v>
      </c>
      <c r="C449" s="2" t="s">
        <v>8051</v>
      </c>
      <c r="D449" s="1" t="s">
        <v>5667</v>
      </c>
      <c r="E449" s="3">
        <f>IFERROR(MIN(SEN_Bidders),0)</f>
        <v>141</v>
      </c>
      <c r="F449" s="3">
        <f>IFERROR(MAX(SEN_Bidders),0)</f>
        <v>176</v>
      </c>
      <c r="G449" s="3">
        <f>IFERROR(AVERAGE(SEN_Bidders),0)</f>
        <v>158.5</v>
      </c>
      <c r="H449" s="40" t="str">
        <f>tbl_SEN[[#This Row],[Item '#]]&amp;"     "&amp;tbl_SEN[[#This Row],[Description]]&amp;"     ("&amp;tbl_SEN[[#This Row],[Unit]]&amp;")"</f>
        <v xml:space="preserve">     8" PREMIUM SANITARY SEWER SDR 35 WITH ROCK REMOVAL     (L.F.)</v>
      </c>
      <c r="I449" s="40"/>
      <c r="J449" s="40"/>
      <c r="K449" s="40"/>
      <c r="L449" s="40"/>
      <c r="M449" s="40"/>
      <c r="N449" s="40"/>
      <c r="O449" s="40"/>
      <c r="P449" s="40"/>
      <c r="Q449" s="40">
        <v>141</v>
      </c>
      <c r="R449" s="40">
        <v>176</v>
      </c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</row>
    <row r="450" spans="1:40" ht="18" customHeight="1" x14ac:dyDescent="0.3">
      <c r="A450" s="1">
        <v>2018</v>
      </c>
      <c r="C450" s="2" t="s">
        <v>8052</v>
      </c>
      <c r="D450" s="1" t="s">
        <v>5667</v>
      </c>
      <c r="E450" s="3">
        <f>IFERROR(MIN(SEN_Bidders),0)</f>
        <v>45</v>
      </c>
      <c r="F450" s="3">
        <f>IFERROR(MAX(SEN_Bidders),0)</f>
        <v>150</v>
      </c>
      <c r="G450" s="3">
        <f>IFERROR(AVERAGE(SEN_Bidders),0)</f>
        <v>97.5</v>
      </c>
      <c r="H450" s="40" t="str">
        <f>tbl_SEN[[#This Row],[Item '#]]&amp;"     "&amp;tbl_SEN[[#This Row],[Description]]&amp;"     ("&amp;tbl_SEN[[#This Row],[Unit]]&amp;")"</f>
        <v xml:space="preserve">     8" STANDARD SANITARY SEWER SDR 35      (L.F.)</v>
      </c>
      <c r="I450" s="40"/>
      <c r="J450" s="40"/>
      <c r="K450" s="40"/>
      <c r="L450" s="40"/>
      <c r="M450" s="40"/>
      <c r="N450" s="40"/>
      <c r="O450" s="40"/>
      <c r="P450" s="40"/>
      <c r="Q450" s="40">
        <v>45</v>
      </c>
      <c r="R450" s="40">
        <v>150</v>
      </c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</row>
    <row r="451" spans="1:40" ht="18" customHeight="1" x14ac:dyDescent="0.3">
      <c r="A451" s="1">
        <v>2018</v>
      </c>
      <c r="C451" s="2" t="s">
        <v>8053</v>
      </c>
      <c r="D451" s="1" t="s">
        <v>5667</v>
      </c>
      <c r="E451" s="3">
        <f>IFERROR(MIN(SEN_Bidders),0)</f>
        <v>89</v>
      </c>
      <c r="F451" s="3">
        <f>IFERROR(MAX(SEN_Bidders),0)</f>
        <v>176</v>
      </c>
      <c r="G451" s="3">
        <f>IFERROR(AVERAGE(SEN_Bidders),0)</f>
        <v>132.5</v>
      </c>
      <c r="H451" s="40" t="str">
        <f>tbl_SEN[[#This Row],[Item '#]]&amp;"     "&amp;tbl_SEN[[#This Row],[Description]]&amp;"     ("&amp;tbl_SEN[[#This Row],[Unit]]&amp;")"</f>
        <v xml:space="preserve">     8" PREMIUM SANITARY SEWER SDR 35     (L.F.)</v>
      </c>
      <c r="I451" s="40"/>
      <c r="J451" s="40"/>
      <c r="K451" s="40"/>
      <c r="L451" s="40"/>
      <c r="M451" s="40"/>
      <c r="N451" s="40"/>
      <c r="O451" s="40"/>
      <c r="P451" s="40"/>
      <c r="Q451" s="40">
        <v>89</v>
      </c>
      <c r="R451" s="40">
        <v>176</v>
      </c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</row>
    <row r="452" spans="1:40" ht="18" customHeight="1" x14ac:dyDescent="0.3">
      <c r="A452" s="1">
        <v>2018</v>
      </c>
      <c r="C452" s="2" t="s">
        <v>5784</v>
      </c>
      <c r="D452" s="1" t="s">
        <v>5665</v>
      </c>
      <c r="E452" s="3">
        <f>IFERROR(MIN(SEN_Bidders),0)</f>
        <v>225</v>
      </c>
      <c r="F452" s="3">
        <f>IFERROR(MAX(SEN_Bidders),0)</f>
        <v>600</v>
      </c>
      <c r="G452" s="3">
        <f>IFERROR(AVERAGE(SEN_Bidders),0)</f>
        <v>412.5</v>
      </c>
      <c r="H452" s="40" t="str">
        <f>tbl_SEN[[#This Row],[Item '#]]&amp;"     "&amp;tbl_SEN[[#This Row],[Description]]&amp;"     ("&amp;tbl_SEN[[#This Row],[Unit]]&amp;")"</f>
        <v xml:space="preserve">     WYE CONNECTIONS     (EACH)</v>
      </c>
      <c r="I452" s="40"/>
      <c r="J452" s="40"/>
      <c r="K452" s="40"/>
      <c r="L452" s="40"/>
      <c r="M452" s="40"/>
      <c r="N452" s="40"/>
      <c r="O452" s="40"/>
      <c r="P452" s="40"/>
      <c r="Q452" s="40">
        <v>225</v>
      </c>
      <c r="R452" s="40">
        <v>600</v>
      </c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</row>
    <row r="453" spans="1:40" ht="18" customHeight="1" x14ac:dyDescent="0.3">
      <c r="A453" s="1">
        <v>2018</v>
      </c>
      <c r="C453" s="2" t="s">
        <v>8054</v>
      </c>
      <c r="D453" s="1" t="s">
        <v>5667</v>
      </c>
      <c r="E453" s="3">
        <f>IFERROR(MIN(SEN_Bidders),0)</f>
        <v>29</v>
      </c>
      <c r="F453" s="3">
        <f>IFERROR(MAX(SEN_Bidders),0)</f>
        <v>45</v>
      </c>
      <c r="G453" s="3">
        <f>IFERROR(AVERAGE(SEN_Bidders),0)</f>
        <v>37</v>
      </c>
      <c r="H453" s="40" t="str">
        <f>tbl_SEN[[#This Row],[Item '#]]&amp;"     "&amp;tbl_SEN[[#This Row],[Description]]&amp;"     ("&amp;tbl_SEN[[#This Row],[Unit]]&amp;")"</f>
        <v xml:space="preserve">     4" SEWER STANDARD LATERALS-COMPLETE INCL CLEANOUTS AND SANITARY HOOKUP ASSEMBLY     (L.F.)</v>
      </c>
      <c r="I453" s="40"/>
      <c r="J453" s="40"/>
      <c r="K453" s="40"/>
      <c r="L453" s="40"/>
      <c r="M453" s="40"/>
      <c r="N453" s="40"/>
      <c r="O453" s="40"/>
      <c r="P453" s="40"/>
      <c r="Q453" s="40">
        <v>29</v>
      </c>
      <c r="R453" s="40">
        <v>45</v>
      </c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</row>
    <row r="454" spans="1:40" ht="18" customHeight="1" x14ac:dyDescent="0.3">
      <c r="A454" s="1">
        <v>2018</v>
      </c>
      <c r="C454" s="2" t="s">
        <v>8055</v>
      </c>
      <c r="D454" s="1" t="s">
        <v>5667</v>
      </c>
      <c r="E454" s="3">
        <f>IFERROR(MIN(SEN_Bidders),0)</f>
        <v>61</v>
      </c>
      <c r="F454" s="3">
        <f>IFERROR(MAX(SEN_Bidders),0)</f>
        <v>65</v>
      </c>
      <c r="G454" s="3">
        <f>IFERROR(AVERAGE(SEN_Bidders),0)</f>
        <v>63</v>
      </c>
      <c r="H454" s="40" t="str">
        <f>tbl_SEN[[#This Row],[Item '#]]&amp;"     "&amp;tbl_SEN[[#This Row],[Description]]&amp;"     ("&amp;tbl_SEN[[#This Row],[Unit]]&amp;")"</f>
        <v xml:space="preserve">     4" SEWER PREMIUM LATERALS-COMPLETE INCL CLEANOUTS AND SANITARY HOOKUP ASSEMBLY     (L.F.)</v>
      </c>
      <c r="I454" s="40"/>
      <c r="J454" s="40"/>
      <c r="K454" s="40"/>
      <c r="L454" s="40"/>
      <c r="M454" s="40"/>
      <c r="N454" s="40"/>
      <c r="O454" s="40"/>
      <c r="P454" s="40"/>
      <c r="Q454" s="40">
        <v>61</v>
      </c>
      <c r="R454" s="40">
        <v>65</v>
      </c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</row>
    <row r="455" spans="1:40" ht="18" customHeight="1" x14ac:dyDescent="0.3">
      <c r="A455" s="1">
        <v>2018</v>
      </c>
      <c r="C455" s="2" t="s">
        <v>8056</v>
      </c>
      <c r="D455" s="1" t="s">
        <v>5665</v>
      </c>
      <c r="E455" s="3">
        <f>IFERROR(MIN(SEN_Bidders),0)</f>
        <v>1800</v>
      </c>
      <c r="F455" s="3">
        <f>IFERROR(MAX(SEN_Bidders),0)</f>
        <v>2000</v>
      </c>
      <c r="G455" s="3">
        <f>IFERROR(AVERAGE(SEN_Bidders),0)</f>
        <v>1900</v>
      </c>
      <c r="H455" s="40" t="str">
        <f>tbl_SEN[[#This Row],[Item '#]]&amp;"     "&amp;tbl_SEN[[#This Row],[Description]]&amp;"     ("&amp;tbl_SEN[[#This Row],[Unit]]&amp;")"</f>
        <v xml:space="preserve">     SANITARY AIR RELEASE VALVE (INSTALLATION ONLY, VALVE ASSEMBLY SUPPLIED BY OWNER)     (EACH)</v>
      </c>
      <c r="I455" s="40"/>
      <c r="J455" s="40"/>
      <c r="K455" s="40"/>
      <c r="L455" s="40"/>
      <c r="M455" s="40"/>
      <c r="N455" s="40"/>
      <c r="O455" s="40"/>
      <c r="P455" s="40"/>
      <c r="Q455" s="40">
        <v>1800</v>
      </c>
      <c r="R455" s="40">
        <v>2000</v>
      </c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</row>
    <row r="456" spans="1:40" ht="18" customHeight="1" x14ac:dyDescent="0.3">
      <c r="A456" s="1">
        <v>2018</v>
      </c>
      <c r="C456" s="2" t="s">
        <v>8057</v>
      </c>
      <c r="D456" s="1" t="s">
        <v>5667</v>
      </c>
      <c r="E456" s="3">
        <f>IFERROR(MIN(SEN_Bidders),0)</f>
        <v>170</v>
      </c>
      <c r="F456" s="3">
        <f>IFERROR(MAX(SEN_Bidders),0)</f>
        <v>200</v>
      </c>
      <c r="G456" s="3">
        <f>IFERROR(AVERAGE(SEN_Bidders),0)</f>
        <v>185</v>
      </c>
      <c r="H456" s="40" t="str">
        <f>tbl_SEN[[#This Row],[Item '#]]&amp;"     "&amp;tbl_SEN[[#This Row],[Description]]&amp;"     ("&amp;tbl_SEN[[#This Row],[Unit]]&amp;")"</f>
        <v xml:space="preserve">     SANITARY LATERAL RISER     (L.F.)</v>
      </c>
      <c r="I456" s="40"/>
      <c r="J456" s="40"/>
      <c r="K456" s="40"/>
      <c r="L456" s="40"/>
      <c r="M456" s="40"/>
      <c r="N456" s="40"/>
      <c r="O456" s="40"/>
      <c r="P456" s="40"/>
      <c r="Q456" s="40">
        <v>170</v>
      </c>
      <c r="R456" s="40">
        <v>200</v>
      </c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</row>
    <row r="457" spans="1:40" ht="18" customHeight="1" x14ac:dyDescent="0.3">
      <c r="A457" s="1">
        <v>2018</v>
      </c>
      <c r="C457" s="2" t="s">
        <v>5786</v>
      </c>
      <c r="D457" s="1" t="s">
        <v>5665</v>
      </c>
      <c r="E457" s="3">
        <f>IFERROR(MIN(SEN_Bidders),0)</f>
        <v>3750</v>
      </c>
      <c r="F457" s="3">
        <f>IFERROR(MAX(SEN_Bidders),0)</f>
        <v>6000</v>
      </c>
      <c r="G457" s="3">
        <f>IFERROR(AVERAGE(SEN_Bidders),0)</f>
        <v>4875</v>
      </c>
      <c r="H457" s="40" t="str">
        <f>tbl_SEN[[#This Row],[Item '#]]&amp;"     "&amp;tbl_SEN[[#This Row],[Description]]&amp;"     ("&amp;tbl_SEN[[#This Row],[Unit]]&amp;")"</f>
        <v xml:space="preserve">     SANITARY SEWER PRECAST MANHOLE     (EACH)</v>
      </c>
      <c r="I457" s="40"/>
      <c r="J457" s="40"/>
      <c r="K457" s="40"/>
      <c r="L457" s="40"/>
      <c r="M457" s="40"/>
      <c r="N457" s="40"/>
      <c r="O457" s="40"/>
      <c r="P457" s="40"/>
      <c r="Q457" s="40">
        <v>3750</v>
      </c>
      <c r="R457" s="40">
        <v>6000</v>
      </c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</row>
    <row r="458" spans="1:40" ht="18" customHeight="1" x14ac:dyDescent="0.3">
      <c r="A458" s="1">
        <v>2018</v>
      </c>
      <c r="C458" s="2" t="s">
        <v>8058</v>
      </c>
      <c r="D458" s="1" t="s">
        <v>5665</v>
      </c>
      <c r="E458" s="3">
        <f>IFERROR(MIN(SEN_Bidders),0)</f>
        <v>5400</v>
      </c>
      <c r="F458" s="3">
        <f>IFERROR(MAX(SEN_Bidders),0)</f>
        <v>7700</v>
      </c>
      <c r="G458" s="3">
        <f>IFERROR(AVERAGE(SEN_Bidders),0)</f>
        <v>6550</v>
      </c>
      <c r="H458" s="40" t="str">
        <f>tbl_SEN[[#This Row],[Item '#]]&amp;"     "&amp;tbl_SEN[[#This Row],[Description]]&amp;"     ("&amp;tbl_SEN[[#This Row],[Unit]]&amp;")"</f>
        <v xml:space="preserve">     SANITARY SEWER PRECAST DROP MANHOLE     (EACH)</v>
      </c>
      <c r="I458" s="40"/>
      <c r="J458" s="40"/>
      <c r="K458" s="40"/>
      <c r="L458" s="40"/>
      <c r="M458" s="40"/>
      <c r="N458" s="40"/>
      <c r="O458" s="40"/>
      <c r="P458" s="40"/>
      <c r="Q458" s="40">
        <v>7700</v>
      </c>
      <c r="R458" s="40">
        <v>5400</v>
      </c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</row>
    <row r="459" spans="1:40" ht="18" customHeight="1" x14ac:dyDescent="0.3">
      <c r="A459" s="1">
        <v>2018</v>
      </c>
      <c r="C459" s="2" t="s">
        <v>5791</v>
      </c>
      <c r="D459" s="1" t="s">
        <v>5667</v>
      </c>
      <c r="E459" s="3">
        <f>IFERROR(MIN(SEN_Bidders),0)</f>
        <v>36</v>
      </c>
      <c r="F459" s="3">
        <f>IFERROR(MAX(SEN_Bidders),0)</f>
        <v>60</v>
      </c>
      <c r="G459" s="3">
        <f>IFERROR(AVERAGE(SEN_Bidders),0)</f>
        <v>48</v>
      </c>
      <c r="H459" s="40" t="str">
        <f>tbl_SEN[[#This Row],[Item '#]]&amp;"     "&amp;tbl_SEN[[#This Row],[Description]]&amp;"     ("&amp;tbl_SEN[[#This Row],[Unit]]&amp;")"</f>
        <v xml:space="preserve">     4" WATER MAIN W/GRAVEL BACKFILL INCL FITTINGS &amp; THRUST BLOCKING     (L.F.)</v>
      </c>
      <c r="I459" s="40"/>
      <c r="J459" s="40"/>
      <c r="K459" s="40"/>
      <c r="L459" s="40"/>
      <c r="M459" s="40"/>
      <c r="N459" s="40"/>
      <c r="O459" s="40"/>
      <c r="P459" s="40"/>
      <c r="Q459" s="40">
        <v>36</v>
      </c>
      <c r="R459" s="40">
        <v>60</v>
      </c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</row>
    <row r="460" spans="1:40" ht="18" customHeight="1" x14ac:dyDescent="0.3">
      <c r="A460" s="1">
        <v>2018</v>
      </c>
      <c r="C460" s="2" t="s">
        <v>8059</v>
      </c>
      <c r="D460" s="1" t="s">
        <v>5667</v>
      </c>
      <c r="E460" s="3">
        <f>IFERROR(MIN(SEN_Bidders),0)</f>
        <v>30</v>
      </c>
      <c r="F460" s="3">
        <f>IFERROR(MAX(SEN_Bidders),0)</f>
        <v>54</v>
      </c>
      <c r="G460" s="3">
        <f>IFERROR(AVERAGE(SEN_Bidders),0)</f>
        <v>42</v>
      </c>
      <c r="H460" s="40" t="str">
        <f>tbl_SEN[[#This Row],[Item '#]]&amp;"     "&amp;tbl_SEN[[#This Row],[Description]]&amp;"     ("&amp;tbl_SEN[[#This Row],[Unit]]&amp;")"</f>
        <v xml:space="preserve">     2" WATER MAIN W/GRAVEL BACKFILL INCL FITTINGS &amp; THRUST BLOCKING     (L.F.)</v>
      </c>
      <c r="I460" s="40"/>
      <c r="J460" s="40"/>
      <c r="K460" s="40"/>
      <c r="L460" s="40"/>
      <c r="M460" s="40"/>
      <c r="N460" s="40"/>
      <c r="O460" s="40"/>
      <c r="P460" s="40"/>
      <c r="Q460" s="40">
        <v>30</v>
      </c>
      <c r="R460" s="40">
        <v>54</v>
      </c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</row>
    <row r="461" spans="1:40" ht="18" customHeight="1" x14ac:dyDescent="0.3">
      <c r="A461" s="1">
        <v>2018</v>
      </c>
      <c r="C461" s="2" t="s">
        <v>8060</v>
      </c>
      <c r="D461" s="1" t="s">
        <v>5665</v>
      </c>
      <c r="E461" s="3">
        <f>IFERROR(MIN(SEN_Bidders),0)</f>
        <v>2800</v>
      </c>
      <c r="F461" s="3">
        <f>IFERROR(MAX(SEN_Bidders),0)</f>
        <v>4000</v>
      </c>
      <c r="G461" s="3">
        <f>IFERROR(AVERAGE(SEN_Bidders),0)</f>
        <v>3400</v>
      </c>
      <c r="H461" s="40" t="str">
        <f>tbl_SEN[[#This Row],[Item '#]]&amp;"     "&amp;tbl_SEN[[#This Row],[Description]]&amp;"     ("&amp;tbl_SEN[[#This Row],[Unit]]&amp;")"</f>
        <v xml:space="preserve">     HYDRANT ASSEMBLY     (EACH)</v>
      </c>
      <c r="I461" s="40"/>
      <c r="J461" s="40"/>
      <c r="K461" s="40"/>
      <c r="L461" s="40"/>
      <c r="M461" s="40"/>
      <c r="N461" s="40"/>
      <c r="O461" s="40"/>
      <c r="P461" s="40"/>
      <c r="Q461" s="40">
        <v>4000</v>
      </c>
      <c r="R461" s="40">
        <v>2800</v>
      </c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</row>
    <row r="462" spans="1:40" ht="18" customHeight="1" x14ac:dyDescent="0.3">
      <c r="A462" s="1">
        <v>2018</v>
      </c>
      <c r="C462" s="2" t="s">
        <v>8061</v>
      </c>
      <c r="D462" s="1" t="s">
        <v>5665</v>
      </c>
      <c r="E462" s="3">
        <f>IFERROR(MIN(SEN_Bidders),0)</f>
        <v>1200</v>
      </c>
      <c r="F462" s="3">
        <f>IFERROR(MAX(SEN_Bidders),0)</f>
        <v>1200</v>
      </c>
      <c r="G462" s="3">
        <f>IFERROR(AVERAGE(SEN_Bidders),0)</f>
        <v>1200</v>
      </c>
      <c r="H462" s="40" t="str">
        <f>tbl_SEN[[#This Row],[Item '#]]&amp;"     "&amp;tbl_SEN[[#This Row],[Description]]&amp;"     ("&amp;tbl_SEN[[#This Row],[Unit]]&amp;")"</f>
        <v xml:space="preserve">     6" VALVE     (EACH)</v>
      </c>
      <c r="I462" s="40"/>
      <c r="J462" s="40"/>
      <c r="K462" s="40"/>
      <c r="L462" s="40"/>
      <c r="M462" s="40"/>
      <c r="N462" s="40"/>
      <c r="O462" s="40"/>
      <c r="P462" s="40"/>
      <c r="Q462" s="40">
        <v>1200</v>
      </c>
      <c r="R462" s="40">
        <v>1200</v>
      </c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</row>
    <row r="463" spans="1:40" ht="18" customHeight="1" x14ac:dyDescent="0.3">
      <c r="A463" s="1">
        <v>2018</v>
      </c>
      <c r="C463" s="2" t="s">
        <v>8062</v>
      </c>
      <c r="D463" s="1" t="s">
        <v>5667</v>
      </c>
      <c r="E463" s="3">
        <f>IFERROR(MIN(SEN_Bidders),0)</f>
        <v>50</v>
      </c>
      <c r="F463" s="3">
        <f>IFERROR(MAX(SEN_Bidders),0)</f>
        <v>57</v>
      </c>
      <c r="G463" s="3">
        <f>IFERROR(AVERAGE(SEN_Bidders),0)</f>
        <v>53.5</v>
      </c>
      <c r="H463" s="40" t="str">
        <f>tbl_SEN[[#This Row],[Item '#]]&amp;"     "&amp;tbl_SEN[[#This Row],[Description]]&amp;"     ("&amp;tbl_SEN[[#This Row],[Unit]]&amp;")"</f>
        <v xml:space="preserve">     6" WATER MAIN W/GRAVEL BACKFILL INCL FITTINGS &amp; THRUST BLOCKING     (L.F.)</v>
      </c>
      <c r="I463" s="40"/>
      <c r="J463" s="40"/>
      <c r="K463" s="40"/>
      <c r="L463" s="40"/>
      <c r="M463" s="40"/>
      <c r="N463" s="40"/>
      <c r="O463" s="40"/>
      <c r="P463" s="40"/>
      <c r="Q463" s="40">
        <v>50</v>
      </c>
      <c r="R463" s="40">
        <v>57</v>
      </c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</row>
    <row r="464" spans="1:40" ht="18" customHeight="1" x14ac:dyDescent="0.3">
      <c r="A464" s="1">
        <v>2018</v>
      </c>
      <c r="C464" s="2" t="s">
        <v>8063</v>
      </c>
      <c r="D464" s="1" t="s">
        <v>5665</v>
      </c>
      <c r="E464" s="3">
        <f>IFERROR(MIN(SEN_Bidders),0)</f>
        <v>1100</v>
      </c>
      <c r="F464" s="3">
        <f>IFERROR(MAX(SEN_Bidders),0)</f>
        <v>1300</v>
      </c>
      <c r="G464" s="3">
        <f>IFERROR(AVERAGE(SEN_Bidders),0)</f>
        <v>1200</v>
      </c>
      <c r="H464" s="40" t="str">
        <f>tbl_SEN[[#This Row],[Item '#]]&amp;"     "&amp;tbl_SEN[[#This Row],[Description]]&amp;"     ("&amp;tbl_SEN[[#This Row],[Unit]]&amp;")"</f>
        <v xml:space="preserve">     4" VALVE     (EACH)</v>
      </c>
      <c r="I464" s="40"/>
      <c r="J464" s="40"/>
      <c r="K464" s="40"/>
      <c r="L464" s="40"/>
      <c r="M464" s="40"/>
      <c r="N464" s="40"/>
      <c r="O464" s="40"/>
      <c r="P464" s="40"/>
      <c r="Q464" s="40">
        <v>1100</v>
      </c>
      <c r="R464" s="40">
        <v>1300</v>
      </c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</row>
    <row r="465" spans="1:40" ht="18" customHeight="1" x14ac:dyDescent="0.3">
      <c r="A465" s="1">
        <v>2018</v>
      </c>
      <c r="C465" s="2" t="s">
        <v>8064</v>
      </c>
      <c r="D465" s="1" t="s">
        <v>5665</v>
      </c>
      <c r="E465" s="3">
        <f>IFERROR(MIN(SEN_Bidders),0)</f>
        <v>800</v>
      </c>
      <c r="F465" s="3">
        <f>IFERROR(MAX(SEN_Bidders),0)</f>
        <v>1100</v>
      </c>
      <c r="G465" s="3">
        <f>IFERROR(AVERAGE(SEN_Bidders),0)</f>
        <v>950</v>
      </c>
      <c r="H465" s="40" t="str">
        <f>tbl_SEN[[#This Row],[Item '#]]&amp;"     "&amp;tbl_SEN[[#This Row],[Description]]&amp;"     ("&amp;tbl_SEN[[#This Row],[Unit]]&amp;")"</f>
        <v xml:space="preserve">     2" VALVE     (EACH)</v>
      </c>
      <c r="I465" s="40"/>
      <c r="J465" s="40"/>
      <c r="K465" s="40"/>
      <c r="L465" s="40"/>
      <c r="M465" s="40"/>
      <c r="N465" s="40"/>
      <c r="O465" s="40"/>
      <c r="P465" s="40"/>
      <c r="Q465" s="40">
        <v>800</v>
      </c>
      <c r="R465" s="40">
        <v>1100</v>
      </c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</row>
    <row r="466" spans="1:40" ht="18" customHeight="1" x14ac:dyDescent="0.3">
      <c r="A466" s="1">
        <v>2018</v>
      </c>
      <c r="C466" s="2" t="s">
        <v>8065</v>
      </c>
      <c r="D466" s="1" t="s">
        <v>5665</v>
      </c>
      <c r="E466" s="3">
        <f>IFERROR(MIN(SEN_Bidders),0)</f>
        <v>1500</v>
      </c>
      <c r="F466" s="3">
        <f>IFERROR(MAX(SEN_Bidders),0)</f>
        <v>3900</v>
      </c>
      <c r="G466" s="3">
        <f>IFERROR(AVERAGE(SEN_Bidders),0)</f>
        <v>2700</v>
      </c>
      <c r="H466" s="40" t="str">
        <f>tbl_SEN[[#This Row],[Item '#]]&amp;"     "&amp;tbl_SEN[[#This Row],[Description]]&amp;"     ("&amp;tbl_SEN[[#This Row],[Unit]]&amp;")"</f>
        <v xml:space="preserve">     FLUSH HYDRANT COMPLETE     (EACH)</v>
      </c>
      <c r="I466" s="40"/>
      <c r="J466" s="40"/>
      <c r="K466" s="40"/>
      <c r="L466" s="40"/>
      <c r="M466" s="40"/>
      <c r="N466" s="40"/>
      <c r="O466" s="40"/>
      <c r="P466" s="40"/>
      <c r="Q466" s="40">
        <v>3900</v>
      </c>
      <c r="R466" s="40">
        <v>1500</v>
      </c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</row>
    <row r="467" spans="1:40" ht="18" customHeight="1" x14ac:dyDescent="0.3">
      <c r="A467" s="1">
        <v>2018</v>
      </c>
      <c r="C467" s="2" t="s">
        <v>8066</v>
      </c>
      <c r="D467" s="1" t="s">
        <v>5665</v>
      </c>
      <c r="E467" s="3">
        <f>IFERROR(MIN(SEN_Bidders),0)</f>
        <v>1400</v>
      </c>
      <c r="F467" s="3">
        <f>IFERROR(MAX(SEN_Bidders),0)</f>
        <v>2000</v>
      </c>
      <c r="G467" s="3">
        <f>IFERROR(AVERAGE(SEN_Bidders),0)</f>
        <v>1700</v>
      </c>
      <c r="H467" s="40" t="str">
        <f>tbl_SEN[[#This Row],[Item '#]]&amp;"     "&amp;tbl_SEN[[#This Row],[Description]]&amp;"     ("&amp;tbl_SEN[[#This Row],[Unit]]&amp;")"</f>
        <v xml:space="preserve">     YARD HYDRANT - FROST FREE COMPLETE     (EACH)</v>
      </c>
      <c r="I467" s="40"/>
      <c r="J467" s="40"/>
      <c r="K467" s="40"/>
      <c r="L467" s="40"/>
      <c r="M467" s="40"/>
      <c r="N467" s="40"/>
      <c r="O467" s="40"/>
      <c r="P467" s="40"/>
      <c r="Q467" s="40">
        <v>1400</v>
      </c>
      <c r="R467" s="40">
        <v>2000</v>
      </c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</row>
    <row r="468" spans="1:40" ht="18" customHeight="1" x14ac:dyDescent="0.3">
      <c r="A468" s="1">
        <v>2018</v>
      </c>
      <c r="C468" s="2" t="s">
        <v>8067</v>
      </c>
      <c r="D468" s="1" t="s">
        <v>5665</v>
      </c>
      <c r="E468" s="3">
        <f>IFERROR(MIN(SEN_Bidders),0)</f>
        <v>1100</v>
      </c>
      <c r="F468" s="3">
        <f>IFERROR(MAX(SEN_Bidders),0)</f>
        <v>1100</v>
      </c>
      <c r="G468" s="3">
        <f>IFERROR(AVERAGE(SEN_Bidders),0)</f>
        <v>1100</v>
      </c>
      <c r="H468" s="40" t="str">
        <f>tbl_SEN[[#This Row],[Item '#]]&amp;"     "&amp;tbl_SEN[[#This Row],[Description]]&amp;"     ("&amp;tbl_SEN[[#This Row],[Unit]]&amp;")"</f>
        <v xml:space="preserve">     RV YARD HYDRANT - FROST FREE COMPLETE     (EACH)</v>
      </c>
      <c r="I468" s="40"/>
      <c r="J468" s="40"/>
      <c r="K468" s="40"/>
      <c r="L468" s="40"/>
      <c r="M468" s="40"/>
      <c r="N468" s="40"/>
      <c r="O468" s="40"/>
      <c r="P468" s="40"/>
      <c r="Q468" s="40">
        <v>1100</v>
      </c>
      <c r="R468" s="40">
        <v>1100</v>
      </c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</row>
    <row r="469" spans="1:40" ht="18" customHeight="1" x14ac:dyDescent="0.3">
      <c r="A469" s="1">
        <v>2018</v>
      </c>
      <c r="C469" s="2" t="s">
        <v>8068</v>
      </c>
      <c r="D469" s="1" t="s">
        <v>5665</v>
      </c>
      <c r="E469" s="3">
        <f>IFERROR(MIN(SEN_Bidders),0)</f>
        <v>525</v>
      </c>
      <c r="F469" s="3">
        <f>IFERROR(MAX(SEN_Bidders),0)</f>
        <v>550</v>
      </c>
      <c r="G469" s="3">
        <f>IFERROR(AVERAGE(SEN_Bidders),0)</f>
        <v>537.5</v>
      </c>
      <c r="H469" s="40" t="str">
        <f>tbl_SEN[[#This Row],[Item '#]]&amp;"     "&amp;tbl_SEN[[#This Row],[Description]]&amp;"     ("&amp;tbl_SEN[[#This Row],[Unit]]&amp;")"</f>
        <v xml:space="preserve">     RV YARD HYDRANT - STANDARD COMPLETE     (EACH)</v>
      </c>
      <c r="I469" s="40"/>
      <c r="J469" s="40"/>
      <c r="K469" s="40"/>
      <c r="L469" s="40"/>
      <c r="M469" s="40"/>
      <c r="N469" s="40"/>
      <c r="O469" s="40"/>
      <c r="P469" s="40"/>
      <c r="Q469" s="40">
        <v>550</v>
      </c>
      <c r="R469" s="40">
        <v>525</v>
      </c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</row>
    <row r="470" spans="1:40" ht="18" customHeight="1" x14ac:dyDescent="0.3">
      <c r="A470" s="1">
        <v>2018</v>
      </c>
      <c r="C470" s="2" t="s">
        <v>8069</v>
      </c>
      <c r="D470" s="1" t="s">
        <v>5667</v>
      </c>
      <c r="E470" s="3">
        <f>IFERROR(MIN(SEN_Bidders),0)</f>
        <v>25</v>
      </c>
      <c r="F470" s="3">
        <f>IFERROR(MAX(SEN_Bidders),0)</f>
        <v>35</v>
      </c>
      <c r="G470" s="3">
        <f>IFERROR(AVERAGE(SEN_Bidders),0)</f>
        <v>30</v>
      </c>
      <c r="H470" s="40" t="str">
        <f>tbl_SEN[[#This Row],[Item '#]]&amp;"     "&amp;tbl_SEN[[#This Row],[Description]]&amp;"     ("&amp;tbl_SEN[[#This Row],[Unit]]&amp;")"</f>
        <v xml:space="preserve">     1" WATER SERVICE LATERALS (RV SITES) INCL CURB BOX – PREMIUM BACKFILL UNDER PAVEMENT     (L.F.)</v>
      </c>
      <c r="I470" s="40"/>
      <c r="J470" s="40"/>
      <c r="K470" s="40"/>
      <c r="L470" s="40"/>
      <c r="M470" s="40"/>
      <c r="N470" s="40"/>
      <c r="O470" s="40"/>
      <c r="P470" s="40"/>
      <c r="Q470" s="40">
        <v>35</v>
      </c>
      <c r="R470" s="40">
        <v>25</v>
      </c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</row>
    <row r="471" spans="1:40" ht="18" customHeight="1" x14ac:dyDescent="0.3">
      <c r="A471" s="1">
        <v>2018</v>
      </c>
      <c r="C471" s="2" t="s">
        <v>8070</v>
      </c>
      <c r="D471" s="1" t="s">
        <v>5667</v>
      </c>
      <c r="E471" s="3">
        <f>IFERROR(MIN(SEN_Bidders),0)</f>
        <v>15</v>
      </c>
      <c r="F471" s="3">
        <f>IFERROR(MAX(SEN_Bidders),0)</f>
        <v>29</v>
      </c>
      <c r="G471" s="3">
        <f>IFERROR(AVERAGE(SEN_Bidders),0)</f>
        <v>22</v>
      </c>
      <c r="H471" s="40" t="str">
        <f>tbl_SEN[[#This Row],[Item '#]]&amp;"     "&amp;tbl_SEN[[#This Row],[Description]]&amp;"     ("&amp;tbl_SEN[[#This Row],[Unit]]&amp;")"</f>
        <v xml:space="preserve">     1" WATER SERVICE LATERALS (RV SITES) INCL CURB BOX – STANDARD BACKFILL UNDER LAWN     (L.F.)</v>
      </c>
      <c r="I471" s="40"/>
      <c r="J471" s="40"/>
      <c r="K471" s="40"/>
      <c r="L471" s="40"/>
      <c r="M471" s="40"/>
      <c r="N471" s="40"/>
      <c r="O471" s="40"/>
      <c r="P471" s="40"/>
      <c r="Q471" s="40">
        <v>29</v>
      </c>
      <c r="R471" s="40">
        <v>15</v>
      </c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</row>
    <row r="472" spans="1:40" ht="18" customHeight="1" x14ac:dyDescent="0.3">
      <c r="A472" s="1">
        <v>2018</v>
      </c>
      <c r="C472" s="2" t="s">
        <v>8071</v>
      </c>
      <c r="D472" s="1" t="s">
        <v>5667</v>
      </c>
      <c r="E472" s="3">
        <f>IFERROR(MIN(SEN_Bidders),0)</f>
        <v>37</v>
      </c>
      <c r="F472" s="3">
        <f>IFERROR(MAX(SEN_Bidders),0)</f>
        <v>38</v>
      </c>
      <c r="G472" s="3">
        <f>IFERROR(AVERAGE(SEN_Bidders),0)</f>
        <v>37.5</v>
      </c>
      <c r="H472" s="40" t="str">
        <f>tbl_SEN[[#This Row],[Item '#]]&amp;"     "&amp;tbl_SEN[[#This Row],[Description]]&amp;"     ("&amp;tbl_SEN[[#This Row],[Unit]]&amp;")"</f>
        <v xml:space="preserve">     1" WATER SERVICE LATERALS INCL CURB BOX     (L.F.)</v>
      </c>
      <c r="I472" s="40"/>
      <c r="J472" s="40"/>
      <c r="K472" s="40"/>
      <c r="L472" s="40"/>
      <c r="M472" s="40"/>
      <c r="N472" s="40"/>
      <c r="O472" s="40"/>
      <c r="P472" s="40"/>
      <c r="Q472" s="40">
        <v>37</v>
      </c>
      <c r="R472" s="40">
        <v>38</v>
      </c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</row>
    <row r="473" spans="1:40" ht="18" customHeight="1" x14ac:dyDescent="0.3">
      <c r="A473" s="1">
        <v>2018</v>
      </c>
      <c r="C473" s="2" t="s">
        <v>5822</v>
      </c>
      <c r="D473" s="1" t="s">
        <v>5665</v>
      </c>
      <c r="E473" s="3">
        <f>IFERROR(MIN(SEN_Bidders),0)</f>
        <v>2115</v>
      </c>
      <c r="F473" s="3">
        <f>IFERROR(MAX(SEN_Bidders),0)</f>
        <v>3200</v>
      </c>
      <c r="G473" s="3">
        <f>IFERROR(AVERAGE(SEN_Bidders),0)</f>
        <v>2657.5</v>
      </c>
      <c r="H473" s="40" t="str">
        <f>tbl_SEN[[#This Row],[Item '#]]&amp;"     "&amp;tbl_SEN[[#This Row],[Description]]&amp;"     ("&amp;tbl_SEN[[#This Row],[Unit]]&amp;")"</f>
        <v xml:space="preserve">     CONNECT TO EXISTING WATER MAIN     (EACH)</v>
      </c>
      <c r="I473" s="40"/>
      <c r="J473" s="40"/>
      <c r="K473" s="40"/>
      <c r="L473" s="40"/>
      <c r="M473" s="40"/>
      <c r="N473" s="40"/>
      <c r="O473" s="40"/>
      <c r="P473" s="40"/>
      <c r="Q473" s="40">
        <v>3200</v>
      </c>
      <c r="R473" s="40">
        <v>2115</v>
      </c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</row>
    <row r="474" spans="1:40" ht="18" customHeight="1" x14ac:dyDescent="0.3">
      <c r="A474" s="1">
        <v>2018</v>
      </c>
      <c r="C474" s="2" t="s">
        <v>8072</v>
      </c>
      <c r="D474" s="1" t="s">
        <v>21</v>
      </c>
      <c r="E474" s="3">
        <f>IFERROR(MIN(SEN_Bidders),0)</f>
        <v>2</v>
      </c>
      <c r="F474" s="3">
        <f>IFERROR(MAX(SEN_Bidders),0)</f>
        <v>2.5</v>
      </c>
      <c r="G474" s="3">
        <f>IFERROR(AVERAGE(SEN_Bidders),0)</f>
        <v>2.25</v>
      </c>
      <c r="H474" s="40" t="str">
        <f>tbl_SEN[[#This Row],[Item '#]]&amp;"     "&amp;tbl_SEN[[#This Row],[Description]]&amp;"     ("&amp;tbl_SEN[[#This Row],[Unit]]&amp;")"</f>
        <v xml:space="preserve">     ODOT 204 SUBGRADE COMPACTION - GRAVEL PAVEMENT     (SY)</v>
      </c>
      <c r="I474" s="40"/>
      <c r="J474" s="40"/>
      <c r="K474" s="40"/>
      <c r="L474" s="40"/>
      <c r="M474" s="40"/>
      <c r="N474" s="40"/>
      <c r="O474" s="40"/>
      <c r="P474" s="40"/>
      <c r="Q474" s="40">
        <v>2</v>
      </c>
      <c r="R474" s="40">
        <v>2.5</v>
      </c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</row>
    <row r="475" spans="1:40" ht="18" customHeight="1" x14ac:dyDescent="0.3">
      <c r="A475" s="1">
        <v>2018</v>
      </c>
      <c r="C475" s="2" t="s">
        <v>8073</v>
      </c>
      <c r="D475" s="1" t="s">
        <v>14</v>
      </c>
      <c r="E475" s="3">
        <f>IFERROR(MIN(SEN_Bidders),0)</f>
        <v>88</v>
      </c>
      <c r="F475" s="3">
        <f>IFERROR(MAX(SEN_Bidders),0)</f>
        <v>96</v>
      </c>
      <c r="G475" s="3">
        <f>IFERROR(AVERAGE(SEN_Bidders),0)</f>
        <v>92</v>
      </c>
      <c r="H475" s="40" t="str">
        <f>tbl_SEN[[#This Row],[Item '#]]&amp;"     "&amp;tbl_SEN[[#This Row],[Description]]&amp;"     ("&amp;tbl_SEN[[#This Row],[Unit]]&amp;")"</f>
        <v xml:space="preserve">     6" ODOT 304 AGGREGATE BASE -  GRAVEL PAVEMENT     (CY)</v>
      </c>
      <c r="I475" s="40"/>
      <c r="J475" s="40"/>
      <c r="K475" s="40"/>
      <c r="L475" s="40"/>
      <c r="M475" s="40"/>
      <c r="N475" s="40"/>
      <c r="O475" s="40"/>
      <c r="P475" s="40"/>
      <c r="Q475" s="40">
        <v>88</v>
      </c>
      <c r="R475" s="40">
        <v>96</v>
      </c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</row>
    <row r="476" spans="1:40" ht="18" customHeight="1" x14ac:dyDescent="0.3">
      <c r="A476" s="1">
        <v>2018</v>
      </c>
      <c r="C476" s="2" t="s">
        <v>5832</v>
      </c>
      <c r="D476" s="1" t="s">
        <v>21</v>
      </c>
      <c r="E476" s="3">
        <f>IFERROR(MIN(SEN_Bidders),0)</f>
        <v>2</v>
      </c>
      <c r="F476" s="3">
        <f>IFERROR(MAX(SEN_Bidders),0)</f>
        <v>7.75</v>
      </c>
      <c r="G476" s="3">
        <f>IFERROR(AVERAGE(SEN_Bidders),0)</f>
        <v>4.875</v>
      </c>
      <c r="H476" s="40" t="str">
        <f>tbl_SEN[[#This Row],[Item '#]]&amp;"     "&amp;tbl_SEN[[#This Row],[Description]]&amp;"     ("&amp;tbl_SEN[[#This Row],[Unit]]&amp;")"</f>
        <v xml:space="preserve">     ODOT 204 SUBGRADE COMPACTION- CAMPSITES     (SY)</v>
      </c>
      <c r="I476" s="40"/>
      <c r="J476" s="40"/>
      <c r="K476" s="40"/>
      <c r="L476" s="40"/>
      <c r="M476" s="40"/>
      <c r="N476" s="40"/>
      <c r="O476" s="40"/>
      <c r="P476" s="40"/>
      <c r="Q476" s="40">
        <v>2</v>
      </c>
      <c r="R476" s="40">
        <v>7.75</v>
      </c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</row>
    <row r="477" spans="1:40" ht="18" customHeight="1" x14ac:dyDescent="0.3">
      <c r="A477" s="1">
        <v>2018</v>
      </c>
      <c r="C477" s="2" t="s">
        <v>8074</v>
      </c>
      <c r="D477" s="1" t="s">
        <v>14</v>
      </c>
      <c r="E477" s="3">
        <f>IFERROR(MIN(SEN_Bidders),0)</f>
        <v>98</v>
      </c>
      <c r="F477" s="3">
        <f>IFERROR(MAX(SEN_Bidders),0)</f>
        <v>104</v>
      </c>
      <c r="G477" s="3">
        <f>IFERROR(AVERAGE(SEN_Bidders),0)</f>
        <v>101</v>
      </c>
      <c r="H477" s="40" t="str">
        <f>tbl_SEN[[#This Row],[Item '#]]&amp;"     "&amp;tbl_SEN[[#This Row],[Description]]&amp;"     ("&amp;tbl_SEN[[#This Row],[Unit]]&amp;")"</f>
        <v xml:space="preserve">     6" ODOT ITEM 304 CRUSHED AGGREGATE- CAMPSITES     (CY)</v>
      </c>
      <c r="I477" s="40"/>
      <c r="J477" s="40"/>
      <c r="K477" s="40"/>
      <c r="L477" s="40"/>
      <c r="M477" s="40"/>
      <c r="N477" s="40"/>
      <c r="O477" s="40"/>
      <c r="P477" s="40"/>
      <c r="Q477" s="40">
        <v>98</v>
      </c>
      <c r="R477" s="40">
        <v>104</v>
      </c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</row>
    <row r="478" spans="1:40" ht="18" customHeight="1" x14ac:dyDescent="0.3">
      <c r="A478" s="1">
        <v>2018</v>
      </c>
      <c r="C478" s="2" t="s">
        <v>8075</v>
      </c>
      <c r="D478" s="1" t="s">
        <v>21</v>
      </c>
      <c r="E478" s="3">
        <f>IFERROR(MIN(SEN_Bidders),0)</f>
        <v>51</v>
      </c>
      <c r="F478" s="3">
        <f>IFERROR(MAX(SEN_Bidders),0)</f>
        <v>54</v>
      </c>
      <c r="G478" s="3">
        <f>IFERROR(AVERAGE(SEN_Bidders),0)</f>
        <v>52.5</v>
      </c>
      <c r="H478" s="40" t="str">
        <f>tbl_SEN[[#This Row],[Item '#]]&amp;"     "&amp;tbl_SEN[[#This Row],[Description]]&amp;"     ("&amp;tbl_SEN[[#This Row],[Unit]]&amp;")"</f>
        <v xml:space="preserve">     5" ODOT ITEM 452, CLASS QCI CONCRETE - CAMPSITES INCLUDING SAWCUT JOINTS     (SY)</v>
      </c>
      <c r="I478" s="40"/>
      <c r="J478" s="40"/>
      <c r="K478" s="40"/>
      <c r="L478" s="40"/>
      <c r="M478" s="40"/>
      <c r="N478" s="40"/>
      <c r="O478" s="40"/>
      <c r="P478" s="40"/>
      <c r="Q478" s="40">
        <v>51</v>
      </c>
      <c r="R478" s="40">
        <v>54</v>
      </c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</row>
    <row r="479" spans="1:40" ht="18" customHeight="1" x14ac:dyDescent="0.3">
      <c r="A479" s="1">
        <v>2018</v>
      </c>
      <c r="C479" s="2" t="s">
        <v>8076</v>
      </c>
      <c r="D479" s="1" t="s">
        <v>14</v>
      </c>
      <c r="E479" s="3">
        <f>IFERROR(MIN(SEN_Bidders),0)</f>
        <v>85</v>
      </c>
      <c r="F479" s="3">
        <f>IFERROR(MAX(SEN_Bidders),0)</f>
        <v>97</v>
      </c>
      <c r="G479" s="3">
        <f>IFERROR(AVERAGE(SEN_Bidders),0)</f>
        <v>91</v>
      </c>
      <c r="H479" s="40" t="str">
        <f>tbl_SEN[[#This Row],[Item '#]]&amp;"     "&amp;tbl_SEN[[#This Row],[Description]]&amp;"     ("&amp;tbl_SEN[[#This Row],[Unit]]&amp;")"</f>
        <v xml:space="preserve">     3" ODOT ITEM 411 - STABILIZED CRUSHED AGGREGATE SHOULDER. (CRUSHED STONE)     (CY)</v>
      </c>
      <c r="I479" s="40"/>
      <c r="J479" s="40"/>
      <c r="K479" s="40"/>
      <c r="L479" s="40"/>
      <c r="M479" s="40"/>
      <c r="N479" s="40"/>
      <c r="O479" s="40"/>
      <c r="P479" s="40"/>
      <c r="Q479" s="40">
        <v>85</v>
      </c>
      <c r="R479" s="40">
        <v>97</v>
      </c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</row>
    <row r="480" spans="1:40" ht="18" customHeight="1" x14ac:dyDescent="0.3">
      <c r="A480" s="1">
        <v>2018</v>
      </c>
      <c r="C480" s="2" t="s">
        <v>8077</v>
      </c>
      <c r="D480" s="1" t="s">
        <v>21</v>
      </c>
      <c r="E480" s="3">
        <f>IFERROR(MIN(SEN_Bidders),0)</f>
        <v>2</v>
      </c>
      <c r="F480" s="3">
        <f>IFERROR(MAX(SEN_Bidders),0)</f>
        <v>2.25</v>
      </c>
      <c r="G480" s="3">
        <f>IFERROR(AVERAGE(SEN_Bidders),0)</f>
        <v>2.125</v>
      </c>
      <c r="H480" s="40" t="str">
        <f>tbl_SEN[[#This Row],[Item '#]]&amp;"     "&amp;tbl_SEN[[#This Row],[Description]]&amp;"     ("&amp;tbl_SEN[[#This Row],[Unit]]&amp;")"</f>
        <v xml:space="preserve">     ODOT 204 SUBGRADE COMPACTION - ASPHALT PAVEMENT &amp; ROAD     (SY)</v>
      </c>
      <c r="I480" s="40"/>
      <c r="J480" s="40"/>
      <c r="K480" s="40"/>
      <c r="L480" s="40"/>
      <c r="M480" s="40"/>
      <c r="N480" s="40"/>
      <c r="O480" s="40"/>
      <c r="P480" s="40"/>
      <c r="Q480" s="40">
        <v>2</v>
      </c>
      <c r="R480" s="40">
        <v>2.25</v>
      </c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</row>
    <row r="481" spans="1:40" ht="18" customHeight="1" x14ac:dyDescent="0.3">
      <c r="A481" s="1">
        <v>2018</v>
      </c>
      <c r="C481" s="2" t="s">
        <v>8078</v>
      </c>
      <c r="D481" s="1" t="s">
        <v>14</v>
      </c>
      <c r="E481" s="3">
        <f>IFERROR(MIN(SEN_Bidders),0)</f>
        <v>175</v>
      </c>
      <c r="F481" s="3">
        <f>IFERROR(MAX(SEN_Bidders),0)</f>
        <v>180</v>
      </c>
      <c r="G481" s="3">
        <f>IFERROR(AVERAGE(SEN_Bidders),0)</f>
        <v>177.5</v>
      </c>
      <c r="H481" s="40" t="str">
        <f>tbl_SEN[[#This Row],[Item '#]]&amp;"     "&amp;tbl_SEN[[#This Row],[Description]]&amp;"     ("&amp;tbl_SEN[[#This Row],[Unit]]&amp;")"</f>
        <v xml:space="preserve">     4" ODOT ITEM 301, ASPHALT CONCRETE BASE - ASPHALT PAVEMENT     (CY)</v>
      </c>
      <c r="I481" s="40"/>
      <c r="J481" s="40"/>
      <c r="K481" s="40"/>
      <c r="L481" s="40"/>
      <c r="M481" s="40"/>
      <c r="N481" s="40"/>
      <c r="O481" s="40"/>
      <c r="P481" s="40"/>
      <c r="Q481" s="40">
        <v>180</v>
      </c>
      <c r="R481" s="40">
        <v>175</v>
      </c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</row>
    <row r="482" spans="1:40" ht="18" customHeight="1" x14ac:dyDescent="0.3">
      <c r="A482" s="1">
        <v>2018</v>
      </c>
      <c r="C482" s="2" t="s">
        <v>8079</v>
      </c>
      <c r="D482" s="1" t="s">
        <v>14</v>
      </c>
      <c r="E482" s="3">
        <f>IFERROR(MIN(SEN_Bidders),0)</f>
        <v>74</v>
      </c>
      <c r="F482" s="3">
        <f>IFERROR(MAX(SEN_Bidders),0)</f>
        <v>90</v>
      </c>
      <c r="G482" s="3">
        <f>IFERROR(AVERAGE(SEN_Bidders),0)</f>
        <v>82</v>
      </c>
      <c r="H482" s="40" t="str">
        <f>tbl_SEN[[#This Row],[Item '#]]&amp;"     "&amp;tbl_SEN[[#This Row],[Description]]&amp;"     ("&amp;tbl_SEN[[#This Row],[Unit]]&amp;")"</f>
        <v xml:space="preserve">     6" ODOT ITEM 304 CRUSHED AGGREGATE - ASPHALT PAVEMENT &amp; ROAD     (CY)</v>
      </c>
      <c r="I482" s="40"/>
      <c r="J482" s="40"/>
      <c r="K482" s="40"/>
      <c r="L482" s="40"/>
      <c r="M482" s="40"/>
      <c r="N482" s="40"/>
      <c r="O482" s="40"/>
      <c r="P482" s="40"/>
      <c r="Q482" s="40">
        <v>90</v>
      </c>
      <c r="R482" s="40">
        <v>74</v>
      </c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</row>
    <row r="483" spans="1:40" ht="18" customHeight="1" x14ac:dyDescent="0.3">
      <c r="A483" s="1">
        <v>2018</v>
      </c>
      <c r="C483" s="2" t="s">
        <v>8080</v>
      </c>
      <c r="D483" s="1" t="s">
        <v>29</v>
      </c>
      <c r="E483" s="3">
        <f>IFERROR(MIN(SEN_Bidders),0)</f>
        <v>3.25</v>
      </c>
      <c r="F483" s="3">
        <f>IFERROR(MAX(SEN_Bidders),0)</f>
        <v>3.5</v>
      </c>
      <c r="G483" s="3">
        <f>IFERROR(AVERAGE(SEN_Bidders),0)</f>
        <v>3.375</v>
      </c>
      <c r="H483" s="40" t="str">
        <f>tbl_SEN[[#This Row],[Item '#]]&amp;"     "&amp;tbl_SEN[[#This Row],[Description]]&amp;"     ("&amp;tbl_SEN[[#This Row],[Unit]]&amp;")"</f>
        <v xml:space="preserve">     ODOT ITEM 407 TACK COAT (0.075 GAL/SY) - ASPHALT PAVEMENT &amp; ROAD     (GAL)</v>
      </c>
      <c r="I483" s="40"/>
      <c r="J483" s="40"/>
      <c r="K483" s="40"/>
      <c r="L483" s="40"/>
      <c r="M483" s="40"/>
      <c r="N483" s="40"/>
      <c r="O483" s="40"/>
      <c r="P483" s="40"/>
      <c r="Q483" s="40">
        <v>3.5</v>
      </c>
      <c r="R483" s="40">
        <v>3.25</v>
      </c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</row>
    <row r="484" spans="1:40" ht="18" customHeight="1" x14ac:dyDescent="0.3">
      <c r="A484" s="1">
        <v>2018</v>
      </c>
      <c r="C484" s="2" t="s">
        <v>8081</v>
      </c>
      <c r="D484" s="1" t="s">
        <v>14</v>
      </c>
      <c r="E484" s="3">
        <f>IFERROR(MIN(SEN_Bidders),0)</f>
        <v>215</v>
      </c>
      <c r="F484" s="3">
        <f>IFERROR(MAX(SEN_Bidders),0)</f>
        <v>220</v>
      </c>
      <c r="G484" s="3">
        <f>IFERROR(AVERAGE(SEN_Bidders),0)</f>
        <v>217.5</v>
      </c>
      <c r="H484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ASPHALT PAVEMENT &amp; ROAD     (CY)</v>
      </c>
      <c r="I484" s="40"/>
      <c r="J484" s="40"/>
      <c r="K484" s="40"/>
      <c r="L484" s="40"/>
      <c r="M484" s="40"/>
      <c r="N484" s="40"/>
      <c r="O484" s="40"/>
      <c r="P484" s="40"/>
      <c r="Q484" s="40">
        <v>220</v>
      </c>
      <c r="R484" s="40">
        <v>215</v>
      </c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</row>
    <row r="485" spans="1:40" ht="18" customHeight="1" x14ac:dyDescent="0.3">
      <c r="A485" s="1">
        <v>2018</v>
      </c>
      <c r="C485" s="2" t="s">
        <v>8082</v>
      </c>
      <c r="D485" s="1" t="s">
        <v>14</v>
      </c>
      <c r="E485" s="3">
        <f>IFERROR(MIN(SEN_Bidders),0)</f>
        <v>185</v>
      </c>
      <c r="F485" s="3">
        <f>IFERROR(MAX(SEN_Bidders),0)</f>
        <v>190</v>
      </c>
      <c r="G485" s="3">
        <f>IFERROR(AVERAGE(SEN_Bidders),0)</f>
        <v>187.5</v>
      </c>
      <c r="H485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ASPHALT PAVEMENT &amp; ROAD     (CY)</v>
      </c>
      <c r="I485" s="40"/>
      <c r="J485" s="40"/>
      <c r="K485" s="40"/>
      <c r="L485" s="40"/>
      <c r="M485" s="40"/>
      <c r="N485" s="40"/>
      <c r="O485" s="40"/>
      <c r="P485" s="40"/>
      <c r="Q485" s="40">
        <v>185</v>
      </c>
      <c r="R485" s="40">
        <v>190</v>
      </c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</row>
    <row r="486" spans="1:40" ht="18" customHeight="1" x14ac:dyDescent="0.3">
      <c r="A486" s="1">
        <v>2018</v>
      </c>
      <c r="C486" s="2" t="s">
        <v>8083</v>
      </c>
      <c r="D486" s="1" t="s">
        <v>21</v>
      </c>
      <c r="E486" s="3">
        <f>IFERROR(MIN(SEN_Bidders),0)</f>
        <v>47</v>
      </c>
      <c r="F486" s="3">
        <f>IFERROR(MAX(SEN_Bidders),0)</f>
        <v>56</v>
      </c>
      <c r="G486" s="3">
        <f>IFERROR(AVERAGE(SEN_Bidders),0)</f>
        <v>51.5</v>
      </c>
      <c r="H486" s="40" t="str">
        <f>tbl_SEN[[#This Row],[Item '#]]&amp;"     "&amp;tbl_SEN[[#This Row],[Description]]&amp;"     ("&amp;tbl_SEN[[#This Row],[Unit]]&amp;")"</f>
        <v xml:space="preserve">     4" CONCRETE PAVEMENT W/ W.W.F. - CONCRETE WALK      (SY)</v>
      </c>
      <c r="I486" s="40"/>
      <c r="J486" s="40"/>
      <c r="K486" s="40"/>
      <c r="L486" s="40"/>
      <c r="M486" s="40"/>
      <c r="N486" s="40"/>
      <c r="O486" s="40"/>
      <c r="P486" s="40"/>
      <c r="Q486" s="40">
        <v>47</v>
      </c>
      <c r="R486" s="40">
        <v>56</v>
      </c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</row>
    <row r="487" spans="1:40" ht="18" customHeight="1" x14ac:dyDescent="0.3">
      <c r="A487" s="1">
        <v>2018</v>
      </c>
      <c r="C487" s="2" t="s">
        <v>8084</v>
      </c>
      <c r="D487" s="1" t="s">
        <v>14</v>
      </c>
      <c r="E487" s="3">
        <f>IFERROR(MIN(SEN_Bidders),0)</f>
        <v>96</v>
      </c>
      <c r="F487" s="3">
        <f>IFERROR(MAX(SEN_Bidders),0)</f>
        <v>108</v>
      </c>
      <c r="G487" s="3">
        <f>IFERROR(AVERAGE(SEN_Bidders),0)</f>
        <v>102</v>
      </c>
      <c r="H487" s="40" t="str">
        <f>tbl_SEN[[#This Row],[Item '#]]&amp;"     "&amp;tbl_SEN[[#This Row],[Description]]&amp;"     ("&amp;tbl_SEN[[#This Row],[Unit]]&amp;")"</f>
        <v xml:space="preserve">     4" ODOT ITEM 304 CRUSHED AGGREGATE BASE - CONCRETE WALK     (CY)</v>
      </c>
      <c r="I487" s="40"/>
      <c r="J487" s="40"/>
      <c r="K487" s="40"/>
      <c r="L487" s="40"/>
      <c r="M487" s="40"/>
      <c r="N487" s="40"/>
      <c r="O487" s="40"/>
      <c r="P487" s="40"/>
      <c r="Q487" s="40">
        <v>96</v>
      </c>
      <c r="R487" s="40">
        <v>108</v>
      </c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</row>
    <row r="488" spans="1:40" ht="18" customHeight="1" x14ac:dyDescent="0.3">
      <c r="A488" s="1">
        <v>2018</v>
      </c>
      <c r="C488" s="2" t="s">
        <v>5848</v>
      </c>
      <c r="D488" s="1" t="s">
        <v>21</v>
      </c>
      <c r="E488" s="3">
        <f>IFERROR(MIN(SEN_Bidders),0)</f>
        <v>2</v>
      </c>
      <c r="F488" s="3">
        <f>IFERROR(MAX(SEN_Bidders),0)</f>
        <v>3</v>
      </c>
      <c r="G488" s="3">
        <f>IFERROR(AVERAGE(SEN_Bidders),0)</f>
        <v>2.5</v>
      </c>
      <c r="H488" s="40" t="str">
        <f>tbl_SEN[[#This Row],[Item '#]]&amp;"     "&amp;tbl_SEN[[#This Row],[Description]]&amp;"     ("&amp;tbl_SEN[[#This Row],[Unit]]&amp;")"</f>
        <v xml:space="preserve">     SUBGRADE COMPACTION - CONCRETE  WALK     (SY)</v>
      </c>
      <c r="I488" s="40"/>
      <c r="J488" s="40"/>
      <c r="K488" s="40"/>
      <c r="L488" s="40"/>
      <c r="M488" s="40"/>
      <c r="N488" s="40"/>
      <c r="O488" s="40"/>
      <c r="P488" s="40"/>
      <c r="Q488" s="40">
        <v>2</v>
      </c>
      <c r="R488" s="40">
        <v>3</v>
      </c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</row>
    <row r="489" spans="1:40" ht="18" customHeight="1" x14ac:dyDescent="0.3">
      <c r="A489" s="1">
        <v>2018</v>
      </c>
      <c r="C489" s="2" t="s">
        <v>8085</v>
      </c>
      <c r="D489" s="1" t="s">
        <v>5665</v>
      </c>
      <c r="E489" s="3">
        <f>IFERROR(MIN(SEN_Bidders),0)</f>
        <v>130</v>
      </c>
      <c r="F489" s="3">
        <f>IFERROR(MAX(SEN_Bidders),0)</f>
        <v>140</v>
      </c>
      <c r="G489" s="3">
        <f>IFERROR(AVERAGE(SEN_Bidders),0)</f>
        <v>135</v>
      </c>
      <c r="H489" s="40" t="str">
        <f>tbl_SEN[[#This Row],[Item '#]]&amp;"     "&amp;tbl_SEN[[#This Row],[Description]]&amp;"     ("&amp;tbl_SEN[[#This Row],[Unit]]&amp;")"</f>
        <v xml:space="preserve">     PRECAST CONCRETE WHEELSTOP 6' LONG     (EACH)</v>
      </c>
      <c r="I489" s="40"/>
      <c r="J489" s="40"/>
      <c r="K489" s="40"/>
      <c r="L489" s="40"/>
      <c r="M489" s="40"/>
      <c r="N489" s="40"/>
      <c r="O489" s="40"/>
      <c r="P489" s="40"/>
      <c r="Q489" s="40">
        <v>130</v>
      </c>
      <c r="R489" s="40">
        <v>140</v>
      </c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</row>
    <row r="490" spans="1:40" ht="18" customHeight="1" x14ac:dyDescent="0.3">
      <c r="A490" s="1">
        <v>2018</v>
      </c>
      <c r="C490" s="2" t="s">
        <v>8086</v>
      </c>
      <c r="D490" s="1" t="s">
        <v>5665</v>
      </c>
      <c r="E490" s="3">
        <f>IFERROR(MIN(SEN_Bidders),0)</f>
        <v>145</v>
      </c>
      <c r="F490" s="3">
        <f>IFERROR(MAX(SEN_Bidders),0)</f>
        <v>190</v>
      </c>
      <c r="G490" s="3">
        <f>IFERROR(AVERAGE(SEN_Bidders),0)</f>
        <v>167.5</v>
      </c>
      <c r="H490" s="40" t="str">
        <f>tbl_SEN[[#This Row],[Item '#]]&amp;"     "&amp;tbl_SEN[[#This Row],[Description]]&amp;"     ("&amp;tbl_SEN[[#This Row],[Unit]]&amp;")"</f>
        <v xml:space="preserve">     PRECAST CONCRETE WHEELSTOP 8' LONG     (EACH)</v>
      </c>
      <c r="I490" s="40"/>
      <c r="J490" s="40"/>
      <c r="K490" s="40"/>
      <c r="L490" s="40"/>
      <c r="M490" s="40"/>
      <c r="N490" s="40"/>
      <c r="O490" s="40"/>
      <c r="P490" s="40"/>
      <c r="Q490" s="40">
        <v>190</v>
      </c>
      <c r="R490" s="40">
        <v>145</v>
      </c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</row>
    <row r="491" spans="1:40" ht="18" customHeight="1" x14ac:dyDescent="0.3">
      <c r="A491" s="1">
        <v>2018</v>
      </c>
      <c r="C491" s="2" t="s">
        <v>5853</v>
      </c>
      <c r="D491" s="1" t="s">
        <v>5665</v>
      </c>
      <c r="E491" s="3">
        <f>IFERROR(MIN(SEN_Bidders),0)</f>
        <v>44000</v>
      </c>
      <c r="F491" s="3">
        <f>IFERROR(MAX(SEN_Bidders),0)</f>
        <v>50000</v>
      </c>
      <c r="G491" s="3">
        <f>IFERROR(AVERAGE(SEN_Bidders),0)</f>
        <v>47000</v>
      </c>
      <c r="H491" s="40" t="str">
        <f>tbl_SEN[[#This Row],[Item '#]]&amp;"     "&amp;tbl_SEN[[#This Row],[Description]]&amp;"     ("&amp;tbl_SEN[[#This Row],[Unit]]&amp;")"</f>
        <v xml:space="preserve">     TRASH ENCLOSURE - COMPLETE IN PLACE INCL CONCRETE PAD     (EACH)</v>
      </c>
      <c r="I491" s="40"/>
      <c r="J491" s="40"/>
      <c r="K491" s="40"/>
      <c r="L491" s="40"/>
      <c r="M491" s="40"/>
      <c r="N491" s="40"/>
      <c r="O491" s="40"/>
      <c r="P491" s="40"/>
      <c r="Q491" s="40">
        <v>50000</v>
      </c>
      <c r="R491" s="40">
        <v>44000</v>
      </c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</row>
    <row r="492" spans="1:40" ht="18" customHeight="1" x14ac:dyDescent="0.3">
      <c r="A492" s="1">
        <v>2018</v>
      </c>
      <c r="C492" s="2" t="s">
        <v>5854</v>
      </c>
      <c r="D492" s="1" t="s">
        <v>5665</v>
      </c>
      <c r="E492" s="3">
        <f>IFERROR(MIN(SEN_Bidders),0)</f>
        <v>425</v>
      </c>
      <c r="F492" s="3">
        <f>IFERROR(MAX(SEN_Bidders),0)</f>
        <v>1200</v>
      </c>
      <c r="G492" s="3">
        <f>IFERROR(AVERAGE(SEN_Bidders),0)</f>
        <v>812.5</v>
      </c>
      <c r="H492" s="40" t="str">
        <f>tbl_SEN[[#This Row],[Item '#]]&amp;"     "&amp;tbl_SEN[[#This Row],[Description]]&amp;"     ("&amp;tbl_SEN[[#This Row],[Unit]]&amp;")"</f>
        <v xml:space="preserve">     DISABLED PARKING SIGN W/POST AND BASE     (EACH)</v>
      </c>
      <c r="I492" s="40"/>
      <c r="J492" s="40"/>
      <c r="K492" s="40"/>
      <c r="L492" s="40"/>
      <c r="M492" s="40"/>
      <c r="N492" s="40"/>
      <c r="O492" s="40"/>
      <c r="P492" s="40"/>
      <c r="Q492" s="40">
        <v>1200</v>
      </c>
      <c r="R492" s="40">
        <v>425</v>
      </c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</row>
    <row r="493" spans="1:40" ht="18" customHeight="1" x14ac:dyDescent="0.3">
      <c r="A493" s="1">
        <v>2018</v>
      </c>
      <c r="C493" s="2" t="s">
        <v>8087</v>
      </c>
      <c r="D493" s="1" t="s">
        <v>5667</v>
      </c>
      <c r="E493" s="3">
        <f>IFERROR(MIN(SEN_Bidders),0)</f>
        <v>220</v>
      </c>
      <c r="F493" s="3">
        <f>IFERROR(MAX(SEN_Bidders),0)</f>
        <v>565</v>
      </c>
      <c r="G493" s="3">
        <f>IFERROR(AVERAGE(SEN_Bidders),0)</f>
        <v>392.5</v>
      </c>
      <c r="H493" s="40" t="str">
        <f>tbl_SEN[[#This Row],[Item '#]]&amp;"     "&amp;tbl_SEN[[#This Row],[Description]]&amp;"     ("&amp;tbl_SEN[[#This Row],[Unit]]&amp;")"</f>
        <v xml:space="preserve">     ADA RAMP WITH HANDRAIL     (L.F.)</v>
      </c>
      <c r="I493" s="40"/>
      <c r="J493" s="40"/>
      <c r="K493" s="40"/>
      <c r="L493" s="40"/>
      <c r="M493" s="40"/>
      <c r="N493" s="40"/>
      <c r="O493" s="40"/>
      <c r="P493" s="40"/>
      <c r="Q493" s="40">
        <v>565</v>
      </c>
      <c r="R493" s="40">
        <v>220</v>
      </c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</row>
    <row r="494" spans="1:40" ht="18" customHeight="1" x14ac:dyDescent="0.3">
      <c r="A494" s="1">
        <v>2018</v>
      </c>
      <c r="C494" s="2" t="s">
        <v>8088</v>
      </c>
      <c r="D494" s="1" t="s">
        <v>5667</v>
      </c>
      <c r="E494" s="3">
        <f>IFERROR(MIN(SEN_Bidders),0)</f>
        <v>950</v>
      </c>
      <c r="F494" s="3">
        <f>IFERROR(MAX(SEN_Bidders),0)</f>
        <v>1300</v>
      </c>
      <c r="G494" s="3">
        <f>IFERROR(AVERAGE(SEN_Bidders),0)</f>
        <v>1125</v>
      </c>
      <c r="H494" s="40" t="str">
        <f>tbl_SEN[[#This Row],[Item '#]]&amp;"     "&amp;tbl_SEN[[#This Row],[Description]]&amp;"     ("&amp;tbl_SEN[[#This Row],[Unit]]&amp;")"</f>
        <v xml:space="preserve">     CONCRETE STAIRS WITH HANDRAIL     (L.F.)</v>
      </c>
      <c r="I494" s="40"/>
      <c r="J494" s="40"/>
      <c r="K494" s="40"/>
      <c r="L494" s="40"/>
      <c r="M494" s="40"/>
      <c r="N494" s="40"/>
      <c r="O494" s="40"/>
      <c r="P494" s="40"/>
      <c r="Q494" s="40">
        <v>1300</v>
      </c>
      <c r="R494" s="40">
        <v>950</v>
      </c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</row>
    <row r="495" spans="1:40" ht="18" customHeight="1" x14ac:dyDescent="0.3">
      <c r="A495" s="1">
        <v>2018</v>
      </c>
      <c r="C495" s="2" t="s">
        <v>5855</v>
      </c>
      <c r="D495" s="1" t="s">
        <v>5667</v>
      </c>
      <c r="E495" s="3">
        <f>IFERROR(MIN(SEN_Bidders),0)</f>
        <v>1</v>
      </c>
      <c r="F495" s="3">
        <f>IFERROR(MAX(SEN_Bidders),0)</f>
        <v>2.25</v>
      </c>
      <c r="G495" s="3">
        <f>IFERROR(AVERAGE(SEN_Bidders),0)</f>
        <v>1.625</v>
      </c>
      <c r="H495" s="40" t="str">
        <f>tbl_SEN[[#This Row],[Item '#]]&amp;"     "&amp;tbl_SEN[[#This Row],[Description]]&amp;"     ("&amp;tbl_SEN[[#This Row],[Unit]]&amp;")"</f>
        <v xml:space="preserve">     PAINTED STRIPE - 4"     (L.F.)</v>
      </c>
      <c r="I495" s="40"/>
      <c r="J495" s="40"/>
      <c r="K495" s="40"/>
      <c r="L495" s="40"/>
      <c r="M495" s="40"/>
      <c r="N495" s="40"/>
      <c r="O495" s="40"/>
      <c r="P495" s="40"/>
      <c r="Q495" s="40">
        <v>1</v>
      </c>
      <c r="R495" s="40">
        <v>2.25</v>
      </c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</row>
    <row r="496" spans="1:40" ht="18" customHeight="1" x14ac:dyDescent="0.3">
      <c r="A496" s="1">
        <v>2018</v>
      </c>
      <c r="C496" s="2" t="s">
        <v>5856</v>
      </c>
      <c r="D496" s="1" t="s">
        <v>5665</v>
      </c>
      <c r="E496" s="3">
        <f>IFERROR(MIN(SEN_Bidders),0)</f>
        <v>100</v>
      </c>
      <c r="F496" s="3">
        <f>IFERROR(MAX(SEN_Bidders),0)</f>
        <v>160</v>
      </c>
      <c r="G496" s="3">
        <f>IFERROR(AVERAGE(SEN_Bidders),0)</f>
        <v>130</v>
      </c>
      <c r="H496" s="40" t="str">
        <f>tbl_SEN[[#This Row],[Item '#]]&amp;"     "&amp;tbl_SEN[[#This Row],[Description]]&amp;"     ("&amp;tbl_SEN[[#This Row],[Unit]]&amp;")"</f>
        <v xml:space="preserve">     HANDICAP STALL MARKING     (EACH)</v>
      </c>
      <c r="I496" s="40"/>
      <c r="J496" s="40"/>
      <c r="K496" s="40"/>
      <c r="L496" s="40"/>
      <c r="M496" s="40"/>
      <c r="N496" s="40"/>
      <c r="O496" s="40"/>
      <c r="P496" s="40"/>
      <c r="Q496" s="40">
        <v>100</v>
      </c>
      <c r="R496" s="40">
        <v>160</v>
      </c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</row>
    <row r="497" spans="1:40" ht="18" customHeight="1" x14ac:dyDescent="0.3">
      <c r="A497" s="1">
        <v>2018</v>
      </c>
      <c r="C497" s="2" t="s">
        <v>5862</v>
      </c>
      <c r="D497" s="1" t="s">
        <v>5665</v>
      </c>
      <c r="E497" s="3">
        <f>IFERROR(MIN(SEN_Bidders),0)</f>
        <v>45</v>
      </c>
      <c r="F497" s="3">
        <f>IFERROR(MAX(SEN_Bidders),0)</f>
        <v>135</v>
      </c>
      <c r="G497" s="3">
        <f>IFERROR(AVERAGE(SEN_Bidders),0)</f>
        <v>90</v>
      </c>
      <c r="H497" s="40" t="str">
        <f>tbl_SEN[[#This Row],[Item '#]]&amp;"     "&amp;tbl_SEN[[#This Row],[Description]]&amp;"     ("&amp;tbl_SEN[[#This Row],[Unit]]&amp;")"</f>
        <v xml:space="preserve">     DIRECTIONAL PAVEMENT MARKINGS     (EACH)</v>
      </c>
      <c r="I497" s="40"/>
      <c r="J497" s="40"/>
      <c r="K497" s="40"/>
      <c r="L497" s="40"/>
      <c r="M497" s="40"/>
      <c r="N497" s="40"/>
      <c r="O497" s="40"/>
      <c r="P497" s="40"/>
      <c r="Q497" s="40">
        <v>45</v>
      </c>
      <c r="R497" s="40">
        <v>135</v>
      </c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</row>
    <row r="498" spans="1:40" ht="18" customHeight="1" x14ac:dyDescent="0.3">
      <c r="A498" s="1">
        <v>2018</v>
      </c>
      <c r="C498" s="2" t="s">
        <v>8089</v>
      </c>
      <c r="D498" s="1" t="s">
        <v>5665</v>
      </c>
      <c r="E498" s="3">
        <f>IFERROR(MIN(SEN_Bidders),0)</f>
        <v>5200</v>
      </c>
      <c r="F498" s="3">
        <f>IFERROR(MAX(SEN_Bidders),0)</f>
        <v>9000</v>
      </c>
      <c r="G498" s="3">
        <f>IFERROR(AVERAGE(SEN_Bidders),0)</f>
        <v>7100</v>
      </c>
      <c r="H498" s="40" t="str">
        <f>tbl_SEN[[#This Row],[Item '#]]&amp;"     "&amp;tbl_SEN[[#This Row],[Description]]&amp;"     ("&amp;tbl_SEN[[#This Row],[Unit]]&amp;")"</f>
        <v xml:space="preserve">     RV DUMP STATION – COMPLETE IN PLACE     (EACH)</v>
      </c>
      <c r="I498" s="40"/>
      <c r="J498" s="40"/>
      <c r="K498" s="40"/>
      <c r="L498" s="40"/>
      <c r="M498" s="40"/>
      <c r="N498" s="40"/>
      <c r="O498" s="40"/>
      <c r="P498" s="40"/>
      <c r="Q498" s="40">
        <v>9000</v>
      </c>
      <c r="R498" s="40">
        <v>5200</v>
      </c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</row>
    <row r="499" spans="1:40" ht="18" customHeight="1" x14ac:dyDescent="0.3">
      <c r="A499" s="1">
        <v>2018</v>
      </c>
      <c r="C499" s="2" t="s">
        <v>8090</v>
      </c>
      <c r="D499" s="1" t="s">
        <v>5665</v>
      </c>
      <c r="E499" s="3">
        <f>IFERROR(MIN(SEN_Bidders),0)</f>
        <v>700</v>
      </c>
      <c r="F499" s="3">
        <f>IFERROR(MAX(SEN_Bidders),0)</f>
        <v>900</v>
      </c>
      <c r="G499" s="3">
        <f>IFERROR(AVERAGE(SEN_Bidders),0)</f>
        <v>800</v>
      </c>
      <c r="H499" s="40" t="str">
        <f>tbl_SEN[[#This Row],[Item '#]]&amp;"     "&amp;tbl_SEN[[#This Row],[Description]]&amp;"     ("&amp;tbl_SEN[[#This Row],[Unit]]&amp;")"</f>
        <v xml:space="preserve">     MWCD SURVEY CONTROL MONUMENT      (EACH)</v>
      </c>
      <c r="I499" s="40"/>
      <c r="J499" s="40"/>
      <c r="K499" s="40"/>
      <c r="L499" s="40"/>
      <c r="M499" s="40"/>
      <c r="N499" s="40"/>
      <c r="O499" s="40"/>
      <c r="P499" s="40"/>
      <c r="Q499" s="40">
        <v>900</v>
      </c>
      <c r="R499" s="40">
        <v>700</v>
      </c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</row>
    <row r="500" spans="1:40" ht="18" customHeight="1" x14ac:dyDescent="0.3">
      <c r="A500" s="1">
        <v>2018</v>
      </c>
      <c r="C500" s="2" t="s">
        <v>8091</v>
      </c>
      <c r="D500" s="1" t="s">
        <v>5665</v>
      </c>
      <c r="E500" s="3">
        <f>IFERROR(MIN(SEN_Bidders),0)</f>
        <v>300</v>
      </c>
      <c r="F500" s="3">
        <f>IFERROR(MAX(SEN_Bidders),0)</f>
        <v>325</v>
      </c>
      <c r="G500" s="3">
        <f>IFERROR(AVERAGE(SEN_Bidders),0)</f>
        <v>312.5</v>
      </c>
      <c r="H500" s="40" t="str">
        <f>tbl_SEN[[#This Row],[Item '#]]&amp;"     "&amp;tbl_SEN[[#This Row],[Description]]&amp;"     ("&amp;tbl_SEN[[#This Row],[Unit]]&amp;")"</f>
        <v xml:space="preserve">     RELOCATED WOODEN BOLLARD     (EACH)</v>
      </c>
      <c r="I500" s="40"/>
      <c r="J500" s="40"/>
      <c r="K500" s="40"/>
      <c r="L500" s="40"/>
      <c r="M500" s="40"/>
      <c r="N500" s="40"/>
      <c r="O500" s="40"/>
      <c r="P500" s="40"/>
      <c r="Q500" s="40">
        <v>325</v>
      </c>
      <c r="R500" s="40">
        <v>300</v>
      </c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</row>
    <row r="501" spans="1:40" ht="18" customHeight="1" x14ac:dyDescent="0.3">
      <c r="A501" s="1">
        <v>2018</v>
      </c>
      <c r="C501" s="2" t="s">
        <v>8092</v>
      </c>
      <c r="D501" s="1" t="s">
        <v>5667</v>
      </c>
      <c r="E501" s="3">
        <f>IFERROR(MIN(SEN_Bidders),0)</f>
        <v>53</v>
      </c>
      <c r="F501" s="3">
        <f>IFERROR(MAX(SEN_Bidders),0)</f>
        <v>55</v>
      </c>
      <c r="G501" s="3">
        <f>IFERROR(AVERAGE(SEN_Bidders),0)</f>
        <v>54</v>
      </c>
      <c r="H501" s="40" t="str">
        <f>tbl_SEN[[#This Row],[Item '#]]&amp;"     "&amp;tbl_SEN[[#This Row],[Description]]&amp;"     ("&amp;tbl_SEN[[#This Row],[Unit]]&amp;")"</f>
        <v xml:space="preserve">     CHAIN LINK FENCE – COMPLETE IN PLACE     (L.F.)</v>
      </c>
      <c r="I501" s="40"/>
      <c r="J501" s="40"/>
      <c r="K501" s="40"/>
      <c r="L501" s="40"/>
      <c r="M501" s="40"/>
      <c r="N501" s="40"/>
      <c r="O501" s="40"/>
      <c r="P501" s="40"/>
      <c r="Q501" s="40">
        <v>53</v>
      </c>
      <c r="R501" s="40">
        <v>55</v>
      </c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</row>
    <row r="502" spans="1:40" ht="18" customHeight="1" x14ac:dyDescent="0.3">
      <c r="A502" s="1">
        <v>2018</v>
      </c>
      <c r="C502" s="2" t="s">
        <v>8093</v>
      </c>
      <c r="D502" s="1" t="s">
        <v>5667</v>
      </c>
      <c r="E502" s="3">
        <f>IFERROR(MIN(SEN_Bidders),0)</f>
        <v>2</v>
      </c>
      <c r="F502" s="3">
        <f>IFERROR(MAX(SEN_Bidders),0)</f>
        <v>5.5</v>
      </c>
      <c r="G502" s="3">
        <f>IFERROR(AVERAGE(SEN_Bidders),0)</f>
        <v>3.75</v>
      </c>
      <c r="H502" s="40" t="str">
        <f>tbl_SEN[[#This Row],[Item '#]]&amp;"     "&amp;tbl_SEN[[#This Row],[Description]]&amp;"     ("&amp;tbl_SEN[[#This Row],[Unit]]&amp;")"</f>
        <v xml:space="preserve">     PAINTED STRIPE - 2" (BASKETBALL COURT)     (L.F.)</v>
      </c>
      <c r="I502" s="40"/>
      <c r="J502" s="40"/>
      <c r="K502" s="40"/>
      <c r="L502" s="40"/>
      <c r="M502" s="40"/>
      <c r="N502" s="40"/>
      <c r="O502" s="40"/>
      <c r="P502" s="40"/>
      <c r="Q502" s="40">
        <v>2</v>
      </c>
      <c r="R502" s="40">
        <v>5.5</v>
      </c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</row>
    <row r="503" spans="1:40" ht="18" customHeight="1" x14ac:dyDescent="0.3">
      <c r="A503" s="1">
        <v>2018</v>
      </c>
      <c r="C503" s="2" t="s">
        <v>8094</v>
      </c>
      <c r="D503" s="1" t="s">
        <v>5665</v>
      </c>
      <c r="E503" s="3">
        <f>IFERROR(MIN(SEN_Bidders),0)</f>
        <v>2200</v>
      </c>
      <c r="F503" s="3">
        <f>IFERROR(MAX(SEN_Bidders),0)</f>
        <v>3500</v>
      </c>
      <c r="G503" s="3">
        <f>IFERROR(AVERAGE(SEN_Bidders),0)</f>
        <v>2850</v>
      </c>
      <c r="H503" s="40" t="str">
        <f>tbl_SEN[[#This Row],[Item '#]]&amp;"     "&amp;tbl_SEN[[#This Row],[Description]]&amp;"     ("&amp;tbl_SEN[[#This Row],[Unit]]&amp;")"</f>
        <v xml:space="preserve">     BASKETBALL HOOP - COMPLETE IN PLACE     (EACH)</v>
      </c>
      <c r="I503" s="40"/>
      <c r="J503" s="40"/>
      <c r="K503" s="40"/>
      <c r="L503" s="40"/>
      <c r="M503" s="40"/>
      <c r="N503" s="40"/>
      <c r="O503" s="40"/>
      <c r="P503" s="40"/>
      <c r="Q503" s="40">
        <v>3500</v>
      </c>
      <c r="R503" s="40">
        <v>2200</v>
      </c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</row>
    <row r="504" spans="1:40" ht="18" customHeight="1" x14ac:dyDescent="0.3">
      <c r="A504" s="1">
        <v>2018</v>
      </c>
      <c r="C504" s="2" t="s">
        <v>8095</v>
      </c>
      <c r="D504" s="1" t="s">
        <v>8096</v>
      </c>
      <c r="E504" s="3">
        <f>IFERROR(MIN(SEN_Bidders),0)</f>
        <v>2</v>
      </c>
      <c r="F504" s="3">
        <f>IFERROR(MAX(SEN_Bidders),0)</f>
        <v>2.75</v>
      </c>
      <c r="G504" s="3">
        <f>IFERROR(AVERAGE(SEN_Bidders),0)</f>
        <v>2.375</v>
      </c>
      <c r="H504" s="40" t="str">
        <f>tbl_SEN[[#This Row],[Item '#]]&amp;"     "&amp;tbl_SEN[[#This Row],[Description]]&amp;"     ("&amp;tbl_SEN[[#This Row],[Unit]]&amp;")"</f>
        <v xml:space="preserve">     ODOT 204 SUBGRADE COMPACTION (BASKETBALL COURT)     (S.Y.)</v>
      </c>
      <c r="I504" s="40"/>
      <c r="J504" s="40"/>
      <c r="K504" s="40"/>
      <c r="L504" s="40"/>
      <c r="M504" s="40"/>
      <c r="N504" s="40"/>
      <c r="O504" s="40"/>
      <c r="P504" s="40"/>
      <c r="Q504" s="40">
        <v>2</v>
      </c>
      <c r="R504" s="40">
        <v>2.75</v>
      </c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</row>
    <row r="505" spans="1:40" ht="18" customHeight="1" x14ac:dyDescent="0.3">
      <c r="A505" s="1">
        <v>2018</v>
      </c>
      <c r="C505" s="2" t="s">
        <v>8097</v>
      </c>
      <c r="D505" s="1" t="s">
        <v>8042</v>
      </c>
      <c r="E505" s="3">
        <f>IFERROR(MIN(SEN_Bidders),0)</f>
        <v>79</v>
      </c>
      <c r="F505" s="3">
        <f>IFERROR(MAX(SEN_Bidders),0)</f>
        <v>98</v>
      </c>
      <c r="G505" s="3">
        <f>IFERROR(AVERAGE(SEN_Bidders),0)</f>
        <v>88.5</v>
      </c>
      <c r="H505" s="40" t="str">
        <f>tbl_SEN[[#This Row],[Item '#]]&amp;"     "&amp;tbl_SEN[[#This Row],[Description]]&amp;"     ("&amp;tbl_SEN[[#This Row],[Unit]]&amp;")"</f>
        <v xml:space="preserve">     4" ODOT ITEM 304, AGGREGATE BASE (BASKETBALL COURT)     (C.Y.)</v>
      </c>
      <c r="I505" s="40"/>
      <c r="J505" s="40"/>
      <c r="K505" s="40"/>
      <c r="L505" s="40"/>
      <c r="M505" s="40"/>
      <c r="N505" s="40"/>
      <c r="O505" s="40"/>
      <c r="P505" s="40"/>
      <c r="Q505" s="40">
        <v>98</v>
      </c>
      <c r="R505" s="40">
        <v>79</v>
      </c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</row>
    <row r="506" spans="1:40" ht="18" customHeight="1" x14ac:dyDescent="0.3">
      <c r="A506" s="1">
        <v>2018</v>
      </c>
      <c r="C506" s="2" t="s">
        <v>8098</v>
      </c>
      <c r="D506" s="1" t="s">
        <v>5771</v>
      </c>
      <c r="E506" s="3">
        <f>IFERROR(MIN(SEN_Bidders),0)</f>
        <v>5.5</v>
      </c>
      <c r="F506" s="3">
        <f>IFERROR(MAX(SEN_Bidders),0)</f>
        <v>7</v>
      </c>
      <c r="G506" s="3">
        <f>IFERROR(AVERAGE(SEN_Bidders),0)</f>
        <v>6.25</v>
      </c>
      <c r="H506" s="40" t="str">
        <f>tbl_SEN[[#This Row],[Item '#]]&amp;"     "&amp;tbl_SEN[[#This Row],[Description]]&amp;"     ("&amp;tbl_SEN[[#This Row],[Unit]]&amp;")"</f>
        <v xml:space="preserve">     4" CONCRETE PAVEMENT W/ W.W.F.  (BASKETBALL COURT)      (S.F.)</v>
      </c>
      <c r="I506" s="40"/>
      <c r="J506" s="40"/>
      <c r="K506" s="40"/>
      <c r="L506" s="40"/>
      <c r="M506" s="40"/>
      <c r="N506" s="40"/>
      <c r="O506" s="40"/>
      <c r="P506" s="40"/>
      <c r="Q506" s="40">
        <v>5.5</v>
      </c>
      <c r="R506" s="40">
        <v>7</v>
      </c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</row>
    <row r="507" spans="1:40" ht="18" customHeight="1" x14ac:dyDescent="0.3">
      <c r="A507" s="1">
        <v>2018</v>
      </c>
      <c r="C507" s="2" t="s">
        <v>8099</v>
      </c>
      <c r="D507" s="1" t="s">
        <v>5712</v>
      </c>
      <c r="E507" s="3">
        <f>IFERROR(MIN(SEN_Bidders),0)</f>
        <v>325</v>
      </c>
      <c r="F507" s="3">
        <f>IFERROR(MAX(SEN_Bidders),0)</f>
        <v>380</v>
      </c>
      <c r="G507" s="3">
        <f>IFERROR(AVERAGE(SEN_Bidders),0)</f>
        <v>352.5</v>
      </c>
      <c r="H507" s="40" t="str">
        <f>tbl_SEN[[#This Row],[Item '#]]&amp;"     "&amp;tbl_SEN[[#This Row],[Description]]&amp;"     ("&amp;tbl_SEN[[#This Row],[Unit]]&amp;")"</f>
        <v xml:space="preserve">     TRAFFIC SIGNS – FURNISHED AND INSTALL     (EACH )</v>
      </c>
      <c r="I507" s="40"/>
      <c r="J507" s="40"/>
      <c r="K507" s="40"/>
      <c r="L507" s="40"/>
      <c r="M507" s="40"/>
      <c r="N507" s="40"/>
      <c r="O507" s="40"/>
      <c r="P507" s="40"/>
      <c r="Q507" s="40">
        <v>380</v>
      </c>
      <c r="R507" s="40">
        <v>325</v>
      </c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</row>
    <row r="508" spans="1:40" ht="18" customHeight="1" x14ac:dyDescent="0.3">
      <c r="A508" s="1">
        <v>2018</v>
      </c>
      <c r="C508" s="2" t="s">
        <v>8100</v>
      </c>
      <c r="D508" s="1" t="s">
        <v>12</v>
      </c>
      <c r="E508" s="3">
        <f>IFERROR(MIN(SEN_Bidders),0)</f>
        <v>25</v>
      </c>
      <c r="F508" s="3">
        <f>IFERROR(MAX(SEN_Bidders),0)</f>
        <v>30</v>
      </c>
      <c r="G508" s="3">
        <f>IFERROR(AVERAGE(SEN_Bidders),0)</f>
        <v>27.5</v>
      </c>
      <c r="H508" s="40" t="str">
        <f>tbl_SEN[[#This Row],[Item '#]]&amp;"     "&amp;tbl_SEN[[#This Row],[Description]]&amp;"     ("&amp;tbl_SEN[[#This Row],[Unit]]&amp;")"</f>
        <v xml:space="preserve">     CONCRETE CURB ("6X6") PERIMETER SAFETY SURFACE INCL. #57 STONE AND 4” UNDERDRAIN     (LF)</v>
      </c>
      <c r="I508" s="40"/>
      <c r="J508" s="40"/>
      <c r="K508" s="40"/>
      <c r="L508" s="40"/>
      <c r="M508" s="40"/>
      <c r="N508" s="40"/>
      <c r="O508" s="40"/>
      <c r="P508" s="40"/>
      <c r="Q508" s="40">
        <v>30</v>
      </c>
      <c r="R508" s="40">
        <v>25</v>
      </c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</row>
    <row r="509" spans="1:40" ht="18" customHeight="1" x14ac:dyDescent="0.3">
      <c r="A509" s="1">
        <v>2018</v>
      </c>
      <c r="C509" s="2" t="s">
        <v>8101</v>
      </c>
      <c r="D509" s="1" t="s">
        <v>5665</v>
      </c>
      <c r="E509" s="3">
        <f>IFERROR(MIN(SEN_Bidders),0)</f>
        <v>4800</v>
      </c>
      <c r="F509" s="3">
        <f>IFERROR(MAX(SEN_Bidders),0)</f>
        <v>7500</v>
      </c>
      <c r="G509" s="3">
        <f>IFERROR(AVERAGE(SEN_Bidders),0)</f>
        <v>6150</v>
      </c>
      <c r="H509" s="40" t="str">
        <f>tbl_SEN[[#This Row],[Item '#]]&amp;"     "&amp;tbl_SEN[[#This Row],[Description]]&amp;"     ("&amp;tbl_SEN[[#This Row],[Unit]]&amp;")"</f>
        <v xml:space="preserve">     ABUTMENT, COMPLETE (CLUSTER DOCKS)     (EACH)</v>
      </c>
      <c r="I509" s="40"/>
      <c r="J509" s="40"/>
      <c r="K509" s="40"/>
      <c r="L509" s="40"/>
      <c r="M509" s="40"/>
      <c r="N509" s="40"/>
      <c r="O509" s="40"/>
      <c r="P509" s="40"/>
      <c r="Q509" s="40">
        <v>7500</v>
      </c>
      <c r="R509" s="40">
        <v>4800</v>
      </c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</row>
    <row r="510" spans="1:40" ht="18" customHeight="1" x14ac:dyDescent="0.3">
      <c r="A510" s="1">
        <v>2018</v>
      </c>
      <c r="C510" s="2" t="s">
        <v>8102</v>
      </c>
      <c r="D510" s="1" t="s">
        <v>5667</v>
      </c>
      <c r="E510" s="3">
        <f>IFERROR(MIN(SEN_Bidders),0)</f>
        <v>18</v>
      </c>
      <c r="F510" s="3">
        <f>IFERROR(MAX(SEN_Bidders),0)</f>
        <v>20</v>
      </c>
      <c r="G510" s="3">
        <f>IFERROR(AVERAGE(SEN_Bidders),0)</f>
        <v>19</v>
      </c>
      <c r="H510" s="40" t="str">
        <f>tbl_SEN[[#This Row],[Item '#]]&amp;"     "&amp;tbl_SEN[[#This Row],[Description]]&amp;"     ("&amp;tbl_SEN[[#This Row],[Unit]]&amp;")"</f>
        <v xml:space="preserve">     TRENCHING UNDER LAWN FOR ELECTRIC     (L.F.)</v>
      </c>
      <c r="I510" s="40"/>
      <c r="J510" s="40"/>
      <c r="K510" s="40"/>
      <c r="L510" s="40"/>
      <c r="M510" s="40"/>
      <c r="N510" s="40"/>
      <c r="O510" s="40"/>
      <c r="P510" s="40"/>
      <c r="Q510" s="40">
        <v>18</v>
      </c>
      <c r="R510" s="40">
        <v>20</v>
      </c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</row>
    <row r="511" spans="1:40" ht="18" customHeight="1" x14ac:dyDescent="0.3">
      <c r="A511" s="1">
        <v>2018</v>
      </c>
      <c r="C511" s="2" t="s">
        <v>8103</v>
      </c>
      <c r="D511" s="1" t="s">
        <v>5667</v>
      </c>
      <c r="E511" s="3">
        <f>IFERROR(MIN(SEN_Bidders),0)</f>
        <v>8.5</v>
      </c>
      <c r="F511" s="3">
        <f>IFERROR(MAX(SEN_Bidders),0)</f>
        <v>16</v>
      </c>
      <c r="G511" s="3">
        <f>IFERROR(AVERAGE(SEN_Bidders),0)</f>
        <v>12.25</v>
      </c>
      <c r="H511" s="40" t="str">
        <f>tbl_SEN[[#This Row],[Item '#]]&amp;"     "&amp;tbl_SEN[[#This Row],[Description]]&amp;"     ("&amp;tbl_SEN[[#This Row],[Unit]]&amp;")"</f>
        <v xml:space="preserve">     TRENCHING FOR SITE LIGHTING     (L.F.)</v>
      </c>
      <c r="I511" s="40"/>
      <c r="J511" s="40"/>
      <c r="K511" s="40"/>
      <c r="L511" s="40"/>
      <c r="M511" s="40"/>
      <c r="N511" s="40"/>
      <c r="O511" s="40"/>
      <c r="P511" s="40"/>
      <c r="Q511" s="40">
        <v>8.5</v>
      </c>
      <c r="R511" s="40">
        <v>16</v>
      </c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</row>
    <row r="512" spans="1:40" ht="18" customHeight="1" x14ac:dyDescent="0.3">
      <c r="A512" s="1">
        <v>2018</v>
      </c>
      <c r="C512" s="2" t="s">
        <v>8104</v>
      </c>
      <c r="D512" s="1" t="s">
        <v>5665</v>
      </c>
      <c r="E512" s="3">
        <f>IFERROR(MIN(SEN_Bidders),0)</f>
        <v>2200</v>
      </c>
      <c r="F512" s="3">
        <f>IFERROR(MAX(SEN_Bidders),0)</f>
        <v>6250</v>
      </c>
      <c r="G512" s="3">
        <f>IFERROR(AVERAGE(SEN_Bidders),0)</f>
        <v>4225</v>
      </c>
      <c r="H512" s="40" t="str">
        <f>tbl_SEN[[#This Row],[Item '#]]&amp;"     "&amp;tbl_SEN[[#This Row],[Description]]&amp;"     ("&amp;tbl_SEN[[#This Row],[Unit]]&amp;")"</f>
        <v xml:space="preserve">     Padmount, Oil-Filled, Transformer, 37.5 kVA, 7200V-120/240V, 1-phase, outdoor     (EACH)</v>
      </c>
      <c r="I512" s="40"/>
      <c r="J512" s="40"/>
      <c r="K512" s="40"/>
      <c r="L512" s="40"/>
      <c r="M512" s="40"/>
      <c r="N512" s="40"/>
      <c r="O512" s="40"/>
      <c r="P512" s="40"/>
      <c r="Q512" s="40">
        <v>6250</v>
      </c>
      <c r="R512" s="40">
        <v>2200</v>
      </c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</row>
    <row r="513" spans="1:40" ht="18" customHeight="1" x14ac:dyDescent="0.3">
      <c r="A513" s="1">
        <v>2018</v>
      </c>
      <c r="C513" s="2" t="s">
        <v>8105</v>
      </c>
      <c r="D513" s="1" t="s">
        <v>5665</v>
      </c>
      <c r="E513" s="3">
        <f>IFERROR(MIN(SEN_Bidders),0)</f>
        <v>2400</v>
      </c>
      <c r="F513" s="3">
        <f>IFERROR(MAX(SEN_Bidders),0)</f>
        <v>6500</v>
      </c>
      <c r="G513" s="3">
        <f>IFERROR(AVERAGE(SEN_Bidders),0)</f>
        <v>4450</v>
      </c>
      <c r="H513" s="40" t="str">
        <f>tbl_SEN[[#This Row],[Item '#]]&amp;"     "&amp;tbl_SEN[[#This Row],[Description]]&amp;"     ("&amp;tbl_SEN[[#This Row],[Unit]]&amp;")"</f>
        <v xml:space="preserve">     Padmount, Oil-Filled, Transformer, 50 kVA, 7200V-120/240V, 1-phase, outdoor     (EACH)</v>
      </c>
      <c r="I513" s="40"/>
      <c r="J513" s="40"/>
      <c r="K513" s="40"/>
      <c r="L513" s="40"/>
      <c r="M513" s="40"/>
      <c r="N513" s="40"/>
      <c r="O513" s="40"/>
      <c r="P513" s="40"/>
      <c r="Q513" s="40">
        <v>6500</v>
      </c>
      <c r="R513" s="40">
        <v>2400</v>
      </c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</row>
    <row r="514" spans="1:40" ht="18" customHeight="1" x14ac:dyDescent="0.3">
      <c r="A514" s="1">
        <v>2018</v>
      </c>
      <c r="C514" s="2" t="s">
        <v>8106</v>
      </c>
      <c r="D514" s="1" t="s">
        <v>5665</v>
      </c>
      <c r="E514" s="3">
        <f>IFERROR(MIN(SEN_Bidders),0)</f>
        <v>2800</v>
      </c>
      <c r="F514" s="3">
        <f>IFERROR(MAX(SEN_Bidders),0)</f>
        <v>7000</v>
      </c>
      <c r="G514" s="3">
        <f>IFERROR(AVERAGE(SEN_Bidders),0)</f>
        <v>4900</v>
      </c>
      <c r="H514" s="40" t="str">
        <f>tbl_SEN[[#This Row],[Item '#]]&amp;"     "&amp;tbl_SEN[[#This Row],[Description]]&amp;"     ("&amp;tbl_SEN[[#This Row],[Unit]]&amp;")"</f>
        <v xml:space="preserve">     Padmount, Oil-Filled, Transformer, 75 kVA, 7200V-120/240V, 1-phase, outdoor     (EACH)</v>
      </c>
      <c r="I514" s="40"/>
      <c r="J514" s="40"/>
      <c r="K514" s="40"/>
      <c r="L514" s="40"/>
      <c r="M514" s="40"/>
      <c r="N514" s="40"/>
      <c r="O514" s="40"/>
      <c r="P514" s="40"/>
      <c r="Q514" s="40">
        <v>7000</v>
      </c>
      <c r="R514" s="40">
        <v>2800</v>
      </c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</row>
    <row r="515" spans="1:40" ht="18" customHeight="1" x14ac:dyDescent="0.3">
      <c r="A515" s="1">
        <v>2018</v>
      </c>
      <c r="C515" s="2" t="s">
        <v>8107</v>
      </c>
      <c r="D515" s="1" t="s">
        <v>5665</v>
      </c>
      <c r="E515" s="3">
        <f>IFERROR(MIN(SEN_Bidders),0)</f>
        <v>3300</v>
      </c>
      <c r="F515" s="3">
        <f>IFERROR(MAX(SEN_Bidders),0)</f>
        <v>7600</v>
      </c>
      <c r="G515" s="3">
        <f>IFERROR(AVERAGE(SEN_Bidders),0)</f>
        <v>5450</v>
      </c>
      <c r="H515" s="40" t="str">
        <f>tbl_SEN[[#This Row],[Item '#]]&amp;"     "&amp;tbl_SEN[[#This Row],[Description]]&amp;"     ("&amp;tbl_SEN[[#This Row],[Unit]]&amp;")"</f>
        <v xml:space="preserve">     Padmount, Oil-Filled, Transformer, 100 kVA, 7200V-120/240V, 1-phase, outdoor     (EACH)</v>
      </c>
      <c r="I515" s="40"/>
      <c r="J515" s="40"/>
      <c r="K515" s="40"/>
      <c r="L515" s="40"/>
      <c r="M515" s="40"/>
      <c r="N515" s="40"/>
      <c r="O515" s="40"/>
      <c r="P515" s="40"/>
      <c r="Q515" s="40">
        <v>7600</v>
      </c>
      <c r="R515" s="40">
        <v>3300</v>
      </c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</row>
    <row r="516" spans="1:40" ht="18" customHeight="1" x14ac:dyDescent="0.3">
      <c r="A516" s="1">
        <v>2018</v>
      </c>
      <c r="C516" s="2" t="s">
        <v>8108</v>
      </c>
      <c r="D516" s="1" t="s">
        <v>5665</v>
      </c>
      <c r="E516" s="3">
        <f>IFERROR(MIN(SEN_Bidders),0)</f>
        <v>4800</v>
      </c>
      <c r="F516" s="3">
        <f>IFERROR(MAX(SEN_Bidders),0)</f>
        <v>9700</v>
      </c>
      <c r="G516" s="3">
        <f>IFERROR(AVERAGE(SEN_Bidders),0)</f>
        <v>7250</v>
      </c>
      <c r="H516" s="40" t="str">
        <f>tbl_SEN[[#This Row],[Item '#]]&amp;"     "&amp;tbl_SEN[[#This Row],[Description]]&amp;"     ("&amp;tbl_SEN[[#This Row],[Unit]]&amp;")"</f>
        <v xml:space="preserve">     Padmount, Oil-Filled, Transformer, 167 kVA, 7200V-120/240V, 1-phase, outdoor     (EACH)</v>
      </c>
      <c r="I516" s="40"/>
      <c r="J516" s="40"/>
      <c r="K516" s="40"/>
      <c r="L516" s="40"/>
      <c r="M516" s="40"/>
      <c r="N516" s="40"/>
      <c r="O516" s="40"/>
      <c r="P516" s="40"/>
      <c r="Q516" s="40">
        <v>9700</v>
      </c>
      <c r="R516" s="40">
        <v>4800</v>
      </c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</row>
    <row r="517" spans="1:40" ht="18" customHeight="1" x14ac:dyDescent="0.3">
      <c r="A517" s="1">
        <v>2018</v>
      </c>
      <c r="C517" s="2" t="s">
        <v>8109</v>
      </c>
      <c r="D517" s="1" t="s">
        <v>5665</v>
      </c>
      <c r="E517" s="3">
        <f>IFERROR(MIN(SEN_Bidders),0)</f>
        <v>755</v>
      </c>
      <c r="F517" s="3">
        <f>IFERROR(MAX(SEN_Bidders),0)</f>
        <v>850</v>
      </c>
      <c r="G517" s="3">
        <f>IFERROR(AVERAGE(SEN_Bidders),0)</f>
        <v>802.5</v>
      </c>
      <c r="H517" s="40" t="str">
        <f>tbl_SEN[[#This Row],[Item '#]]&amp;"     "&amp;tbl_SEN[[#This Row],[Description]]&amp;"     ("&amp;tbl_SEN[[#This Row],[Unit]]&amp;")"</f>
        <v xml:space="preserve">     FIBERGLASS BOX PAD, OUTDOOR, (Padmount Transformer, single phase)      (EACH)</v>
      </c>
      <c r="I517" s="40"/>
      <c r="J517" s="40"/>
      <c r="K517" s="40"/>
      <c r="L517" s="40"/>
      <c r="M517" s="40"/>
      <c r="N517" s="40"/>
      <c r="O517" s="40"/>
      <c r="P517" s="40"/>
      <c r="Q517" s="40">
        <v>755</v>
      </c>
      <c r="R517" s="40">
        <v>850</v>
      </c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</row>
    <row r="518" spans="1:40" ht="18" customHeight="1" x14ac:dyDescent="0.3">
      <c r="A518" s="1">
        <v>2018</v>
      </c>
      <c r="C518" s="2" t="s">
        <v>6192</v>
      </c>
      <c r="D518" s="1" t="s">
        <v>5665</v>
      </c>
      <c r="E518" s="3">
        <f>IFERROR(MIN(SEN_Bidders),0)</f>
        <v>60</v>
      </c>
      <c r="F518" s="3">
        <f>IFERROR(MAX(SEN_Bidders),0)</f>
        <v>90</v>
      </c>
      <c r="G518" s="3">
        <f>IFERROR(AVERAGE(SEN_Bidders),0)</f>
        <v>75</v>
      </c>
      <c r="H518" s="40" t="str">
        <f>tbl_SEN[[#This Row],[Item '#]]&amp;"     "&amp;tbl_SEN[[#This Row],[Description]]&amp;"     ("&amp;tbl_SEN[[#This Row],[Unit]]&amp;")"</f>
        <v xml:space="preserve">     COPPER LUGS FOR TRANSFORMER     (EACH)</v>
      </c>
      <c r="I518" s="40"/>
      <c r="J518" s="40"/>
      <c r="K518" s="40"/>
      <c r="L518" s="40"/>
      <c r="M518" s="40"/>
      <c r="N518" s="40"/>
      <c r="O518" s="40"/>
      <c r="P518" s="40"/>
      <c r="Q518" s="40">
        <v>60</v>
      </c>
      <c r="R518" s="40">
        <v>90</v>
      </c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</row>
    <row r="519" spans="1:40" ht="18" customHeight="1" x14ac:dyDescent="0.3">
      <c r="A519" s="1">
        <v>2018</v>
      </c>
      <c r="C519" s="2" t="s">
        <v>8110</v>
      </c>
      <c r="D519" s="1" t="s">
        <v>5665</v>
      </c>
      <c r="E519" s="3">
        <f>IFERROR(MIN(SEN_Bidders),0)</f>
        <v>2400</v>
      </c>
      <c r="F519" s="3">
        <f>IFERROR(MAX(SEN_Bidders),0)</f>
        <v>4300</v>
      </c>
      <c r="G519" s="3">
        <f>IFERROR(AVERAGE(SEN_Bidders),0)</f>
        <v>3350</v>
      </c>
      <c r="H519" s="40" t="str">
        <f>tbl_SEN[[#This Row],[Item '#]]&amp;"     "&amp;tbl_SEN[[#This Row],[Description]]&amp;"     ("&amp;tbl_SEN[[#This Row],[Unit]]&amp;")"</f>
        <v xml:space="preserve">     SECTIONALIZING CABINET, 15KV, 3-phase, outdoor, w/ 4-point multi-point junctions     (EACH)</v>
      </c>
      <c r="I519" s="40"/>
      <c r="J519" s="40"/>
      <c r="K519" s="40"/>
      <c r="L519" s="40"/>
      <c r="M519" s="40"/>
      <c r="N519" s="40"/>
      <c r="O519" s="40"/>
      <c r="P519" s="40"/>
      <c r="Q519" s="40">
        <v>4300</v>
      </c>
      <c r="R519" s="40">
        <v>2400</v>
      </c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</row>
    <row r="520" spans="1:40" ht="18" customHeight="1" x14ac:dyDescent="0.3">
      <c r="A520" s="1">
        <v>2018</v>
      </c>
      <c r="C520" s="2" t="s">
        <v>8111</v>
      </c>
      <c r="D520" s="1" t="s">
        <v>5665</v>
      </c>
      <c r="E520" s="3">
        <f>IFERROR(MIN(SEN_Bidders),0)</f>
        <v>350</v>
      </c>
      <c r="F520" s="3">
        <f>IFERROR(MAX(SEN_Bidders),0)</f>
        <v>1900</v>
      </c>
      <c r="G520" s="3">
        <f>IFERROR(AVERAGE(SEN_Bidders),0)</f>
        <v>1125</v>
      </c>
      <c r="H520" s="40" t="str">
        <f>tbl_SEN[[#This Row],[Item '#]]&amp;"     "&amp;tbl_SEN[[#This Row],[Description]]&amp;"     ("&amp;tbl_SEN[[#This Row],[Unit]]&amp;")"</f>
        <v xml:space="preserve">     FIBERGLASS BOX PAD, OUTDOOR, ( for mounting Sectionalizing Cabinet)      (EACH)</v>
      </c>
      <c r="I520" s="40"/>
      <c r="J520" s="40"/>
      <c r="K520" s="40"/>
      <c r="L520" s="40"/>
      <c r="M520" s="40"/>
      <c r="N520" s="40"/>
      <c r="O520" s="40"/>
      <c r="P520" s="40"/>
      <c r="Q520" s="40">
        <v>1900</v>
      </c>
      <c r="R520" s="40">
        <v>350</v>
      </c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</row>
    <row r="521" spans="1:40" ht="18" customHeight="1" x14ac:dyDescent="0.3">
      <c r="A521" s="1">
        <v>2018</v>
      </c>
      <c r="C521" s="2" t="s">
        <v>8112</v>
      </c>
      <c r="D521" s="1" t="s">
        <v>5665</v>
      </c>
      <c r="E521" s="3">
        <f>IFERROR(MIN(SEN_Bidders),0)</f>
        <v>190</v>
      </c>
      <c r="F521" s="3">
        <f>IFERROR(MAX(SEN_Bidders),0)</f>
        <v>430</v>
      </c>
      <c r="G521" s="3">
        <f>IFERROR(AVERAGE(SEN_Bidders),0)</f>
        <v>310</v>
      </c>
      <c r="H521" s="40" t="str">
        <f>tbl_SEN[[#This Row],[Item '#]]&amp;"     "&amp;tbl_SEN[[#This Row],[Description]]&amp;"     ("&amp;tbl_SEN[[#This Row],[Unit]]&amp;")"</f>
        <v xml:space="preserve">     LOADBREAK ELBOW, 15kV, 200A w/15kV TERMINATOR     (EACH)</v>
      </c>
      <c r="I521" s="40"/>
      <c r="J521" s="40"/>
      <c r="K521" s="40"/>
      <c r="L521" s="40"/>
      <c r="M521" s="40"/>
      <c r="N521" s="40"/>
      <c r="O521" s="40"/>
      <c r="P521" s="40"/>
      <c r="Q521" s="40">
        <v>430</v>
      </c>
      <c r="R521" s="40">
        <v>190</v>
      </c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</row>
    <row r="522" spans="1:40" ht="18" customHeight="1" x14ac:dyDescent="0.3">
      <c r="A522" s="1">
        <v>2018</v>
      </c>
      <c r="C522" s="2" t="s">
        <v>8113</v>
      </c>
      <c r="D522" s="1" t="s">
        <v>5665</v>
      </c>
      <c r="E522" s="3">
        <f>IFERROR(MIN(SEN_Bidders),0)</f>
        <v>1100</v>
      </c>
      <c r="F522" s="3">
        <f>IFERROR(MAX(SEN_Bidders),0)</f>
        <v>1700</v>
      </c>
      <c r="G522" s="3">
        <f>IFERROR(AVERAGE(SEN_Bidders),0)</f>
        <v>1400</v>
      </c>
      <c r="H522" s="40" t="str">
        <f>tbl_SEN[[#This Row],[Item '#]]&amp;"     "&amp;tbl_SEN[[#This Row],[Description]]&amp;"     ("&amp;tbl_SEN[[#This Row],[Unit]]&amp;")"</f>
        <v xml:space="preserve">     LOADBREAK ELBOW w/Elastimold EFX 083 045 –E Fuse, 8.3kV, 65A, TERMINATOR     (EACH)</v>
      </c>
      <c r="I522" s="40"/>
      <c r="J522" s="40"/>
      <c r="K522" s="40"/>
      <c r="L522" s="40"/>
      <c r="M522" s="40"/>
      <c r="N522" s="40"/>
      <c r="O522" s="40"/>
      <c r="P522" s="40"/>
      <c r="Q522" s="40">
        <v>1700</v>
      </c>
      <c r="R522" s="40">
        <v>1100</v>
      </c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</row>
    <row r="523" spans="1:40" ht="18" customHeight="1" x14ac:dyDescent="0.3">
      <c r="A523" s="1">
        <v>2018</v>
      </c>
      <c r="C523" s="2" t="s">
        <v>8114</v>
      </c>
      <c r="D523" s="1" t="s">
        <v>5665</v>
      </c>
      <c r="E523" s="3">
        <f>IFERROR(MIN(SEN_Bidders),0)</f>
        <v>280</v>
      </c>
      <c r="F523" s="3">
        <f>IFERROR(MAX(SEN_Bidders),0)</f>
        <v>425</v>
      </c>
      <c r="G523" s="3">
        <f>IFERROR(AVERAGE(SEN_Bidders),0)</f>
        <v>352.5</v>
      </c>
      <c r="H523" s="40" t="str">
        <f>tbl_SEN[[#This Row],[Item '#]]&amp;"     "&amp;tbl_SEN[[#This Row],[Description]]&amp;"     ("&amp;tbl_SEN[[#This Row],[Unit]]&amp;")"</f>
        <v xml:space="preserve">     FAULT INDICATOR, 15kV, 200A     (EACH)</v>
      </c>
      <c r="I523" s="40"/>
      <c r="J523" s="40"/>
      <c r="K523" s="40"/>
      <c r="L523" s="40"/>
      <c r="M523" s="40"/>
      <c r="N523" s="40"/>
      <c r="O523" s="40"/>
      <c r="P523" s="40"/>
      <c r="Q523" s="40">
        <v>425</v>
      </c>
      <c r="R523" s="40">
        <v>280</v>
      </c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</row>
    <row r="524" spans="1:40" ht="18" customHeight="1" x14ac:dyDescent="0.3">
      <c r="A524" s="1">
        <v>2018</v>
      </c>
      <c r="C524" s="2" t="s">
        <v>8115</v>
      </c>
      <c r="D524" s="1" t="s">
        <v>5665</v>
      </c>
      <c r="E524" s="3">
        <f>IFERROR(MIN(SEN_Bidders),0)</f>
        <v>250</v>
      </c>
      <c r="F524" s="3">
        <f>IFERROR(MAX(SEN_Bidders),0)</f>
        <v>295</v>
      </c>
      <c r="G524" s="3">
        <f>IFERROR(AVERAGE(SEN_Bidders),0)</f>
        <v>272.5</v>
      </c>
      <c r="H524" s="40" t="str">
        <f>tbl_SEN[[#This Row],[Item '#]]&amp;"     "&amp;tbl_SEN[[#This Row],[Description]]&amp;"     ("&amp;tbl_SEN[[#This Row],[Unit]]&amp;")"</f>
        <v xml:space="preserve">     ARRESTER, 15kV, 200A     (EACH)</v>
      </c>
      <c r="I524" s="40"/>
      <c r="J524" s="40"/>
      <c r="K524" s="40"/>
      <c r="L524" s="40"/>
      <c r="M524" s="40"/>
      <c r="N524" s="40"/>
      <c r="O524" s="40"/>
      <c r="P524" s="40"/>
      <c r="Q524" s="40">
        <v>295</v>
      </c>
      <c r="R524" s="40">
        <v>250</v>
      </c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</row>
    <row r="525" spans="1:40" ht="18" customHeight="1" x14ac:dyDescent="0.3">
      <c r="A525" s="1">
        <v>2018</v>
      </c>
      <c r="C525" s="2" t="s">
        <v>8116</v>
      </c>
      <c r="D525" s="1" t="s">
        <v>5665</v>
      </c>
      <c r="E525" s="3">
        <f>IFERROR(MIN(SEN_Bidders),0)</f>
        <v>73</v>
      </c>
      <c r="F525" s="3">
        <f>IFERROR(MAX(SEN_Bidders),0)</f>
        <v>125</v>
      </c>
      <c r="G525" s="3">
        <f>IFERROR(AVERAGE(SEN_Bidders),0)</f>
        <v>99</v>
      </c>
      <c r="H525" s="40" t="str">
        <f>tbl_SEN[[#This Row],[Item '#]]&amp;"     "&amp;tbl_SEN[[#This Row],[Description]]&amp;"     ("&amp;tbl_SEN[[#This Row],[Unit]]&amp;")"</f>
        <v xml:space="preserve">     INSULATED CAP, 15kV, 200A     (EACH)</v>
      </c>
      <c r="I525" s="40"/>
      <c r="J525" s="40"/>
      <c r="K525" s="40"/>
      <c r="L525" s="40"/>
      <c r="M525" s="40"/>
      <c r="N525" s="40"/>
      <c r="O525" s="40"/>
      <c r="P525" s="40"/>
      <c r="Q525" s="40">
        <v>73</v>
      </c>
      <c r="R525" s="40">
        <v>125</v>
      </c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</row>
    <row r="526" spans="1:40" ht="18" customHeight="1" x14ac:dyDescent="0.3">
      <c r="A526" s="1">
        <v>2018</v>
      </c>
      <c r="C526" s="2" t="s">
        <v>8117</v>
      </c>
      <c r="D526" s="1" t="s">
        <v>5665</v>
      </c>
      <c r="E526" s="3">
        <f>IFERROR(MIN(SEN_Bidders),0)</f>
        <v>1700</v>
      </c>
      <c r="F526" s="3">
        <f>IFERROR(MAX(SEN_Bidders),0)</f>
        <v>5200</v>
      </c>
      <c r="G526" s="3">
        <f>IFERROR(AVERAGE(SEN_Bidders),0)</f>
        <v>3450</v>
      </c>
      <c r="H526" s="40" t="str">
        <f>tbl_SEN[[#This Row],[Item '#]]&amp;"     "&amp;tbl_SEN[[#This Row],[Description]]&amp;"     ("&amp;tbl_SEN[[#This Row],[Unit]]&amp;")"</f>
        <v xml:space="preserve">     H-FRAME ASSEMBLY, (Unistrut Electrical equipment structure)     (EACH)</v>
      </c>
      <c r="I526" s="40"/>
      <c r="J526" s="40"/>
      <c r="K526" s="40"/>
      <c r="L526" s="40"/>
      <c r="M526" s="40"/>
      <c r="N526" s="40"/>
      <c r="O526" s="40"/>
      <c r="P526" s="40"/>
      <c r="Q526" s="40">
        <v>5200</v>
      </c>
      <c r="R526" s="40">
        <v>1700</v>
      </c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</row>
    <row r="527" spans="1:40" ht="18" customHeight="1" x14ac:dyDescent="0.3">
      <c r="A527" s="1">
        <v>2018</v>
      </c>
      <c r="C527" s="2" t="s">
        <v>8118</v>
      </c>
      <c r="D527" s="1" t="s">
        <v>5665</v>
      </c>
      <c r="E527" s="3">
        <f>IFERROR(MIN(SEN_Bidders),0)</f>
        <v>267</v>
      </c>
      <c r="F527" s="3">
        <f>IFERROR(MAX(SEN_Bidders),0)</f>
        <v>2800</v>
      </c>
      <c r="G527" s="3">
        <f>IFERROR(AVERAGE(SEN_Bidders),0)</f>
        <v>1533.5</v>
      </c>
      <c r="H527" s="40" t="str">
        <f>tbl_SEN[[#This Row],[Item '#]]&amp;"     "&amp;tbl_SEN[[#This Row],[Description]]&amp;"     ("&amp;tbl_SEN[[#This Row],[Unit]]&amp;")"</f>
        <v xml:space="preserve">     ELECTRICAL SUPPORTING STRUCTURE &amp; HARDWARE - H-FRAMES     (EACH)</v>
      </c>
      <c r="I527" s="40"/>
      <c r="J527" s="40"/>
      <c r="K527" s="40"/>
      <c r="L527" s="40"/>
      <c r="M527" s="40"/>
      <c r="N527" s="40"/>
      <c r="O527" s="40"/>
      <c r="P527" s="40"/>
      <c r="Q527" s="40">
        <v>267</v>
      </c>
      <c r="R527" s="40">
        <v>2800</v>
      </c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</row>
    <row r="528" spans="1:40" ht="18" customHeight="1" x14ac:dyDescent="0.3">
      <c r="A528" s="1">
        <v>2018</v>
      </c>
      <c r="C528" s="2" t="s">
        <v>5877</v>
      </c>
      <c r="D528" s="1" t="s">
        <v>5665</v>
      </c>
      <c r="E528" s="3">
        <f>IFERROR(MIN(SEN_Bidders),0)</f>
        <v>7000</v>
      </c>
      <c r="F528" s="3">
        <f>IFERROR(MAX(SEN_Bidders),0)</f>
        <v>8000</v>
      </c>
      <c r="G528" s="3">
        <f>IFERROR(AVERAGE(SEN_Bidders),0)</f>
        <v>7500</v>
      </c>
      <c r="H528" s="40" t="str">
        <f>tbl_SEN[[#This Row],[Item '#]]&amp;"     "&amp;tbl_SEN[[#This Row],[Description]]&amp;"     ("&amp;tbl_SEN[[#This Row],[Unit]]&amp;")"</f>
        <v xml:space="preserve">     ARC FLASH STUDY     (EACH)</v>
      </c>
      <c r="I528" s="40"/>
      <c r="J528" s="40"/>
      <c r="K528" s="40"/>
      <c r="L528" s="40"/>
      <c r="M528" s="40"/>
      <c r="N528" s="40"/>
      <c r="O528" s="40"/>
      <c r="P528" s="40"/>
      <c r="Q528" s="40">
        <v>8000</v>
      </c>
      <c r="R528" s="40">
        <v>7000</v>
      </c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</row>
    <row r="529" spans="1:40" ht="18" customHeight="1" x14ac:dyDescent="0.3">
      <c r="A529" s="1">
        <v>2018</v>
      </c>
      <c r="C529" s="2" t="s">
        <v>8119</v>
      </c>
      <c r="D529" s="1" t="s">
        <v>5665</v>
      </c>
      <c r="E529" s="3">
        <f>IFERROR(MIN(SEN_Bidders),0)</f>
        <v>475</v>
      </c>
      <c r="F529" s="3">
        <f>IFERROR(MAX(SEN_Bidders),0)</f>
        <v>590</v>
      </c>
      <c r="G529" s="3">
        <f>IFERROR(AVERAGE(SEN_Bidders),0)</f>
        <v>532.5</v>
      </c>
      <c r="H529" s="40" t="str">
        <f>tbl_SEN[[#This Row],[Item '#]]&amp;"     "&amp;tbl_SEN[[#This Row],[Description]]&amp;"     ("&amp;tbl_SEN[[#This Row],[Unit]]&amp;")"</f>
        <v xml:space="preserve">     FUSED DISCONNECT SWITCH, 60A, 120/240V, 1PH, 3W, NEMA 3R (with fuses)     (EACH)</v>
      </c>
      <c r="I529" s="40"/>
      <c r="J529" s="40"/>
      <c r="K529" s="40"/>
      <c r="L529" s="40"/>
      <c r="M529" s="40"/>
      <c r="N529" s="40"/>
      <c r="O529" s="40"/>
      <c r="P529" s="40"/>
      <c r="Q529" s="40">
        <v>590</v>
      </c>
      <c r="R529" s="40">
        <v>475</v>
      </c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</row>
    <row r="530" spans="1:40" ht="18" customHeight="1" x14ac:dyDescent="0.3">
      <c r="A530" s="1">
        <v>2018</v>
      </c>
      <c r="C530" s="2" t="s">
        <v>8120</v>
      </c>
      <c r="D530" s="1" t="s">
        <v>5665</v>
      </c>
      <c r="E530" s="3">
        <f>IFERROR(MIN(SEN_Bidders),0)</f>
        <v>620</v>
      </c>
      <c r="F530" s="3">
        <f>IFERROR(MAX(SEN_Bidders),0)</f>
        <v>660</v>
      </c>
      <c r="G530" s="3">
        <f>IFERROR(AVERAGE(SEN_Bidders),0)</f>
        <v>640</v>
      </c>
      <c r="H530" s="40" t="str">
        <f>tbl_SEN[[#This Row],[Item '#]]&amp;"     "&amp;tbl_SEN[[#This Row],[Description]]&amp;"     ("&amp;tbl_SEN[[#This Row],[Unit]]&amp;")"</f>
        <v xml:space="preserve">     FUSED DISCONNECT SWITCH, 100A, 120/240V, 1PH, 3W, NEMA 3R (with fuses)     (EACH)</v>
      </c>
      <c r="I530" s="40"/>
      <c r="J530" s="40"/>
      <c r="K530" s="40"/>
      <c r="L530" s="40"/>
      <c r="M530" s="40"/>
      <c r="N530" s="40"/>
      <c r="O530" s="40"/>
      <c r="P530" s="40"/>
      <c r="Q530" s="40">
        <v>620</v>
      </c>
      <c r="R530" s="40">
        <v>660</v>
      </c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</row>
    <row r="531" spans="1:40" ht="18" customHeight="1" x14ac:dyDescent="0.3">
      <c r="A531" s="1">
        <v>2018</v>
      </c>
      <c r="C531" s="2" t="s">
        <v>8121</v>
      </c>
      <c r="D531" s="1" t="s">
        <v>5665</v>
      </c>
      <c r="E531" s="3">
        <f>IFERROR(MIN(SEN_Bidders),0)</f>
        <v>870</v>
      </c>
      <c r="F531" s="3">
        <f>IFERROR(MAX(SEN_Bidders),0)</f>
        <v>1000</v>
      </c>
      <c r="G531" s="3">
        <f>IFERROR(AVERAGE(SEN_Bidders),0)</f>
        <v>935</v>
      </c>
      <c r="H531" s="40" t="str">
        <f>tbl_SEN[[#This Row],[Item '#]]&amp;"     "&amp;tbl_SEN[[#This Row],[Description]]&amp;"     ("&amp;tbl_SEN[[#This Row],[Unit]]&amp;")"</f>
        <v xml:space="preserve">     FUSED DISCONNECT SWITCH, 200A, 120/240V, 1PH, 3W, NEMA 3R (with fuses)     (EACH)</v>
      </c>
      <c r="I531" s="40"/>
      <c r="J531" s="40"/>
      <c r="K531" s="40"/>
      <c r="L531" s="40"/>
      <c r="M531" s="40"/>
      <c r="N531" s="40"/>
      <c r="O531" s="40"/>
      <c r="P531" s="40"/>
      <c r="Q531" s="40">
        <v>870</v>
      </c>
      <c r="R531" s="40">
        <v>1000</v>
      </c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</row>
    <row r="532" spans="1:40" ht="18" customHeight="1" x14ac:dyDescent="0.3">
      <c r="A532" s="1">
        <v>2018</v>
      </c>
      <c r="C532" s="2" t="s">
        <v>8122</v>
      </c>
      <c r="D532" s="1" t="s">
        <v>5665</v>
      </c>
      <c r="E532" s="3">
        <f>IFERROR(MIN(SEN_Bidders),0)</f>
        <v>950</v>
      </c>
      <c r="F532" s="3">
        <f>IFERROR(MAX(SEN_Bidders),0)</f>
        <v>1100</v>
      </c>
      <c r="G532" s="3">
        <f>IFERROR(AVERAGE(SEN_Bidders),0)</f>
        <v>1025</v>
      </c>
      <c r="H532" s="40" t="str">
        <f>tbl_SEN[[#This Row],[Item '#]]&amp;"     "&amp;tbl_SEN[[#This Row],[Description]]&amp;"     ("&amp;tbl_SEN[[#This Row],[Unit]]&amp;")"</f>
        <v xml:space="preserve">     NON-FUSED DISCONNECTS NEMA 4X SS, 120/240V, 60A     (EACH)</v>
      </c>
      <c r="I532" s="40"/>
      <c r="J532" s="40"/>
      <c r="K532" s="40"/>
      <c r="L532" s="40"/>
      <c r="M532" s="40"/>
      <c r="N532" s="40"/>
      <c r="O532" s="40"/>
      <c r="P532" s="40"/>
      <c r="Q532" s="40">
        <v>1100</v>
      </c>
      <c r="R532" s="40">
        <v>950</v>
      </c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</row>
    <row r="533" spans="1:40" ht="18" customHeight="1" x14ac:dyDescent="0.3">
      <c r="A533" s="1">
        <v>2018</v>
      </c>
      <c r="C533" s="2" t="s">
        <v>8123</v>
      </c>
      <c r="D533" s="1" t="s">
        <v>5665</v>
      </c>
      <c r="E533" s="3">
        <f>IFERROR(MIN(SEN_Bidders),0)</f>
        <v>725</v>
      </c>
      <c r="F533" s="3">
        <f>IFERROR(MAX(SEN_Bidders),0)</f>
        <v>1130</v>
      </c>
      <c r="G533" s="3">
        <f>IFERROR(AVERAGE(SEN_Bidders),0)</f>
        <v>927.5</v>
      </c>
      <c r="H533" s="40" t="str">
        <f>tbl_SEN[[#This Row],[Item '#]]&amp;"     "&amp;tbl_SEN[[#This Row],[Description]]&amp;"     ("&amp;tbl_SEN[[#This Row],[Unit]]&amp;")"</f>
        <v xml:space="preserve">     MAIN CIRCUIT BREAKER PANELBOARD, 100A, 120/240V, 1PH, 3W, NEMA 3R     (EACH)</v>
      </c>
      <c r="I533" s="40"/>
      <c r="J533" s="40"/>
      <c r="K533" s="40"/>
      <c r="L533" s="40"/>
      <c r="M533" s="40"/>
      <c r="N533" s="40"/>
      <c r="O533" s="40"/>
      <c r="P533" s="40"/>
      <c r="Q533" s="40">
        <v>1130</v>
      </c>
      <c r="R533" s="40">
        <v>725</v>
      </c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</row>
    <row r="534" spans="1:40" ht="18" customHeight="1" x14ac:dyDescent="0.3">
      <c r="A534" s="1">
        <v>2018</v>
      </c>
      <c r="C534" s="2" t="s">
        <v>8124</v>
      </c>
      <c r="D534" s="1" t="s">
        <v>5667</v>
      </c>
      <c r="E534" s="3">
        <f>IFERROR(MIN(SEN_Bidders),0)</f>
        <v>0.8</v>
      </c>
      <c r="F534" s="3">
        <f>IFERROR(MAX(SEN_Bidders),0)</f>
        <v>0.9</v>
      </c>
      <c r="G534" s="3">
        <f>IFERROR(AVERAGE(SEN_Bidders),0)</f>
        <v>0.85000000000000009</v>
      </c>
      <c r="H534" s="40" t="str">
        <f>tbl_SEN[[#This Row],[Item '#]]&amp;"     "&amp;tbl_SEN[[#This Row],[Description]]&amp;"     ("&amp;tbl_SEN[[#This Row],[Unit]]&amp;")"</f>
        <v xml:space="preserve">     WIRE, 600V 75 DEGREE C THHN/THWN, #10 COPPER CONDUCTOR     (L.F.)</v>
      </c>
      <c r="I534" s="40"/>
      <c r="J534" s="40"/>
      <c r="K534" s="40"/>
      <c r="L534" s="40"/>
      <c r="M534" s="40"/>
      <c r="N534" s="40"/>
      <c r="O534" s="40"/>
      <c r="P534" s="40"/>
      <c r="Q534" s="40">
        <v>0.8</v>
      </c>
      <c r="R534" s="40">
        <v>0.9</v>
      </c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</row>
    <row r="535" spans="1:40" ht="18" customHeight="1" x14ac:dyDescent="0.3">
      <c r="A535" s="1">
        <v>2018</v>
      </c>
      <c r="C535" s="2" t="s">
        <v>8125</v>
      </c>
      <c r="D535" s="1" t="s">
        <v>5667</v>
      </c>
      <c r="E535" s="3">
        <f>IFERROR(MIN(SEN_Bidders),0)</f>
        <v>1.1000000000000001</v>
      </c>
      <c r="F535" s="3">
        <f>IFERROR(MAX(SEN_Bidders),0)</f>
        <v>1.25</v>
      </c>
      <c r="G535" s="3">
        <f>IFERROR(AVERAGE(SEN_Bidders),0)</f>
        <v>1.175</v>
      </c>
      <c r="H535" s="40" t="str">
        <f>tbl_SEN[[#This Row],[Item '#]]&amp;"     "&amp;tbl_SEN[[#This Row],[Description]]&amp;"     ("&amp;tbl_SEN[[#This Row],[Unit]]&amp;")"</f>
        <v xml:space="preserve">     WIRE, 600V 75 DEGREE C THHN/THWN, #8 COPPER CONDUCTOR     (L.F.)</v>
      </c>
      <c r="I535" s="40"/>
      <c r="J535" s="40"/>
      <c r="K535" s="40"/>
      <c r="L535" s="40"/>
      <c r="M535" s="40"/>
      <c r="N535" s="40"/>
      <c r="O535" s="40"/>
      <c r="P535" s="40"/>
      <c r="Q535" s="40">
        <v>1.25</v>
      </c>
      <c r="R535" s="40">
        <v>1.1000000000000001</v>
      </c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</row>
    <row r="536" spans="1:40" ht="18" customHeight="1" x14ac:dyDescent="0.3">
      <c r="A536" s="1">
        <v>2018</v>
      </c>
      <c r="C536" s="2" t="s">
        <v>8126</v>
      </c>
      <c r="D536" s="1" t="s">
        <v>5667</v>
      </c>
      <c r="E536" s="3">
        <f>IFERROR(MIN(SEN_Bidders),0)</f>
        <v>1.5</v>
      </c>
      <c r="F536" s="3">
        <f>IFERROR(MAX(SEN_Bidders),0)</f>
        <v>1.6</v>
      </c>
      <c r="G536" s="3">
        <f>IFERROR(AVERAGE(SEN_Bidders),0)</f>
        <v>1.55</v>
      </c>
      <c r="H536" s="40" t="str">
        <f>tbl_SEN[[#This Row],[Item '#]]&amp;"     "&amp;tbl_SEN[[#This Row],[Description]]&amp;"     ("&amp;tbl_SEN[[#This Row],[Unit]]&amp;")"</f>
        <v xml:space="preserve">     WIRE, 600V 75 DEGREE C THHN/THWN, #6 COPPER CONDUCTOR     (L.F.)</v>
      </c>
      <c r="I536" s="40"/>
      <c r="J536" s="40"/>
      <c r="K536" s="40"/>
      <c r="L536" s="40"/>
      <c r="M536" s="40"/>
      <c r="N536" s="40"/>
      <c r="O536" s="40"/>
      <c r="P536" s="40"/>
      <c r="Q536" s="40">
        <v>1.6</v>
      </c>
      <c r="R536" s="40">
        <v>1.5</v>
      </c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</row>
    <row r="537" spans="1:40" ht="18" customHeight="1" x14ac:dyDescent="0.3">
      <c r="A537" s="1">
        <v>2018</v>
      </c>
      <c r="C537" s="2" t="s">
        <v>8127</v>
      </c>
      <c r="D537" s="1" t="s">
        <v>5667</v>
      </c>
      <c r="E537" s="3">
        <f>IFERROR(MIN(SEN_Bidders),0)</f>
        <v>2.5</v>
      </c>
      <c r="F537" s="3">
        <f>IFERROR(MAX(SEN_Bidders),0)</f>
        <v>2.7</v>
      </c>
      <c r="G537" s="3">
        <f>IFERROR(AVERAGE(SEN_Bidders),0)</f>
        <v>2.6</v>
      </c>
      <c r="H537" s="40" t="str">
        <f>tbl_SEN[[#This Row],[Item '#]]&amp;"     "&amp;tbl_SEN[[#This Row],[Description]]&amp;"     ("&amp;tbl_SEN[[#This Row],[Unit]]&amp;")"</f>
        <v xml:space="preserve">     WIRE, 600V 75 DEGREE C THHN/THWN, #2 COPPER CONDUCTOR     (L.F.)</v>
      </c>
      <c r="I537" s="40"/>
      <c r="J537" s="40"/>
      <c r="K537" s="40"/>
      <c r="L537" s="40"/>
      <c r="M537" s="40"/>
      <c r="N537" s="40"/>
      <c r="O537" s="40"/>
      <c r="P537" s="40"/>
      <c r="Q537" s="40">
        <v>2.7</v>
      </c>
      <c r="R537" s="40">
        <v>2.5</v>
      </c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</row>
    <row r="538" spans="1:40" ht="18" customHeight="1" x14ac:dyDescent="0.3">
      <c r="A538" s="1">
        <v>2018</v>
      </c>
      <c r="C538" s="2" t="s">
        <v>8128</v>
      </c>
      <c r="D538" s="1" t="s">
        <v>5667</v>
      </c>
      <c r="E538" s="3">
        <f>IFERROR(MIN(SEN_Bidders),0)</f>
        <v>3.75</v>
      </c>
      <c r="F538" s="3">
        <f>IFERROR(MAX(SEN_Bidders),0)</f>
        <v>3.75</v>
      </c>
      <c r="G538" s="3">
        <f>IFERROR(AVERAGE(SEN_Bidders),0)</f>
        <v>3.75</v>
      </c>
      <c r="H538" s="40" t="str">
        <f>tbl_SEN[[#This Row],[Item '#]]&amp;"     "&amp;tbl_SEN[[#This Row],[Description]]&amp;"     ("&amp;tbl_SEN[[#This Row],[Unit]]&amp;")"</f>
        <v xml:space="preserve">     WIRE, 600V 75 DEGREE C THHN/THWN, #1/0 COPPER CONDUCTOR     (L.F.)</v>
      </c>
      <c r="I538" s="40"/>
      <c r="J538" s="40"/>
      <c r="K538" s="40"/>
      <c r="L538" s="40"/>
      <c r="M538" s="40"/>
      <c r="N538" s="40"/>
      <c r="O538" s="40"/>
      <c r="P538" s="40"/>
      <c r="Q538" s="40">
        <v>3.75</v>
      </c>
      <c r="R538" s="40">
        <v>3.75</v>
      </c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</row>
    <row r="539" spans="1:40" ht="18" customHeight="1" x14ac:dyDescent="0.3">
      <c r="A539" s="1">
        <v>2018</v>
      </c>
      <c r="C539" s="2" t="s">
        <v>8129</v>
      </c>
      <c r="D539" s="1" t="s">
        <v>5667</v>
      </c>
      <c r="E539" s="3">
        <f>IFERROR(MIN(SEN_Bidders),0)</f>
        <v>6.75</v>
      </c>
      <c r="F539" s="3">
        <f>IFERROR(MAX(SEN_Bidders),0)</f>
        <v>10.25</v>
      </c>
      <c r="G539" s="3">
        <f>IFERROR(AVERAGE(SEN_Bidders),0)</f>
        <v>8.5</v>
      </c>
      <c r="H539" s="40" t="str">
        <f>tbl_SEN[[#This Row],[Item '#]]&amp;"     "&amp;tbl_SEN[[#This Row],[Description]]&amp;"     ("&amp;tbl_SEN[[#This Row],[Unit]]&amp;")"</f>
        <v xml:space="preserve">     CABLE, 15KV, 4/0 Alum., 1-phase, full JCN, 133% rated     (L.F.)</v>
      </c>
      <c r="I539" s="40"/>
      <c r="J539" s="40"/>
      <c r="K539" s="40"/>
      <c r="L539" s="40"/>
      <c r="M539" s="40"/>
      <c r="N539" s="40"/>
      <c r="O539" s="40"/>
      <c r="P539" s="40"/>
      <c r="Q539" s="40">
        <v>10.25</v>
      </c>
      <c r="R539" s="40">
        <v>6.75</v>
      </c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</row>
    <row r="540" spans="1:40" ht="18" customHeight="1" x14ac:dyDescent="0.3">
      <c r="A540" s="1">
        <v>2018</v>
      </c>
      <c r="C540" s="2" t="s">
        <v>8130</v>
      </c>
      <c r="D540" s="1" t="s">
        <v>5667</v>
      </c>
      <c r="E540" s="3">
        <f>IFERROR(MIN(SEN_Bidders),0)</f>
        <v>5.4</v>
      </c>
      <c r="F540" s="3">
        <f>IFERROR(MAX(SEN_Bidders),0)</f>
        <v>5.75</v>
      </c>
      <c r="G540" s="3">
        <f>IFERROR(AVERAGE(SEN_Bidders),0)</f>
        <v>5.5750000000000002</v>
      </c>
      <c r="H540" s="40" t="str">
        <f>tbl_SEN[[#This Row],[Item '#]]&amp;"     "&amp;tbl_SEN[[#This Row],[Description]]&amp;"     ("&amp;tbl_SEN[[#This Row],[Unit]]&amp;")"</f>
        <v xml:space="preserve">     CABLE, 15KV, #2 Solid Alum., 1-phase, full JCN, 133% rated     (L.F.)</v>
      </c>
      <c r="I540" s="40"/>
      <c r="J540" s="40"/>
      <c r="K540" s="40"/>
      <c r="L540" s="40"/>
      <c r="M540" s="40"/>
      <c r="N540" s="40"/>
      <c r="O540" s="40"/>
      <c r="P540" s="40"/>
      <c r="Q540" s="40">
        <v>5.4</v>
      </c>
      <c r="R540" s="40">
        <v>5.75</v>
      </c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</row>
    <row r="541" spans="1:40" ht="18" customHeight="1" x14ac:dyDescent="0.3">
      <c r="A541" s="1">
        <v>2018</v>
      </c>
      <c r="C541" s="2" t="s">
        <v>8131</v>
      </c>
      <c r="D541" s="1" t="s">
        <v>5667</v>
      </c>
      <c r="E541" s="3">
        <f>IFERROR(MIN(SEN_Bidders),0)</f>
        <v>2.15</v>
      </c>
      <c r="F541" s="3">
        <f>IFERROR(MAX(SEN_Bidders),0)</f>
        <v>9.25</v>
      </c>
      <c r="G541" s="3">
        <f>IFERROR(AVERAGE(SEN_Bidders),0)</f>
        <v>5.7</v>
      </c>
      <c r="H541" s="40" t="str">
        <f>tbl_SEN[[#This Row],[Item '#]]&amp;"     "&amp;tbl_SEN[[#This Row],[Description]]&amp;"     ("&amp;tbl_SEN[[#This Row],[Unit]]&amp;")"</f>
        <v xml:space="preserve">     CONDUIT PVC SCH 40, 1.25"     (L.F.)</v>
      </c>
      <c r="I541" s="40"/>
      <c r="J541" s="40"/>
      <c r="K541" s="40"/>
      <c r="L541" s="40"/>
      <c r="M541" s="40"/>
      <c r="N541" s="40"/>
      <c r="O541" s="40"/>
      <c r="P541" s="40"/>
      <c r="Q541" s="40">
        <v>2.15</v>
      </c>
      <c r="R541" s="40">
        <v>9.25</v>
      </c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</row>
    <row r="542" spans="1:40" ht="18" customHeight="1" x14ac:dyDescent="0.3">
      <c r="A542" s="1">
        <v>2018</v>
      </c>
      <c r="C542" s="2" t="s">
        <v>8132</v>
      </c>
      <c r="D542" s="1" t="s">
        <v>5667</v>
      </c>
      <c r="E542" s="3">
        <f>IFERROR(MIN(SEN_Bidders),0)</f>
        <v>3.55</v>
      </c>
      <c r="F542" s="3">
        <f>IFERROR(MAX(SEN_Bidders),0)</f>
        <v>12.26</v>
      </c>
      <c r="G542" s="3">
        <f>IFERROR(AVERAGE(SEN_Bidders),0)</f>
        <v>7.9049999999999994</v>
      </c>
      <c r="H542" s="40" t="str">
        <f>tbl_SEN[[#This Row],[Item '#]]&amp;"     "&amp;tbl_SEN[[#This Row],[Description]]&amp;"     ("&amp;tbl_SEN[[#This Row],[Unit]]&amp;")"</f>
        <v xml:space="preserve">     CONDUIT PVC SCH 40, 2.5"     (L.F.)</v>
      </c>
      <c r="I542" s="40"/>
      <c r="J542" s="40"/>
      <c r="K542" s="40"/>
      <c r="L542" s="40"/>
      <c r="M542" s="40"/>
      <c r="N542" s="40"/>
      <c r="O542" s="40"/>
      <c r="P542" s="40"/>
      <c r="Q542" s="40">
        <v>3.55</v>
      </c>
      <c r="R542" s="40">
        <v>12.26</v>
      </c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</row>
    <row r="543" spans="1:40" ht="18" customHeight="1" x14ac:dyDescent="0.3">
      <c r="A543" s="1">
        <v>2018</v>
      </c>
      <c r="C543" s="2" t="s">
        <v>8133</v>
      </c>
      <c r="D543" s="1" t="s">
        <v>5667</v>
      </c>
      <c r="E543" s="3">
        <f>IFERROR(MIN(SEN_Bidders),0)</f>
        <v>4.05</v>
      </c>
      <c r="F543" s="3">
        <f>IFERROR(MAX(SEN_Bidders),0)</f>
        <v>13.25</v>
      </c>
      <c r="G543" s="3">
        <f>IFERROR(AVERAGE(SEN_Bidders),0)</f>
        <v>8.65</v>
      </c>
      <c r="H543" s="40" t="str">
        <f>tbl_SEN[[#This Row],[Item '#]]&amp;"     "&amp;tbl_SEN[[#This Row],[Description]]&amp;"     ("&amp;tbl_SEN[[#This Row],[Unit]]&amp;")"</f>
        <v xml:space="preserve">     CONDUIT PVC SCH 80, 2.5"     (L.F.)</v>
      </c>
      <c r="I543" s="40"/>
      <c r="J543" s="40"/>
      <c r="K543" s="40"/>
      <c r="L543" s="40"/>
      <c r="M543" s="40"/>
      <c r="N543" s="40"/>
      <c r="O543" s="40"/>
      <c r="P543" s="40"/>
      <c r="Q543" s="40">
        <v>4.05</v>
      </c>
      <c r="R543" s="40">
        <v>13.25</v>
      </c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</row>
    <row r="544" spans="1:40" ht="18" customHeight="1" x14ac:dyDescent="0.3">
      <c r="A544" s="1">
        <v>2018</v>
      </c>
      <c r="C544" s="2" t="s">
        <v>8134</v>
      </c>
      <c r="D544" s="1" t="s">
        <v>5667</v>
      </c>
      <c r="E544" s="3">
        <f>IFERROR(MIN(SEN_Bidders),0)</f>
        <v>7.25</v>
      </c>
      <c r="F544" s="3">
        <f>IFERROR(MAX(SEN_Bidders),0)</f>
        <v>13</v>
      </c>
      <c r="G544" s="3">
        <f>IFERROR(AVERAGE(SEN_Bidders),0)</f>
        <v>10.125</v>
      </c>
      <c r="H544" s="40" t="str">
        <f>tbl_SEN[[#This Row],[Item '#]]&amp;"     "&amp;tbl_SEN[[#This Row],[Description]]&amp;"     ("&amp;tbl_SEN[[#This Row],[Unit]]&amp;")"</f>
        <v xml:space="preserve">     CONDUIT PVC SCH 40, 5"     (L.F.)</v>
      </c>
      <c r="I544" s="40"/>
      <c r="J544" s="40"/>
      <c r="K544" s="40"/>
      <c r="L544" s="40"/>
      <c r="M544" s="40"/>
      <c r="N544" s="40"/>
      <c r="O544" s="40"/>
      <c r="P544" s="40"/>
      <c r="Q544" s="40">
        <v>7.25</v>
      </c>
      <c r="R544" s="40">
        <v>13</v>
      </c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</row>
    <row r="545" spans="1:40" ht="18" customHeight="1" x14ac:dyDescent="0.3">
      <c r="A545" s="1">
        <v>2018</v>
      </c>
      <c r="C545" s="2" t="s">
        <v>8135</v>
      </c>
      <c r="D545" s="1" t="s">
        <v>5667</v>
      </c>
      <c r="E545" s="3">
        <f>IFERROR(MIN(SEN_Bidders),0)</f>
        <v>11</v>
      </c>
      <c r="F545" s="3">
        <f>IFERROR(MAX(SEN_Bidders),0)</f>
        <v>16</v>
      </c>
      <c r="G545" s="3">
        <f>IFERROR(AVERAGE(SEN_Bidders),0)</f>
        <v>13.5</v>
      </c>
      <c r="H545" s="40" t="str">
        <f>tbl_SEN[[#This Row],[Item '#]]&amp;"     "&amp;tbl_SEN[[#This Row],[Description]]&amp;"     ("&amp;tbl_SEN[[#This Row],[Unit]]&amp;")"</f>
        <v xml:space="preserve">     CONDUIT PVC SCH 80, 5"     (L.F.)</v>
      </c>
      <c r="I545" s="40"/>
      <c r="J545" s="40"/>
      <c r="K545" s="40"/>
      <c r="L545" s="40"/>
      <c r="M545" s="40"/>
      <c r="N545" s="40"/>
      <c r="O545" s="40"/>
      <c r="P545" s="40"/>
      <c r="Q545" s="40">
        <v>11</v>
      </c>
      <c r="R545" s="40">
        <v>16</v>
      </c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</row>
    <row r="546" spans="1:40" ht="18" customHeight="1" x14ac:dyDescent="0.3">
      <c r="A546" s="1">
        <v>2018</v>
      </c>
      <c r="C546" s="2" t="s">
        <v>8136</v>
      </c>
      <c r="D546" s="1" t="s">
        <v>5665</v>
      </c>
      <c r="E546" s="3">
        <f>IFERROR(MIN(SEN_Bidders),0)</f>
        <v>925</v>
      </c>
      <c r="F546" s="3">
        <f>IFERROR(MAX(SEN_Bidders),0)</f>
        <v>1025</v>
      </c>
      <c r="G546" s="3">
        <f>IFERROR(AVERAGE(SEN_Bidders),0)</f>
        <v>975</v>
      </c>
      <c r="H546" s="40" t="str">
        <f>tbl_SEN[[#This Row],[Item '#]]&amp;"     "&amp;tbl_SEN[[#This Row],[Description]]&amp;"     ("&amp;tbl_SEN[[#This Row],[Unit]]&amp;")"</f>
        <v xml:space="preserve">     RV POWER PEDESTAL, 125A BUS - INSTALLATION AND FOUNDATION OF OWNER-PROVIDED PEDESTALS: COMPLETE     (EACH)</v>
      </c>
      <c r="I546" s="40"/>
      <c r="J546" s="40"/>
      <c r="K546" s="40"/>
      <c r="L546" s="40"/>
      <c r="M546" s="40"/>
      <c r="N546" s="40"/>
      <c r="O546" s="40"/>
      <c r="P546" s="40"/>
      <c r="Q546" s="40">
        <v>1025</v>
      </c>
      <c r="R546" s="40">
        <v>925</v>
      </c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</row>
    <row r="547" spans="1:40" ht="18" customHeight="1" x14ac:dyDescent="0.3">
      <c r="A547" s="1">
        <v>2018</v>
      </c>
      <c r="C547" s="2" t="s">
        <v>8137</v>
      </c>
      <c r="D547" s="1" t="s">
        <v>5665</v>
      </c>
      <c r="E547" s="3">
        <f>IFERROR(MIN(SEN_Bidders),0)</f>
        <v>650</v>
      </c>
      <c r="F547" s="3">
        <f>IFERROR(MAX(SEN_Bidders),0)</f>
        <v>1200</v>
      </c>
      <c r="G547" s="3">
        <f>IFERROR(AVERAGE(SEN_Bidders),0)</f>
        <v>925</v>
      </c>
      <c r="H547" s="40" t="str">
        <f>tbl_SEN[[#This Row],[Item '#]]&amp;"     "&amp;tbl_SEN[[#This Row],[Description]]&amp;"     ("&amp;tbl_SEN[[#This Row],[Unit]]&amp;")"</f>
        <v xml:space="preserve">     MISCELLANEOUS ELECTRICAL SUPPORTING HARDWARE  &amp; FASTENERS     (EACH)</v>
      </c>
      <c r="I547" s="40"/>
      <c r="J547" s="40"/>
      <c r="K547" s="40"/>
      <c r="L547" s="40"/>
      <c r="M547" s="40"/>
      <c r="N547" s="40"/>
      <c r="O547" s="40"/>
      <c r="P547" s="40"/>
      <c r="Q547" s="40">
        <v>650</v>
      </c>
      <c r="R547" s="40">
        <v>1200</v>
      </c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</row>
    <row r="548" spans="1:40" ht="18" customHeight="1" x14ac:dyDescent="0.3">
      <c r="A548" s="1">
        <v>2018</v>
      </c>
      <c r="C548" s="2" t="s">
        <v>8138</v>
      </c>
      <c r="D548" s="1" t="s">
        <v>5665</v>
      </c>
      <c r="E548" s="3">
        <f>IFERROR(MIN(SEN_Bidders),0)</f>
        <v>4800</v>
      </c>
      <c r="F548" s="3">
        <f>IFERROR(MAX(SEN_Bidders),0)</f>
        <v>5200</v>
      </c>
      <c r="G548" s="3">
        <f>IFERROR(AVERAGE(SEN_Bidders),0)</f>
        <v>5000</v>
      </c>
      <c r="H548" s="40" t="str">
        <f>tbl_SEN[[#This Row],[Item '#]]&amp;"     "&amp;tbl_SEN[[#This Row],[Description]]&amp;"     ("&amp;tbl_SEN[[#This Row],[Unit]]&amp;")"</f>
        <v xml:space="preserve">     INTERIM ELECTRIC SERVICE, H-FRAME     (EACH)</v>
      </c>
      <c r="I548" s="40"/>
      <c r="J548" s="40"/>
      <c r="K548" s="40"/>
      <c r="L548" s="40"/>
      <c r="M548" s="40"/>
      <c r="N548" s="40"/>
      <c r="O548" s="40"/>
      <c r="P548" s="40"/>
      <c r="Q548" s="40">
        <v>5200</v>
      </c>
      <c r="R548" s="40">
        <v>4800</v>
      </c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</row>
    <row r="549" spans="1:40" ht="18" customHeight="1" x14ac:dyDescent="0.3">
      <c r="A549" s="1">
        <v>2018</v>
      </c>
      <c r="C549" s="2" t="s">
        <v>8139</v>
      </c>
      <c r="D549" s="1" t="s">
        <v>5665</v>
      </c>
      <c r="E549" s="3">
        <f>IFERROR(MIN(SEN_Bidders),0)</f>
        <v>1400</v>
      </c>
      <c r="F549" s="3">
        <f>IFERROR(MAX(SEN_Bidders),0)</f>
        <v>2200</v>
      </c>
      <c r="G549" s="3">
        <f>IFERROR(AVERAGE(SEN_Bidders),0)</f>
        <v>1800</v>
      </c>
      <c r="H549" s="40" t="str">
        <f>tbl_SEN[[#This Row],[Item '#]]&amp;"     "&amp;tbl_SEN[[#This Row],[Description]]&amp;"     ("&amp;tbl_SEN[[#This Row],[Unit]]&amp;")"</f>
        <v xml:space="preserve">     INTERIM ELECT, MAIN CIRCUIT BREAKER PANELBOARD, 200A, 120/240V, 1PH, 3W, NEMA 3R     (EACH)</v>
      </c>
      <c r="I549" s="40"/>
      <c r="J549" s="40"/>
      <c r="K549" s="40"/>
      <c r="L549" s="40"/>
      <c r="M549" s="40"/>
      <c r="N549" s="40"/>
      <c r="O549" s="40"/>
      <c r="P549" s="40"/>
      <c r="Q549" s="40">
        <v>2200</v>
      </c>
      <c r="R549" s="40">
        <v>1400</v>
      </c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</row>
    <row r="550" spans="1:40" ht="18" customHeight="1" x14ac:dyDescent="0.3">
      <c r="A550" s="1">
        <v>2018</v>
      </c>
      <c r="C550" s="2" t="s">
        <v>8140</v>
      </c>
      <c r="D550" s="1" t="s">
        <v>5665</v>
      </c>
      <c r="E550" s="3">
        <f>IFERROR(MIN(SEN_Bidders),0)</f>
        <v>250</v>
      </c>
      <c r="F550" s="3">
        <f>IFERROR(MAX(SEN_Bidders),0)</f>
        <v>267</v>
      </c>
      <c r="G550" s="3">
        <f>IFERROR(AVERAGE(SEN_Bidders),0)</f>
        <v>258.5</v>
      </c>
      <c r="H550" s="40" t="str">
        <f>tbl_SEN[[#This Row],[Item '#]]&amp;"     "&amp;tbl_SEN[[#This Row],[Description]]&amp;"     ("&amp;tbl_SEN[[#This Row],[Unit]]&amp;")"</f>
        <v xml:space="preserve">     INTERIM ELECTRIC SERVICE, UTILITY METERBASE, 200A, 120/240V, 1PH, 3W, NEMA 3R     (EACH)</v>
      </c>
      <c r="I550" s="40"/>
      <c r="J550" s="40"/>
      <c r="K550" s="40"/>
      <c r="L550" s="40"/>
      <c r="M550" s="40"/>
      <c r="N550" s="40"/>
      <c r="O550" s="40"/>
      <c r="P550" s="40"/>
      <c r="Q550" s="40">
        <v>267</v>
      </c>
      <c r="R550" s="40">
        <v>250</v>
      </c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</row>
    <row r="551" spans="1:40" ht="18" customHeight="1" x14ac:dyDescent="0.3">
      <c r="A551" s="1">
        <v>2018</v>
      </c>
      <c r="C551" s="2" t="s">
        <v>8141</v>
      </c>
      <c r="D551" s="1" t="s">
        <v>5667</v>
      </c>
      <c r="E551" s="3">
        <f>IFERROR(MIN(SEN_Bidders),0)</f>
        <v>3</v>
      </c>
      <c r="F551" s="3">
        <f>IFERROR(MAX(SEN_Bidders),0)</f>
        <v>13</v>
      </c>
      <c r="G551" s="3">
        <f>IFERROR(AVERAGE(SEN_Bidders),0)</f>
        <v>8</v>
      </c>
      <c r="H551" s="40" t="str">
        <f>tbl_SEN[[#This Row],[Item '#]]&amp;"     "&amp;tbl_SEN[[#This Row],[Description]]&amp;"     ("&amp;tbl_SEN[[#This Row],[Unit]]&amp;")"</f>
        <v xml:space="preserve">     INTERIM ELECTRIC SERVICE,CONDUIT PVC SCH 40, 2'     (L.F.)</v>
      </c>
      <c r="I551" s="40"/>
      <c r="J551" s="40"/>
      <c r="K551" s="40"/>
      <c r="L551" s="40"/>
      <c r="M551" s="40"/>
      <c r="N551" s="40"/>
      <c r="O551" s="40"/>
      <c r="P551" s="40"/>
      <c r="Q551" s="40">
        <v>3</v>
      </c>
      <c r="R551" s="40">
        <v>13</v>
      </c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</row>
    <row r="552" spans="1:40" ht="18" customHeight="1" x14ac:dyDescent="0.3">
      <c r="A552" s="1">
        <v>2018</v>
      </c>
      <c r="C552" s="2" t="s">
        <v>8142</v>
      </c>
      <c r="D552" s="1" t="s">
        <v>5667</v>
      </c>
      <c r="E552" s="3">
        <f>IFERROR(MIN(SEN_Bidders),0)</f>
        <v>5</v>
      </c>
      <c r="F552" s="3">
        <f>IFERROR(MAX(SEN_Bidders),0)</f>
        <v>5.75</v>
      </c>
      <c r="G552" s="3">
        <f>IFERROR(AVERAGE(SEN_Bidders),0)</f>
        <v>5.375</v>
      </c>
      <c r="H552" s="40" t="str">
        <f>tbl_SEN[[#This Row],[Item '#]]&amp;"     "&amp;tbl_SEN[[#This Row],[Description]]&amp;"     ("&amp;tbl_SEN[[#This Row],[Unit]]&amp;")"</f>
        <v xml:space="preserve">     INTERIM ELECTRIC SERVICE, UNDG FDR, 600V, THHN/THWN, #3/0 COPPER CONDUCTOR     (L.F.)</v>
      </c>
      <c r="I552" s="40"/>
      <c r="J552" s="40"/>
      <c r="K552" s="40"/>
      <c r="L552" s="40"/>
      <c r="M552" s="40"/>
      <c r="N552" s="40"/>
      <c r="O552" s="40"/>
      <c r="P552" s="40"/>
      <c r="Q552" s="40">
        <v>5</v>
      </c>
      <c r="R552" s="40">
        <v>5.75</v>
      </c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</row>
    <row r="553" spans="1:40" ht="18" customHeight="1" x14ac:dyDescent="0.3">
      <c r="A553" s="1">
        <v>2018</v>
      </c>
      <c r="C553" s="2" t="s">
        <v>8143</v>
      </c>
      <c r="D553" s="1" t="s">
        <v>5667</v>
      </c>
      <c r="E553" s="3">
        <f>IFERROR(MIN(SEN_Bidders),0)</f>
        <v>20</v>
      </c>
      <c r="F553" s="3">
        <f>IFERROR(MAX(SEN_Bidders),0)</f>
        <v>21</v>
      </c>
      <c r="G553" s="3">
        <f>IFERROR(AVERAGE(SEN_Bidders),0)</f>
        <v>20.5</v>
      </c>
      <c r="H553" s="40" t="str">
        <f>tbl_SEN[[#This Row],[Item '#]]&amp;"     "&amp;tbl_SEN[[#This Row],[Description]]&amp;"     ("&amp;tbl_SEN[[#This Row],[Unit]]&amp;")"</f>
        <v xml:space="preserve">     INTERIM ELECTRIC SERVICE - TRENCHING UNDER LAWN FOR ELECTRIC     (L.F.)</v>
      </c>
      <c r="I553" s="40"/>
      <c r="J553" s="40"/>
      <c r="K553" s="40"/>
      <c r="L553" s="40"/>
      <c r="M553" s="40"/>
      <c r="N553" s="40"/>
      <c r="O553" s="40"/>
      <c r="P553" s="40"/>
      <c r="Q553" s="40">
        <v>20</v>
      </c>
      <c r="R553" s="40">
        <v>21</v>
      </c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</row>
    <row r="554" spans="1:40" ht="18" customHeight="1" x14ac:dyDescent="0.3">
      <c r="A554" s="1">
        <v>2018</v>
      </c>
      <c r="C554" s="2" t="s">
        <v>8144</v>
      </c>
      <c r="D554" s="1" t="s">
        <v>5667</v>
      </c>
      <c r="E554" s="3">
        <f>IFERROR(MIN(SEN_Bidders),0)</f>
        <v>9</v>
      </c>
      <c r="F554" s="3">
        <f>IFERROR(MAX(SEN_Bidders),0)</f>
        <v>25</v>
      </c>
      <c r="G554" s="3">
        <f>IFERROR(AVERAGE(SEN_Bidders),0)</f>
        <v>17</v>
      </c>
      <c r="H554" s="40" t="str">
        <f>tbl_SEN[[#This Row],[Item '#]]&amp;"     "&amp;tbl_SEN[[#This Row],[Description]]&amp;"     ("&amp;tbl_SEN[[#This Row],[Unit]]&amp;")"</f>
        <v xml:space="preserve">     INTERIM ELECTRIC FEEDER, UNDG FDR, 600V, THHN/THWN, 3-#6 CU CABLE (PER LOCATION)     (L.F.)</v>
      </c>
      <c r="I554" s="40"/>
      <c r="J554" s="40"/>
      <c r="K554" s="40"/>
      <c r="L554" s="40"/>
      <c r="M554" s="40"/>
      <c r="N554" s="40"/>
      <c r="O554" s="40"/>
      <c r="P554" s="40"/>
      <c r="Q554" s="40">
        <v>25</v>
      </c>
      <c r="R554" s="40">
        <v>9</v>
      </c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</row>
    <row r="555" spans="1:40" ht="18" customHeight="1" x14ac:dyDescent="0.3">
      <c r="A555" s="1">
        <v>2018</v>
      </c>
      <c r="C555" s="2" t="s">
        <v>8145</v>
      </c>
      <c r="D555" s="1" t="s">
        <v>5667</v>
      </c>
      <c r="E555" s="3">
        <f>IFERROR(MIN(SEN_Bidders),0)</f>
        <v>9</v>
      </c>
      <c r="F555" s="3">
        <f>IFERROR(MAX(SEN_Bidders),0)</f>
        <v>21</v>
      </c>
      <c r="G555" s="3">
        <f>IFERROR(AVERAGE(SEN_Bidders),0)</f>
        <v>15</v>
      </c>
      <c r="H555" s="40" t="str">
        <f>tbl_SEN[[#This Row],[Item '#]]&amp;"     "&amp;tbl_SEN[[#This Row],[Description]]&amp;"     ("&amp;tbl_SEN[[#This Row],[Unit]]&amp;")"</f>
        <v xml:space="preserve">     INTERIM ELECTRIC FEEDER - TRENCHING UNDER LAWN FOR ELECTRIC (PER LOCATION)     (L.F.)</v>
      </c>
      <c r="I555" s="40"/>
      <c r="J555" s="40"/>
      <c r="K555" s="40"/>
      <c r="L555" s="40"/>
      <c r="M555" s="40"/>
      <c r="N555" s="40"/>
      <c r="O555" s="40"/>
      <c r="P555" s="40"/>
      <c r="Q555" s="40">
        <v>9</v>
      </c>
      <c r="R555" s="40">
        <v>21</v>
      </c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</row>
    <row r="556" spans="1:40" ht="18" customHeight="1" x14ac:dyDescent="0.3">
      <c r="A556" s="1">
        <v>2018</v>
      </c>
      <c r="C556" s="2" t="s">
        <v>8146</v>
      </c>
      <c r="D556" s="1" t="s">
        <v>5665</v>
      </c>
      <c r="E556" s="3">
        <f>IFERROR(MIN(SEN_Bidders),0)</f>
        <v>900</v>
      </c>
      <c r="F556" s="3">
        <f>IFERROR(MAX(SEN_Bidders),0)</f>
        <v>1500</v>
      </c>
      <c r="G556" s="3">
        <f>IFERROR(AVERAGE(SEN_Bidders),0)</f>
        <v>1200</v>
      </c>
      <c r="H556" s="40" t="str">
        <f>tbl_SEN[[#This Row],[Item '#]]&amp;"     "&amp;tbl_SEN[[#This Row],[Description]]&amp;"     ("&amp;tbl_SEN[[#This Row],[Unit]]&amp;")"</f>
        <v xml:space="preserve">     LIGHT FIXTURE “A”, SL1 SITE LIGHTING      (EACH)</v>
      </c>
      <c r="I556" s="40"/>
      <c r="J556" s="40"/>
      <c r="K556" s="40"/>
      <c r="L556" s="40"/>
      <c r="M556" s="40"/>
      <c r="N556" s="40"/>
      <c r="O556" s="40"/>
      <c r="P556" s="40"/>
      <c r="Q556" s="40">
        <v>900</v>
      </c>
      <c r="R556" s="40">
        <v>1500</v>
      </c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</row>
    <row r="557" spans="1:40" ht="18" customHeight="1" x14ac:dyDescent="0.3">
      <c r="A557" s="1">
        <v>2018</v>
      </c>
      <c r="C557" s="2" t="s">
        <v>8147</v>
      </c>
      <c r="D557" s="1" t="s">
        <v>5665</v>
      </c>
      <c r="E557" s="3">
        <f>IFERROR(MIN(SEN_Bidders),0)</f>
        <v>850</v>
      </c>
      <c r="F557" s="3">
        <f>IFERROR(MAX(SEN_Bidders),0)</f>
        <v>1500</v>
      </c>
      <c r="G557" s="3">
        <f>IFERROR(AVERAGE(SEN_Bidders),0)</f>
        <v>1175</v>
      </c>
      <c r="H557" s="40" t="str">
        <f>tbl_SEN[[#This Row],[Item '#]]&amp;"     "&amp;tbl_SEN[[#This Row],[Description]]&amp;"     ("&amp;tbl_SEN[[#This Row],[Unit]]&amp;")"</f>
        <v xml:space="preserve">     LIGHT FIXTURE “B”, SL1 SITE LIGHTING      (EACH)</v>
      </c>
      <c r="I557" s="40"/>
      <c r="J557" s="40"/>
      <c r="K557" s="40"/>
      <c r="L557" s="40"/>
      <c r="M557" s="40"/>
      <c r="N557" s="40"/>
      <c r="O557" s="40"/>
      <c r="P557" s="40"/>
      <c r="Q557" s="40">
        <v>850</v>
      </c>
      <c r="R557" s="40">
        <v>1500</v>
      </c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</row>
    <row r="558" spans="1:40" ht="18" customHeight="1" x14ac:dyDescent="0.3">
      <c r="A558" s="1">
        <v>2018</v>
      </c>
      <c r="C558" s="2" t="s">
        <v>8148</v>
      </c>
      <c r="D558" s="1" t="s">
        <v>5665</v>
      </c>
      <c r="E558" s="3">
        <f>IFERROR(MIN(SEN_Bidders),0)</f>
        <v>900</v>
      </c>
      <c r="F558" s="3">
        <f>IFERROR(MAX(SEN_Bidders),0)</f>
        <v>1500</v>
      </c>
      <c r="G558" s="3">
        <f>IFERROR(AVERAGE(SEN_Bidders),0)</f>
        <v>1200</v>
      </c>
      <c r="H558" s="40" t="str">
        <f>tbl_SEN[[#This Row],[Item '#]]&amp;"     "&amp;tbl_SEN[[#This Row],[Description]]&amp;"     ("&amp;tbl_SEN[[#This Row],[Unit]]&amp;")"</f>
        <v xml:space="preserve">     LIGHT FIXTURE “B2”, SL1 SITE LIGHTING      (EACH)</v>
      </c>
      <c r="I558" s="40"/>
      <c r="J558" s="40"/>
      <c r="K558" s="40"/>
      <c r="L558" s="40"/>
      <c r="M558" s="40"/>
      <c r="N558" s="40"/>
      <c r="O558" s="40"/>
      <c r="P558" s="40"/>
      <c r="Q558" s="40">
        <v>900</v>
      </c>
      <c r="R558" s="40">
        <v>1500</v>
      </c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</row>
    <row r="559" spans="1:40" ht="18" customHeight="1" x14ac:dyDescent="0.3">
      <c r="A559" s="1">
        <v>2018</v>
      </c>
      <c r="C559" s="2" t="s">
        <v>8149</v>
      </c>
      <c r="D559" s="1" t="s">
        <v>5665</v>
      </c>
      <c r="E559" s="3">
        <f>IFERROR(MIN(SEN_Bidders),0)</f>
        <v>1200</v>
      </c>
      <c r="F559" s="3">
        <f>IFERROR(MAX(SEN_Bidders),0)</f>
        <v>2400</v>
      </c>
      <c r="G559" s="3">
        <f>IFERROR(AVERAGE(SEN_Bidders),0)</f>
        <v>1800</v>
      </c>
      <c r="H559" s="40" t="str">
        <f>tbl_SEN[[#This Row],[Item '#]]&amp;"     "&amp;tbl_SEN[[#This Row],[Description]]&amp;"     ("&amp;tbl_SEN[[#This Row],[Unit]]&amp;")"</f>
        <v xml:space="preserve">     ALUMINUM POLE, SL1 SITE LIGHTING     (EACH)</v>
      </c>
      <c r="I559" s="40"/>
      <c r="J559" s="40"/>
      <c r="K559" s="40"/>
      <c r="L559" s="40"/>
      <c r="M559" s="40"/>
      <c r="N559" s="40"/>
      <c r="O559" s="40"/>
      <c r="P559" s="40"/>
      <c r="Q559" s="40">
        <v>2400</v>
      </c>
      <c r="R559" s="40">
        <v>1200</v>
      </c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</row>
    <row r="560" spans="1:40" ht="18" customHeight="1" x14ac:dyDescent="0.3">
      <c r="A560" s="1">
        <v>2018</v>
      </c>
      <c r="C560" s="2" t="s">
        <v>8150</v>
      </c>
      <c r="D560" s="1" t="s">
        <v>5665</v>
      </c>
      <c r="E560" s="3">
        <f>IFERROR(MIN(SEN_Bidders),0)</f>
        <v>1700</v>
      </c>
      <c r="F560" s="3">
        <f>IFERROR(MAX(SEN_Bidders),0)</f>
        <v>2000</v>
      </c>
      <c r="G560" s="3">
        <f>IFERROR(AVERAGE(SEN_Bidders),0)</f>
        <v>1850</v>
      </c>
      <c r="H560" s="40" t="str">
        <f>tbl_SEN[[#This Row],[Item '#]]&amp;"     "&amp;tbl_SEN[[#This Row],[Description]]&amp;"     ("&amp;tbl_SEN[[#This Row],[Unit]]&amp;")"</f>
        <v xml:space="preserve">     FOUNDATION, SL1 SITE LIGHTING     (EACH)</v>
      </c>
      <c r="I560" s="40"/>
      <c r="J560" s="40"/>
      <c r="K560" s="40"/>
      <c r="L560" s="40"/>
      <c r="M560" s="40"/>
      <c r="N560" s="40"/>
      <c r="O560" s="40"/>
      <c r="P560" s="40"/>
      <c r="Q560" s="40">
        <v>1700</v>
      </c>
      <c r="R560" s="40">
        <v>2000</v>
      </c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</row>
    <row r="561" spans="1:40" ht="18" customHeight="1" x14ac:dyDescent="0.3">
      <c r="A561" s="1">
        <v>2018</v>
      </c>
      <c r="C561" s="2" t="s">
        <v>8151</v>
      </c>
      <c r="D561" s="1" t="s">
        <v>5665</v>
      </c>
      <c r="E561" s="3">
        <f>IFERROR(MIN(SEN_Bidders),0)</f>
        <v>1400</v>
      </c>
      <c r="F561" s="3">
        <f>IFERROR(MAX(SEN_Bidders),0)</f>
        <v>2700</v>
      </c>
      <c r="G561" s="3">
        <f>IFERROR(AVERAGE(SEN_Bidders),0)</f>
        <v>2050</v>
      </c>
      <c r="H561" s="40" t="str">
        <f>tbl_SEN[[#This Row],[Item '#]]&amp;"     "&amp;tbl_SEN[[#This Row],[Description]]&amp;"     ("&amp;tbl_SEN[[#This Row],[Unit]]&amp;")"</f>
        <v xml:space="preserve">     SITE LIGHTING BOLLARD      (EACH)</v>
      </c>
      <c r="I561" s="40"/>
      <c r="J561" s="40"/>
      <c r="K561" s="40"/>
      <c r="L561" s="40"/>
      <c r="M561" s="40"/>
      <c r="N561" s="40"/>
      <c r="O561" s="40"/>
      <c r="P561" s="40"/>
      <c r="Q561" s="40">
        <v>2700</v>
      </c>
      <c r="R561" s="40">
        <v>1400</v>
      </c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</row>
    <row r="562" spans="1:40" ht="18" customHeight="1" x14ac:dyDescent="0.3">
      <c r="A562" s="1">
        <v>2018</v>
      </c>
      <c r="C562" s="2" t="s">
        <v>8152</v>
      </c>
      <c r="D562" s="1" t="s">
        <v>5665</v>
      </c>
      <c r="E562" s="3">
        <f>IFERROR(MIN(SEN_Bidders),0)</f>
        <v>1100</v>
      </c>
      <c r="F562" s="3">
        <f>IFERROR(MAX(SEN_Bidders),0)</f>
        <v>1800</v>
      </c>
      <c r="G562" s="3">
        <f>IFERROR(AVERAGE(SEN_Bidders),0)</f>
        <v>1450</v>
      </c>
      <c r="H562" s="40" t="str">
        <f>tbl_SEN[[#This Row],[Item '#]]&amp;"     "&amp;tbl_SEN[[#This Row],[Description]]&amp;"     ("&amp;tbl_SEN[[#This Row],[Unit]]&amp;")"</f>
        <v xml:space="preserve">     FOUNDATION, SITE LIGHTING BOLLARD     (EACH)</v>
      </c>
      <c r="I562" s="40"/>
      <c r="J562" s="40"/>
      <c r="K562" s="40"/>
      <c r="L562" s="40"/>
      <c r="M562" s="40"/>
      <c r="N562" s="40"/>
      <c r="O562" s="40"/>
      <c r="P562" s="40"/>
      <c r="Q562" s="40">
        <v>1100</v>
      </c>
      <c r="R562" s="40">
        <v>1800</v>
      </c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</row>
    <row r="563" spans="1:40" ht="18" customHeight="1" x14ac:dyDescent="0.3">
      <c r="A563" s="1">
        <v>2018</v>
      </c>
      <c r="C563" s="2" t="s">
        <v>8153</v>
      </c>
      <c r="D563" s="1" t="s">
        <v>5665</v>
      </c>
      <c r="E563" s="3">
        <f>IFERROR(MIN(SEN_Bidders),0)</f>
        <v>43</v>
      </c>
      <c r="F563" s="3">
        <f>IFERROR(MAX(SEN_Bidders),0)</f>
        <v>51</v>
      </c>
      <c r="G563" s="3">
        <f>IFERROR(AVERAGE(SEN_Bidders),0)</f>
        <v>47</v>
      </c>
      <c r="H563" s="40" t="str">
        <f>tbl_SEN[[#This Row],[Item '#]]&amp;"     "&amp;tbl_SEN[[#This Row],[Description]]&amp;"     ("&amp;tbl_SEN[[#This Row],[Unit]]&amp;")"</f>
        <v xml:space="preserve">     CONNECTIONS     (EACH)</v>
      </c>
      <c r="I563" s="40"/>
      <c r="J563" s="40"/>
      <c r="K563" s="40"/>
      <c r="L563" s="40"/>
      <c r="M563" s="40"/>
      <c r="N563" s="40"/>
      <c r="O563" s="40"/>
      <c r="P563" s="40"/>
      <c r="Q563" s="40">
        <v>51</v>
      </c>
      <c r="R563" s="40">
        <v>43</v>
      </c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</row>
    <row r="564" spans="1:40" ht="18" customHeight="1" x14ac:dyDescent="0.3">
      <c r="A564" s="1">
        <v>2018</v>
      </c>
      <c r="C564" s="2" t="s">
        <v>8154</v>
      </c>
      <c r="D564" s="1" t="s">
        <v>5665</v>
      </c>
      <c r="E564" s="3">
        <f>IFERROR(MIN(SEN_Bidders),0)</f>
        <v>6500</v>
      </c>
      <c r="F564" s="3">
        <f>IFERROR(MAX(SEN_Bidders),0)</f>
        <v>12000</v>
      </c>
      <c r="G564" s="3">
        <f>IFERROR(AVERAGE(SEN_Bidders),0)</f>
        <v>9250</v>
      </c>
      <c r="H564" s="40" t="str">
        <f>tbl_SEN[[#This Row],[Item '#]]&amp;"     "&amp;tbl_SEN[[#This Row],[Description]]&amp;"     ("&amp;tbl_SEN[[#This Row],[Unit]]&amp;")"</f>
        <v xml:space="preserve">     SANITARY LIFT STATION,  ELECTRICAL H-FRAME, TRANSFER SWITCH &amp; EQUIPMENT     (EACH)</v>
      </c>
      <c r="I564" s="40"/>
      <c r="J564" s="40"/>
      <c r="K564" s="40"/>
      <c r="L564" s="40"/>
      <c r="M564" s="40"/>
      <c r="N564" s="40"/>
      <c r="O564" s="40"/>
      <c r="P564" s="40"/>
      <c r="Q564" s="40">
        <v>12000</v>
      </c>
      <c r="R564" s="40">
        <v>6500</v>
      </c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</row>
    <row r="565" spans="1:40" ht="18" customHeight="1" x14ac:dyDescent="0.3">
      <c r="A565" s="1">
        <v>2018</v>
      </c>
      <c r="C565" s="2" t="s">
        <v>8155</v>
      </c>
      <c r="D565" s="1" t="s">
        <v>5665</v>
      </c>
      <c r="E565" s="3">
        <f>IFERROR(MIN(SEN_Bidders),0)</f>
        <v>3800</v>
      </c>
      <c r="F565" s="3">
        <f>IFERROR(MAX(SEN_Bidders),0)</f>
        <v>7500</v>
      </c>
      <c r="G565" s="3">
        <f>IFERROR(AVERAGE(SEN_Bidders),0)</f>
        <v>5650</v>
      </c>
      <c r="H565" s="40" t="str">
        <f>tbl_SEN[[#This Row],[Item '#]]&amp;"     "&amp;tbl_SEN[[#This Row],[Description]]&amp;"     ("&amp;tbl_SEN[[#This Row],[Unit]]&amp;")"</f>
        <v xml:space="preserve">     MANUAL TRANSFER SWITCH, 120/240V, 100A, NEMA 4X, SS     (EACH)</v>
      </c>
      <c r="I565" s="40"/>
      <c r="J565" s="40"/>
      <c r="K565" s="40"/>
      <c r="L565" s="40"/>
      <c r="M565" s="40"/>
      <c r="N565" s="40"/>
      <c r="O565" s="40"/>
      <c r="P565" s="40"/>
      <c r="Q565" s="40">
        <v>3800</v>
      </c>
      <c r="R565" s="40">
        <v>7500</v>
      </c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</row>
    <row r="566" spans="1:40" ht="18" customHeight="1" x14ac:dyDescent="0.3">
      <c r="A566" s="1">
        <v>2018</v>
      </c>
      <c r="C566" s="2" t="s">
        <v>8156</v>
      </c>
      <c r="D566" s="1" t="s">
        <v>5665</v>
      </c>
      <c r="E566" s="3">
        <f>IFERROR(MIN(SEN_Bidders),0)</f>
        <v>380</v>
      </c>
      <c r="F566" s="3">
        <f>IFERROR(MAX(SEN_Bidders),0)</f>
        <v>3400</v>
      </c>
      <c r="G566" s="3">
        <f>IFERROR(AVERAGE(SEN_Bidders),0)</f>
        <v>1890</v>
      </c>
      <c r="H566" s="40" t="str">
        <f>tbl_SEN[[#This Row],[Item '#]]&amp;"     "&amp;tbl_SEN[[#This Row],[Description]]&amp;"     ("&amp;tbl_SEN[[#This Row],[Unit]]&amp;")"</f>
        <v xml:space="preserve">     GENERATOR RECEPTACLE, 120/240V, 100A, NEMA 3R (PASS &amp; SEYMOR)     (EACH)</v>
      </c>
      <c r="I566" s="40"/>
      <c r="J566" s="40"/>
      <c r="K566" s="40"/>
      <c r="L566" s="40"/>
      <c r="M566" s="40"/>
      <c r="N566" s="40"/>
      <c r="O566" s="40"/>
      <c r="P566" s="40"/>
      <c r="Q566" s="40">
        <v>3400</v>
      </c>
      <c r="R566" s="40">
        <v>380</v>
      </c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</row>
    <row r="567" spans="1:40" ht="18" customHeight="1" x14ac:dyDescent="0.3">
      <c r="A567" s="1">
        <v>2018</v>
      </c>
      <c r="C567" s="2" t="s">
        <v>6012</v>
      </c>
      <c r="D567" s="1" t="s">
        <v>5665</v>
      </c>
      <c r="E567" s="3">
        <f>IFERROR(MIN(SEN_Bidders),0)</f>
        <v>1900</v>
      </c>
      <c r="F567" s="3">
        <f>IFERROR(MAX(SEN_Bidders),0)</f>
        <v>8100</v>
      </c>
      <c r="G567" s="3">
        <f>IFERROR(AVERAGE(SEN_Bidders),0)</f>
        <v>5000</v>
      </c>
      <c r="H567" s="40" t="str">
        <f>tbl_SEN[[#This Row],[Item '#]]&amp;"     "&amp;tbl_SEN[[#This Row],[Description]]&amp;"     ("&amp;tbl_SEN[[#This Row],[Unit]]&amp;")"</f>
        <v xml:space="preserve">     SHORT CIRCUIT EVALUATION     (EACH)</v>
      </c>
      <c r="I567" s="40"/>
      <c r="J567" s="40"/>
      <c r="K567" s="40"/>
      <c r="L567" s="40"/>
      <c r="M567" s="40"/>
      <c r="N567" s="40"/>
      <c r="O567" s="40"/>
      <c r="P567" s="40"/>
      <c r="Q567" s="40">
        <v>8100</v>
      </c>
      <c r="R567" s="40">
        <v>1900</v>
      </c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</row>
    <row r="568" spans="1:40" ht="18" customHeight="1" x14ac:dyDescent="0.3">
      <c r="A568" s="1">
        <v>2018</v>
      </c>
      <c r="C568" s="2" t="s">
        <v>6178</v>
      </c>
      <c r="D568" s="1" t="s">
        <v>8157</v>
      </c>
      <c r="E568" s="3">
        <f>IFERROR(MIN(SEN_Bidders),0)</f>
        <v>600</v>
      </c>
      <c r="F568" s="3">
        <f>IFERROR(MAX(SEN_Bidders),0)</f>
        <v>8100</v>
      </c>
      <c r="G568" s="3">
        <f>IFERROR(AVERAGE(SEN_Bidders),0)</f>
        <v>4350</v>
      </c>
      <c r="H568" s="40" t="str">
        <f>tbl_SEN[[#This Row],[Item '#]]&amp;"     "&amp;tbl_SEN[[#This Row],[Description]]&amp;"     ("&amp;tbl_SEN[[#This Row],[Unit]]&amp;")"</f>
        <v xml:space="preserve">     GROUNDING     (L.S.)</v>
      </c>
      <c r="I568" s="40"/>
      <c r="J568" s="40"/>
      <c r="K568" s="40"/>
      <c r="L568" s="40"/>
      <c r="M568" s="40"/>
      <c r="N568" s="40"/>
      <c r="O568" s="40"/>
      <c r="P568" s="40"/>
      <c r="Q568" s="40">
        <v>8100</v>
      </c>
      <c r="R568" s="40">
        <v>600</v>
      </c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</row>
    <row r="569" spans="1:40" ht="18" customHeight="1" x14ac:dyDescent="0.3">
      <c r="A569" s="1">
        <v>2018</v>
      </c>
      <c r="C569" s="2" t="s">
        <v>8158</v>
      </c>
      <c r="D569" s="1" t="s">
        <v>5665</v>
      </c>
      <c r="E569" s="3">
        <f>IFERROR(MIN(SEN_Bidders),0)</f>
        <v>215</v>
      </c>
      <c r="F569" s="3">
        <f>IFERROR(MAX(SEN_Bidders),0)</f>
        <v>250</v>
      </c>
      <c r="G569" s="3">
        <f>IFERROR(AVERAGE(SEN_Bidders),0)</f>
        <v>232.5</v>
      </c>
      <c r="H569" s="40" t="str">
        <f>tbl_SEN[[#This Row],[Item '#]]&amp;"     "&amp;tbl_SEN[[#This Row],[Description]]&amp;"     ("&amp;tbl_SEN[[#This Row],[Unit]]&amp;")"</f>
        <v xml:space="preserve">     DRIVEN GROUND ROD, 1/2" x 8', COPPER-CLAD STEEL (INCLUDES WIRE)     (EACH)</v>
      </c>
      <c r="I569" s="40"/>
      <c r="J569" s="40"/>
      <c r="K569" s="40"/>
      <c r="L569" s="40"/>
      <c r="M569" s="40"/>
      <c r="N569" s="40"/>
      <c r="O569" s="40"/>
      <c r="P569" s="40"/>
      <c r="Q569" s="40">
        <v>215</v>
      </c>
      <c r="R569" s="40">
        <v>250</v>
      </c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</row>
    <row r="570" spans="1:40" ht="18" customHeight="1" x14ac:dyDescent="0.3">
      <c r="A570" s="1">
        <v>2018</v>
      </c>
      <c r="C570" s="2" t="s">
        <v>8159</v>
      </c>
      <c r="D570" s="1" t="s">
        <v>5665</v>
      </c>
      <c r="E570" s="3">
        <f>IFERROR(MIN(SEN_Bidders),0)</f>
        <v>250</v>
      </c>
      <c r="F570" s="3">
        <f>IFERROR(MAX(SEN_Bidders),0)</f>
        <v>260</v>
      </c>
      <c r="G570" s="3">
        <f>IFERROR(AVERAGE(SEN_Bidders),0)</f>
        <v>255</v>
      </c>
      <c r="H570" s="40" t="str">
        <f>tbl_SEN[[#This Row],[Item '#]]&amp;"     "&amp;tbl_SEN[[#This Row],[Description]]&amp;"     ("&amp;tbl_SEN[[#This Row],[Unit]]&amp;")"</f>
        <v xml:space="preserve">     DRIVEN GROUND ROD, 3/4" x 8', COPPER-CLAD STEEL  (INCLUDES WIRE)     (EACH)</v>
      </c>
      <c r="I570" s="40"/>
      <c r="J570" s="40"/>
      <c r="K570" s="40"/>
      <c r="L570" s="40"/>
      <c r="M570" s="40"/>
      <c r="N570" s="40"/>
      <c r="O570" s="40"/>
      <c r="P570" s="40"/>
      <c r="Q570" s="40">
        <v>250</v>
      </c>
      <c r="R570" s="40">
        <v>260</v>
      </c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</row>
    <row r="571" spans="1:40" ht="18" customHeight="1" x14ac:dyDescent="0.3">
      <c r="A571" s="1">
        <v>2018</v>
      </c>
      <c r="C571" s="2" t="s">
        <v>8160</v>
      </c>
      <c r="D571" s="1" t="s">
        <v>5667</v>
      </c>
      <c r="E571" s="3">
        <f>IFERROR(MIN(SEN_Bidders),0)</f>
        <v>13</v>
      </c>
      <c r="F571" s="3">
        <f>IFERROR(MAX(SEN_Bidders),0)</f>
        <v>14</v>
      </c>
      <c r="G571" s="3">
        <f>IFERROR(AVERAGE(SEN_Bidders),0)</f>
        <v>13.5</v>
      </c>
      <c r="H571" s="40" t="str">
        <f>tbl_SEN[[#This Row],[Item '#]]&amp;"     "&amp;tbl_SEN[[#This Row],[Description]]&amp;"     ("&amp;tbl_SEN[[#This Row],[Unit]]&amp;")"</f>
        <v xml:space="preserve">     TRENCHING UNDER LAWN FOR  COMMUNICATIONS     (L.F.)</v>
      </c>
      <c r="I571" s="40"/>
      <c r="J571" s="40"/>
      <c r="K571" s="40"/>
      <c r="L571" s="40"/>
      <c r="M571" s="40"/>
      <c r="N571" s="40"/>
      <c r="O571" s="40"/>
      <c r="P571" s="40"/>
      <c r="Q571" s="40">
        <v>13</v>
      </c>
      <c r="R571" s="40">
        <v>14</v>
      </c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</row>
    <row r="572" spans="1:40" ht="18" customHeight="1" x14ac:dyDescent="0.3">
      <c r="A572" s="1">
        <v>2018</v>
      </c>
      <c r="C572" s="2" t="s">
        <v>8161</v>
      </c>
      <c r="D572" s="1" t="s">
        <v>5665</v>
      </c>
      <c r="E572" s="3">
        <f>IFERROR(MIN(SEN_Bidders),0)</f>
        <v>2100</v>
      </c>
      <c r="F572" s="3">
        <f>IFERROR(MAX(SEN_Bidders),0)</f>
        <v>2700</v>
      </c>
      <c r="G572" s="3">
        <f>IFERROR(AVERAGE(SEN_Bidders),0)</f>
        <v>2400</v>
      </c>
      <c r="H572" s="40" t="str">
        <f>tbl_SEN[[#This Row],[Item '#]]&amp;"     "&amp;tbl_SEN[[#This Row],[Description]]&amp;"     ("&amp;tbl_SEN[[#This Row],[Unit]]&amp;")"</f>
        <v xml:space="preserve">     30" X 48" PULLBOX, LOGO ON COVER     (EACH)</v>
      </c>
      <c r="I572" s="40"/>
      <c r="J572" s="40"/>
      <c r="K572" s="40"/>
      <c r="L572" s="40"/>
      <c r="M572" s="40"/>
      <c r="N572" s="40"/>
      <c r="O572" s="40"/>
      <c r="P572" s="40"/>
      <c r="Q572" s="40">
        <v>2700</v>
      </c>
      <c r="R572" s="40">
        <v>2100</v>
      </c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</row>
    <row r="573" spans="1:40" ht="18" customHeight="1" x14ac:dyDescent="0.3">
      <c r="A573" s="1">
        <v>2018</v>
      </c>
      <c r="C573" s="2" t="s">
        <v>8162</v>
      </c>
      <c r="D573" s="1" t="s">
        <v>5667</v>
      </c>
      <c r="E573" s="3">
        <f>IFERROR(MIN(SEN_Bidders),0)</f>
        <v>5</v>
      </c>
      <c r="F573" s="3">
        <f>IFERROR(MAX(SEN_Bidders),0)</f>
        <v>10</v>
      </c>
      <c r="G573" s="3">
        <f>IFERROR(AVERAGE(SEN_Bidders),0)</f>
        <v>7.5</v>
      </c>
      <c r="H573" s="40" t="str">
        <f>tbl_SEN[[#This Row],[Item '#]]&amp;"     "&amp;tbl_SEN[[#This Row],[Description]]&amp;"     ("&amp;tbl_SEN[[#This Row],[Unit]]&amp;")"</f>
        <v xml:space="preserve">     CONDUITS, 3" Sched 40 PVC, UNDERGROUND     (L.F.)</v>
      </c>
      <c r="I573" s="40"/>
      <c r="J573" s="40"/>
      <c r="K573" s="40"/>
      <c r="L573" s="40"/>
      <c r="M573" s="40"/>
      <c r="N573" s="40"/>
      <c r="O573" s="40"/>
      <c r="P573" s="40"/>
      <c r="Q573" s="40">
        <v>5</v>
      </c>
      <c r="R573" s="40">
        <v>10</v>
      </c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</row>
    <row r="574" spans="1:40" ht="18" customHeight="1" x14ac:dyDescent="0.3">
      <c r="A574" s="1">
        <v>2018</v>
      </c>
      <c r="C574" s="2" t="s">
        <v>8163</v>
      </c>
      <c r="D574" s="1" t="s">
        <v>5667</v>
      </c>
      <c r="E574" s="3">
        <f>IFERROR(MIN(SEN_Bidders),0)</f>
        <v>6</v>
      </c>
      <c r="F574" s="3">
        <f>IFERROR(MAX(SEN_Bidders),0)</f>
        <v>16.5</v>
      </c>
      <c r="G574" s="3">
        <f>IFERROR(AVERAGE(SEN_Bidders),0)</f>
        <v>11.25</v>
      </c>
      <c r="H574" s="40" t="str">
        <f>tbl_SEN[[#This Row],[Item '#]]&amp;"     "&amp;tbl_SEN[[#This Row],[Description]]&amp;"     ("&amp;tbl_SEN[[#This Row],[Unit]]&amp;")"</f>
        <v xml:space="preserve">     CONDUITS, 3" Sched 80 PVC, RISER     (L.F.)</v>
      </c>
      <c r="I574" s="40"/>
      <c r="J574" s="40"/>
      <c r="K574" s="40"/>
      <c r="L574" s="40"/>
      <c r="M574" s="40"/>
      <c r="N574" s="40"/>
      <c r="O574" s="40"/>
      <c r="P574" s="40"/>
      <c r="Q574" s="40">
        <v>6</v>
      </c>
      <c r="R574" s="40">
        <v>16.5</v>
      </c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</row>
    <row r="575" spans="1:40" ht="18" customHeight="1" x14ac:dyDescent="0.3">
      <c r="A575" s="1">
        <v>2018</v>
      </c>
      <c r="C575" s="2" t="s">
        <v>8164</v>
      </c>
      <c r="D575" s="1" t="s">
        <v>5688</v>
      </c>
      <c r="E575" s="3">
        <f>IFERROR(MIN(SEN_Bidders),0)</f>
        <v>69000</v>
      </c>
      <c r="F575" s="3">
        <f>IFERROR(MAX(SEN_Bidders),0)</f>
        <v>90000</v>
      </c>
      <c r="G575" s="3">
        <f>IFERROR(AVERAGE(SEN_Bidders),0)</f>
        <v>79500</v>
      </c>
      <c r="H575" s="40" t="str">
        <f>tbl_SEN[[#This Row],[Item '#]]&amp;"     "&amp;tbl_SEN[[#This Row],[Description]]&amp;"     ("&amp;tbl_SEN[[#This Row],[Unit]]&amp;")"</f>
        <v xml:space="preserve">     CXT STRUCTURAL WORK COMPLETE INCLUDING FROST SLABS &amp; UTILITY SERVICE “BLOCKOUT” SLEEVES     (LUMP)</v>
      </c>
      <c r="I575" s="40"/>
      <c r="J575" s="40"/>
      <c r="K575" s="40"/>
      <c r="L575" s="40"/>
      <c r="M575" s="40"/>
      <c r="N575" s="40"/>
      <c r="O575" s="40"/>
      <c r="P575" s="40"/>
      <c r="Q575" s="40">
        <v>90000</v>
      </c>
      <c r="R575" s="40">
        <v>69000</v>
      </c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</row>
    <row r="576" spans="1:40" ht="18" customHeight="1" x14ac:dyDescent="0.3">
      <c r="A576" s="1">
        <v>2018</v>
      </c>
      <c r="C576" s="2" t="s">
        <v>8165</v>
      </c>
      <c r="D576" s="1" t="s">
        <v>5688</v>
      </c>
      <c r="E576" s="3">
        <f>IFERROR(MIN(SEN_Bidders),0)</f>
        <v>30000</v>
      </c>
      <c r="F576" s="3">
        <f>IFERROR(MAX(SEN_Bidders),0)</f>
        <v>32000</v>
      </c>
      <c r="G576" s="3">
        <f>IFERROR(AVERAGE(SEN_Bidders),0)</f>
        <v>31000</v>
      </c>
      <c r="H576" s="40" t="str">
        <f>tbl_SEN[[#This Row],[Item '#]]&amp;"     "&amp;tbl_SEN[[#This Row],[Description]]&amp;"     ("&amp;tbl_SEN[[#This Row],[Unit]]&amp;")"</f>
        <v xml:space="preserve">     CXT PLUMBING WORK COMPLETE     (LUMP)</v>
      </c>
      <c r="I576" s="40"/>
      <c r="J576" s="40"/>
      <c r="K576" s="40"/>
      <c r="L576" s="40"/>
      <c r="M576" s="40"/>
      <c r="N576" s="40"/>
      <c r="O576" s="40"/>
      <c r="P576" s="40"/>
      <c r="Q576" s="40">
        <v>30000</v>
      </c>
      <c r="R576" s="40">
        <v>32000</v>
      </c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</row>
    <row r="577" spans="1:40" ht="18" customHeight="1" x14ac:dyDescent="0.3">
      <c r="A577" s="1">
        <v>2018</v>
      </c>
      <c r="C577" s="2" t="s">
        <v>8166</v>
      </c>
      <c r="D577" s="1" t="s">
        <v>5688</v>
      </c>
      <c r="E577" s="3">
        <f>IFERROR(MIN(SEN_Bidders),0)</f>
        <v>5200</v>
      </c>
      <c r="F577" s="3">
        <f>IFERROR(MAX(SEN_Bidders),0)</f>
        <v>15000</v>
      </c>
      <c r="G577" s="3">
        <f>IFERROR(AVERAGE(SEN_Bidders),0)</f>
        <v>10100</v>
      </c>
      <c r="H577" s="40" t="str">
        <f>tbl_SEN[[#This Row],[Item '#]]&amp;"     "&amp;tbl_SEN[[#This Row],[Description]]&amp;"     ("&amp;tbl_SEN[[#This Row],[Unit]]&amp;")"</f>
        <v xml:space="preserve">     CXT ELECTRICAL WORK COMPLETE     (LUMP)</v>
      </c>
      <c r="I577" s="40"/>
      <c r="J577" s="40"/>
      <c r="K577" s="40"/>
      <c r="L577" s="40"/>
      <c r="M577" s="40"/>
      <c r="N577" s="40"/>
      <c r="O577" s="40"/>
      <c r="P577" s="40"/>
      <c r="Q577" s="40">
        <v>5200</v>
      </c>
      <c r="R577" s="40">
        <v>15000</v>
      </c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</row>
    <row r="578" spans="1:40" ht="18" customHeight="1" x14ac:dyDescent="0.3">
      <c r="A578" s="1">
        <v>2018</v>
      </c>
      <c r="C578" s="2" t="s">
        <v>5897</v>
      </c>
      <c r="D578" s="1" t="s">
        <v>5665</v>
      </c>
      <c r="E578" s="3">
        <f>IFERROR(MIN(SEN_Bidders),0)</f>
        <v>75000</v>
      </c>
      <c r="F578" s="3">
        <f>IFERROR(MAX(SEN_Bidders),0)</f>
        <v>100000</v>
      </c>
      <c r="G578" s="3">
        <f>IFERROR(AVERAGE(SEN_Bidders),0)</f>
        <v>87500</v>
      </c>
      <c r="H578" s="40" t="str">
        <f>tbl_SEN[[#This Row],[Item '#]]&amp;"     "&amp;tbl_SEN[[#This Row],[Description]]&amp;"     ("&amp;tbl_SEN[[#This Row],[Unit]]&amp;")"</f>
        <v xml:space="preserve">     MOBILIZATION     (EACH)</v>
      </c>
      <c r="I578" s="40"/>
      <c r="J578" s="40"/>
      <c r="K578" s="40"/>
      <c r="L578" s="40"/>
      <c r="M578" s="40"/>
      <c r="N578" s="40"/>
      <c r="O578" s="40"/>
      <c r="P578" s="40"/>
      <c r="Q578" s="40">
        <v>75000</v>
      </c>
      <c r="R578" s="40">
        <v>100000</v>
      </c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</row>
    <row r="579" spans="1:40" ht="18" customHeight="1" x14ac:dyDescent="0.3">
      <c r="A579" s="1">
        <v>2018</v>
      </c>
      <c r="C579" s="2" t="s">
        <v>5898</v>
      </c>
      <c r="D579" s="1" t="s">
        <v>5665</v>
      </c>
      <c r="E579" s="3">
        <f>IFERROR(MIN(SEN_Bidders),0)</f>
        <v>12500</v>
      </c>
      <c r="F579" s="3">
        <f>IFERROR(MAX(SEN_Bidders),0)</f>
        <v>50000</v>
      </c>
      <c r="G579" s="3">
        <f>IFERROR(AVERAGE(SEN_Bidders),0)</f>
        <v>31250</v>
      </c>
      <c r="H579" s="40" t="str">
        <f>tbl_SEN[[#This Row],[Item '#]]&amp;"     "&amp;tbl_SEN[[#This Row],[Description]]&amp;"     ("&amp;tbl_SEN[[#This Row],[Unit]]&amp;")"</f>
        <v xml:space="preserve">     FIELD OFFICE     (EACH)</v>
      </c>
      <c r="I579" s="40"/>
      <c r="J579" s="40"/>
      <c r="K579" s="40"/>
      <c r="L579" s="40"/>
      <c r="M579" s="40"/>
      <c r="N579" s="40"/>
      <c r="O579" s="40"/>
      <c r="P579" s="40"/>
      <c r="Q579" s="40">
        <v>12500</v>
      </c>
      <c r="R579" s="40">
        <v>50000</v>
      </c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</row>
    <row r="580" spans="1:40" ht="18" customHeight="1" x14ac:dyDescent="0.3">
      <c r="A580" s="1">
        <v>2018</v>
      </c>
      <c r="C580" s="2" t="s">
        <v>5899</v>
      </c>
      <c r="D580" s="1" t="s">
        <v>5665</v>
      </c>
      <c r="E580" s="3">
        <f>IFERROR(MIN(SEN_Bidders),0)</f>
        <v>80000</v>
      </c>
      <c r="F580" s="3">
        <f>IFERROR(MAX(SEN_Bidders),0)</f>
        <v>150000</v>
      </c>
      <c r="G580" s="3">
        <f>IFERROR(AVERAGE(SEN_Bidders),0)</f>
        <v>115000</v>
      </c>
      <c r="H580" s="40" t="str">
        <f>tbl_SEN[[#This Row],[Item '#]]&amp;"     "&amp;tbl_SEN[[#This Row],[Description]]&amp;"     ("&amp;tbl_SEN[[#This Row],[Unit]]&amp;")"</f>
        <v xml:space="preserve">     CONSTRUCTION LAYOUT STAKING     (EACH)</v>
      </c>
      <c r="I580" s="40"/>
      <c r="J580" s="40"/>
      <c r="K580" s="40"/>
      <c r="L580" s="40"/>
      <c r="M580" s="40"/>
      <c r="N580" s="40"/>
      <c r="O580" s="40"/>
      <c r="P580" s="40"/>
      <c r="Q580" s="40">
        <v>80000</v>
      </c>
      <c r="R580" s="40">
        <v>150000</v>
      </c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</row>
    <row r="581" spans="1:40" ht="18" customHeight="1" x14ac:dyDescent="0.3">
      <c r="A581" s="1">
        <v>2018</v>
      </c>
      <c r="C581" s="2" t="s">
        <v>5902</v>
      </c>
      <c r="D581" s="1" t="s">
        <v>5688</v>
      </c>
      <c r="E581" s="3">
        <f>IFERROR(MIN(SEN_Bidders),0)</f>
        <v>48000</v>
      </c>
      <c r="F581" s="3">
        <f>IFERROR(MAX(SEN_Bidders),0)</f>
        <v>65000</v>
      </c>
      <c r="G581" s="3">
        <f>IFERROR(AVERAGE(SEN_Bidders),0)</f>
        <v>56500</v>
      </c>
      <c r="H581" s="40" t="str">
        <f>tbl_SEN[[#This Row],[Item '#]]&amp;"     "&amp;tbl_SEN[[#This Row],[Description]]&amp;"     ("&amp;tbl_SEN[[#This Row],[Unit]]&amp;")"</f>
        <v xml:space="preserve">     PREMIUM FOR CONTRACT PERFORMANCE BOND AND FOR PAYMENT     (LUMP)</v>
      </c>
      <c r="I581" s="40"/>
      <c r="J581" s="40"/>
      <c r="K581" s="40"/>
      <c r="L581" s="40"/>
      <c r="M581" s="40"/>
      <c r="N581" s="40"/>
      <c r="O581" s="40"/>
      <c r="P581" s="40"/>
      <c r="Q581" s="40">
        <v>65000</v>
      </c>
      <c r="R581" s="40">
        <v>48000</v>
      </c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</row>
    <row r="582" spans="1:40" ht="18" customHeight="1" x14ac:dyDescent="0.3">
      <c r="A582" s="1">
        <v>2018</v>
      </c>
      <c r="C582" s="2" t="s">
        <v>8167</v>
      </c>
      <c r="D582" s="1" t="s">
        <v>12</v>
      </c>
      <c r="E582" s="3">
        <f>IFERROR(MIN(SEN_Bidders),0)</f>
        <v>3.9</v>
      </c>
      <c r="F582" s="3">
        <f>IFERROR(MAX(SEN_Bidders),0)</f>
        <v>21</v>
      </c>
      <c r="G582" s="3">
        <f>IFERROR(AVERAGE(SEN_Bidders),0)</f>
        <v>12.45</v>
      </c>
      <c r="H582" s="40" t="str">
        <f>tbl_SEN[[#This Row],[Item '#]]&amp;"     "&amp;tbl_SEN[[#This Row],[Description]]&amp;"     ("&amp;tbl_SEN[[#This Row],[Unit]]&amp;")"</f>
        <v xml:space="preserve">     TEMPORARY CONSTRUCTION FENCE – CHAIN LINK     (LF)</v>
      </c>
      <c r="I582" s="40"/>
      <c r="J582" s="40"/>
      <c r="K582" s="40"/>
      <c r="L582" s="40"/>
      <c r="M582" s="40"/>
      <c r="N582" s="40"/>
      <c r="O582" s="40"/>
      <c r="P582" s="40"/>
      <c r="Q582" s="40">
        <v>21</v>
      </c>
      <c r="R582" s="40">
        <v>3.9</v>
      </c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</row>
    <row r="583" spans="1:40" ht="18" customHeight="1" x14ac:dyDescent="0.3">
      <c r="A583" s="1">
        <v>2018</v>
      </c>
      <c r="C583" s="2" t="s">
        <v>5905</v>
      </c>
      <c r="D583" s="1" t="s">
        <v>5688</v>
      </c>
      <c r="E583" s="3">
        <f>IFERROR(MIN(SEN_Bidders),0)</f>
        <v>20000</v>
      </c>
      <c r="F583" s="3">
        <f>IFERROR(MAX(SEN_Bidders),0)</f>
        <v>24000</v>
      </c>
      <c r="G583" s="3">
        <f>IFERROR(AVERAGE(SEN_Bidders),0)</f>
        <v>22000</v>
      </c>
      <c r="H583" s="40" t="str">
        <f>tbl_SEN[[#This Row],[Item '#]]&amp;"     "&amp;tbl_SEN[[#This Row],[Description]]&amp;"     ("&amp;tbl_SEN[[#This Row],[Unit]]&amp;")"</f>
        <v xml:space="preserve">     CPM PROGRESS SCHEDULE     (LUMP)</v>
      </c>
      <c r="I583" s="40"/>
      <c r="J583" s="40"/>
      <c r="K583" s="40"/>
      <c r="L583" s="40"/>
      <c r="M583" s="40"/>
      <c r="N583" s="40"/>
      <c r="O583" s="40"/>
      <c r="P583" s="40"/>
      <c r="Q583" s="40">
        <v>20000</v>
      </c>
      <c r="R583" s="40">
        <v>24000</v>
      </c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</row>
    <row r="584" spans="1:40" ht="18" customHeight="1" x14ac:dyDescent="0.3">
      <c r="A584" s="1">
        <v>2018</v>
      </c>
      <c r="C584" s="2" t="s">
        <v>8168</v>
      </c>
      <c r="D584" s="1" t="s">
        <v>5688</v>
      </c>
      <c r="E584" s="3">
        <f>IFERROR(MIN(SEN_Bidders),0)</f>
        <v>10000</v>
      </c>
      <c r="F584" s="3">
        <f>IFERROR(MAX(SEN_Bidders),0)</f>
        <v>10000</v>
      </c>
      <c r="G584" s="3">
        <f>IFERROR(AVERAGE(SEN_Bidders),0)</f>
        <v>10000</v>
      </c>
      <c r="H584" s="40" t="str">
        <f>tbl_SEN[[#This Row],[Item '#]]&amp;"     "&amp;tbl_SEN[[#This Row],[Description]]&amp;"     ("&amp;tbl_SEN[[#This Row],[Unit]]&amp;")"</f>
        <v xml:space="preserve">     CXT WASHER AND DRYER     (LUMP)</v>
      </c>
      <c r="I584" s="40"/>
      <c r="J584" s="40"/>
      <c r="K584" s="40"/>
      <c r="L584" s="40"/>
      <c r="M584" s="40"/>
      <c r="N584" s="40"/>
      <c r="O584" s="40"/>
      <c r="P584" s="40"/>
      <c r="Q584" s="40">
        <v>10000</v>
      </c>
      <c r="R584" s="40">
        <v>10000</v>
      </c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</row>
    <row r="585" spans="1:40" ht="18" customHeight="1" x14ac:dyDescent="0.3">
      <c r="A585" s="1">
        <v>2018</v>
      </c>
      <c r="C585" s="2" t="s">
        <v>8169</v>
      </c>
      <c r="D585" s="1" t="s">
        <v>5688</v>
      </c>
      <c r="E585" s="3">
        <f>IFERROR(MIN(SEN_Bidders),0)</f>
        <v>35071</v>
      </c>
      <c r="F585" s="3">
        <f>IFERROR(MAX(SEN_Bidders),0)</f>
        <v>35071</v>
      </c>
      <c r="G585" s="3">
        <f>IFERROR(AVERAGE(SEN_Bidders),0)</f>
        <v>35071</v>
      </c>
      <c r="H585" s="40" t="str">
        <f>tbl_SEN[[#This Row],[Item '#]]&amp;"     "&amp;tbl_SEN[[#This Row],[Description]]&amp;"     ("&amp;tbl_SEN[[#This Row],[Unit]]&amp;")"</f>
        <v xml:space="preserve">     ELECTRICAL UTILITY SERVICE EXTENSION     (LUMP)</v>
      </c>
      <c r="I585" s="40"/>
      <c r="J585" s="40"/>
      <c r="K585" s="40"/>
      <c r="L585" s="40"/>
      <c r="M585" s="40"/>
      <c r="N585" s="40"/>
      <c r="O585" s="40"/>
      <c r="P585" s="40"/>
      <c r="Q585" s="40">
        <v>35071</v>
      </c>
      <c r="R585" s="40">
        <v>35071</v>
      </c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</row>
    <row r="586" spans="1:40" ht="18" customHeight="1" x14ac:dyDescent="0.3">
      <c r="A586" s="1">
        <v>2018</v>
      </c>
      <c r="C586" s="2" t="s">
        <v>8170</v>
      </c>
      <c r="D586" s="1" t="s">
        <v>5688</v>
      </c>
      <c r="E586" s="3">
        <f>IFERROR(MIN(SEN_Bidders),0)</f>
        <v>5000</v>
      </c>
      <c r="F586" s="3">
        <f>IFERROR(MAX(SEN_Bidders),0)</f>
        <v>5000</v>
      </c>
      <c r="G586" s="3">
        <f>IFERROR(AVERAGE(SEN_Bidders),0)</f>
        <v>5000</v>
      </c>
      <c r="H586" s="40" t="str">
        <f>tbl_SEN[[#This Row],[Item '#]]&amp;"     "&amp;tbl_SEN[[#This Row],[Description]]&amp;"     ("&amp;tbl_SEN[[#This Row],[Unit]]&amp;")"</f>
        <v xml:space="preserve">     CRANE PAD SITE AND ACCESS PREPERATION     (LUMP)</v>
      </c>
      <c r="I586" s="40"/>
      <c r="J586" s="40"/>
      <c r="K586" s="40"/>
      <c r="L586" s="40"/>
      <c r="M586" s="40"/>
      <c r="N586" s="40"/>
      <c r="O586" s="40"/>
      <c r="P586" s="40"/>
      <c r="Q586" s="40">
        <v>5000</v>
      </c>
      <c r="R586" s="40">
        <v>5000</v>
      </c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</row>
    <row r="587" spans="1:40" ht="18" customHeight="1" x14ac:dyDescent="0.3">
      <c r="A587" s="1">
        <v>2018</v>
      </c>
      <c r="C587" s="2" t="s">
        <v>8171</v>
      </c>
      <c r="D587" s="1" t="s">
        <v>5688</v>
      </c>
      <c r="E587" s="3">
        <f>IFERROR(MIN(SEN_Bidders),0)</f>
        <v>25000</v>
      </c>
      <c r="F587" s="3">
        <f>IFERROR(MAX(SEN_Bidders),0)</f>
        <v>25000</v>
      </c>
      <c r="G587" s="3">
        <f>IFERROR(AVERAGE(SEN_Bidders),0)</f>
        <v>25000</v>
      </c>
      <c r="H587" s="40" t="str">
        <f>tbl_SEN[[#This Row],[Item '#]]&amp;"     "&amp;tbl_SEN[[#This Row],[Description]]&amp;"     ("&amp;tbl_SEN[[#This Row],[Unit]]&amp;")"</f>
        <v xml:space="preserve">     WEAK SOILS BENEATH UTILITY EXCAVATIONS     (LUMP)</v>
      </c>
      <c r="I587" s="40"/>
      <c r="J587" s="40"/>
      <c r="K587" s="40"/>
      <c r="L587" s="40"/>
      <c r="M587" s="40"/>
      <c r="N587" s="40"/>
      <c r="O587" s="40"/>
      <c r="P587" s="40"/>
      <c r="Q587" s="40">
        <v>25000</v>
      </c>
      <c r="R587" s="40">
        <v>25000</v>
      </c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</row>
    <row r="588" spans="1:40" ht="18" customHeight="1" x14ac:dyDescent="0.3">
      <c r="A588" s="1">
        <v>2018</v>
      </c>
      <c r="C588" s="2" t="s">
        <v>8172</v>
      </c>
      <c r="D588" s="1" t="s">
        <v>5665</v>
      </c>
      <c r="E588" s="3">
        <f>IFERROR(MIN(SEN_Bidders),0)</f>
        <v>11000</v>
      </c>
      <c r="F588" s="3">
        <f>IFERROR(MAX(SEN_Bidders),0)</f>
        <v>30000</v>
      </c>
      <c r="G588" s="3">
        <f>IFERROR(AVERAGE(SEN_Bidders),0)</f>
        <v>20500</v>
      </c>
      <c r="H588" s="40" t="str">
        <f>tbl_SEN[[#This Row],[Item '#]]&amp;"     "&amp;tbl_SEN[[#This Row],[Description]]&amp;"     ("&amp;tbl_SEN[[#This Row],[Unit]]&amp;")"</f>
        <v xml:space="preserve">     TEMPORARY FLOATING DOCK RELOCATED TO PERMANENT LOCATION     (EACH)</v>
      </c>
      <c r="I588" s="40"/>
      <c r="J588" s="40"/>
      <c r="K588" s="40"/>
      <c r="L588" s="40"/>
      <c r="M588" s="40"/>
      <c r="N588" s="40"/>
      <c r="O588" s="40"/>
      <c r="P588" s="40"/>
      <c r="Q588" s="40">
        <v>11000</v>
      </c>
      <c r="R588" s="40">
        <v>30000</v>
      </c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</row>
    <row r="589" spans="1:40" ht="18" customHeight="1" x14ac:dyDescent="0.3">
      <c r="A589" s="1">
        <v>2018</v>
      </c>
      <c r="C589" s="2" t="s">
        <v>8173</v>
      </c>
      <c r="D589" s="1" t="s">
        <v>48</v>
      </c>
      <c r="E589" s="3">
        <f>IFERROR(MIN(SEN_Bidders),0)</f>
        <v>40</v>
      </c>
      <c r="F589" s="3">
        <f>IFERROR(MAX(SEN_Bidders),0)</f>
        <v>45</v>
      </c>
      <c r="G589" s="3">
        <f>IFERROR(AVERAGE(SEN_Bidders),0)</f>
        <v>42.5</v>
      </c>
      <c r="H589" s="40" t="str">
        <f>tbl_SEN[[#This Row],[Item '#]]&amp;"     "&amp;tbl_SEN[[#This Row],[Description]]&amp;"     ("&amp;tbl_SEN[[#This Row],[Unit]]&amp;")"</f>
        <v xml:space="preserve">     FLOATING DOCKS, COMPLETE (CLUSTER DOCKS)      (SF)</v>
      </c>
      <c r="I589" s="40"/>
      <c r="J589" s="40"/>
      <c r="K589" s="40"/>
      <c r="L589" s="40"/>
      <c r="M589" s="40"/>
      <c r="N589" s="40"/>
      <c r="O589" s="40"/>
      <c r="P589" s="40"/>
      <c r="Q589" s="40">
        <v>45</v>
      </c>
      <c r="R589" s="40">
        <v>40</v>
      </c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</row>
    <row r="590" spans="1:40" ht="18" customHeight="1" x14ac:dyDescent="0.3">
      <c r="A590" s="1">
        <v>2018</v>
      </c>
      <c r="C590" s="2" t="s">
        <v>8174</v>
      </c>
      <c r="D590" s="1" t="s">
        <v>5688</v>
      </c>
      <c r="E590" s="3">
        <f>IFERROR(MIN(SEN_Bidders),0)</f>
        <v>105000</v>
      </c>
      <c r="F590" s="3">
        <f>IFERROR(MAX(SEN_Bidders),0)</f>
        <v>1515000</v>
      </c>
      <c r="G590" s="3">
        <f>IFERROR(AVERAGE(SEN_Bidders),0)</f>
        <v>810000</v>
      </c>
      <c r="H590" s="40" t="str">
        <f>tbl_SEN[[#This Row],[Item '#]]&amp;"     "&amp;tbl_SEN[[#This Row],[Description]]&amp;"     ("&amp;tbl_SEN[[#This Row],[Unit]]&amp;")"</f>
        <v xml:space="preserve">     ANCHOR PILES, COMPLETE (CLUSTER DOCKS)     (LUMP)</v>
      </c>
      <c r="I590" s="40"/>
      <c r="J590" s="40"/>
      <c r="K590" s="40"/>
      <c r="L590" s="40"/>
      <c r="M590" s="40"/>
      <c r="N590" s="40"/>
      <c r="O590" s="40"/>
      <c r="P590" s="40"/>
      <c r="Q590" s="40">
        <v>1515000</v>
      </c>
      <c r="R590" s="40">
        <v>105000</v>
      </c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</row>
    <row r="591" spans="1:40" ht="18" customHeight="1" x14ac:dyDescent="0.3">
      <c r="A591" s="1">
        <v>2018</v>
      </c>
      <c r="C591" s="2" t="s">
        <v>8175</v>
      </c>
      <c r="D591" s="1" t="s">
        <v>5665</v>
      </c>
      <c r="E591" s="3">
        <f>IFERROR(MIN(SEN_Bidders),0)</f>
        <v>20000</v>
      </c>
      <c r="F591" s="3">
        <f>IFERROR(MAX(SEN_Bidders),0)</f>
        <v>25000</v>
      </c>
      <c r="G591" s="3">
        <f>IFERROR(AVERAGE(SEN_Bidders),0)</f>
        <v>22500</v>
      </c>
      <c r="H591" s="40" t="str">
        <f>tbl_SEN[[#This Row],[Item '#]]&amp;"     "&amp;tbl_SEN[[#This Row],[Description]]&amp;"     ("&amp;tbl_SEN[[#This Row],[Unit]]&amp;")"</f>
        <v xml:space="preserve">     48' GANGWAYS, COMPLETE (CLUSTER DOCKS)      (EACH)</v>
      </c>
      <c r="I591" s="40"/>
      <c r="J591" s="40"/>
      <c r="K591" s="40"/>
      <c r="L591" s="40"/>
      <c r="M591" s="40"/>
      <c r="N591" s="40"/>
      <c r="O591" s="40"/>
      <c r="P591" s="40"/>
      <c r="Q591" s="40">
        <v>25000</v>
      </c>
      <c r="R591" s="40">
        <v>20000</v>
      </c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</row>
    <row r="592" spans="1:40" ht="18" customHeight="1" x14ac:dyDescent="0.3">
      <c r="A592" s="1">
        <v>2018</v>
      </c>
      <c r="C592" s="2" t="s">
        <v>8176</v>
      </c>
      <c r="D592" s="1" t="s">
        <v>5665</v>
      </c>
      <c r="E592" s="3">
        <f>IFERROR(MIN(SEN_Bidders),0)</f>
        <v>29000</v>
      </c>
      <c r="F592" s="3">
        <f>IFERROR(MAX(SEN_Bidders),0)</f>
        <v>33000</v>
      </c>
      <c r="G592" s="3">
        <f>IFERROR(AVERAGE(SEN_Bidders),0)</f>
        <v>31000</v>
      </c>
      <c r="H592" s="40" t="str">
        <f>tbl_SEN[[#This Row],[Item '#]]&amp;"     "&amp;tbl_SEN[[#This Row],[Description]]&amp;"     ("&amp;tbl_SEN[[#This Row],[Unit]]&amp;")"</f>
        <v xml:space="preserve">     66' GANGWAYS, COMPLETE (CLUSTER DOCKS)      (EACH)</v>
      </c>
      <c r="I592" s="40"/>
      <c r="J592" s="40"/>
      <c r="K592" s="40"/>
      <c r="L592" s="40"/>
      <c r="M592" s="40"/>
      <c r="N592" s="40"/>
      <c r="O592" s="40"/>
      <c r="P592" s="40"/>
      <c r="Q592" s="40">
        <v>33000</v>
      </c>
      <c r="R592" s="40">
        <v>29000</v>
      </c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</row>
    <row r="593" spans="1:40" ht="18" customHeight="1" x14ac:dyDescent="0.3">
      <c r="A593" s="1">
        <v>2018</v>
      </c>
      <c r="C593" s="2" t="s">
        <v>8177</v>
      </c>
      <c r="D593" s="1" t="s">
        <v>5665</v>
      </c>
      <c r="E593" s="3">
        <f>IFERROR(MIN(SEN_Bidders),0)</f>
        <v>325</v>
      </c>
      <c r="F593" s="3">
        <f>IFERROR(MAX(SEN_Bidders),0)</f>
        <v>1300</v>
      </c>
      <c r="G593" s="3">
        <f>IFERROR(AVERAGE(SEN_Bidders),0)</f>
        <v>812.5</v>
      </c>
      <c r="H593" s="40" t="str">
        <f>tbl_SEN[[#This Row],[Item '#]]&amp;"     "&amp;tbl_SEN[[#This Row],[Description]]&amp;"     ("&amp;tbl_SEN[[#This Row],[Unit]]&amp;")"</f>
        <v xml:space="preserve">     SHORE CONNECTION, COMPLETE (CLUSTER DOCKS)     (EACH)</v>
      </c>
      <c r="I593" s="40"/>
      <c r="J593" s="40"/>
      <c r="K593" s="40"/>
      <c r="L593" s="40"/>
      <c r="M593" s="40"/>
      <c r="N593" s="40"/>
      <c r="O593" s="40"/>
      <c r="P593" s="40"/>
      <c r="Q593" s="40">
        <v>1300</v>
      </c>
      <c r="R593" s="40">
        <v>325</v>
      </c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</row>
    <row r="594" spans="1:40" ht="18" customHeight="1" x14ac:dyDescent="0.3">
      <c r="C594" s="2" t="s">
        <v>8005</v>
      </c>
      <c r="D594" s="1" t="s">
        <v>5688</v>
      </c>
      <c r="E594" s="3">
        <f>IFERROR(MIN(SEN_Bidders),0)</f>
        <v>26625</v>
      </c>
      <c r="F594" s="3">
        <f>IFERROR(MAX(SEN_Bidders),0)</f>
        <v>105000</v>
      </c>
      <c r="G594" s="3">
        <f>IFERROR(AVERAGE(SEN_Bidders),0)</f>
        <v>68981.947499999995</v>
      </c>
      <c r="H594" s="40" t="str">
        <f>tbl_SEN[[#This Row],[Item '#]]&amp;"     "&amp;tbl_SEN[[#This Row],[Description]]&amp;"     ("&amp;tbl_SEN[[#This Row],[Unit]]&amp;")"</f>
        <v xml:space="preserve">     TREE REMOVAL INCLUDING STUMPS, CLEARING AND GRUBBING      (LUMP)</v>
      </c>
      <c r="I594" s="40">
        <v>105000</v>
      </c>
      <c r="J594" s="40">
        <v>68250</v>
      </c>
      <c r="K594" s="40">
        <v>26625</v>
      </c>
      <c r="L594" s="40">
        <v>97000</v>
      </c>
      <c r="M594" s="40">
        <v>50000</v>
      </c>
      <c r="N594" s="40">
        <v>50000</v>
      </c>
      <c r="O594" s="40">
        <v>100000</v>
      </c>
      <c r="P594" s="40">
        <v>54980.58</v>
      </c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</row>
    <row r="595" spans="1:40" ht="18" customHeight="1" x14ac:dyDescent="0.3">
      <c r="C595" s="2" t="s">
        <v>8006</v>
      </c>
      <c r="D595" s="1" t="s">
        <v>21</v>
      </c>
      <c r="E595" s="3">
        <f>IFERROR(MIN(SEN_Bidders),0)</f>
        <v>1.6</v>
      </c>
      <c r="F595" s="3">
        <f>IFERROR(MAX(SEN_Bidders),0)</f>
        <v>10</v>
      </c>
      <c r="G595" s="3">
        <f>IFERROR(AVERAGE(SEN_Bidders),0)</f>
        <v>5.625</v>
      </c>
      <c r="H595" s="40" t="str">
        <f>tbl_SEN[[#This Row],[Item '#]]&amp;"     "&amp;tbl_SEN[[#This Row],[Description]]&amp;"     ("&amp;tbl_SEN[[#This Row],[Unit]]&amp;")"</f>
        <v xml:space="preserve">     PAVEMENT REMOVED, ASPHALT INCLUDING SAW CUTS     (SY)</v>
      </c>
      <c r="I595" s="40">
        <v>2.4500000000000002</v>
      </c>
      <c r="J595" s="40">
        <v>2.75</v>
      </c>
      <c r="K595" s="40">
        <v>8</v>
      </c>
      <c r="L595" s="40">
        <v>10</v>
      </c>
      <c r="M595" s="40">
        <v>1.6</v>
      </c>
      <c r="N595" s="40">
        <v>4</v>
      </c>
      <c r="O595" s="40">
        <v>10</v>
      </c>
      <c r="P595" s="40">
        <v>6.2</v>
      </c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</row>
    <row r="596" spans="1:40" ht="18" customHeight="1" x14ac:dyDescent="0.3">
      <c r="C596" s="2" t="s">
        <v>8007</v>
      </c>
      <c r="D596" s="1" t="s">
        <v>21</v>
      </c>
      <c r="E596" s="3">
        <f>IFERROR(MIN(SEN_Bidders),0)</f>
        <v>10</v>
      </c>
      <c r="F596" s="3">
        <f>IFERROR(MAX(SEN_Bidders),0)</f>
        <v>210.8</v>
      </c>
      <c r="G596" s="3">
        <f>IFERROR(AVERAGE(SEN_Bidders),0)</f>
        <v>39.287500000000001</v>
      </c>
      <c r="H596" s="40" t="str">
        <f>tbl_SEN[[#This Row],[Item '#]]&amp;"     "&amp;tbl_SEN[[#This Row],[Description]]&amp;"     ("&amp;tbl_SEN[[#This Row],[Unit]]&amp;")"</f>
        <v xml:space="preserve">     PAVEMENT REMOVED, CONCRETE     (SY)</v>
      </c>
      <c r="I596" s="40">
        <v>25</v>
      </c>
      <c r="J596" s="40">
        <v>14</v>
      </c>
      <c r="K596" s="40">
        <v>10</v>
      </c>
      <c r="L596" s="40">
        <v>10</v>
      </c>
      <c r="M596" s="40">
        <v>16.5</v>
      </c>
      <c r="N596" s="40">
        <v>18</v>
      </c>
      <c r="O596" s="40">
        <v>10</v>
      </c>
      <c r="P596" s="40">
        <v>210.8</v>
      </c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</row>
    <row r="597" spans="1:40" ht="18" customHeight="1" x14ac:dyDescent="0.3">
      <c r="C597" s="2" t="s">
        <v>5673</v>
      </c>
      <c r="D597" s="1" t="s">
        <v>5665</v>
      </c>
      <c r="E597" s="3">
        <f>IFERROR(MIN(SEN_Bidders),0)</f>
        <v>15</v>
      </c>
      <c r="F597" s="3">
        <f>IFERROR(MAX(SEN_Bidders),0)</f>
        <v>80</v>
      </c>
      <c r="G597" s="3">
        <f>IFERROR(AVERAGE(SEN_Bidders),0)</f>
        <v>35.081249999999997</v>
      </c>
      <c r="H597" s="40" t="str">
        <f>tbl_SEN[[#This Row],[Item '#]]&amp;"     "&amp;tbl_SEN[[#This Row],[Description]]&amp;"     ("&amp;tbl_SEN[[#This Row],[Unit]]&amp;")"</f>
        <v xml:space="preserve">     POST/  SIGN REMOVED     (EACH)</v>
      </c>
      <c r="I597" s="40">
        <v>15</v>
      </c>
      <c r="J597" s="40">
        <v>43</v>
      </c>
      <c r="K597" s="40">
        <v>80</v>
      </c>
      <c r="L597" s="40">
        <v>20</v>
      </c>
      <c r="M597" s="40">
        <v>24</v>
      </c>
      <c r="N597" s="40">
        <v>58</v>
      </c>
      <c r="O597" s="40">
        <v>15</v>
      </c>
      <c r="P597" s="40">
        <v>25.65</v>
      </c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</row>
    <row r="598" spans="1:40" ht="18" customHeight="1" x14ac:dyDescent="0.3">
      <c r="C598" s="2" t="s">
        <v>8897</v>
      </c>
      <c r="D598" s="1" t="s">
        <v>21</v>
      </c>
      <c r="E598" s="3">
        <f>IFERROR(MIN(SEN_Bidders),0)</f>
        <v>1</v>
      </c>
      <c r="F598" s="3">
        <f>IFERROR(MAX(SEN_Bidders),0)</f>
        <v>5</v>
      </c>
      <c r="G598" s="3">
        <f>IFERROR(AVERAGE(SEN_Bidders),0)</f>
        <v>2.65625</v>
      </c>
      <c r="H598" s="40" t="str">
        <f>tbl_SEN[[#This Row],[Item '#]]&amp;"     "&amp;tbl_SEN[[#This Row],[Description]]&amp;"     ("&amp;tbl_SEN[[#This Row],[Unit]]&amp;")"</f>
        <v xml:space="preserve">     REMOVAL MISC.: AGGREGATE PAVEMENT REMOVED     (SY)</v>
      </c>
      <c r="I598" s="40">
        <v>1</v>
      </c>
      <c r="J598" s="40">
        <v>3.75</v>
      </c>
      <c r="K598" s="40">
        <v>3</v>
      </c>
      <c r="L598" s="40">
        <v>1</v>
      </c>
      <c r="M598" s="40">
        <v>1.5</v>
      </c>
      <c r="N598" s="40">
        <v>5</v>
      </c>
      <c r="O598" s="40">
        <v>3</v>
      </c>
      <c r="P598" s="40">
        <v>3</v>
      </c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</row>
    <row r="599" spans="1:40" ht="18" customHeight="1" x14ac:dyDescent="0.3">
      <c r="C599" s="2" t="s">
        <v>8898</v>
      </c>
      <c r="D599" s="1" t="s">
        <v>5665</v>
      </c>
      <c r="E599" s="3">
        <f>IFERROR(MIN(SEN_Bidders),0)</f>
        <v>230</v>
      </c>
      <c r="F599" s="3">
        <f>IFERROR(MAX(SEN_Bidders),0)</f>
        <v>3973.48</v>
      </c>
      <c r="G599" s="3">
        <f>IFERROR(AVERAGE(SEN_Bidders),0)</f>
        <v>1144.1849999999999</v>
      </c>
      <c r="H599" s="40" t="str">
        <f>tbl_SEN[[#This Row],[Item '#]]&amp;"     "&amp;tbl_SEN[[#This Row],[Description]]&amp;"     ("&amp;tbl_SEN[[#This Row],[Unit]]&amp;")"</f>
        <v xml:space="preserve">     REMOVAL MISC.: WOODEN STAIR/DOCK      (EACH)</v>
      </c>
      <c r="I599" s="40">
        <v>400</v>
      </c>
      <c r="J599" s="40">
        <v>350</v>
      </c>
      <c r="K599" s="40">
        <v>1300</v>
      </c>
      <c r="L599" s="40">
        <v>300</v>
      </c>
      <c r="M599" s="40">
        <v>230</v>
      </c>
      <c r="N599" s="40">
        <v>1400</v>
      </c>
      <c r="O599" s="40">
        <v>1200</v>
      </c>
      <c r="P599" s="40">
        <v>3973.48</v>
      </c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</row>
    <row r="600" spans="1:40" ht="18" customHeight="1" x14ac:dyDescent="0.3">
      <c r="C600" s="2" t="s">
        <v>5664</v>
      </c>
      <c r="D600" s="1" t="s">
        <v>5665</v>
      </c>
      <c r="E600" s="3">
        <f>IFERROR(MIN(SEN_Bidders),0)</f>
        <v>1500</v>
      </c>
      <c r="F600" s="3">
        <f>IFERROR(MAX(SEN_Bidders),0)</f>
        <v>19207.64</v>
      </c>
      <c r="G600" s="3">
        <f>IFERROR(AVERAGE(SEN_Bidders),0)</f>
        <v>9038.4549999999999</v>
      </c>
      <c r="H600" s="40" t="str">
        <f>tbl_SEN[[#This Row],[Item '#]]&amp;"     "&amp;tbl_SEN[[#This Row],[Description]]&amp;"     ("&amp;tbl_SEN[[#This Row],[Unit]]&amp;")"</f>
        <v xml:space="preserve">     REMOVAL MISC.: EXISTING RESTROOM BUILDING REMOVED COMPLETE &amp; ABATED     (EACH)</v>
      </c>
      <c r="I600" s="40">
        <v>5000</v>
      </c>
      <c r="J600" s="40">
        <v>10000</v>
      </c>
      <c r="K600" s="40">
        <v>15000</v>
      </c>
      <c r="L600" s="40">
        <v>7900</v>
      </c>
      <c r="M600" s="40">
        <v>1500</v>
      </c>
      <c r="N600" s="40">
        <v>8200</v>
      </c>
      <c r="O600" s="40">
        <v>5500</v>
      </c>
      <c r="P600" s="40">
        <v>19207.64</v>
      </c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</row>
    <row r="601" spans="1:40" ht="18" customHeight="1" x14ac:dyDescent="0.3">
      <c r="C601" s="2" t="s">
        <v>5666</v>
      </c>
      <c r="D601" s="1" t="s">
        <v>12</v>
      </c>
      <c r="E601" s="3">
        <f>IFERROR(MIN(SEN_Bidders),0)</f>
        <v>2</v>
      </c>
      <c r="F601" s="3">
        <f>IFERROR(MAX(SEN_Bidders),0)</f>
        <v>19.28</v>
      </c>
      <c r="G601" s="3">
        <f>IFERROR(AVERAGE(SEN_Bidders),0)</f>
        <v>9.4412500000000001</v>
      </c>
      <c r="H601" s="40" t="str">
        <f>tbl_SEN[[#This Row],[Item '#]]&amp;"     "&amp;tbl_SEN[[#This Row],[Description]]&amp;"     ("&amp;tbl_SEN[[#This Row],[Unit]]&amp;")"</f>
        <v xml:space="preserve">     STORM AND SANITARY SEWER PIPE REMOVED (24" AND UNDER)     (LF)</v>
      </c>
      <c r="I601" s="40">
        <v>2</v>
      </c>
      <c r="J601" s="40">
        <v>11</v>
      </c>
      <c r="K601" s="40">
        <v>5</v>
      </c>
      <c r="L601" s="40">
        <v>10</v>
      </c>
      <c r="M601" s="40">
        <v>15.25</v>
      </c>
      <c r="N601" s="40">
        <v>9</v>
      </c>
      <c r="O601" s="40">
        <v>4</v>
      </c>
      <c r="P601" s="40">
        <v>19.28</v>
      </c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</row>
    <row r="602" spans="1:40" ht="18" customHeight="1" x14ac:dyDescent="0.3">
      <c r="C602" s="2" t="s">
        <v>8899</v>
      </c>
      <c r="D602" s="1" t="s">
        <v>5665</v>
      </c>
      <c r="E602" s="3">
        <f>IFERROR(MIN(SEN_Bidders),0)</f>
        <v>220</v>
      </c>
      <c r="F602" s="3">
        <f>IFERROR(MAX(SEN_Bidders),0)</f>
        <v>2147.2199999999998</v>
      </c>
      <c r="G602" s="3">
        <f>IFERROR(AVERAGE(SEN_Bidders),0)</f>
        <v>564.15249999999992</v>
      </c>
      <c r="H602" s="40" t="str">
        <f>tbl_SEN[[#This Row],[Item '#]]&amp;"     "&amp;tbl_SEN[[#This Row],[Description]]&amp;"     ("&amp;tbl_SEN[[#This Row],[Unit]]&amp;")"</f>
        <v xml:space="preserve">     DRAINAGE STRUCTURES REMOVED      (EACH)</v>
      </c>
      <c r="I602" s="40">
        <v>220</v>
      </c>
      <c r="J602" s="40">
        <v>350</v>
      </c>
      <c r="K602" s="40">
        <v>500</v>
      </c>
      <c r="L602" s="40">
        <v>500</v>
      </c>
      <c r="M602" s="40">
        <v>236</v>
      </c>
      <c r="N602" s="40">
        <v>310</v>
      </c>
      <c r="O602" s="40">
        <v>250</v>
      </c>
      <c r="P602" s="40">
        <v>2147.2199999999998</v>
      </c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</row>
    <row r="603" spans="1:40" ht="18" customHeight="1" x14ac:dyDescent="0.3">
      <c r="C603" s="2" t="s">
        <v>8010</v>
      </c>
      <c r="D603" s="1" t="s">
        <v>5665</v>
      </c>
      <c r="E603" s="3">
        <f>IFERROR(MIN(SEN_Bidders),0)</f>
        <v>285</v>
      </c>
      <c r="F603" s="3">
        <f>IFERROR(MAX(SEN_Bidders),0)</f>
        <v>3673.09</v>
      </c>
      <c r="G603" s="3">
        <f>IFERROR(AVERAGE(SEN_Bidders),0)</f>
        <v>854.76125000000002</v>
      </c>
      <c r="H603" s="40" t="str">
        <f>tbl_SEN[[#This Row],[Item '#]]&amp;"     "&amp;tbl_SEN[[#This Row],[Description]]&amp;"     ("&amp;tbl_SEN[[#This Row],[Unit]]&amp;")"</f>
        <v xml:space="preserve">     CAPPED  UTILITY LINE     (EACH)</v>
      </c>
      <c r="I603" s="40">
        <v>460</v>
      </c>
      <c r="J603" s="40">
        <v>340</v>
      </c>
      <c r="K603" s="40">
        <v>800</v>
      </c>
      <c r="L603" s="40">
        <v>500</v>
      </c>
      <c r="M603" s="40">
        <v>285</v>
      </c>
      <c r="N603" s="40">
        <v>480</v>
      </c>
      <c r="O603" s="40">
        <v>300</v>
      </c>
      <c r="P603" s="40">
        <v>3673.09</v>
      </c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</row>
    <row r="604" spans="1:40" ht="18" customHeight="1" x14ac:dyDescent="0.3">
      <c r="C604" s="2" t="s">
        <v>8900</v>
      </c>
      <c r="D604" s="1" t="s">
        <v>12</v>
      </c>
      <c r="E604" s="3">
        <f>IFERROR(MIN(SEN_Bidders),0)</f>
        <v>1</v>
      </c>
      <c r="F604" s="3">
        <f>IFERROR(MAX(SEN_Bidders),0)</f>
        <v>10</v>
      </c>
      <c r="G604" s="3">
        <f>IFERROR(AVERAGE(SEN_Bidders),0)</f>
        <v>4.9024999999999999</v>
      </c>
      <c r="H604" s="40" t="str">
        <f>tbl_SEN[[#This Row],[Item '#]]&amp;"     "&amp;tbl_SEN[[#This Row],[Description]]&amp;"     ("&amp;tbl_SEN[[#This Row],[Unit]]&amp;")"</f>
        <v xml:space="preserve">     SERVICE WATERLINE REMOVED (INCL.VALVES, YARD HYD's, &amp; FENCING)      (LF)</v>
      </c>
      <c r="I604" s="40">
        <v>1</v>
      </c>
      <c r="J604" s="40">
        <v>6.5</v>
      </c>
      <c r="K604" s="40">
        <v>5</v>
      </c>
      <c r="L604" s="40">
        <v>5</v>
      </c>
      <c r="M604" s="40">
        <v>10</v>
      </c>
      <c r="N604" s="40">
        <v>4</v>
      </c>
      <c r="O604" s="40">
        <v>1.5</v>
      </c>
      <c r="P604" s="40">
        <v>6.22</v>
      </c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</row>
    <row r="605" spans="1:40" ht="18" customHeight="1" x14ac:dyDescent="0.3">
      <c r="C605" s="2" t="s">
        <v>8021</v>
      </c>
      <c r="D605" s="1" t="s">
        <v>5665</v>
      </c>
      <c r="E605" s="3">
        <f>IFERROR(MIN(SEN_Bidders),0)</f>
        <v>560</v>
      </c>
      <c r="F605" s="3">
        <f>IFERROR(MAX(SEN_Bidders),0)</f>
        <v>15000</v>
      </c>
      <c r="G605" s="3">
        <f>IFERROR(AVERAGE(SEN_Bidders),0)</f>
        <v>2882.9512500000001</v>
      </c>
      <c r="H605" s="40" t="str">
        <f>tbl_SEN[[#This Row],[Item '#]]&amp;"     "&amp;tbl_SEN[[#This Row],[Description]]&amp;"     ("&amp;tbl_SEN[[#This Row],[Unit]]&amp;")"</f>
        <v xml:space="preserve">     REMOVAL MISC.: TRASH ENCLOSURE AND APPURTANANCES     (EACH)</v>
      </c>
      <c r="I605" s="40">
        <v>810</v>
      </c>
      <c r="J605" s="40">
        <v>1200</v>
      </c>
      <c r="K605" s="40">
        <v>1500</v>
      </c>
      <c r="L605" s="40">
        <v>1000</v>
      </c>
      <c r="M605" s="40">
        <v>15000</v>
      </c>
      <c r="N605" s="40">
        <v>1100</v>
      </c>
      <c r="O605" s="40">
        <v>560</v>
      </c>
      <c r="P605" s="40">
        <v>1893.61</v>
      </c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</row>
    <row r="606" spans="1:40" ht="18" customHeight="1" x14ac:dyDescent="0.3">
      <c r="C606" s="2" t="s">
        <v>8901</v>
      </c>
      <c r="D606" s="1" t="s">
        <v>21</v>
      </c>
      <c r="E606" s="3">
        <f>IFERROR(MIN(SEN_Bidders),0)</f>
        <v>1.75</v>
      </c>
      <c r="F606" s="3">
        <f>IFERROR(MAX(SEN_Bidders),0)</f>
        <v>9.5500000000000007</v>
      </c>
      <c r="G606" s="3">
        <f>IFERROR(AVERAGE(SEN_Bidders),0)</f>
        <v>4.3000000000000007</v>
      </c>
      <c r="H606" s="40" t="str">
        <f>tbl_SEN[[#This Row],[Item '#]]&amp;"     "&amp;tbl_SEN[[#This Row],[Description]]&amp;"     ("&amp;tbl_SEN[[#This Row],[Unit]]&amp;")"</f>
        <v xml:space="preserve">     REMOVAL MISC.: STAGING AGGREGATE PAVEMENT REMOVED     (SY)</v>
      </c>
      <c r="I606" s="40">
        <v>2.35</v>
      </c>
      <c r="J606" s="40">
        <v>3.75</v>
      </c>
      <c r="K606" s="40">
        <v>3</v>
      </c>
      <c r="L606" s="40">
        <v>5</v>
      </c>
      <c r="M606" s="40">
        <v>1.75</v>
      </c>
      <c r="N606" s="40">
        <v>5</v>
      </c>
      <c r="O606" s="40">
        <v>4</v>
      </c>
      <c r="P606" s="40">
        <v>9.5500000000000007</v>
      </c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</row>
    <row r="607" spans="1:40" ht="18" customHeight="1" x14ac:dyDescent="0.3">
      <c r="C607" s="2" t="s">
        <v>8902</v>
      </c>
      <c r="D607" s="1" t="s">
        <v>21</v>
      </c>
      <c r="E607" s="3">
        <f>IFERROR(MIN(SEN_Bidders),0)</f>
        <v>3</v>
      </c>
      <c r="F607" s="3">
        <f>IFERROR(MAX(SEN_Bidders),0)</f>
        <v>12.86</v>
      </c>
      <c r="G607" s="3">
        <f>IFERROR(AVERAGE(SEN_Bidders),0)</f>
        <v>5.2637499999999999</v>
      </c>
      <c r="H607" s="40" t="str">
        <f>tbl_SEN[[#This Row],[Item '#]]&amp;"     "&amp;tbl_SEN[[#This Row],[Description]]&amp;"     ("&amp;tbl_SEN[[#This Row],[Unit]]&amp;")"</f>
        <v xml:space="preserve">     REMOVAL MISC.: PHASE 1 TEMPORARY AGGREGATE DRIVE     (SY)</v>
      </c>
      <c r="I607" s="40">
        <v>6</v>
      </c>
      <c r="J607" s="40">
        <v>3.75</v>
      </c>
      <c r="K607" s="40">
        <v>3</v>
      </c>
      <c r="L607" s="40">
        <v>5</v>
      </c>
      <c r="M607" s="40">
        <v>3.5</v>
      </c>
      <c r="N607" s="40">
        <v>5</v>
      </c>
      <c r="O607" s="40">
        <v>3</v>
      </c>
      <c r="P607" s="40">
        <v>12.86</v>
      </c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</row>
    <row r="608" spans="1:40" ht="18" customHeight="1" x14ac:dyDescent="0.3">
      <c r="C608" s="2" t="s">
        <v>8903</v>
      </c>
      <c r="D608" s="1" t="s">
        <v>5665</v>
      </c>
      <c r="E608" s="3">
        <f>IFERROR(MIN(SEN_Bidders),0)</f>
        <v>50</v>
      </c>
      <c r="F608" s="3">
        <f>IFERROR(MAX(SEN_Bidders),0)</f>
        <v>293.72000000000003</v>
      </c>
      <c r="G608" s="3">
        <f>IFERROR(AVERAGE(SEN_Bidders),0)</f>
        <v>150.09</v>
      </c>
      <c r="H608" s="40" t="str">
        <f>tbl_SEN[[#This Row],[Item '#]]&amp;"     "&amp;tbl_SEN[[#This Row],[Description]]&amp;"     ("&amp;tbl_SEN[[#This Row],[Unit]]&amp;")"</f>
        <v xml:space="preserve">     REMOVAL MISC.: FISH CLEANING TABLE     (EACH)</v>
      </c>
      <c r="I608" s="40">
        <v>100</v>
      </c>
      <c r="J608" s="40">
        <v>150</v>
      </c>
      <c r="K608" s="40">
        <v>200</v>
      </c>
      <c r="L608" s="40">
        <v>100</v>
      </c>
      <c r="M608" s="40">
        <v>235</v>
      </c>
      <c r="N608" s="40">
        <v>72</v>
      </c>
      <c r="O608" s="40">
        <v>50</v>
      </c>
      <c r="P608" s="40">
        <v>293.72000000000003</v>
      </c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</row>
    <row r="609" spans="3:40" ht="18" customHeight="1" x14ac:dyDescent="0.3">
      <c r="C609" s="2" t="s">
        <v>8904</v>
      </c>
      <c r="D609" s="1" t="s">
        <v>5665</v>
      </c>
      <c r="E609" s="3">
        <f>IFERROR(MIN(SEN_Bidders),0)</f>
        <v>100</v>
      </c>
      <c r="F609" s="3">
        <f>IFERROR(MAX(SEN_Bidders),0)</f>
        <v>660</v>
      </c>
      <c r="G609" s="3">
        <f>IFERROR(AVERAGE(SEN_Bidders),0)</f>
        <v>297.08499999999998</v>
      </c>
      <c r="H609" s="40" t="str">
        <f>tbl_SEN[[#This Row],[Item '#]]&amp;"     "&amp;tbl_SEN[[#This Row],[Description]]&amp;"     ("&amp;tbl_SEN[[#This Row],[Unit]]&amp;")"</f>
        <v xml:space="preserve">     REMOVAL MISC.: MWCD MONUMENT SIGN     (EACH)</v>
      </c>
      <c r="I609" s="40">
        <v>660</v>
      </c>
      <c r="J609" s="40">
        <v>200</v>
      </c>
      <c r="K609" s="40">
        <v>500</v>
      </c>
      <c r="L609" s="40">
        <v>100</v>
      </c>
      <c r="M609" s="40">
        <v>315</v>
      </c>
      <c r="N609" s="40">
        <v>300</v>
      </c>
      <c r="O609" s="40">
        <v>100</v>
      </c>
      <c r="P609" s="40">
        <v>201.68</v>
      </c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</row>
    <row r="610" spans="3:40" ht="18" customHeight="1" x14ac:dyDescent="0.3">
      <c r="C610" s="2" t="s">
        <v>8905</v>
      </c>
      <c r="D610" s="1" t="s">
        <v>5665</v>
      </c>
      <c r="E610" s="3">
        <f>IFERROR(MIN(SEN_Bidders),0)</f>
        <v>41</v>
      </c>
      <c r="F610" s="3">
        <f>IFERROR(MAX(SEN_Bidders),0)</f>
        <v>200</v>
      </c>
      <c r="G610" s="3">
        <f>IFERROR(AVERAGE(SEN_Bidders),0)</f>
        <v>94.472499999999997</v>
      </c>
      <c r="H610" s="40" t="str">
        <f>tbl_SEN[[#This Row],[Item '#]]&amp;"     "&amp;tbl_SEN[[#This Row],[Description]]&amp;"     ("&amp;tbl_SEN[[#This Row],[Unit]]&amp;")"</f>
        <v xml:space="preserve">     REMOVAL MISC.: PICNIC TABLE     (EACH)</v>
      </c>
      <c r="I610" s="40">
        <v>41</v>
      </c>
      <c r="J610" s="40">
        <v>100</v>
      </c>
      <c r="K610" s="40">
        <v>200</v>
      </c>
      <c r="L610" s="40">
        <v>50</v>
      </c>
      <c r="M610" s="40">
        <v>75</v>
      </c>
      <c r="N610" s="40">
        <v>90</v>
      </c>
      <c r="O610" s="40">
        <v>45</v>
      </c>
      <c r="P610" s="40">
        <v>154.78</v>
      </c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</row>
    <row r="611" spans="3:40" ht="18" customHeight="1" x14ac:dyDescent="0.3">
      <c r="C611" s="2" t="s">
        <v>8906</v>
      </c>
      <c r="D611" s="1" t="s">
        <v>5665</v>
      </c>
      <c r="E611" s="3">
        <f>IFERROR(MIN(SEN_Bidders),0)</f>
        <v>22</v>
      </c>
      <c r="F611" s="3">
        <f>IFERROR(MAX(SEN_Bidders),0)</f>
        <v>100</v>
      </c>
      <c r="G611" s="3">
        <f>IFERROR(AVERAGE(SEN_Bidders),0)</f>
        <v>55.977499999999999</v>
      </c>
      <c r="H611" s="40" t="str">
        <f>tbl_SEN[[#This Row],[Item '#]]&amp;"     "&amp;tbl_SEN[[#This Row],[Description]]&amp;"     ("&amp;tbl_SEN[[#This Row],[Unit]]&amp;")"</f>
        <v xml:space="preserve">     REMOVAL MISC.: FIRE PIT     (EACH)</v>
      </c>
      <c r="I611" s="40">
        <v>41</v>
      </c>
      <c r="J611" s="40">
        <v>65</v>
      </c>
      <c r="K611" s="40">
        <v>100</v>
      </c>
      <c r="L611" s="40">
        <v>50</v>
      </c>
      <c r="M611" s="40">
        <v>75</v>
      </c>
      <c r="N611" s="40">
        <v>22</v>
      </c>
      <c r="O611" s="40">
        <v>45</v>
      </c>
      <c r="P611" s="40">
        <v>49.82</v>
      </c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</row>
    <row r="612" spans="3:40" ht="18" customHeight="1" x14ac:dyDescent="0.3">
      <c r="C612" s="2" t="s">
        <v>8907</v>
      </c>
      <c r="D612" s="1" t="s">
        <v>5665</v>
      </c>
      <c r="E612" s="3">
        <f>IFERROR(MIN(SEN_Bidders),0)</f>
        <v>200</v>
      </c>
      <c r="F612" s="3">
        <f>IFERROR(MAX(SEN_Bidders),0)</f>
        <v>1900</v>
      </c>
      <c r="G612" s="3">
        <f>IFERROR(AVERAGE(SEN_Bidders),0)</f>
        <v>633.61625000000004</v>
      </c>
      <c r="H612" s="40" t="str">
        <f>tbl_SEN[[#This Row],[Item '#]]&amp;"     "&amp;tbl_SEN[[#This Row],[Description]]&amp;"     ("&amp;tbl_SEN[[#This Row],[Unit]]&amp;")"</f>
        <v xml:space="preserve">     REMOVAL MISC.: PROPANE STORAGE     (EACH)</v>
      </c>
      <c r="I612" s="40">
        <v>370</v>
      </c>
      <c r="J612" s="40">
        <v>800</v>
      </c>
      <c r="K612" s="40">
        <v>1900</v>
      </c>
      <c r="L612" s="40">
        <v>250</v>
      </c>
      <c r="M612" s="40">
        <v>300</v>
      </c>
      <c r="N612" s="40">
        <v>280</v>
      </c>
      <c r="O612" s="40">
        <v>200</v>
      </c>
      <c r="P612" s="40">
        <v>968.93</v>
      </c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</row>
    <row r="613" spans="3:40" ht="18" customHeight="1" x14ac:dyDescent="0.3">
      <c r="C613" s="2" t="s">
        <v>8908</v>
      </c>
      <c r="D613" s="1" t="s">
        <v>5665</v>
      </c>
      <c r="E613" s="3">
        <f>IFERROR(MIN(SEN_Bidders),0)</f>
        <v>460</v>
      </c>
      <c r="F613" s="3">
        <f>IFERROR(MAX(SEN_Bidders),0)</f>
        <v>1597.66</v>
      </c>
      <c r="G613" s="3">
        <f>IFERROR(AVERAGE(SEN_Bidders),0)</f>
        <v>723.45749999999998</v>
      </c>
      <c r="H613" s="40" t="str">
        <f>tbl_SEN[[#This Row],[Item '#]]&amp;"     "&amp;tbl_SEN[[#This Row],[Description]]&amp;"     ("&amp;tbl_SEN[[#This Row],[Unit]]&amp;")"</f>
        <v xml:space="preserve">     LIGHT POLES REMOVED INCLUDING SERVICE     (EACH)</v>
      </c>
      <c r="I613" s="40">
        <v>580</v>
      </c>
      <c r="J613" s="40">
        <v>1000</v>
      </c>
      <c r="K613" s="40">
        <v>475</v>
      </c>
      <c r="L613" s="40">
        <v>500</v>
      </c>
      <c r="M613" s="40">
        <v>460</v>
      </c>
      <c r="N613" s="40">
        <v>525</v>
      </c>
      <c r="O613" s="40">
        <v>650</v>
      </c>
      <c r="P613" s="40">
        <v>1597.66</v>
      </c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</row>
    <row r="614" spans="3:40" ht="18" customHeight="1" x14ac:dyDescent="0.3">
      <c r="C614" s="2" t="s">
        <v>8909</v>
      </c>
      <c r="D614" s="1" t="s">
        <v>5665</v>
      </c>
      <c r="E614" s="3">
        <f>IFERROR(MIN(SEN_Bidders),0)</f>
        <v>166</v>
      </c>
      <c r="F614" s="3">
        <f>IFERROR(MAX(SEN_Bidders),0)</f>
        <v>921.46</v>
      </c>
      <c r="G614" s="3">
        <f>IFERROR(AVERAGE(SEN_Bidders),0)</f>
        <v>282.1825</v>
      </c>
      <c r="H614" s="40" t="str">
        <f>tbl_SEN[[#This Row],[Item '#]]&amp;"     "&amp;tbl_SEN[[#This Row],[Description]]&amp;"     ("&amp;tbl_SEN[[#This Row],[Unit]]&amp;")"</f>
        <v xml:space="preserve">     ELECTRIC SERVICE AC PANELS REMOVED     (EACH)</v>
      </c>
      <c r="I614" s="40">
        <v>166</v>
      </c>
      <c r="J614" s="40">
        <v>180</v>
      </c>
      <c r="K614" s="40">
        <v>190</v>
      </c>
      <c r="L614" s="40">
        <v>200</v>
      </c>
      <c r="M614" s="40">
        <v>185</v>
      </c>
      <c r="N614" s="40">
        <v>215</v>
      </c>
      <c r="O614" s="40">
        <v>200</v>
      </c>
      <c r="P614" s="40">
        <v>921.46</v>
      </c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</row>
    <row r="615" spans="3:40" ht="18" customHeight="1" x14ac:dyDescent="0.3">
      <c r="C615" s="2" t="s">
        <v>8910</v>
      </c>
      <c r="D615" s="1" t="s">
        <v>5665</v>
      </c>
      <c r="E615" s="3">
        <f>IFERROR(MIN(SEN_Bidders),0)</f>
        <v>50</v>
      </c>
      <c r="F615" s="3">
        <f>IFERROR(MAX(SEN_Bidders),0)</f>
        <v>379.21</v>
      </c>
      <c r="G615" s="3">
        <f>IFERROR(AVERAGE(SEN_Bidders),0)</f>
        <v>196.15125</v>
      </c>
      <c r="H615" s="40" t="str">
        <f>tbl_SEN[[#This Row],[Item '#]]&amp;"     "&amp;tbl_SEN[[#This Row],[Description]]&amp;"     ("&amp;tbl_SEN[[#This Row],[Unit]]&amp;")"</f>
        <v xml:space="preserve">     ELECTRIC SERVICE - TRAILER HOOK-UP &amp; WIRE REMOVED     (EACH)</v>
      </c>
      <c r="I615" s="40">
        <v>110</v>
      </c>
      <c r="J615" s="40">
        <v>180</v>
      </c>
      <c r="K615" s="40">
        <v>200</v>
      </c>
      <c r="L615" s="40">
        <v>50</v>
      </c>
      <c r="M615" s="40">
        <v>185</v>
      </c>
      <c r="N615" s="40">
        <v>215</v>
      </c>
      <c r="O615" s="40">
        <v>250</v>
      </c>
      <c r="P615" s="40">
        <v>379.21</v>
      </c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</row>
    <row r="616" spans="3:40" ht="18" customHeight="1" x14ac:dyDescent="0.3">
      <c r="C616" s="2" t="s">
        <v>8911</v>
      </c>
      <c r="D616" s="1" t="s">
        <v>5665</v>
      </c>
      <c r="E616" s="3">
        <f>IFERROR(MIN(SEN_Bidders),0)</f>
        <v>1500</v>
      </c>
      <c r="F616" s="3">
        <f>IFERROR(MAX(SEN_Bidders),0)</f>
        <v>10000</v>
      </c>
      <c r="G616" s="3">
        <f>IFERROR(AVERAGE(SEN_Bidders),0)</f>
        <v>4519.3900000000003</v>
      </c>
      <c r="H616" s="40" t="str">
        <f>tbl_SEN[[#This Row],[Item '#]]&amp;"     "&amp;tbl_SEN[[#This Row],[Description]]&amp;"     ("&amp;tbl_SEN[[#This Row],[Unit]]&amp;")"</f>
        <v xml:space="preserve">     GUARD SHACK REMOVAL      (EACH)</v>
      </c>
      <c r="I616" s="40">
        <v>3000</v>
      </c>
      <c r="J616" s="40">
        <v>6500</v>
      </c>
      <c r="K616" s="40">
        <v>1500</v>
      </c>
      <c r="L616" s="40">
        <v>10000</v>
      </c>
      <c r="M616" s="40">
        <v>8000</v>
      </c>
      <c r="N616" s="40">
        <v>2700</v>
      </c>
      <c r="O616" s="40">
        <v>2600</v>
      </c>
      <c r="P616" s="40">
        <v>1855.12</v>
      </c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</row>
    <row r="617" spans="3:40" ht="18" customHeight="1" x14ac:dyDescent="0.3">
      <c r="C617" s="2" t="s">
        <v>8912</v>
      </c>
      <c r="D617" s="1" t="s">
        <v>5665</v>
      </c>
      <c r="E617" s="3">
        <f>IFERROR(MIN(SEN_Bidders),0)</f>
        <v>510</v>
      </c>
      <c r="F617" s="3">
        <f>IFERROR(MAX(SEN_Bidders),0)</f>
        <v>3071.54</v>
      </c>
      <c r="G617" s="3">
        <f>IFERROR(AVERAGE(SEN_Bidders),0)</f>
        <v>913.9425</v>
      </c>
      <c r="H617" s="40" t="str">
        <f>tbl_SEN[[#This Row],[Item '#]]&amp;"     "&amp;tbl_SEN[[#This Row],[Description]]&amp;"     ("&amp;tbl_SEN[[#This Row],[Unit]]&amp;")"</f>
        <v xml:space="preserve">     CABLE PULL BOX RELOCATED      (EACH)</v>
      </c>
      <c r="I617" s="40">
        <v>510</v>
      </c>
      <c r="J617" s="40">
        <v>570</v>
      </c>
      <c r="K617" s="40">
        <v>600</v>
      </c>
      <c r="L617" s="40">
        <v>560</v>
      </c>
      <c r="M617" s="40">
        <v>600</v>
      </c>
      <c r="N617" s="40">
        <v>800</v>
      </c>
      <c r="O617" s="40">
        <v>600</v>
      </c>
      <c r="P617" s="40">
        <v>3071.54</v>
      </c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</row>
    <row r="618" spans="3:40" ht="18" customHeight="1" x14ac:dyDescent="0.3">
      <c r="C618" s="2" t="s">
        <v>8913</v>
      </c>
      <c r="D618" s="1" t="s">
        <v>5665</v>
      </c>
      <c r="E618" s="3">
        <f>IFERROR(MIN(SEN_Bidders),0)</f>
        <v>500</v>
      </c>
      <c r="F618" s="3">
        <f>IFERROR(MAX(SEN_Bidders),0)</f>
        <v>4000</v>
      </c>
      <c r="G618" s="3">
        <f>IFERROR(AVERAGE(SEN_Bidders),0)</f>
        <v>1642.1025</v>
      </c>
      <c r="H618" s="40" t="str">
        <f>tbl_SEN[[#This Row],[Item '#]]&amp;"     "&amp;tbl_SEN[[#This Row],[Description]]&amp;"     ("&amp;tbl_SEN[[#This Row],[Unit]]&amp;")"</f>
        <v xml:space="preserve">     MWCD WOOD ENTRANCE SIGN RELOCATED     (EACH)</v>
      </c>
      <c r="I618" s="40">
        <v>880</v>
      </c>
      <c r="J618" s="40">
        <v>4000</v>
      </c>
      <c r="K618" s="40">
        <v>1900</v>
      </c>
      <c r="L618" s="40">
        <v>500</v>
      </c>
      <c r="M618" s="40">
        <v>1425</v>
      </c>
      <c r="N618" s="40">
        <v>1200</v>
      </c>
      <c r="O618" s="40">
        <v>2000</v>
      </c>
      <c r="P618" s="40">
        <v>1231.82</v>
      </c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</row>
    <row r="619" spans="3:40" ht="18" customHeight="1" x14ac:dyDescent="0.3">
      <c r="C619" s="2" t="s">
        <v>5678</v>
      </c>
      <c r="D619" s="1" t="s">
        <v>12</v>
      </c>
      <c r="E619" s="3">
        <f>IFERROR(MIN(SEN_Bidders),0)</f>
        <v>1</v>
      </c>
      <c r="F619" s="3">
        <f>IFERROR(MAX(SEN_Bidders),0)</f>
        <v>4.25</v>
      </c>
      <c r="G619" s="3">
        <f>IFERROR(AVERAGE(SEN_Bidders),0)</f>
        <v>2.8400000000000003</v>
      </c>
      <c r="H619" s="40" t="str">
        <f>tbl_SEN[[#This Row],[Item '#]]&amp;"     "&amp;tbl_SEN[[#This Row],[Description]]&amp;"     ("&amp;tbl_SEN[[#This Row],[Unit]]&amp;")"</f>
        <v xml:space="preserve">     SILT FENCE     (LF)</v>
      </c>
      <c r="I619" s="40">
        <v>2</v>
      </c>
      <c r="J619" s="40">
        <v>2.85</v>
      </c>
      <c r="K619" s="40">
        <v>3</v>
      </c>
      <c r="L619" s="40">
        <v>1</v>
      </c>
      <c r="M619" s="40">
        <v>4.25</v>
      </c>
      <c r="N619" s="40">
        <v>4</v>
      </c>
      <c r="O619" s="40">
        <v>1.5</v>
      </c>
      <c r="P619" s="40">
        <v>4.12</v>
      </c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</row>
    <row r="620" spans="3:40" ht="18" customHeight="1" x14ac:dyDescent="0.3">
      <c r="C620" s="2" t="s">
        <v>5679</v>
      </c>
      <c r="D620" s="1" t="s">
        <v>5665</v>
      </c>
      <c r="E620" s="3">
        <f>IFERROR(MIN(SEN_Bidders),0)</f>
        <v>50</v>
      </c>
      <c r="F620" s="3">
        <f>IFERROR(MAX(SEN_Bidders),0)</f>
        <v>202.72</v>
      </c>
      <c r="G620" s="3">
        <f>IFERROR(AVERAGE(SEN_Bidders),0)</f>
        <v>127.215</v>
      </c>
      <c r="H620" s="40" t="str">
        <f>tbl_SEN[[#This Row],[Item '#]]&amp;"     "&amp;tbl_SEN[[#This Row],[Description]]&amp;"     ("&amp;tbl_SEN[[#This Row],[Unit]]&amp;")"</f>
        <v xml:space="preserve">     INLET PROTECTION     (EACH)</v>
      </c>
      <c r="I620" s="40">
        <v>115</v>
      </c>
      <c r="J620" s="40">
        <v>80</v>
      </c>
      <c r="K620" s="40">
        <v>160</v>
      </c>
      <c r="L620" s="40">
        <v>50</v>
      </c>
      <c r="M620" s="40">
        <v>100</v>
      </c>
      <c r="N620" s="40">
        <v>165</v>
      </c>
      <c r="O620" s="40">
        <v>145</v>
      </c>
      <c r="P620" s="40">
        <v>202.72</v>
      </c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</row>
    <row r="621" spans="3:40" ht="18" customHeight="1" x14ac:dyDescent="0.3">
      <c r="C621" s="2" t="s">
        <v>5680</v>
      </c>
      <c r="D621" s="1" t="s">
        <v>5665</v>
      </c>
      <c r="E621" s="3">
        <f>IFERROR(MIN(SEN_Bidders),0)</f>
        <v>60</v>
      </c>
      <c r="F621" s="3">
        <f>IFERROR(MAX(SEN_Bidders),0)</f>
        <v>1000</v>
      </c>
      <c r="G621" s="3">
        <f>IFERROR(AVERAGE(SEN_Bidders),0)</f>
        <v>450.88249999999999</v>
      </c>
      <c r="H621" s="40" t="str">
        <f>tbl_SEN[[#This Row],[Item '#]]&amp;"     "&amp;tbl_SEN[[#This Row],[Description]]&amp;"     ("&amp;tbl_SEN[[#This Row],[Unit]]&amp;")"</f>
        <v xml:space="preserve">     ROCK CHECK DAM     (EACH)</v>
      </c>
      <c r="I621" s="40">
        <v>575</v>
      </c>
      <c r="J621" s="40">
        <v>555</v>
      </c>
      <c r="K621" s="40">
        <v>300</v>
      </c>
      <c r="L621" s="40">
        <v>1000</v>
      </c>
      <c r="M621" s="40">
        <v>60</v>
      </c>
      <c r="N621" s="40">
        <v>440</v>
      </c>
      <c r="O621" s="40">
        <v>370</v>
      </c>
      <c r="P621" s="40">
        <v>307.06</v>
      </c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</row>
    <row r="622" spans="3:40" ht="18" customHeight="1" x14ac:dyDescent="0.3">
      <c r="C622" s="2" t="s">
        <v>8026</v>
      </c>
      <c r="D622" s="1" t="s">
        <v>5665</v>
      </c>
      <c r="E622" s="3">
        <f>IFERROR(MIN(SEN_Bidders),0)</f>
        <v>500</v>
      </c>
      <c r="F622" s="3">
        <f>IFERROR(MAX(SEN_Bidders),0)</f>
        <v>3000</v>
      </c>
      <c r="G622" s="3">
        <f>IFERROR(AVERAGE(SEN_Bidders),0)</f>
        <v>1662.94</v>
      </c>
      <c r="H622" s="40" t="str">
        <f>tbl_SEN[[#This Row],[Item '#]]&amp;"     "&amp;tbl_SEN[[#This Row],[Description]]&amp;"     ("&amp;tbl_SEN[[#This Row],[Unit]]&amp;")"</f>
        <v xml:space="preserve">     CONCRETE WASHOUT AREA     (EACH)</v>
      </c>
      <c r="I622" s="40">
        <v>2000</v>
      </c>
      <c r="J622" s="40">
        <v>1400</v>
      </c>
      <c r="K622" s="40">
        <v>800</v>
      </c>
      <c r="L622" s="40">
        <v>3000</v>
      </c>
      <c r="M622" s="40">
        <v>2500</v>
      </c>
      <c r="N622" s="40">
        <v>500</v>
      </c>
      <c r="O622" s="40">
        <v>1000</v>
      </c>
      <c r="P622" s="40">
        <v>2103.52</v>
      </c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</row>
    <row r="623" spans="3:40" ht="18" customHeight="1" x14ac:dyDescent="0.3">
      <c r="C623" s="2" t="s">
        <v>5683</v>
      </c>
      <c r="D623" s="1" t="s">
        <v>5665</v>
      </c>
      <c r="E623" s="3">
        <f>IFERROR(MIN(SEN_Bidders),0)</f>
        <v>1451.7</v>
      </c>
      <c r="F623" s="3">
        <f>IFERROR(MAX(SEN_Bidders),0)</f>
        <v>5000</v>
      </c>
      <c r="G623" s="3">
        <f>IFERROR(AVERAGE(SEN_Bidders),0)</f>
        <v>2862.7125000000001</v>
      </c>
      <c r="H623" s="40" t="str">
        <f>tbl_SEN[[#This Row],[Item '#]]&amp;"     "&amp;tbl_SEN[[#This Row],[Description]]&amp;"     ("&amp;tbl_SEN[[#This Row],[Unit]]&amp;")"</f>
        <v xml:space="preserve">     TEMPORARY CONSTRUCTION DRIVE     (EACH)</v>
      </c>
      <c r="I623" s="40">
        <v>1950</v>
      </c>
      <c r="J623" s="40">
        <v>4000</v>
      </c>
      <c r="K623" s="40">
        <v>3200</v>
      </c>
      <c r="L623" s="40">
        <v>3000</v>
      </c>
      <c r="M623" s="40">
        <v>5000</v>
      </c>
      <c r="N623" s="40">
        <v>2000</v>
      </c>
      <c r="O623" s="40">
        <v>2300</v>
      </c>
      <c r="P623" s="40">
        <v>1451.7</v>
      </c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</row>
    <row r="624" spans="3:40" ht="18" customHeight="1" x14ac:dyDescent="0.3">
      <c r="C624" s="2" t="s">
        <v>5686</v>
      </c>
      <c r="D624" s="1" t="s">
        <v>5665</v>
      </c>
      <c r="E624" s="3">
        <f>IFERROR(MIN(SEN_Bidders),0)</f>
        <v>270</v>
      </c>
      <c r="F624" s="3">
        <f>IFERROR(MAX(SEN_Bidders),0)</f>
        <v>30034.03</v>
      </c>
      <c r="G624" s="3">
        <f>IFERROR(AVERAGE(SEN_Bidders),0)</f>
        <v>4946.7537499999999</v>
      </c>
      <c r="H624" s="40" t="str">
        <f>tbl_SEN[[#This Row],[Item '#]]&amp;"     "&amp;tbl_SEN[[#This Row],[Description]]&amp;"     ("&amp;tbl_SEN[[#This Row],[Unit]]&amp;")"</f>
        <v xml:space="preserve">     TEMPORARY SEDIMENT TRAP CONTROLS     (EACH)</v>
      </c>
      <c r="I624" s="40">
        <v>570</v>
      </c>
      <c r="J624" s="40">
        <v>2000</v>
      </c>
      <c r="K624" s="40">
        <v>1500</v>
      </c>
      <c r="L624" s="40">
        <v>2000</v>
      </c>
      <c r="M624" s="40">
        <v>2600</v>
      </c>
      <c r="N624" s="40">
        <v>270</v>
      </c>
      <c r="O624" s="40">
        <v>600</v>
      </c>
      <c r="P624" s="40">
        <v>30034.03</v>
      </c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</row>
    <row r="625" spans="3:40" ht="18" customHeight="1" x14ac:dyDescent="0.3">
      <c r="C625" s="2" t="s">
        <v>8027</v>
      </c>
      <c r="D625" s="1" t="s">
        <v>5665</v>
      </c>
      <c r="E625" s="3">
        <f>IFERROR(MIN(SEN_Bidders),0)</f>
        <v>100</v>
      </c>
      <c r="F625" s="3">
        <f>IFERROR(MAX(SEN_Bidders),0)</f>
        <v>1228.6199999999999</v>
      </c>
      <c r="G625" s="3">
        <f>IFERROR(AVERAGE(SEN_Bidders),0)</f>
        <v>348.57749999999999</v>
      </c>
      <c r="H625" s="40" t="str">
        <f>tbl_SEN[[#This Row],[Item '#]]&amp;"     "&amp;tbl_SEN[[#This Row],[Description]]&amp;"     ("&amp;tbl_SEN[[#This Row],[Unit]]&amp;")"</f>
        <v xml:space="preserve">     SOIL ANALYSIS TEST     (EACH)</v>
      </c>
      <c r="I625" s="40">
        <v>325</v>
      </c>
      <c r="J625" s="40">
        <v>350</v>
      </c>
      <c r="K625" s="40">
        <v>160</v>
      </c>
      <c r="L625" s="40">
        <v>300</v>
      </c>
      <c r="M625" s="40">
        <v>125</v>
      </c>
      <c r="N625" s="40">
        <v>200</v>
      </c>
      <c r="O625" s="40">
        <v>100</v>
      </c>
      <c r="P625" s="40">
        <v>1228.6199999999999</v>
      </c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</row>
    <row r="626" spans="3:40" ht="18" customHeight="1" x14ac:dyDescent="0.3">
      <c r="C626" s="2" t="s">
        <v>5685</v>
      </c>
      <c r="D626" s="1" t="s">
        <v>21</v>
      </c>
      <c r="E626" s="3">
        <f>IFERROR(MIN(SEN_Bidders),0)</f>
        <v>0.4</v>
      </c>
      <c r="F626" s="3">
        <f>IFERROR(MAX(SEN_Bidders),0)</f>
        <v>1.03</v>
      </c>
      <c r="G626" s="3">
        <f>IFERROR(AVERAGE(SEN_Bidders),0)</f>
        <v>0.77250000000000008</v>
      </c>
      <c r="H626" s="40" t="str">
        <f>tbl_SEN[[#This Row],[Item '#]]&amp;"     "&amp;tbl_SEN[[#This Row],[Description]]&amp;"     ("&amp;tbl_SEN[[#This Row],[Unit]]&amp;")"</f>
        <v xml:space="preserve">     TEMPORARY SEEDING     (SY)</v>
      </c>
      <c r="I626" s="40">
        <v>0.8</v>
      </c>
      <c r="J626" s="40">
        <v>0.6</v>
      </c>
      <c r="K626" s="40">
        <v>0.4</v>
      </c>
      <c r="L626" s="40">
        <v>1</v>
      </c>
      <c r="M626" s="40">
        <v>0.6</v>
      </c>
      <c r="N626" s="40">
        <v>1</v>
      </c>
      <c r="O626" s="40">
        <v>0.75</v>
      </c>
      <c r="P626" s="40">
        <v>1.03</v>
      </c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</row>
    <row r="627" spans="3:40" ht="18" customHeight="1" x14ac:dyDescent="0.3">
      <c r="C627" s="2" t="s">
        <v>8028</v>
      </c>
      <c r="D627" s="1" t="s">
        <v>199</v>
      </c>
      <c r="E627" s="3">
        <f>IFERROR(MIN(SEN_Bidders),0)</f>
        <v>1000</v>
      </c>
      <c r="F627" s="3">
        <f>IFERROR(MAX(SEN_Bidders),0)</f>
        <v>1900</v>
      </c>
      <c r="G627" s="3">
        <f>IFERROR(AVERAGE(SEN_Bidders),0)</f>
        <v>1430.36625</v>
      </c>
      <c r="H627" s="40" t="str">
        <f>tbl_SEN[[#This Row],[Item '#]]&amp;"     "&amp;tbl_SEN[[#This Row],[Description]]&amp;"     ("&amp;tbl_SEN[[#This Row],[Unit]]&amp;")"</f>
        <v xml:space="preserve">     COMMERCIAL FERTILIZER     (TON)</v>
      </c>
      <c r="I627" s="40">
        <v>1300</v>
      </c>
      <c r="J627" s="40">
        <v>1200</v>
      </c>
      <c r="K627" s="40">
        <v>1900</v>
      </c>
      <c r="L627" s="40">
        <v>1000</v>
      </c>
      <c r="M627" s="40">
        <v>1200</v>
      </c>
      <c r="N627" s="40">
        <v>1500</v>
      </c>
      <c r="O627" s="40">
        <v>1500</v>
      </c>
      <c r="P627" s="40">
        <v>1842.93</v>
      </c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</row>
    <row r="628" spans="3:40" ht="18" customHeight="1" x14ac:dyDescent="0.3">
      <c r="C628" s="2" t="s">
        <v>8029</v>
      </c>
      <c r="D628" s="1" t="s">
        <v>201</v>
      </c>
      <c r="E628" s="3">
        <f>IFERROR(MIN(SEN_Bidders),0)</f>
        <v>100</v>
      </c>
      <c r="F628" s="3">
        <f>IFERROR(MAX(SEN_Bidders),0)</f>
        <v>1151.83</v>
      </c>
      <c r="G628" s="3">
        <f>IFERROR(AVERAGE(SEN_Bidders),0)</f>
        <v>612.72874999999999</v>
      </c>
      <c r="H628" s="40" t="str">
        <f>tbl_SEN[[#This Row],[Item '#]]&amp;"     "&amp;tbl_SEN[[#This Row],[Description]]&amp;"     ("&amp;tbl_SEN[[#This Row],[Unit]]&amp;")"</f>
        <v xml:space="preserve">     LIME     (ACRE)</v>
      </c>
      <c r="I628" s="40">
        <v>100</v>
      </c>
      <c r="J628" s="40">
        <v>250</v>
      </c>
      <c r="K628" s="40">
        <v>800</v>
      </c>
      <c r="L628" s="40">
        <v>500</v>
      </c>
      <c r="M628" s="40">
        <v>750</v>
      </c>
      <c r="N628" s="40">
        <v>1000</v>
      </c>
      <c r="O628" s="40">
        <v>350</v>
      </c>
      <c r="P628" s="40">
        <v>1151.83</v>
      </c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</row>
    <row r="629" spans="3:40" ht="18" customHeight="1" x14ac:dyDescent="0.3">
      <c r="C629" s="2" t="s">
        <v>8030</v>
      </c>
      <c r="D629" s="1" t="s">
        <v>158</v>
      </c>
      <c r="E629" s="3">
        <f>IFERROR(MIN(SEN_Bidders),0)</f>
        <v>35</v>
      </c>
      <c r="F629" s="3">
        <f>IFERROR(MAX(SEN_Bidders),0)</f>
        <v>281.51</v>
      </c>
      <c r="G629" s="3">
        <f>IFERROR(AVERAGE(SEN_Bidders),0)</f>
        <v>92.063749999999999</v>
      </c>
      <c r="H629" s="40" t="str">
        <f>tbl_SEN[[#This Row],[Item '#]]&amp;"     "&amp;tbl_SEN[[#This Row],[Description]]&amp;"     ("&amp;tbl_SEN[[#This Row],[Unit]]&amp;")"</f>
        <v xml:space="preserve">     WATER (DUST CONTROL)     (MGAL)</v>
      </c>
      <c r="I629" s="40">
        <v>110</v>
      </c>
      <c r="J629" s="40">
        <v>80</v>
      </c>
      <c r="K629" s="40">
        <v>35</v>
      </c>
      <c r="L629" s="40">
        <v>50</v>
      </c>
      <c r="M629" s="40">
        <v>40</v>
      </c>
      <c r="N629" s="40">
        <v>100</v>
      </c>
      <c r="O629" s="40">
        <v>40</v>
      </c>
      <c r="P629" s="40">
        <v>281.51</v>
      </c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</row>
    <row r="630" spans="3:40" ht="18" customHeight="1" x14ac:dyDescent="0.3">
      <c r="C630" s="2" t="s">
        <v>5690</v>
      </c>
      <c r="D630" s="1" t="s">
        <v>48</v>
      </c>
      <c r="E630" s="3">
        <f>IFERROR(MIN(SEN_Bidders),0)</f>
        <v>13.5</v>
      </c>
      <c r="F630" s="3">
        <f>IFERROR(MAX(SEN_Bidders),0)</f>
        <v>30</v>
      </c>
      <c r="G630" s="3">
        <f>IFERROR(AVERAGE(SEN_Bidders),0)</f>
        <v>19.309999999999999</v>
      </c>
      <c r="H630" s="40" t="str">
        <f>tbl_SEN[[#This Row],[Item '#]]&amp;"     "&amp;tbl_SEN[[#This Row],[Description]]&amp;"     ("&amp;tbl_SEN[[#This Row],[Unit]]&amp;")"</f>
        <v xml:space="preserve">     POST-CONSTRUCTION BIORETENTION CELL-COMPLETE INCL UNDERDRAINS     (SF)</v>
      </c>
      <c r="I630" s="40">
        <v>20</v>
      </c>
      <c r="J630" s="40">
        <v>21.5</v>
      </c>
      <c r="K630" s="40">
        <v>13.5</v>
      </c>
      <c r="L630" s="40">
        <v>14</v>
      </c>
      <c r="M630" s="40">
        <v>30</v>
      </c>
      <c r="N630" s="40">
        <v>17</v>
      </c>
      <c r="O630" s="40">
        <v>21</v>
      </c>
      <c r="P630" s="40">
        <v>17.48</v>
      </c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</row>
    <row r="631" spans="3:40" ht="18" customHeight="1" x14ac:dyDescent="0.3">
      <c r="C631" s="2" t="s">
        <v>8031</v>
      </c>
      <c r="D631" s="1" t="s">
        <v>21</v>
      </c>
      <c r="E631" s="3">
        <f>IFERROR(MIN(SEN_Bidders),0)</f>
        <v>2.5</v>
      </c>
      <c r="F631" s="3">
        <f>IFERROR(MAX(SEN_Bidders),0)</f>
        <v>18</v>
      </c>
      <c r="G631" s="3">
        <f>IFERROR(AVERAGE(SEN_Bidders),0)</f>
        <v>5.0462499999999997</v>
      </c>
      <c r="H631" s="40" t="str">
        <f>tbl_SEN[[#This Row],[Item '#]]&amp;"     "&amp;tbl_SEN[[#This Row],[Description]]&amp;"     ("&amp;tbl_SEN[[#This Row],[Unit]]&amp;")"</f>
        <v xml:space="preserve">     TURF REINFORCEMENT MATTING     (SY)</v>
      </c>
      <c r="I631" s="40">
        <v>3</v>
      </c>
      <c r="J631" s="40">
        <v>2.5</v>
      </c>
      <c r="K631" s="40">
        <v>18</v>
      </c>
      <c r="L631" s="40">
        <v>2.5</v>
      </c>
      <c r="M631" s="40">
        <v>2.5</v>
      </c>
      <c r="N631" s="40">
        <v>3</v>
      </c>
      <c r="O631" s="40">
        <v>5</v>
      </c>
      <c r="P631" s="40">
        <v>3.87</v>
      </c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</row>
    <row r="632" spans="3:40" ht="18" customHeight="1" x14ac:dyDescent="0.3">
      <c r="C632" s="2" t="s">
        <v>8032</v>
      </c>
      <c r="D632" s="1" t="s">
        <v>21</v>
      </c>
      <c r="E632" s="3">
        <f>IFERROR(MIN(SEN_Bidders),0)</f>
        <v>1.6</v>
      </c>
      <c r="F632" s="3">
        <f>IFERROR(MAX(SEN_Bidders),0)</f>
        <v>2.5</v>
      </c>
      <c r="G632" s="3">
        <f>IFERROR(AVERAGE(SEN_Bidders),0)</f>
        <v>1.9449999999999998</v>
      </c>
      <c r="H632" s="40" t="str">
        <f>tbl_SEN[[#This Row],[Item '#]]&amp;"     "&amp;tbl_SEN[[#This Row],[Description]]&amp;"     ("&amp;tbl_SEN[[#This Row],[Unit]]&amp;")"</f>
        <v xml:space="preserve">     EROSION CONTROL MAT, TYPE G     (SY)</v>
      </c>
      <c r="I632" s="40">
        <v>1.75</v>
      </c>
      <c r="J632" s="40">
        <v>1.6</v>
      </c>
      <c r="K632" s="40">
        <v>2.5</v>
      </c>
      <c r="L632" s="40">
        <v>1.65</v>
      </c>
      <c r="M632" s="40">
        <v>1.6</v>
      </c>
      <c r="N632" s="40">
        <v>2</v>
      </c>
      <c r="O632" s="40">
        <v>2</v>
      </c>
      <c r="P632" s="40">
        <v>2.46</v>
      </c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</row>
    <row r="633" spans="3:40" ht="18" customHeight="1" x14ac:dyDescent="0.3">
      <c r="C633" s="2" t="s">
        <v>8033</v>
      </c>
      <c r="D633" s="1" t="s">
        <v>21</v>
      </c>
      <c r="E633" s="3">
        <f>IFERROR(MIN(SEN_Bidders),0)</f>
        <v>1.6</v>
      </c>
      <c r="F633" s="3">
        <f>IFERROR(MAX(SEN_Bidders),0)</f>
        <v>2.75</v>
      </c>
      <c r="G633" s="3">
        <f>IFERROR(AVERAGE(SEN_Bidders),0)</f>
        <v>1.9762499999999998</v>
      </c>
      <c r="H633" s="40" t="str">
        <f>tbl_SEN[[#This Row],[Item '#]]&amp;"     "&amp;tbl_SEN[[#This Row],[Description]]&amp;"     ("&amp;tbl_SEN[[#This Row],[Unit]]&amp;")"</f>
        <v xml:space="preserve">     DITCH EROSION PROTECTION MAT, TYPE G     (SY)</v>
      </c>
      <c r="I633" s="40">
        <v>1.75</v>
      </c>
      <c r="J633" s="40">
        <v>1.6</v>
      </c>
      <c r="K633" s="40">
        <v>2.75</v>
      </c>
      <c r="L633" s="40">
        <v>1.65</v>
      </c>
      <c r="M633" s="40">
        <v>1.6</v>
      </c>
      <c r="N633" s="40">
        <v>2</v>
      </c>
      <c r="O633" s="40">
        <v>2</v>
      </c>
      <c r="P633" s="40">
        <v>2.46</v>
      </c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</row>
    <row r="634" spans="3:40" ht="18" customHeight="1" x14ac:dyDescent="0.3">
      <c r="C634" s="2" t="s">
        <v>8914</v>
      </c>
      <c r="D634" s="1" t="s">
        <v>158</v>
      </c>
      <c r="E634" s="3">
        <f>IFERROR(MIN(SEN_Bidders),0)</f>
        <v>0.01</v>
      </c>
      <c r="F634" s="3">
        <f>IFERROR(MAX(SEN_Bidders),0)</f>
        <v>500</v>
      </c>
      <c r="G634" s="3">
        <f>IFERROR(AVERAGE(SEN_Bidders),0)</f>
        <v>134.61000000000001</v>
      </c>
      <c r="H634" s="40" t="str">
        <f>tbl_SEN[[#This Row],[Item '#]]&amp;"     "&amp;tbl_SEN[[#This Row],[Description]]&amp;"     ("&amp;tbl_SEN[[#This Row],[Unit]]&amp;")"</f>
        <v xml:space="preserve">     WATER (SEEDING)     (MGAL)</v>
      </c>
      <c r="I634" s="40">
        <v>0.01</v>
      </c>
      <c r="J634" s="40">
        <v>500</v>
      </c>
      <c r="K634" s="40">
        <v>42</v>
      </c>
      <c r="L634" s="40">
        <v>50</v>
      </c>
      <c r="M634" s="40">
        <v>40</v>
      </c>
      <c r="N634" s="40">
        <v>100</v>
      </c>
      <c r="O634" s="40">
        <v>50</v>
      </c>
      <c r="P634" s="40">
        <v>294.87</v>
      </c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</row>
    <row r="635" spans="3:40" ht="18" customHeight="1" x14ac:dyDescent="0.3">
      <c r="C635" s="2" t="s">
        <v>8915</v>
      </c>
      <c r="D635" s="1" t="s">
        <v>12</v>
      </c>
      <c r="E635" s="3">
        <f>IFERROR(MIN(SEN_Bidders),0)</f>
        <v>2.5</v>
      </c>
      <c r="F635" s="3">
        <f>IFERROR(MAX(SEN_Bidders),0)</f>
        <v>15</v>
      </c>
      <c r="G635" s="3">
        <f>IFERROR(AVERAGE(SEN_Bidders),0)</f>
        <v>5.5824999999999996</v>
      </c>
      <c r="H635" s="40" t="str">
        <f>tbl_SEN[[#This Row],[Item '#]]&amp;"     "&amp;tbl_SEN[[#This Row],[Description]]&amp;"     ("&amp;tbl_SEN[[#This Row],[Unit]]&amp;")"</f>
        <v xml:space="preserve">     8” WATTLE     (LF)</v>
      </c>
      <c r="I635" s="40">
        <v>4</v>
      </c>
      <c r="J635" s="40">
        <v>5</v>
      </c>
      <c r="K635" s="40">
        <v>5</v>
      </c>
      <c r="L635" s="40">
        <v>15</v>
      </c>
      <c r="M635" s="40">
        <v>3.25</v>
      </c>
      <c r="N635" s="40">
        <v>5</v>
      </c>
      <c r="O635" s="40">
        <v>2.5</v>
      </c>
      <c r="P635" s="40">
        <v>4.91</v>
      </c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</row>
    <row r="636" spans="3:40" ht="18" customHeight="1" x14ac:dyDescent="0.3">
      <c r="C636" s="2" t="s">
        <v>8034</v>
      </c>
      <c r="D636" s="1" t="s">
        <v>5688</v>
      </c>
      <c r="E636" s="3">
        <f>IFERROR(MIN(SEN_Bidders),0)</f>
        <v>7500</v>
      </c>
      <c r="F636" s="3">
        <f>IFERROR(MAX(SEN_Bidders),0)</f>
        <v>111691.76</v>
      </c>
      <c r="G636" s="3">
        <f>IFERROR(AVERAGE(SEN_Bidders),0)</f>
        <v>51042.095000000001</v>
      </c>
      <c r="H636" s="40" t="str">
        <f>tbl_SEN[[#This Row],[Item '#]]&amp;"     "&amp;tbl_SEN[[#This Row],[Description]]&amp;"     ("&amp;tbl_SEN[[#This Row],[Unit]]&amp;")"</f>
        <v xml:space="preserve">     STRIP &amp; STOCKPILE TOPSOIL     (LUMP)</v>
      </c>
      <c r="I636" s="40">
        <v>37245</v>
      </c>
      <c r="J636" s="40">
        <v>12000</v>
      </c>
      <c r="K636" s="40">
        <v>20000</v>
      </c>
      <c r="L636" s="40">
        <v>44900</v>
      </c>
      <c r="M636" s="40">
        <v>7500</v>
      </c>
      <c r="N636" s="40">
        <v>65000</v>
      </c>
      <c r="O636" s="40">
        <v>110000</v>
      </c>
      <c r="P636" s="40">
        <v>111691.76</v>
      </c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</row>
    <row r="637" spans="3:40" ht="18" customHeight="1" x14ac:dyDescent="0.3">
      <c r="C637" s="2" t="s">
        <v>8916</v>
      </c>
      <c r="D637" s="1" t="s">
        <v>5688</v>
      </c>
      <c r="E637" s="3">
        <f>IFERROR(MIN(SEN_Bidders),0)</f>
        <v>116670.28</v>
      </c>
      <c r="F637" s="3">
        <f>IFERROR(MAX(SEN_Bidders),0)</f>
        <v>933000</v>
      </c>
      <c r="G637" s="3">
        <f>IFERROR(AVERAGE(SEN_Bidders),0)</f>
        <v>393767.88875000004</v>
      </c>
      <c r="H637" s="40" t="str">
        <f>tbl_SEN[[#This Row],[Item '#]]&amp;"     "&amp;tbl_SEN[[#This Row],[Description]]&amp;"     ("&amp;tbl_SEN[[#This Row],[Unit]]&amp;")"</f>
        <v xml:space="preserve">     EXCAVATION INCLUDING EMBANKMENT (PER PLAN) INCL. UTILITY TRENCH SPOILS     (LUMP)</v>
      </c>
      <c r="I637" s="40">
        <v>576957.5</v>
      </c>
      <c r="J637" s="40">
        <v>116670.28</v>
      </c>
      <c r="K637" s="40">
        <v>173775</v>
      </c>
      <c r="L637" s="40">
        <v>933000</v>
      </c>
      <c r="M637" s="40">
        <v>165000</v>
      </c>
      <c r="N637" s="40">
        <v>180000</v>
      </c>
      <c r="O637" s="40">
        <v>655000</v>
      </c>
      <c r="P637" s="40">
        <v>349740.33</v>
      </c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</row>
    <row r="638" spans="3:40" ht="18" customHeight="1" x14ac:dyDescent="0.3">
      <c r="C638" s="2" t="s">
        <v>8917</v>
      </c>
      <c r="D638" s="1" t="s">
        <v>199</v>
      </c>
      <c r="E638" s="3">
        <f>IFERROR(MIN(SEN_Bidders),0)</f>
        <v>150</v>
      </c>
      <c r="F638" s="3">
        <f>IFERROR(MAX(SEN_Bidders),0)</f>
        <v>800</v>
      </c>
      <c r="G638" s="3">
        <f>IFERROR(AVERAGE(SEN_Bidders),0)</f>
        <v>289.26625000000001</v>
      </c>
      <c r="H638" s="40" t="str">
        <f>tbl_SEN[[#This Row],[Item '#]]&amp;"     "&amp;tbl_SEN[[#This Row],[Description]]&amp;"     ("&amp;tbl_SEN[[#This Row],[Unit]]&amp;")"</f>
        <v xml:space="preserve">     LIME STABILIZED EMBANKMENT, AS DIRECTED (FURNISHED AND PLACED)     (TON)</v>
      </c>
      <c r="I638" s="40">
        <v>189</v>
      </c>
      <c r="J638" s="40">
        <v>195</v>
      </c>
      <c r="K638" s="40">
        <v>165</v>
      </c>
      <c r="L638" s="40">
        <v>150</v>
      </c>
      <c r="M638" s="40">
        <v>180</v>
      </c>
      <c r="N638" s="40">
        <v>800</v>
      </c>
      <c r="O638" s="40">
        <v>255</v>
      </c>
      <c r="P638" s="40">
        <v>380.13</v>
      </c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</row>
    <row r="639" spans="3:40" ht="18" customHeight="1" x14ac:dyDescent="0.3">
      <c r="C639" s="2" t="s">
        <v>8918</v>
      </c>
      <c r="D639" s="1" t="s">
        <v>5688</v>
      </c>
      <c r="E639" s="3">
        <f>IFERROR(MIN(SEN_Bidders),0)</f>
        <v>5000</v>
      </c>
      <c r="F639" s="3">
        <f>IFERROR(MAX(SEN_Bidders),0)</f>
        <v>111691.76</v>
      </c>
      <c r="G639" s="3">
        <f>IFERROR(AVERAGE(SEN_Bidders),0)</f>
        <v>29345.095000000001</v>
      </c>
      <c r="H639" s="40" t="str">
        <f>tbl_SEN[[#This Row],[Item '#]]&amp;"     "&amp;tbl_SEN[[#This Row],[Description]]&amp;"     ("&amp;tbl_SEN[[#This Row],[Unit]]&amp;")"</f>
        <v xml:space="preserve">     TOPSOIL STRIPPED AND HAULED OFF-SITE     (LUMP)</v>
      </c>
      <c r="I639" s="40">
        <v>9569</v>
      </c>
      <c r="J639" s="40">
        <v>7000</v>
      </c>
      <c r="K639" s="40">
        <v>6500</v>
      </c>
      <c r="L639" s="40">
        <v>5000</v>
      </c>
      <c r="M639" s="40">
        <v>10000</v>
      </c>
      <c r="N639" s="40">
        <v>70000</v>
      </c>
      <c r="O639" s="40">
        <v>15000</v>
      </c>
      <c r="P639" s="40">
        <v>111691.76</v>
      </c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</row>
    <row r="640" spans="3:40" ht="18" customHeight="1" x14ac:dyDescent="0.3">
      <c r="C640" s="2" t="s">
        <v>5699</v>
      </c>
      <c r="D640" s="1" t="s">
        <v>5688</v>
      </c>
      <c r="E640" s="3">
        <f>IFERROR(MIN(SEN_Bidders),0)</f>
        <v>10000</v>
      </c>
      <c r="F640" s="3">
        <f>IFERROR(MAX(SEN_Bidders),0)</f>
        <v>87260</v>
      </c>
      <c r="G640" s="3">
        <f>IFERROR(AVERAGE(SEN_Bidders),0)</f>
        <v>45915.467499999999</v>
      </c>
      <c r="H640" s="40" t="str">
        <f>tbl_SEN[[#This Row],[Item '#]]&amp;"     "&amp;tbl_SEN[[#This Row],[Description]]&amp;"     ("&amp;tbl_SEN[[#This Row],[Unit]]&amp;")"</f>
        <v xml:space="preserve">     PLACING STOCKPILED TOPSOIL (4" MIN)     (LUMP)</v>
      </c>
      <c r="I640" s="40">
        <v>87260</v>
      </c>
      <c r="J640" s="40">
        <v>60000</v>
      </c>
      <c r="K640" s="40">
        <v>42000</v>
      </c>
      <c r="L640" s="40">
        <v>10000</v>
      </c>
      <c r="M640" s="40">
        <v>10000</v>
      </c>
      <c r="N640" s="40">
        <v>45000</v>
      </c>
      <c r="O640" s="40">
        <v>47000</v>
      </c>
      <c r="P640" s="40">
        <v>66063.740000000005</v>
      </c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</row>
    <row r="641" spans="3:40" ht="18" customHeight="1" x14ac:dyDescent="0.3">
      <c r="C641" s="2" t="s">
        <v>8919</v>
      </c>
      <c r="D641" s="1" t="s">
        <v>14</v>
      </c>
      <c r="E641" s="3">
        <f>IFERROR(MIN(SEN_Bidders),0)</f>
        <v>25</v>
      </c>
      <c r="F641" s="3">
        <f>IFERROR(MAX(SEN_Bidders),0)</f>
        <v>129</v>
      </c>
      <c r="G641" s="3">
        <f>IFERROR(AVERAGE(SEN_Bidders),0)</f>
        <v>57.936250000000001</v>
      </c>
      <c r="H641" s="40" t="str">
        <f>tbl_SEN[[#This Row],[Item '#]]&amp;"     "&amp;tbl_SEN[[#This Row],[Description]]&amp;"     ("&amp;tbl_SEN[[#This Row],[Unit]]&amp;")"</f>
        <v xml:space="preserve">     ROCK REMOVAL AND EMBANKMENT     (CY)</v>
      </c>
      <c r="I641" s="40">
        <v>129</v>
      </c>
      <c r="J641" s="40">
        <v>31</v>
      </c>
      <c r="K641" s="40">
        <v>80</v>
      </c>
      <c r="L641" s="40">
        <v>25</v>
      </c>
      <c r="M641" s="40">
        <v>55</v>
      </c>
      <c r="N641" s="40">
        <v>41</v>
      </c>
      <c r="O641" s="40">
        <v>50</v>
      </c>
      <c r="P641" s="40">
        <v>52.49</v>
      </c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</row>
    <row r="642" spans="3:40" ht="18" customHeight="1" x14ac:dyDescent="0.3">
      <c r="C642" s="2" t="s">
        <v>8920</v>
      </c>
      <c r="D642" s="1" t="s">
        <v>5688</v>
      </c>
      <c r="E642" s="3">
        <f>IFERROR(MIN(SEN_Bidders),0)</f>
        <v>110</v>
      </c>
      <c r="F642" s="3">
        <f>IFERROR(MAX(SEN_Bidders),0)</f>
        <v>120000</v>
      </c>
      <c r="G642" s="3">
        <f>IFERROR(AVERAGE(SEN_Bidders),0)</f>
        <v>44644.7575</v>
      </c>
      <c r="H642" s="40" t="str">
        <f>tbl_SEN[[#This Row],[Item '#]]&amp;"     "&amp;tbl_SEN[[#This Row],[Description]]&amp;"     ("&amp;tbl_SEN[[#This Row],[Unit]]&amp;")"</f>
        <v xml:space="preserve">     BORROW FROM M20 AREA AND EMBANKMENT     (LUMP)</v>
      </c>
      <c r="I642" s="40">
        <v>110</v>
      </c>
      <c r="J642" s="40">
        <v>5000</v>
      </c>
      <c r="K642" s="40">
        <v>120000</v>
      </c>
      <c r="L642" s="40">
        <v>1100</v>
      </c>
      <c r="M642" s="40">
        <v>36000</v>
      </c>
      <c r="N642" s="40">
        <v>30000</v>
      </c>
      <c r="O642" s="40">
        <v>95000</v>
      </c>
      <c r="P642" s="40">
        <v>69948.06</v>
      </c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</row>
    <row r="643" spans="3:40" ht="18" customHeight="1" x14ac:dyDescent="0.3">
      <c r="C643" s="2" t="s">
        <v>8921</v>
      </c>
      <c r="D643" s="1" t="s">
        <v>5688</v>
      </c>
      <c r="E643" s="3">
        <f>IFERROR(MIN(SEN_Bidders),0)</f>
        <v>1</v>
      </c>
      <c r="F643" s="3">
        <f>IFERROR(MAX(SEN_Bidders),0)</f>
        <v>69948.06</v>
      </c>
      <c r="G643" s="3">
        <f>IFERROR(AVERAGE(SEN_Bidders),0)</f>
        <v>28282.3825</v>
      </c>
      <c r="H643" s="40" t="str">
        <f>tbl_SEN[[#This Row],[Item '#]]&amp;"     "&amp;tbl_SEN[[#This Row],[Description]]&amp;"     ("&amp;tbl_SEN[[#This Row],[Unit]]&amp;")"</f>
        <v xml:space="preserve">     OFF SITE BORROW AND EMBANKMENT     (LUMP)</v>
      </c>
      <c r="I643" s="40">
        <v>110</v>
      </c>
      <c r="J643" s="40">
        <v>1</v>
      </c>
      <c r="K643" s="40">
        <v>50000</v>
      </c>
      <c r="L643" s="40">
        <v>1200</v>
      </c>
      <c r="M643" s="40">
        <v>25000</v>
      </c>
      <c r="N643" s="40">
        <v>30000</v>
      </c>
      <c r="O643" s="40">
        <v>50000</v>
      </c>
      <c r="P643" s="40">
        <v>69948.06</v>
      </c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</row>
    <row r="644" spans="3:40" ht="18" customHeight="1" x14ac:dyDescent="0.3">
      <c r="C644" s="2" t="s">
        <v>5703</v>
      </c>
      <c r="D644" s="1" t="s">
        <v>21</v>
      </c>
      <c r="E644" s="3">
        <f>IFERROR(MIN(SEN_Bidders),0)</f>
        <v>0.95</v>
      </c>
      <c r="F644" s="3">
        <f>IFERROR(MAX(SEN_Bidders),0)</f>
        <v>1.5</v>
      </c>
      <c r="G644" s="3">
        <f>IFERROR(AVERAGE(SEN_Bidders),0)</f>
        <v>1.115</v>
      </c>
      <c r="H644" s="40" t="str">
        <f>tbl_SEN[[#This Row],[Item '#]]&amp;"     "&amp;tbl_SEN[[#This Row],[Description]]&amp;"     ("&amp;tbl_SEN[[#This Row],[Unit]]&amp;")"</f>
        <v xml:space="preserve">     RESIDENTIAL AND URBAN AREA SEED MIXTURE      (SY)</v>
      </c>
      <c r="I644" s="40">
        <v>1</v>
      </c>
      <c r="J644" s="40">
        <v>0.95</v>
      </c>
      <c r="K644" s="40">
        <v>1.5</v>
      </c>
      <c r="L644" s="40">
        <v>1</v>
      </c>
      <c r="M644" s="40">
        <v>1</v>
      </c>
      <c r="N644" s="40">
        <v>1</v>
      </c>
      <c r="O644" s="40">
        <v>1</v>
      </c>
      <c r="P644" s="40">
        <v>1.47</v>
      </c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</row>
    <row r="645" spans="3:40" ht="18" customHeight="1" x14ac:dyDescent="0.3">
      <c r="C645" s="2" t="s">
        <v>5704</v>
      </c>
      <c r="D645" s="1" t="s">
        <v>21</v>
      </c>
      <c r="E645" s="3">
        <f>IFERROR(MIN(SEN_Bidders),0)</f>
        <v>1.5</v>
      </c>
      <c r="F645" s="3">
        <f>IFERROR(MAX(SEN_Bidders),0)</f>
        <v>3.25</v>
      </c>
      <c r="G645" s="3">
        <f>IFERROR(AVERAGE(SEN_Bidders),0)</f>
        <v>1.9637500000000001</v>
      </c>
      <c r="H645" s="40" t="str">
        <f>tbl_SEN[[#This Row],[Item '#]]&amp;"     "&amp;tbl_SEN[[#This Row],[Description]]&amp;"     ("&amp;tbl_SEN[[#This Row],[Unit]]&amp;")"</f>
        <v xml:space="preserve">     LAKE EDGE SEED MIX      (SY)</v>
      </c>
      <c r="I645" s="40">
        <v>1.65</v>
      </c>
      <c r="J645" s="40">
        <v>1.5</v>
      </c>
      <c r="K645" s="40">
        <v>3.25</v>
      </c>
      <c r="L645" s="40">
        <v>1.5</v>
      </c>
      <c r="M645" s="40">
        <v>1.5</v>
      </c>
      <c r="N645" s="40">
        <v>2</v>
      </c>
      <c r="O645" s="40">
        <v>2</v>
      </c>
      <c r="P645" s="40">
        <v>2.31</v>
      </c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</row>
    <row r="646" spans="3:40" ht="18" customHeight="1" x14ac:dyDescent="0.3">
      <c r="C646" s="2" t="s">
        <v>5706</v>
      </c>
      <c r="D646" s="1" t="s">
        <v>21</v>
      </c>
      <c r="E646" s="3">
        <f>IFERROR(MIN(SEN_Bidders),0)</f>
        <v>1.2</v>
      </c>
      <c r="F646" s="3">
        <f>IFERROR(MAX(SEN_Bidders),0)</f>
        <v>2</v>
      </c>
      <c r="G646" s="3">
        <f>IFERROR(AVERAGE(SEN_Bidders),0)</f>
        <v>1.5550000000000002</v>
      </c>
      <c r="H646" s="40" t="str">
        <f>tbl_SEN[[#This Row],[Item '#]]&amp;"     "&amp;tbl_SEN[[#This Row],[Description]]&amp;"     ("&amp;tbl_SEN[[#This Row],[Unit]]&amp;")"</f>
        <v xml:space="preserve">     SLOPE STABILIZATION NATIVE SEED MIX     (SY)</v>
      </c>
      <c r="I646" s="40">
        <v>1.5</v>
      </c>
      <c r="J646" s="40">
        <v>1.2</v>
      </c>
      <c r="K646" s="40">
        <v>1.5</v>
      </c>
      <c r="L646" s="40">
        <v>1.2</v>
      </c>
      <c r="M646" s="40">
        <v>1.2</v>
      </c>
      <c r="N646" s="40">
        <v>2</v>
      </c>
      <c r="O646" s="40">
        <v>2</v>
      </c>
      <c r="P646" s="40">
        <v>1.84</v>
      </c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</row>
    <row r="647" spans="3:40" ht="18" customHeight="1" x14ac:dyDescent="0.3">
      <c r="C647" s="2" t="s">
        <v>5709</v>
      </c>
      <c r="D647" s="1" t="s">
        <v>8922</v>
      </c>
      <c r="E647" s="3">
        <f>IFERROR(MIN(SEN_Bidders),0)</f>
        <v>1.75</v>
      </c>
      <c r="F647" s="3">
        <f>IFERROR(MAX(SEN_Bidders),0)</f>
        <v>4.5</v>
      </c>
      <c r="G647" s="3">
        <f>IFERROR(AVERAGE(SEN_Bidders),0)</f>
        <v>2.3062499999999999</v>
      </c>
      <c r="H647" s="40" t="str">
        <f>tbl_SEN[[#This Row],[Item '#]]&amp;"     "&amp;tbl_SEN[[#This Row],[Description]]&amp;"     ("&amp;tbl_SEN[[#This Row],[Unit]]&amp;")"</f>
        <v xml:space="preserve">     BIORETENTION SEED MIX     (SY )</v>
      </c>
      <c r="I647" s="40">
        <v>2</v>
      </c>
      <c r="J647" s="40">
        <v>1.75</v>
      </c>
      <c r="K647" s="40">
        <v>4.5</v>
      </c>
      <c r="L647" s="40">
        <v>1.75</v>
      </c>
      <c r="M647" s="40">
        <v>1.75</v>
      </c>
      <c r="N647" s="40">
        <v>2</v>
      </c>
      <c r="O647" s="40">
        <v>2</v>
      </c>
      <c r="P647" s="40">
        <v>2.7</v>
      </c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</row>
    <row r="648" spans="3:40" ht="18" customHeight="1" x14ac:dyDescent="0.3">
      <c r="C648" s="2" t="s">
        <v>5711</v>
      </c>
      <c r="D648" s="1" t="s">
        <v>5712</v>
      </c>
      <c r="E648" s="3">
        <f>IFERROR(MIN(SEN_Bidders),0)</f>
        <v>409</v>
      </c>
      <c r="F648" s="3">
        <f>IFERROR(MAX(SEN_Bidders),0)</f>
        <v>723.65</v>
      </c>
      <c r="G648" s="3">
        <f>IFERROR(AVERAGE(SEN_Bidders),0)</f>
        <v>477.95625000000001</v>
      </c>
      <c r="H648" s="40" t="str">
        <f>tbl_SEN[[#This Row],[Item '#]]&amp;"     "&amp;tbl_SEN[[#This Row],[Description]]&amp;"     ("&amp;tbl_SEN[[#This Row],[Unit]]&amp;")"</f>
        <v xml:space="preserve">     ACER RUBRUM 'OCTOBER GLORY' (2.5" CAL.)     (EACH )</v>
      </c>
      <c r="I648" s="40">
        <v>442</v>
      </c>
      <c r="J648" s="40">
        <v>410</v>
      </c>
      <c r="K648" s="40">
        <v>500</v>
      </c>
      <c r="L648" s="40">
        <v>409</v>
      </c>
      <c r="M648" s="40">
        <v>409</v>
      </c>
      <c r="N648" s="40">
        <v>500</v>
      </c>
      <c r="O648" s="40">
        <v>430</v>
      </c>
      <c r="P648" s="40">
        <v>723.65</v>
      </c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</row>
    <row r="649" spans="3:40" ht="18" customHeight="1" x14ac:dyDescent="0.3">
      <c r="C649" s="2" t="s">
        <v>5713</v>
      </c>
      <c r="D649" s="1" t="s">
        <v>5665</v>
      </c>
      <c r="E649" s="3">
        <f>IFERROR(MIN(SEN_Bidders),0)</f>
        <v>430</v>
      </c>
      <c r="F649" s="3">
        <f>IFERROR(MAX(SEN_Bidders),0)</f>
        <v>699.08</v>
      </c>
      <c r="G649" s="3">
        <f>IFERROR(AVERAGE(SEN_Bidders),0)</f>
        <v>488.26</v>
      </c>
      <c r="H649" s="40" t="str">
        <f>tbl_SEN[[#This Row],[Item '#]]&amp;"     "&amp;tbl_SEN[[#This Row],[Description]]&amp;"     ("&amp;tbl_SEN[[#This Row],[Unit]]&amp;")"</f>
        <v xml:space="preserve">     CELTIS OCCIDENTALIS 'PRAIRIE PRIDE' (2.5" CAL.)     (EACH)</v>
      </c>
      <c r="I649" s="40">
        <v>465</v>
      </c>
      <c r="J649" s="40">
        <v>430</v>
      </c>
      <c r="K649" s="40">
        <v>500</v>
      </c>
      <c r="L649" s="40">
        <v>431</v>
      </c>
      <c r="M649" s="40">
        <v>431</v>
      </c>
      <c r="N649" s="40">
        <v>500</v>
      </c>
      <c r="O649" s="40">
        <v>450</v>
      </c>
      <c r="P649" s="40">
        <v>699.08</v>
      </c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</row>
    <row r="650" spans="3:40" ht="18" customHeight="1" x14ac:dyDescent="0.3">
      <c r="C650" s="2" t="s">
        <v>5715</v>
      </c>
      <c r="D650" s="1" t="s">
        <v>5665</v>
      </c>
      <c r="E650" s="3">
        <f>IFERROR(MIN(SEN_Bidders),0)</f>
        <v>380</v>
      </c>
      <c r="F650" s="3">
        <f>IFERROR(MAX(SEN_Bidders),0)</f>
        <v>699.08</v>
      </c>
      <c r="G650" s="3">
        <f>IFERROR(AVERAGE(SEN_Bidders),0)</f>
        <v>449.88499999999999</v>
      </c>
      <c r="H650" s="40" t="str">
        <f>tbl_SEN[[#This Row],[Item '#]]&amp;"     "&amp;tbl_SEN[[#This Row],[Description]]&amp;"     ("&amp;tbl_SEN[[#This Row],[Unit]]&amp;")"</f>
        <v xml:space="preserve">     GLEDITSIA TRIACANTHOS VAR. INERMIS 'SKYCOLE' (2.5" CAL.)     (EACH)</v>
      </c>
      <c r="I650" s="40">
        <v>410</v>
      </c>
      <c r="J650" s="40">
        <v>380</v>
      </c>
      <c r="K650" s="40">
        <v>500</v>
      </c>
      <c r="L650" s="40">
        <v>380</v>
      </c>
      <c r="M650" s="40">
        <v>380</v>
      </c>
      <c r="N650" s="40">
        <v>450</v>
      </c>
      <c r="O650" s="40">
        <v>400</v>
      </c>
      <c r="P650" s="40">
        <v>699.08</v>
      </c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</row>
    <row r="651" spans="3:40" ht="18" customHeight="1" x14ac:dyDescent="0.3">
      <c r="C651" s="2" t="s">
        <v>5716</v>
      </c>
      <c r="D651" s="1" t="s">
        <v>5712</v>
      </c>
      <c r="E651" s="3">
        <f>IFERROR(MIN(SEN_Bidders),0)</f>
        <v>365</v>
      </c>
      <c r="F651" s="3">
        <f>IFERROR(MAX(SEN_Bidders),0)</f>
        <v>699.08</v>
      </c>
      <c r="G651" s="3">
        <f>IFERROR(AVERAGE(SEN_Bidders),0)</f>
        <v>438.01</v>
      </c>
      <c r="H651" s="40" t="str">
        <f>tbl_SEN[[#This Row],[Item '#]]&amp;"     "&amp;tbl_SEN[[#This Row],[Description]]&amp;"     ("&amp;tbl_SEN[[#This Row],[Unit]]&amp;")"</f>
        <v xml:space="preserve">     LIRIODENDRON TULIPIFERA (2.5" CAL.)     (EACH )</v>
      </c>
      <c r="I651" s="40">
        <v>395</v>
      </c>
      <c r="J651" s="40">
        <v>365</v>
      </c>
      <c r="K651" s="40">
        <v>500</v>
      </c>
      <c r="L651" s="40">
        <v>365</v>
      </c>
      <c r="M651" s="40">
        <v>365</v>
      </c>
      <c r="N651" s="40">
        <v>430</v>
      </c>
      <c r="O651" s="40">
        <v>385</v>
      </c>
      <c r="P651" s="40">
        <v>699.08</v>
      </c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</row>
    <row r="652" spans="3:40" ht="18" customHeight="1" x14ac:dyDescent="0.3">
      <c r="C652" s="2" t="s">
        <v>5717</v>
      </c>
      <c r="D652" s="1" t="s">
        <v>5665</v>
      </c>
      <c r="E652" s="3">
        <f>IFERROR(MIN(SEN_Bidders),0)</f>
        <v>410</v>
      </c>
      <c r="F652" s="3">
        <f>IFERROR(MAX(SEN_Bidders),0)</f>
        <v>723.66</v>
      </c>
      <c r="G652" s="3">
        <f>IFERROR(AVERAGE(SEN_Bidders),0)</f>
        <v>497.20749999999998</v>
      </c>
      <c r="H652" s="40" t="str">
        <f>tbl_SEN[[#This Row],[Item '#]]&amp;"     "&amp;tbl_SEN[[#This Row],[Description]]&amp;"     ("&amp;tbl_SEN[[#This Row],[Unit]]&amp;")"</f>
        <v xml:space="preserve">     NYSSA SYLVATICA (2.5" CAL.)     (EACH)</v>
      </c>
      <c r="I652" s="40">
        <v>443</v>
      </c>
      <c r="J652" s="40">
        <v>410</v>
      </c>
      <c r="K652" s="40">
        <v>650</v>
      </c>
      <c r="L652" s="40">
        <v>410</v>
      </c>
      <c r="M652" s="40">
        <v>411</v>
      </c>
      <c r="N652" s="40">
        <v>500</v>
      </c>
      <c r="O652" s="40">
        <v>430</v>
      </c>
      <c r="P652" s="40">
        <v>723.66</v>
      </c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</row>
    <row r="653" spans="3:40" ht="18" customHeight="1" x14ac:dyDescent="0.3">
      <c r="C653" s="2" t="s">
        <v>5718</v>
      </c>
      <c r="D653" s="1" t="s">
        <v>5665</v>
      </c>
      <c r="E653" s="3">
        <f>IFERROR(MIN(SEN_Bidders),0)</f>
        <v>332</v>
      </c>
      <c r="F653" s="3">
        <f>IFERROR(MAX(SEN_Bidders),0)</f>
        <v>699.08</v>
      </c>
      <c r="G653" s="3">
        <f>IFERROR(AVERAGE(SEN_Bidders),0)</f>
        <v>408.13499999999999</v>
      </c>
      <c r="H653" s="40" t="str">
        <f>tbl_SEN[[#This Row],[Item '#]]&amp;"     "&amp;tbl_SEN[[#This Row],[Description]]&amp;"     ("&amp;tbl_SEN[[#This Row],[Unit]]&amp;")"</f>
        <v xml:space="preserve">     PLATANUS OCCIDENTALIS (2.5" CAL.)     (EACH)</v>
      </c>
      <c r="I653" s="40">
        <v>360</v>
      </c>
      <c r="J653" s="40">
        <v>332</v>
      </c>
      <c r="K653" s="40">
        <v>460</v>
      </c>
      <c r="L653" s="40">
        <v>332</v>
      </c>
      <c r="M653" s="40">
        <v>332</v>
      </c>
      <c r="N653" s="40">
        <v>400</v>
      </c>
      <c r="O653" s="40">
        <v>350</v>
      </c>
      <c r="P653" s="40">
        <v>699.08</v>
      </c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</row>
    <row r="654" spans="3:40" ht="18" customHeight="1" x14ac:dyDescent="0.3">
      <c r="C654" s="2" t="s">
        <v>5719</v>
      </c>
      <c r="D654" s="1" t="s">
        <v>5665</v>
      </c>
      <c r="E654" s="3">
        <f>IFERROR(MIN(SEN_Bidders),0)</f>
        <v>380</v>
      </c>
      <c r="F654" s="3">
        <f>IFERROR(MAX(SEN_Bidders),0)</f>
        <v>723.66</v>
      </c>
      <c r="G654" s="3">
        <f>IFERROR(AVERAGE(SEN_Bidders),0)</f>
        <v>448.83249999999998</v>
      </c>
      <c r="H654" s="40" t="str">
        <f>tbl_SEN[[#This Row],[Item '#]]&amp;"     "&amp;tbl_SEN[[#This Row],[Description]]&amp;"     ("&amp;tbl_SEN[[#This Row],[Unit]]&amp;")"</f>
        <v xml:space="preserve">     QUERCUS BICOLOR (2.5" CAL.)     (EACH)</v>
      </c>
      <c r="I654" s="40">
        <v>415</v>
      </c>
      <c r="J654" s="40">
        <v>380</v>
      </c>
      <c r="K654" s="40">
        <v>460</v>
      </c>
      <c r="L654" s="40">
        <v>381</v>
      </c>
      <c r="M654" s="40">
        <v>381</v>
      </c>
      <c r="N654" s="40">
        <v>450</v>
      </c>
      <c r="O654" s="40">
        <v>400</v>
      </c>
      <c r="P654" s="40">
        <v>723.66</v>
      </c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</row>
    <row r="655" spans="3:40" ht="18" customHeight="1" x14ac:dyDescent="0.3">
      <c r="C655" s="2" t="s">
        <v>5720</v>
      </c>
      <c r="D655" s="1" t="s">
        <v>5712</v>
      </c>
      <c r="E655" s="3">
        <f>IFERROR(MIN(SEN_Bidders),0)</f>
        <v>396</v>
      </c>
      <c r="F655" s="3">
        <f>IFERROR(MAX(SEN_Bidders),0)</f>
        <v>723.66</v>
      </c>
      <c r="G655" s="3">
        <f>IFERROR(AVERAGE(SEN_Bidders),0)</f>
        <v>457.08249999999998</v>
      </c>
      <c r="H655" s="40" t="str">
        <f>tbl_SEN[[#This Row],[Item '#]]&amp;"     "&amp;tbl_SEN[[#This Row],[Description]]&amp;"     ("&amp;tbl_SEN[[#This Row],[Unit]]&amp;")"</f>
        <v xml:space="preserve">     QUERCUS COCCINEA (2.5" CAL.)     (EACH )</v>
      </c>
      <c r="I655" s="40">
        <v>430</v>
      </c>
      <c r="J655" s="40">
        <v>396</v>
      </c>
      <c r="K655" s="40">
        <v>430</v>
      </c>
      <c r="L655" s="40">
        <v>396</v>
      </c>
      <c r="M655" s="40">
        <v>396</v>
      </c>
      <c r="N655" s="40">
        <v>470</v>
      </c>
      <c r="O655" s="40">
        <v>415</v>
      </c>
      <c r="P655" s="40">
        <v>723.66</v>
      </c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</row>
    <row r="656" spans="3:40" ht="18" customHeight="1" x14ac:dyDescent="0.3">
      <c r="C656" s="2" t="s">
        <v>5721</v>
      </c>
      <c r="D656" s="1" t="s">
        <v>5665</v>
      </c>
      <c r="E656" s="3">
        <f>IFERROR(MIN(SEN_Bidders),0)</f>
        <v>429</v>
      </c>
      <c r="F656" s="3">
        <f>IFERROR(MAX(SEN_Bidders),0)</f>
        <v>723.66</v>
      </c>
      <c r="G656" s="3">
        <f>IFERROR(AVERAGE(SEN_Bidders),0)</f>
        <v>482.08249999999998</v>
      </c>
      <c r="H656" s="40" t="str">
        <f>tbl_SEN[[#This Row],[Item '#]]&amp;"     "&amp;tbl_SEN[[#This Row],[Description]]&amp;"     ("&amp;tbl_SEN[[#This Row],[Unit]]&amp;")"</f>
        <v xml:space="preserve">     QUERCUS IMBRICARIA (2.5" CAL.)     (EACH)</v>
      </c>
      <c r="I656" s="40">
        <v>465</v>
      </c>
      <c r="J656" s="40">
        <v>429</v>
      </c>
      <c r="K656" s="40">
        <v>430</v>
      </c>
      <c r="L656" s="40">
        <v>429</v>
      </c>
      <c r="M656" s="40">
        <v>430</v>
      </c>
      <c r="N656" s="40">
        <v>500</v>
      </c>
      <c r="O656" s="40">
        <v>450</v>
      </c>
      <c r="P656" s="40">
        <v>723.66</v>
      </c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</row>
    <row r="657" spans="3:40" ht="18" customHeight="1" x14ac:dyDescent="0.3">
      <c r="C657" s="2" t="s">
        <v>5722</v>
      </c>
      <c r="D657" s="1" t="s">
        <v>5665</v>
      </c>
      <c r="E657" s="3">
        <f>IFERROR(MIN(SEN_Bidders),0)</f>
        <v>356</v>
      </c>
      <c r="F657" s="3">
        <f>IFERROR(MAX(SEN_Bidders),0)</f>
        <v>723.66</v>
      </c>
      <c r="G657" s="3">
        <f>IFERROR(AVERAGE(SEN_Bidders),0)</f>
        <v>426.33249999999998</v>
      </c>
      <c r="H657" s="40" t="str">
        <f>tbl_SEN[[#This Row],[Item '#]]&amp;"     "&amp;tbl_SEN[[#This Row],[Description]]&amp;"     ("&amp;tbl_SEN[[#This Row],[Unit]]&amp;")"</f>
        <v xml:space="preserve">     QUERCUS MUEHLENBERGII (2.5" CAL.)     (EACH)</v>
      </c>
      <c r="I657" s="40">
        <v>390</v>
      </c>
      <c r="J657" s="40">
        <v>358</v>
      </c>
      <c r="K657" s="40">
        <v>430</v>
      </c>
      <c r="L657" s="40">
        <v>358</v>
      </c>
      <c r="M657" s="40">
        <v>356</v>
      </c>
      <c r="N657" s="40">
        <v>420</v>
      </c>
      <c r="O657" s="40">
        <v>375</v>
      </c>
      <c r="P657" s="40">
        <v>723.66</v>
      </c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</row>
    <row r="658" spans="3:40" ht="18" customHeight="1" x14ac:dyDescent="0.3">
      <c r="C658" s="2" t="s">
        <v>5723</v>
      </c>
      <c r="D658" s="1" t="s">
        <v>5665</v>
      </c>
      <c r="E658" s="3">
        <f>IFERROR(MIN(SEN_Bidders),0)</f>
        <v>348</v>
      </c>
      <c r="F658" s="3">
        <f>IFERROR(MAX(SEN_Bidders),0)</f>
        <v>723.66</v>
      </c>
      <c r="G658" s="3">
        <f>IFERROR(AVERAGE(SEN_Bidders),0)</f>
        <v>439.70749999999998</v>
      </c>
      <c r="H658" s="40" t="str">
        <f>tbl_SEN[[#This Row],[Item '#]]&amp;"     "&amp;tbl_SEN[[#This Row],[Description]]&amp;"     ("&amp;tbl_SEN[[#This Row],[Unit]]&amp;")"</f>
        <v xml:space="preserve">     QUERCUS RUBRA (2.5" CAL.)     (EACH)</v>
      </c>
      <c r="I658" s="40">
        <v>375</v>
      </c>
      <c r="J658" s="40">
        <v>348</v>
      </c>
      <c r="K658" s="40">
        <v>430</v>
      </c>
      <c r="L658" s="40">
        <v>348</v>
      </c>
      <c r="M658" s="40">
        <v>348</v>
      </c>
      <c r="N658" s="40">
        <v>580</v>
      </c>
      <c r="O658" s="40">
        <v>365</v>
      </c>
      <c r="P658" s="40">
        <v>723.66</v>
      </c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</row>
    <row r="659" spans="3:40" ht="18" customHeight="1" x14ac:dyDescent="0.3">
      <c r="C659" s="2" t="s">
        <v>5725</v>
      </c>
      <c r="D659" s="1" t="s">
        <v>5665</v>
      </c>
      <c r="E659" s="3">
        <f>IFERROR(MIN(SEN_Bidders),0)</f>
        <v>400</v>
      </c>
      <c r="F659" s="3">
        <f>IFERROR(MAX(SEN_Bidders),0)</f>
        <v>723.66</v>
      </c>
      <c r="G659" s="3">
        <f>IFERROR(AVERAGE(SEN_Bidders),0)</f>
        <v>480.83249999999998</v>
      </c>
      <c r="H659" s="40" t="str">
        <f>tbl_SEN[[#This Row],[Item '#]]&amp;"     "&amp;tbl_SEN[[#This Row],[Description]]&amp;"     ("&amp;tbl_SEN[[#This Row],[Unit]]&amp;")"</f>
        <v xml:space="preserve">     ULMUS AMERICANA 'VALLEY FORGE' (2.5" CAL.)     (EACH)</v>
      </c>
      <c r="I659" s="40">
        <v>470</v>
      </c>
      <c r="J659" s="40">
        <v>433</v>
      </c>
      <c r="K659" s="40">
        <v>400</v>
      </c>
      <c r="L659" s="40">
        <v>432</v>
      </c>
      <c r="M659" s="40">
        <v>433</v>
      </c>
      <c r="N659" s="40">
        <v>500</v>
      </c>
      <c r="O659" s="40">
        <v>455</v>
      </c>
      <c r="P659" s="40">
        <v>723.66</v>
      </c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</row>
    <row r="660" spans="3:40" ht="18" customHeight="1" x14ac:dyDescent="0.3">
      <c r="C660" s="2" t="s">
        <v>5726</v>
      </c>
      <c r="D660" s="1" t="s">
        <v>5665</v>
      </c>
      <c r="E660" s="3">
        <f>IFERROR(MIN(SEN_Bidders),0)</f>
        <v>272</v>
      </c>
      <c r="F660" s="3">
        <f>IFERROR(MAX(SEN_Bidders),0)</f>
        <v>600</v>
      </c>
      <c r="G660" s="3">
        <f>IFERROR(AVERAGE(SEN_Bidders),0)</f>
        <v>352.15250000000003</v>
      </c>
      <c r="H660" s="40" t="str">
        <f>tbl_SEN[[#This Row],[Item '#]]&amp;"     "&amp;tbl_SEN[[#This Row],[Description]]&amp;"     ("&amp;tbl_SEN[[#This Row],[Unit]]&amp;")"</f>
        <v xml:space="preserve">     AMELANCHIER ARBOREA (7’H)     (EACH)</v>
      </c>
      <c r="I660" s="40">
        <v>295</v>
      </c>
      <c r="J660" s="40">
        <v>272</v>
      </c>
      <c r="K660" s="40">
        <v>600</v>
      </c>
      <c r="L660" s="40">
        <v>272</v>
      </c>
      <c r="M660" s="40">
        <v>273</v>
      </c>
      <c r="N660" s="40">
        <v>330</v>
      </c>
      <c r="O660" s="40">
        <v>285</v>
      </c>
      <c r="P660" s="40">
        <v>490.22</v>
      </c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</row>
    <row r="661" spans="3:40" ht="18" customHeight="1" x14ac:dyDescent="0.3">
      <c r="C661" s="2" t="s">
        <v>5727</v>
      </c>
      <c r="D661" s="1" t="s">
        <v>5665</v>
      </c>
      <c r="E661" s="3">
        <f>IFERROR(MIN(SEN_Bidders),0)</f>
        <v>268</v>
      </c>
      <c r="F661" s="3">
        <f>IFERROR(MAX(SEN_Bidders),0)</f>
        <v>600</v>
      </c>
      <c r="G661" s="3">
        <f>IFERROR(AVERAGE(SEN_Bidders),0)</f>
        <v>344.04500000000002</v>
      </c>
      <c r="H661" s="40" t="str">
        <f>tbl_SEN[[#This Row],[Item '#]]&amp;"     "&amp;tbl_SEN[[#This Row],[Description]]&amp;"     ("&amp;tbl_SEN[[#This Row],[Unit]]&amp;")"</f>
        <v xml:space="preserve">     CERCIS CANADENSIS (6’H)     (EACH)</v>
      </c>
      <c r="I661" s="40">
        <v>290</v>
      </c>
      <c r="J661" s="40">
        <v>268</v>
      </c>
      <c r="K661" s="40">
        <v>600</v>
      </c>
      <c r="L661" s="40">
        <v>268</v>
      </c>
      <c r="M661" s="40">
        <v>268</v>
      </c>
      <c r="N661" s="40">
        <v>320</v>
      </c>
      <c r="O661" s="40">
        <v>285</v>
      </c>
      <c r="P661" s="40">
        <v>453.36</v>
      </c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</row>
    <row r="662" spans="3:40" ht="18" customHeight="1" x14ac:dyDescent="0.3">
      <c r="C662" s="2" t="s">
        <v>5728</v>
      </c>
      <c r="D662" s="1" t="s">
        <v>5712</v>
      </c>
      <c r="E662" s="3">
        <f>IFERROR(MIN(SEN_Bidders),0)</f>
        <v>263</v>
      </c>
      <c r="F662" s="3">
        <f>IFERROR(MAX(SEN_Bidders),0)</f>
        <v>441.07</v>
      </c>
      <c r="G662" s="3">
        <f>IFERROR(AVERAGE(SEN_Bidders),0)</f>
        <v>308.25875000000002</v>
      </c>
      <c r="H662" s="40" t="str">
        <f>tbl_SEN[[#This Row],[Item '#]]&amp;"     "&amp;tbl_SEN[[#This Row],[Description]]&amp;"     ("&amp;tbl_SEN[[#This Row],[Unit]]&amp;")"</f>
        <v xml:space="preserve">     CORNUS FLORIDA (1.5” CAL.)     (EACH )</v>
      </c>
      <c r="I662" s="40">
        <v>285</v>
      </c>
      <c r="J662" s="40">
        <v>263</v>
      </c>
      <c r="K662" s="40">
        <v>350</v>
      </c>
      <c r="L662" s="40">
        <v>263</v>
      </c>
      <c r="M662" s="40">
        <v>264</v>
      </c>
      <c r="N662" s="40">
        <v>320</v>
      </c>
      <c r="O662" s="40">
        <v>280</v>
      </c>
      <c r="P662" s="40">
        <v>441.07</v>
      </c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</row>
    <row r="663" spans="3:40" ht="18" customHeight="1" x14ac:dyDescent="0.3">
      <c r="C663" s="2" t="s">
        <v>5729</v>
      </c>
      <c r="D663" s="1" t="s">
        <v>5665</v>
      </c>
      <c r="E663" s="3">
        <f>IFERROR(MIN(SEN_Bidders),0)</f>
        <v>16</v>
      </c>
      <c r="F663" s="3">
        <f>IFERROR(MAX(SEN_Bidders),0)</f>
        <v>55.29</v>
      </c>
      <c r="G663" s="3">
        <f>IFERROR(AVERAGE(SEN_Bidders),0)</f>
        <v>24.036249999999999</v>
      </c>
      <c r="H663" s="40" t="str">
        <f>tbl_SEN[[#This Row],[Item '#]]&amp;"     "&amp;tbl_SEN[[#This Row],[Description]]&amp;"     ("&amp;tbl_SEN[[#This Row],[Unit]]&amp;")"</f>
        <v xml:space="preserve">     CALAMAGROSTIS X ACUTIFLORA 'OVERDAM' (NO. 3)     (EACH)</v>
      </c>
      <c r="I663" s="40">
        <v>18</v>
      </c>
      <c r="J663" s="40">
        <v>16</v>
      </c>
      <c r="K663" s="40">
        <v>30</v>
      </c>
      <c r="L663" s="40">
        <v>16</v>
      </c>
      <c r="M663" s="40">
        <v>17</v>
      </c>
      <c r="N663" s="40">
        <v>20</v>
      </c>
      <c r="O663" s="40">
        <v>20</v>
      </c>
      <c r="P663" s="40">
        <v>55.29</v>
      </c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</row>
    <row r="664" spans="3:40" ht="18" customHeight="1" x14ac:dyDescent="0.3">
      <c r="C664" s="2" t="s">
        <v>5732</v>
      </c>
      <c r="D664" s="1" t="s">
        <v>5712</v>
      </c>
      <c r="E664" s="3">
        <f>IFERROR(MIN(SEN_Bidders),0)</f>
        <v>12</v>
      </c>
      <c r="F664" s="3">
        <f>IFERROR(MAX(SEN_Bidders),0)</f>
        <v>29.49</v>
      </c>
      <c r="G664" s="3">
        <f>IFERROR(AVERAGE(SEN_Bidders),0)</f>
        <v>16.686250000000001</v>
      </c>
      <c r="H664" s="40" t="str">
        <f>tbl_SEN[[#This Row],[Item '#]]&amp;"     "&amp;tbl_SEN[[#This Row],[Description]]&amp;"     ("&amp;tbl_SEN[[#This Row],[Unit]]&amp;")"</f>
        <v xml:space="preserve">     HEMEROCALLIS 'STELLA DE ORO' (NO. 1)     (EACH )</v>
      </c>
      <c r="I664" s="40">
        <v>13</v>
      </c>
      <c r="J664" s="40">
        <v>12</v>
      </c>
      <c r="K664" s="40">
        <v>20</v>
      </c>
      <c r="L664" s="40">
        <v>12</v>
      </c>
      <c r="M664" s="40">
        <v>12</v>
      </c>
      <c r="N664" s="40">
        <v>15</v>
      </c>
      <c r="O664" s="40">
        <v>20</v>
      </c>
      <c r="P664" s="40">
        <v>29.49</v>
      </c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</row>
    <row r="665" spans="3:40" ht="18" customHeight="1" x14ac:dyDescent="0.3">
      <c r="C665" s="2" t="s">
        <v>8038</v>
      </c>
      <c r="D665" s="1" t="s">
        <v>5665</v>
      </c>
      <c r="E665" s="3">
        <f>IFERROR(MIN(SEN_Bidders),0)</f>
        <v>12</v>
      </c>
      <c r="F665" s="3">
        <f>IFERROR(MAX(SEN_Bidders),0)</f>
        <v>29.49</v>
      </c>
      <c r="G665" s="3">
        <f>IFERROR(AVERAGE(SEN_Bidders),0)</f>
        <v>16.686250000000001</v>
      </c>
      <c r="H665" s="40" t="str">
        <f>tbl_SEN[[#This Row],[Item '#]]&amp;"     "&amp;tbl_SEN[[#This Row],[Description]]&amp;"     ("&amp;tbl_SEN[[#This Row],[Unit]]&amp;")"</f>
        <v xml:space="preserve">     SEDUM 'AUTUMN JOY' (NO. 1)     (EACH)</v>
      </c>
      <c r="I665" s="40">
        <v>13</v>
      </c>
      <c r="J665" s="40">
        <v>12</v>
      </c>
      <c r="K665" s="40">
        <v>20</v>
      </c>
      <c r="L665" s="40">
        <v>12</v>
      </c>
      <c r="M665" s="40">
        <v>12</v>
      </c>
      <c r="N665" s="40">
        <v>15</v>
      </c>
      <c r="O665" s="40">
        <v>20</v>
      </c>
      <c r="P665" s="40">
        <v>29.49</v>
      </c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</row>
    <row r="666" spans="3:40" ht="18" customHeight="1" x14ac:dyDescent="0.3">
      <c r="C666" s="2" t="s">
        <v>5737</v>
      </c>
      <c r="D666" s="1" t="s">
        <v>5665</v>
      </c>
      <c r="E666" s="3">
        <f>IFERROR(MIN(SEN_Bidders),0)</f>
        <v>36</v>
      </c>
      <c r="F666" s="3">
        <f>IFERROR(MAX(SEN_Bidders),0)</f>
        <v>600</v>
      </c>
      <c r="G666" s="3">
        <f>IFERROR(AVERAGE(SEN_Bidders),0)</f>
        <v>117.22125</v>
      </c>
      <c r="H666" s="40" t="str">
        <f>tbl_SEN[[#This Row],[Item '#]]&amp;"     "&amp;tbl_SEN[[#This Row],[Description]]&amp;"     ("&amp;tbl_SEN[[#This Row],[Unit]]&amp;")"</f>
        <v xml:space="preserve">     HYDRANGEA QUERCIFOLIA 'RUBY SLIPPERS' (NO. 3)     (EACH)</v>
      </c>
      <c r="I666" s="40">
        <v>39</v>
      </c>
      <c r="J666" s="40">
        <v>36</v>
      </c>
      <c r="K666" s="40">
        <v>66</v>
      </c>
      <c r="L666" s="40">
        <v>36</v>
      </c>
      <c r="M666" s="40">
        <v>36</v>
      </c>
      <c r="N666" s="40">
        <v>600</v>
      </c>
      <c r="O666" s="40">
        <v>40</v>
      </c>
      <c r="P666" s="40">
        <v>84.77</v>
      </c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</row>
    <row r="667" spans="3:40" ht="18" customHeight="1" x14ac:dyDescent="0.3">
      <c r="C667" s="2" t="s">
        <v>5738</v>
      </c>
      <c r="D667" s="1" t="s">
        <v>5665</v>
      </c>
      <c r="E667" s="3">
        <f>IFERROR(MIN(SEN_Bidders),0)</f>
        <v>40</v>
      </c>
      <c r="F667" s="3">
        <f>IFERROR(MAX(SEN_Bidders),0)</f>
        <v>97.06</v>
      </c>
      <c r="G667" s="3">
        <f>IFERROR(AVERAGE(SEN_Bidders),0)</f>
        <v>51.3825</v>
      </c>
      <c r="H667" s="40" t="str">
        <f>tbl_SEN[[#This Row],[Item '#]]&amp;"     "&amp;tbl_SEN[[#This Row],[Description]]&amp;"     ("&amp;tbl_SEN[[#This Row],[Unit]]&amp;")"</f>
        <v xml:space="preserve">     ILEX GLABRA 'DENSA' (NO. 5)     (EACH)</v>
      </c>
      <c r="I667" s="40">
        <v>43</v>
      </c>
      <c r="J667" s="40">
        <v>40</v>
      </c>
      <c r="K667" s="40">
        <v>66</v>
      </c>
      <c r="L667" s="40">
        <v>40</v>
      </c>
      <c r="M667" s="40">
        <v>40</v>
      </c>
      <c r="N667" s="40">
        <v>45</v>
      </c>
      <c r="O667" s="40">
        <v>40</v>
      </c>
      <c r="P667" s="40">
        <v>97.06</v>
      </c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</row>
    <row r="668" spans="3:40" ht="18" customHeight="1" x14ac:dyDescent="0.3">
      <c r="C668" s="2" t="s">
        <v>5739</v>
      </c>
      <c r="D668" s="1" t="s">
        <v>5665</v>
      </c>
      <c r="E668" s="3">
        <f>IFERROR(MIN(SEN_Bidders),0)</f>
        <v>24</v>
      </c>
      <c r="F668" s="3">
        <f>IFERROR(MAX(SEN_Bidders),0)</f>
        <v>84.78</v>
      </c>
      <c r="G668" s="3">
        <f>IFERROR(AVERAGE(SEN_Bidders),0)</f>
        <v>37.972499999999997</v>
      </c>
      <c r="H668" s="40" t="str">
        <f>tbl_SEN[[#This Row],[Item '#]]&amp;"     "&amp;tbl_SEN[[#This Row],[Description]]&amp;"     ("&amp;tbl_SEN[[#This Row],[Unit]]&amp;")"</f>
        <v xml:space="preserve">     ILEX VERTICILLATA 'MR POPPINS' (NO. 3)     (EACH)</v>
      </c>
      <c r="I668" s="40">
        <v>26</v>
      </c>
      <c r="J668" s="40">
        <v>24</v>
      </c>
      <c r="K668" s="40">
        <v>66</v>
      </c>
      <c r="L668" s="40">
        <v>24</v>
      </c>
      <c r="M668" s="40">
        <v>24</v>
      </c>
      <c r="N668" s="40">
        <v>30</v>
      </c>
      <c r="O668" s="40">
        <v>25</v>
      </c>
      <c r="P668" s="40">
        <v>84.78</v>
      </c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</row>
    <row r="669" spans="3:40" ht="18" customHeight="1" x14ac:dyDescent="0.3">
      <c r="C669" s="2" t="s">
        <v>5740</v>
      </c>
      <c r="D669" s="1" t="s">
        <v>5712</v>
      </c>
      <c r="E669" s="3">
        <f>IFERROR(MIN(SEN_Bidders),0)</f>
        <v>29</v>
      </c>
      <c r="F669" s="3">
        <f>IFERROR(MAX(SEN_Bidders),0)</f>
        <v>84.77</v>
      </c>
      <c r="G669" s="3">
        <f>IFERROR(AVERAGE(SEN_Bidders),0)</f>
        <v>39.721249999999998</v>
      </c>
      <c r="H669" s="40" t="str">
        <f>tbl_SEN[[#This Row],[Item '#]]&amp;"     "&amp;tbl_SEN[[#This Row],[Description]]&amp;"     ("&amp;tbl_SEN[[#This Row],[Unit]]&amp;")"</f>
        <v xml:space="preserve">     ILEX VERTICILLATA 'BERRY HEAVY' (NO. 3)     (EACH )</v>
      </c>
      <c r="I669" s="40">
        <v>31</v>
      </c>
      <c r="J669" s="40">
        <v>29</v>
      </c>
      <c r="K669" s="40">
        <v>55</v>
      </c>
      <c r="L669" s="40">
        <v>29</v>
      </c>
      <c r="M669" s="40">
        <v>29</v>
      </c>
      <c r="N669" s="40">
        <v>30</v>
      </c>
      <c r="O669" s="40">
        <v>30</v>
      </c>
      <c r="P669" s="40">
        <v>84.77</v>
      </c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</row>
    <row r="670" spans="3:40" ht="18" customHeight="1" x14ac:dyDescent="0.3">
      <c r="C670" s="2" t="s">
        <v>5741</v>
      </c>
      <c r="D670" s="1" t="s">
        <v>5665</v>
      </c>
      <c r="E670" s="3">
        <f>IFERROR(MIN(SEN_Bidders),0)</f>
        <v>31</v>
      </c>
      <c r="F670" s="3">
        <f>IFERROR(MAX(SEN_Bidders),0)</f>
        <v>79.86</v>
      </c>
      <c r="G670" s="3">
        <f>IFERROR(AVERAGE(SEN_Bidders),0)</f>
        <v>41.857500000000002</v>
      </c>
      <c r="H670" s="40" t="str">
        <f>tbl_SEN[[#This Row],[Item '#]]&amp;"     "&amp;tbl_SEN[[#This Row],[Description]]&amp;"     ("&amp;tbl_SEN[[#This Row],[Unit]]&amp;")"</f>
        <v xml:space="preserve">     LINDERA BENZOIN (NO. 3)     (EACH)</v>
      </c>
      <c r="I670" s="40">
        <v>34</v>
      </c>
      <c r="J670" s="40">
        <v>31</v>
      </c>
      <c r="K670" s="40">
        <v>52</v>
      </c>
      <c r="L670" s="40">
        <v>31</v>
      </c>
      <c r="M670" s="40">
        <v>32</v>
      </c>
      <c r="N670" s="40">
        <v>40</v>
      </c>
      <c r="O670" s="40">
        <v>35</v>
      </c>
      <c r="P670" s="40">
        <v>79.86</v>
      </c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</row>
    <row r="671" spans="3:40" ht="18" customHeight="1" x14ac:dyDescent="0.3">
      <c r="C671" s="2" t="s">
        <v>8923</v>
      </c>
      <c r="D671" s="1" t="s">
        <v>5665</v>
      </c>
      <c r="E671" s="3">
        <f>IFERROR(MIN(SEN_Bidders),0)</f>
        <v>224</v>
      </c>
      <c r="F671" s="3">
        <f>IFERROR(MAX(SEN_Bidders),0)</f>
        <v>530</v>
      </c>
      <c r="G671" s="3">
        <f>IFERROR(AVERAGE(SEN_Bidders),0)</f>
        <v>282.77625</v>
      </c>
      <c r="H671" s="40" t="str">
        <f>tbl_SEN[[#This Row],[Item '#]]&amp;"     "&amp;tbl_SEN[[#This Row],[Description]]&amp;"     ("&amp;tbl_SEN[[#This Row],[Unit]]&amp;")"</f>
        <v xml:space="preserve">     JUNIPERUS VIRGINIANA 'CUPRESSIFOLIA' (6' H)     (EACH)</v>
      </c>
      <c r="I671" s="40">
        <v>245</v>
      </c>
      <c r="J671" s="40">
        <v>224</v>
      </c>
      <c r="K671" s="40">
        <v>530</v>
      </c>
      <c r="L671" s="40">
        <v>225</v>
      </c>
      <c r="M671" s="40">
        <v>225</v>
      </c>
      <c r="N671" s="40">
        <v>260</v>
      </c>
      <c r="O671" s="40">
        <v>235</v>
      </c>
      <c r="P671" s="40">
        <v>318.20999999999998</v>
      </c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</row>
    <row r="672" spans="3:40" ht="18" customHeight="1" x14ac:dyDescent="0.3">
      <c r="C672" s="2" t="s">
        <v>5744</v>
      </c>
      <c r="D672" s="1" t="s">
        <v>5665</v>
      </c>
      <c r="E672" s="3">
        <f>IFERROR(MIN(SEN_Bidders),0)</f>
        <v>32</v>
      </c>
      <c r="F672" s="3">
        <f>IFERROR(MAX(SEN_Bidders),0)</f>
        <v>109.35</v>
      </c>
      <c r="G672" s="3">
        <f>IFERROR(AVERAGE(SEN_Bidders),0)</f>
        <v>47.668750000000003</v>
      </c>
      <c r="H672" s="40" t="str">
        <f>tbl_SEN[[#This Row],[Item '#]]&amp;"     "&amp;tbl_SEN[[#This Row],[Description]]&amp;"     ("&amp;tbl_SEN[[#This Row],[Unit]]&amp;")"</f>
        <v xml:space="preserve">     VIBURNUM DENTATUM 'BLUE MUFFIN' (NO. 5)     (EACH)</v>
      </c>
      <c r="I672" s="40">
        <v>35</v>
      </c>
      <c r="J672" s="40">
        <v>32</v>
      </c>
      <c r="K672" s="40">
        <v>66</v>
      </c>
      <c r="L672" s="40">
        <v>32</v>
      </c>
      <c r="M672" s="40">
        <v>33</v>
      </c>
      <c r="N672" s="40">
        <v>40</v>
      </c>
      <c r="O672" s="40">
        <v>34</v>
      </c>
      <c r="P672" s="40">
        <v>109.35</v>
      </c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</row>
    <row r="673" spans="3:40" ht="18" customHeight="1" x14ac:dyDescent="0.3">
      <c r="C673" s="2" t="s">
        <v>8041</v>
      </c>
      <c r="D673" s="1" t="s">
        <v>14</v>
      </c>
      <c r="E673" s="3">
        <f>IFERROR(MIN(SEN_Bidders),0)</f>
        <v>100</v>
      </c>
      <c r="F673" s="3">
        <f>IFERROR(MAX(SEN_Bidders),0)</f>
        <v>269.07</v>
      </c>
      <c r="G673" s="3">
        <f>IFERROR(AVERAGE(SEN_Bidders),0)</f>
        <v>135.25874999999999</v>
      </c>
      <c r="H673" s="40" t="str">
        <f>tbl_SEN[[#This Row],[Item '#]]&amp;"     "&amp;tbl_SEN[[#This Row],[Description]]&amp;"     ("&amp;tbl_SEN[[#This Row],[Unit]]&amp;")"</f>
        <v xml:space="preserve">     RIVER ROCK COBBLE MULCH (3" DEPTH) WITH GEOTEXTILE FABRIC       (CY)</v>
      </c>
      <c r="I673" s="40">
        <v>108</v>
      </c>
      <c r="J673" s="40">
        <v>100</v>
      </c>
      <c r="K673" s="40">
        <v>175</v>
      </c>
      <c r="L673" s="40">
        <v>100</v>
      </c>
      <c r="M673" s="40">
        <v>100</v>
      </c>
      <c r="N673" s="40">
        <v>120</v>
      </c>
      <c r="O673" s="40">
        <v>110</v>
      </c>
      <c r="P673" s="40">
        <v>269.07</v>
      </c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</row>
    <row r="674" spans="3:40" ht="18" customHeight="1" x14ac:dyDescent="0.3">
      <c r="C674" s="2" t="s">
        <v>8924</v>
      </c>
      <c r="D674" s="1" t="s">
        <v>14</v>
      </c>
      <c r="E674" s="3">
        <f>IFERROR(MIN(SEN_Bidders),0)</f>
        <v>60</v>
      </c>
      <c r="F674" s="3">
        <f>IFERROR(MAX(SEN_Bidders),0)</f>
        <v>114.88</v>
      </c>
      <c r="G674" s="3">
        <f>IFERROR(AVERAGE(SEN_Bidders),0)</f>
        <v>71.36</v>
      </c>
      <c r="H674" s="40" t="str">
        <f>tbl_SEN[[#This Row],[Item '#]]&amp;"     "&amp;tbl_SEN[[#This Row],[Description]]&amp;"     ("&amp;tbl_SEN[[#This Row],[Unit]]&amp;")"</f>
        <v xml:space="preserve">     DOUBLE SHREDDED HARDWOOD MULCH (3" DEPTH)      (CY)</v>
      </c>
      <c r="I674" s="40">
        <v>65</v>
      </c>
      <c r="J674" s="40">
        <v>60</v>
      </c>
      <c r="K674" s="40">
        <v>65</v>
      </c>
      <c r="L674" s="40">
        <v>60</v>
      </c>
      <c r="M674" s="40">
        <v>60</v>
      </c>
      <c r="N674" s="40">
        <v>70</v>
      </c>
      <c r="O674" s="40">
        <v>76</v>
      </c>
      <c r="P674" s="40">
        <v>114.88</v>
      </c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</row>
    <row r="675" spans="3:40" ht="18" customHeight="1" x14ac:dyDescent="0.3">
      <c r="C675" s="2" t="s">
        <v>8925</v>
      </c>
      <c r="D675" s="1" t="s">
        <v>21</v>
      </c>
      <c r="E675" s="3">
        <f>IFERROR(MIN(SEN_Bidders),0)</f>
        <v>0.95</v>
      </c>
      <c r="F675" s="3">
        <f>IFERROR(MAX(SEN_Bidders),0)</f>
        <v>2</v>
      </c>
      <c r="G675" s="3">
        <f>IFERROR(AVERAGE(SEN_Bidders),0)</f>
        <v>1.24</v>
      </c>
      <c r="H675" s="40" t="str">
        <f>tbl_SEN[[#This Row],[Item '#]]&amp;"     "&amp;tbl_SEN[[#This Row],[Description]]&amp;"     ("&amp;tbl_SEN[[#This Row],[Unit]]&amp;")"</f>
        <v xml:space="preserve">     REPAIR SEEDING AND MULCHING (RESIDENTIAL AND URBAN AREA SEED)     (SY)</v>
      </c>
      <c r="I675" s="40">
        <v>1</v>
      </c>
      <c r="J675" s="40">
        <v>0.95</v>
      </c>
      <c r="K675" s="40">
        <v>1.5</v>
      </c>
      <c r="L675" s="40">
        <v>1</v>
      </c>
      <c r="M675" s="40">
        <v>1</v>
      </c>
      <c r="N675" s="40">
        <v>1</v>
      </c>
      <c r="O675" s="40">
        <v>2</v>
      </c>
      <c r="P675" s="40">
        <v>1.47</v>
      </c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</row>
    <row r="676" spans="3:40" ht="18" customHeight="1" x14ac:dyDescent="0.3">
      <c r="C676" s="2" t="s">
        <v>8926</v>
      </c>
      <c r="D676" s="1" t="s">
        <v>12</v>
      </c>
      <c r="E676" s="3">
        <f>IFERROR(MIN(SEN_Bidders),0)</f>
        <v>14</v>
      </c>
      <c r="F676" s="3">
        <f>IFERROR(MAX(SEN_Bidders),0)</f>
        <v>70</v>
      </c>
      <c r="G676" s="3">
        <f>IFERROR(AVERAGE(SEN_Bidders),0)</f>
        <v>43.467500000000001</v>
      </c>
      <c r="H676" s="40" t="str">
        <f>tbl_SEN[[#This Row],[Item '#]]&amp;"     "&amp;tbl_SEN[[#This Row],[Description]]&amp;"     ("&amp;tbl_SEN[[#This Row],[Unit]]&amp;")"</f>
        <v xml:space="preserve">     6" PVC FOR ROMTEC BUILDING CONNECTION INCL. CLEANOUTS &amp; FITTINGS     (LF)</v>
      </c>
      <c r="I676" s="40">
        <v>23</v>
      </c>
      <c r="J676" s="40">
        <v>52</v>
      </c>
      <c r="K676" s="40">
        <v>35</v>
      </c>
      <c r="L676" s="40">
        <v>50</v>
      </c>
      <c r="M676" s="40">
        <v>35</v>
      </c>
      <c r="N676" s="40">
        <v>70</v>
      </c>
      <c r="O676" s="40">
        <v>14</v>
      </c>
      <c r="P676" s="40">
        <v>68.739999999999995</v>
      </c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</row>
    <row r="677" spans="3:40" ht="18" customHeight="1" x14ac:dyDescent="0.3">
      <c r="C677" s="2" t="s">
        <v>8044</v>
      </c>
      <c r="D677" s="1" t="s">
        <v>14</v>
      </c>
      <c r="E677" s="3">
        <f>IFERROR(MIN(SEN_Bidders),0)</f>
        <v>80</v>
      </c>
      <c r="F677" s="3">
        <f>IFERROR(MAX(SEN_Bidders),0)</f>
        <v>175.51</v>
      </c>
      <c r="G677" s="3">
        <f>IFERROR(AVERAGE(SEN_Bidders),0)</f>
        <v>133.18875</v>
      </c>
      <c r="H677" s="40" t="str">
        <f>tbl_SEN[[#This Row],[Item '#]]&amp;"     "&amp;tbl_SEN[[#This Row],[Description]]&amp;"     ("&amp;tbl_SEN[[#This Row],[Unit]]&amp;")"</f>
        <v xml:space="preserve">     LOW STRENGTH MORTAR BACKFILL     (CY)</v>
      </c>
      <c r="I677" s="40">
        <v>94</v>
      </c>
      <c r="J677" s="40">
        <v>131</v>
      </c>
      <c r="K677" s="40">
        <v>115</v>
      </c>
      <c r="L677" s="40">
        <v>80</v>
      </c>
      <c r="M677" s="40">
        <v>150</v>
      </c>
      <c r="N677" s="40">
        <v>162</v>
      </c>
      <c r="O677" s="40">
        <v>158</v>
      </c>
      <c r="P677" s="40">
        <v>175.51</v>
      </c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</row>
    <row r="678" spans="3:40" ht="18" customHeight="1" x14ac:dyDescent="0.3">
      <c r="C678" s="2" t="s">
        <v>8927</v>
      </c>
      <c r="D678" s="1" t="s">
        <v>14</v>
      </c>
      <c r="E678" s="3">
        <f>IFERROR(MIN(SEN_Bidders),0)</f>
        <v>105</v>
      </c>
      <c r="F678" s="3">
        <f>IFERROR(MAX(SEN_Bidders),0)</f>
        <v>165</v>
      </c>
      <c r="G678" s="3">
        <f>IFERROR(AVERAGE(SEN_Bidders),0)</f>
        <v>133.27875</v>
      </c>
      <c r="H678" s="40" t="str">
        <f>tbl_SEN[[#This Row],[Item '#]]&amp;"     "&amp;tbl_SEN[[#This Row],[Description]]&amp;"     ("&amp;tbl_SEN[[#This Row],[Unit]]&amp;")"</f>
        <v xml:space="preserve">     ROCK CHANNEL PROTECTION TYPE C WITH FILTER FABRIC TYPE 'B'     (CY)</v>
      </c>
      <c r="I678" s="40">
        <v>165</v>
      </c>
      <c r="J678" s="40">
        <v>105</v>
      </c>
      <c r="K678" s="40">
        <v>140</v>
      </c>
      <c r="L678" s="40">
        <v>149</v>
      </c>
      <c r="M678" s="40">
        <v>105</v>
      </c>
      <c r="N678" s="40">
        <v>120</v>
      </c>
      <c r="O678" s="40">
        <v>140</v>
      </c>
      <c r="P678" s="40">
        <v>142.22999999999999</v>
      </c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</row>
    <row r="679" spans="3:40" ht="18" customHeight="1" x14ac:dyDescent="0.3">
      <c r="C679" s="2" t="s">
        <v>5756</v>
      </c>
      <c r="D679" s="1" t="s">
        <v>5665</v>
      </c>
      <c r="E679" s="3">
        <f>IFERROR(MIN(SEN_Bidders),0)</f>
        <v>600</v>
      </c>
      <c r="F679" s="3">
        <f>IFERROR(MAX(SEN_Bidders),0)</f>
        <v>5888.85</v>
      </c>
      <c r="G679" s="3">
        <f>IFERROR(AVERAGE(SEN_Bidders),0)</f>
        <v>1529.10625</v>
      </c>
      <c r="H679" s="40" t="str">
        <f>tbl_SEN[[#This Row],[Item '#]]&amp;"     "&amp;tbl_SEN[[#This Row],[Description]]&amp;"     ("&amp;tbl_SEN[[#This Row],[Unit]]&amp;")"</f>
        <v xml:space="preserve">     CONCRETE HEADWALL ODOT HW-2.1 HALF HEIGHT     (EACH)</v>
      </c>
      <c r="I679" s="40">
        <v>1100</v>
      </c>
      <c r="J679" s="40">
        <v>854</v>
      </c>
      <c r="K679" s="40">
        <v>600</v>
      </c>
      <c r="L679" s="40">
        <v>750</v>
      </c>
      <c r="M679" s="40">
        <v>1100</v>
      </c>
      <c r="N679" s="40">
        <v>1340</v>
      </c>
      <c r="O679" s="40">
        <v>600</v>
      </c>
      <c r="P679" s="40">
        <v>5888.85</v>
      </c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</row>
    <row r="680" spans="3:40" ht="18" customHeight="1" x14ac:dyDescent="0.3">
      <c r="C680" s="2" t="s">
        <v>8046</v>
      </c>
      <c r="D680" s="1" t="s">
        <v>5665</v>
      </c>
      <c r="E680" s="3">
        <f>IFERROR(MIN(SEN_Bidders),0)</f>
        <v>240</v>
      </c>
      <c r="F680" s="3">
        <f>IFERROR(MAX(SEN_Bidders),0)</f>
        <v>2159.34</v>
      </c>
      <c r="G680" s="3">
        <f>IFERROR(AVERAGE(SEN_Bidders),0)</f>
        <v>1567.6675</v>
      </c>
      <c r="H680" s="40" t="str">
        <f>tbl_SEN[[#This Row],[Item '#]]&amp;"     "&amp;tbl_SEN[[#This Row],[Description]]&amp;"     ("&amp;tbl_SEN[[#This Row],[Unit]]&amp;")"</f>
        <v xml:space="preserve">     18" NYLOPLAST YARD DRAIN     (EACH)</v>
      </c>
      <c r="I680" s="40">
        <v>1600</v>
      </c>
      <c r="J680" s="40">
        <v>2042</v>
      </c>
      <c r="K680" s="40">
        <v>1500</v>
      </c>
      <c r="L680" s="40">
        <v>240</v>
      </c>
      <c r="M680" s="40">
        <v>1600</v>
      </c>
      <c r="N680" s="40">
        <v>1750</v>
      </c>
      <c r="O680" s="40">
        <v>1650</v>
      </c>
      <c r="P680" s="40">
        <v>2159.34</v>
      </c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</row>
    <row r="681" spans="3:40" ht="18" customHeight="1" x14ac:dyDescent="0.3">
      <c r="C681" s="2" t="s">
        <v>5758</v>
      </c>
      <c r="D681" s="1" t="s">
        <v>12</v>
      </c>
      <c r="E681" s="3">
        <f>IFERROR(MIN(SEN_Bidders),0)</f>
        <v>17</v>
      </c>
      <c r="F681" s="3">
        <f>IFERROR(MAX(SEN_Bidders),0)</f>
        <v>84.84</v>
      </c>
      <c r="G681" s="3">
        <f>IFERROR(AVERAGE(SEN_Bidders),0)</f>
        <v>43.230000000000004</v>
      </c>
      <c r="H681" s="40" t="str">
        <f>tbl_SEN[[#This Row],[Item '#]]&amp;"     "&amp;tbl_SEN[[#This Row],[Description]]&amp;"     ("&amp;tbl_SEN[[#This Row],[Unit]]&amp;")"</f>
        <v xml:space="preserve">     6" PVC STORM SEWER     (LF)</v>
      </c>
      <c r="I681" s="40">
        <v>23</v>
      </c>
      <c r="J681" s="40">
        <v>32</v>
      </c>
      <c r="K681" s="40">
        <v>32</v>
      </c>
      <c r="L681" s="40">
        <v>60</v>
      </c>
      <c r="M681" s="40">
        <v>35</v>
      </c>
      <c r="N681" s="40">
        <v>62</v>
      </c>
      <c r="O681" s="40">
        <v>17</v>
      </c>
      <c r="P681" s="40">
        <v>84.84</v>
      </c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</row>
    <row r="682" spans="3:40" ht="18" customHeight="1" x14ac:dyDescent="0.3">
      <c r="C682" s="2" t="s">
        <v>8928</v>
      </c>
      <c r="D682" s="1" t="s">
        <v>12</v>
      </c>
      <c r="E682" s="3">
        <f>IFERROR(MIN(SEN_Bidders),0)</f>
        <v>22</v>
      </c>
      <c r="F682" s="3">
        <f>IFERROR(MAX(SEN_Bidders),0)</f>
        <v>160.15</v>
      </c>
      <c r="G682" s="3">
        <f>IFERROR(AVERAGE(SEN_Bidders),0)</f>
        <v>51.518749999999997</v>
      </c>
      <c r="H682" s="40" t="str">
        <f>tbl_SEN[[#This Row],[Item '#]]&amp;"     "&amp;tbl_SEN[[#This Row],[Description]]&amp;"     ("&amp;tbl_SEN[[#This Row],[Unit]]&amp;")"</f>
        <v xml:space="preserve">     6” PERFORATED PVC STORM SEWER     (LF)</v>
      </c>
      <c r="I682" s="40">
        <v>23</v>
      </c>
      <c r="J682" s="40">
        <v>35</v>
      </c>
      <c r="K682" s="40">
        <v>32</v>
      </c>
      <c r="L682" s="40">
        <v>59</v>
      </c>
      <c r="M682" s="40">
        <v>35</v>
      </c>
      <c r="N682" s="40">
        <v>46</v>
      </c>
      <c r="O682" s="40">
        <v>22</v>
      </c>
      <c r="P682" s="40">
        <v>160.15</v>
      </c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</row>
    <row r="683" spans="3:40" ht="18" customHeight="1" x14ac:dyDescent="0.3">
      <c r="C683" s="2" t="s">
        <v>5759</v>
      </c>
      <c r="D683" s="1" t="s">
        <v>12</v>
      </c>
      <c r="E683" s="3">
        <f>IFERROR(MIN(SEN_Bidders),0)</f>
        <v>32</v>
      </c>
      <c r="F683" s="3">
        <f>IFERROR(MAX(SEN_Bidders),0)</f>
        <v>72</v>
      </c>
      <c r="G683" s="3">
        <f>IFERROR(AVERAGE(SEN_Bidders),0)</f>
        <v>53.127499999999998</v>
      </c>
      <c r="H683" s="40" t="str">
        <f>tbl_SEN[[#This Row],[Item '#]]&amp;"     "&amp;tbl_SEN[[#This Row],[Description]]&amp;"     ("&amp;tbl_SEN[[#This Row],[Unit]]&amp;")"</f>
        <v xml:space="preserve">     12" HDPE STORM SEWER     (LF)</v>
      </c>
      <c r="I683" s="40">
        <v>32</v>
      </c>
      <c r="J683" s="40">
        <v>49</v>
      </c>
      <c r="K683" s="40">
        <v>72</v>
      </c>
      <c r="L683" s="40">
        <v>65</v>
      </c>
      <c r="M683" s="40">
        <v>45</v>
      </c>
      <c r="N683" s="40">
        <v>50</v>
      </c>
      <c r="O683" s="40">
        <v>60</v>
      </c>
      <c r="P683" s="40">
        <v>52.02</v>
      </c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</row>
    <row r="684" spans="3:40" ht="18" customHeight="1" x14ac:dyDescent="0.3">
      <c r="C684" s="2" t="s">
        <v>5760</v>
      </c>
      <c r="D684" s="1" t="s">
        <v>12</v>
      </c>
      <c r="E684" s="3">
        <f>IFERROR(MIN(SEN_Bidders),0)</f>
        <v>47</v>
      </c>
      <c r="F684" s="3">
        <f>IFERROR(MAX(SEN_Bidders),0)</f>
        <v>82.95</v>
      </c>
      <c r="G684" s="3">
        <f>IFERROR(AVERAGE(SEN_Bidders),0)</f>
        <v>68.743750000000006</v>
      </c>
      <c r="H684" s="40" t="str">
        <f>tbl_SEN[[#This Row],[Item '#]]&amp;"     "&amp;tbl_SEN[[#This Row],[Description]]&amp;"     ("&amp;tbl_SEN[[#This Row],[Unit]]&amp;")"</f>
        <v xml:space="preserve">     18" HDPE STORM SEWER     (LF)</v>
      </c>
      <c r="I684" s="40">
        <v>47</v>
      </c>
      <c r="J684" s="40">
        <v>65</v>
      </c>
      <c r="K684" s="40">
        <v>76</v>
      </c>
      <c r="L684" s="40">
        <v>75</v>
      </c>
      <c r="M684" s="40">
        <v>70</v>
      </c>
      <c r="N684" s="40">
        <v>54</v>
      </c>
      <c r="O684" s="40">
        <v>80</v>
      </c>
      <c r="P684" s="40">
        <v>82.95</v>
      </c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</row>
    <row r="685" spans="3:40" ht="18" customHeight="1" x14ac:dyDescent="0.3">
      <c r="C685" s="2" t="s">
        <v>8929</v>
      </c>
      <c r="D685" s="1" t="s">
        <v>12</v>
      </c>
      <c r="E685" s="3">
        <f>IFERROR(MIN(SEN_Bidders),0)</f>
        <v>69</v>
      </c>
      <c r="F685" s="3">
        <f>IFERROR(MAX(SEN_Bidders),0)</f>
        <v>393.61</v>
      </c>
      <c r="G685" s="3">
        <f>IFERROR(AVERAGE(SEN_Bidders),0)</f>
        <v>133.57625000000002</v>
      </c>
      <c r="H685" s="40" t="str">
        <f>tbl_SEN[[#This Row],[Item '#]]&amp;"     "&amp;tbl_SEN[[#This Row],[Description]]&amp;"     ("&amp;tbl_SEN[[#This Row],[Unit]]&amp;")"</f>
        <v xml:space="preserve">     15” RCP STORM SEWER     (LF)</v>
      </c>
      <c r="I685" s="40">
        <v>69</v>
      </c>
      <c r="J685" s="40">
        <v>107</v>
      </c>
      <c r="K685" s="40">
        <v>130</v>
      </c>
      <c r="L685" s="40">
        <v>109</v>
      </c>
      <c r="M685" s="40">
        <v>100</v>
      </c>
      <c r="N685" s="40">
        <v>85</v>
      </c>
      <c r="O685" s="40">
        <v>75</v>
      </c>
      <c r="P685" s="40">
        <v>393.61</v>
      </c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</row>
    <row r="686" spans="3:40" ht="18" customHeight="1" x14ac:dyDescent="0.3">
      <c r="C686" s="2" t="s">
        <v>5761</v>
      </c>
      <c r="D686" s="1" t="s">
        <v>12</v>
      </c>
      <c r="E686" s="3">
        <f>IFERROR(MIN(SEN_Bidders),0)</f>
        <v>63</v>
      </c>
      <c r="F686" s="3">
        <f>IFERROR(MAX(SEN_Bidders),0)</f>
        <v>160.52000000000001</v>
      </c>
      <c r="G686" s="3">
        <f>IFERROR(AVERAGE(SEN_Bidders),0)</f>
        <v>93.94</v>
      </c>
      <c r="H686" s="40" t="str">
        <f>tbl_SEN[[#This Row],[Item '#]]&amp;"     "&amp;tbl_SEN[[#This Row],[Description]]&amp;"     ("&amp;tbl_SEN[[#This Row],[Unit]]&amp;")"</f>
        <v xml:space="preserve">     24" HDPE STORM SEWER     (LF)</v>
      </c>
      <c r="I686" s="40">
        <v>63</v>
      </c>
      <c r="J686" s="40">
        <v>82</v>
      </c>
      <c r="K686" s="40">
        <v>90</v>
      </c>
      <c r="L686" s="40">
        <v>86</v>
      </c>
      <c r="M686" s="40">
        <v>95</v>
      </c>
      <c r="N686" s="40">
        <v>70</v>
      </c>
      <c r="O686" s="40">
        <v>105</v>
      </c>
      <c r="P686" s="40">
        <v>160.52000000000001</v>
      </c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</row>
    <row r="687" spans="3:40" ht="18" customHeight="1" x14ac:dyDescent="0.3">
      <c r="C687" s="2" t="s">
        <v>8930</v>
      </c>
      <c r="D687" s="1" t="s">
        <v>5665</v>
      </c>
      <c r="E687" s="3">
        <f>IFERROR(MIN(SEN_Bidders),0)</f>
        <v>1100</v>
      </c>
      <c r="F687" s="3">
        <f>IFERROR(MAX(SEN_Bidders),0)</f>
        <v>4000</v>
      </c>
      <c r="G687" s="3">
        <f>IFERROR(AVERAGE(SEN_Bidders),0)</f>
        <v>2163.21</v>
      </c>
      <c r="H687" s="40" t="str">
        <f>tbl_SEN[[#This Row],[Item '#]]&amp;"     "&amp;tbl_SEN[[#This Row],[Description]]&amp;"     ("&amp;tbl_SEN[[#This Row],[Unit]]&amp;")"</f>
        <v xml:space="preserve">     CATCH BASIN ODOT 2-2B     (EACH)</v>
      </c>
      <c r="I687" s="40">
        <v>1800</v>
      </c>
      <c r="J687" s="40">
        <v>2450</v>
      </c>
      <c r="K687" s="40">
        <v>2100</v>
      </c>
      <c r="L687" s="40">
        <v>1100</v>
      </c>
      <c r="M687" s="40">
        <v>4000</v>
      </c>
      <c r="N687" s="40">
        <v>1500</v>
      </c>
      <c r="O687" s="40">
        <v>1200</v>
      </c>
      <c r="P687" s="40">
        <v>3155.68</v>
      </c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</row>
    <row r="688" spans="3:40" ht="18" customHeight="1" x14ac:dyDescent="0.3">
      <c r="C688" s="2" t="s">
        <v>8931</v>
      </c>
      <c r="D688" s="1" t="s">
        <v>5665</v>
      </c>
      <c r="E688" s="3">
        <f>IFERROR(MIN(SEN_Bidders),0)</f>
        <v>1200</v>
      </c>
      <c r="F688" s="3">
        <f>IFERROR(MAX(SEN_Bidders),0)</f>
        <v>4500</v>
      </c>
      <c r="G688" s="3">
        <f>IFERROR(AVERAGE(SEN_Bidders),0)</f>
        <v>2796.2562499999999</v>
      </c>
      <c r="H688" s="40" t="str">
        <f>tbl_SEN[[#This Row],[Item '#]]&amp;"     "&amp;tbl_SEN[[#This Row],[Description]]&amp;"     ("&amp;tbl_SEN[[#This Row],[Unit]]&amp;")"</f>
        <v xml:space="preserve">     CATCH BASIN ODOT 2-3     (EACH)</v>
      </c>
      <c r="I688" s="40">
        <v>2200</v>
      </c>
      <c r="J688" s="40">
        <v>3500</v>
      </c>
      <c r="K688" s="40">
        <v>2500</v>
      </c>
      <c r="L688" s="40">
        <v>1200</v>
      </c>
      <c r="M688" s="40">
        <v>4500</v>
      </c>
      <c r="N688" s="40">
        <v>2700</v>
      </c>
      <c r="O688" s="40">
        <v>2600</v>
      </c>
      <c r="P688" s="40">
        <v>3170.05</v>
      </c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</row>
    <row r="689" spans="3:40" ht="18" customHeight="1" x14ac:dyDescent="0.3">
      <c r="C689" s="2" t="s">
        <v>8048</v>
      </c>
      <c r="D689" s="1" t="s">
        <v>5665</v>
      </c>
      <c r="E689" s="3">
        <f>IFERROR(MIN(SEN_Bidders),0)</f>
        <v>400</v>
      </c>
      <c r="F689" s="3">
        <f>IFERROR(MAX(SEN_Bidders),0)</f>
        <v>4256.54</v>
      </c>
      <c r="G689" s="3">
        <f>IFERROR(AVERAGE(SEN_Bidders),0)</f>
        <v>1513.3175000000001</v>
      </c>
      <c r="H689" s="40" t="str">
        <f>tbl_SEN[[#This Row],[Item '#]]&amp;"     "&amp;tbl_SEN[[#This Row],[Description]]&amp;"     ("&amp;tbl_SEN[[#This Row],[Unit]]&amp;")"</f>
        <v xml:space="preserve">     ODOT DM 1.1 WITH CONCRETE MAT     (EACH)</v>
      </c>
      <c r="I689" s="40">
        <v>800</v>
      </c>
      <c r="J689" s="40">
        <v>1550</v>
      </c>
      <c r="K689" s="40">
        <v>600</v>
      </c>
      <c r="L689" s="40">
        <v>400</v>
      </c>
      <c r="M689" s="40">
        <v>2000</v>
      </c>
      <c r="N689" s="40">
        <v>1700</v>
      </c>
      <c r="O689" s="40">
        <v>800</v>
      </c>
      <c r="P689" s="40">
        <v>4256.54</v>
      </c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</row>
    <row r="690" spans="3:40" ht="18" customHeight="1" x14ac:dyDescent="0.3">
      <c r="C690" s="2" t="s">
        <v>8932</v>
      </c>
      <c r="D690" s="1" t="s">
        <v>12</v>
      </c>
      <c r="E690" s="3">
        <f>IFERROR(MIN(SEN_Bidders),0)</f>
        <v>10</v>
      </c>
      <c r="F690" s="3">
        <f>IFERROR(MAX(SEN_Bidders),0)</f>
        <v>58</v>
      </c>
      <c r="G690" s="3">
        <f>IFERROR(AVERAGE(SEN_Bidders),0)</f>
        <v>32.241250000000001</v>
      </c>
      <c r="H690" s="40" t="str">
        <f>tbl_SEN[[#This Row],[Item '#]]&amp;"     "&amp;tbl_SEN[[#This Row],[Description]]&amp;"     ("&amp;tbl_SEN[[#This Row],[Unit]]&amp;")"</f>
        <v xml:space="preserve">     FRENCH DRAIN     (LF)</v>
      </c>
      <c r="I690" s="40">
        <v>23</v>
      </c>
      <c r="J690" s="40">
        <v>21.5</v>
      </c>
      <c r="K690" s="40">
        <v>25</v>
      </c>
      <c r="L690" s="40">
        <v>29</v>
      </c>
      <c r="M690" s="40">
        <v>35</v>
      </c>
      <c r="N690" s="40">
        <v>58</v>
      </c>
      <c r="O690" s="40">
        <v>10</v>
      </c>
      <c r="P690" s="40">
        <v>56.43</v>
      </c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</row>
    <row r="691" spans="3:40" ht="18" customHeight="1" x14ac:dyDescent="0.3">
      <c r="C691" s="2" t="s">
        <v>8933</v>
      </c>
      <c r="D691" s="1" t="s">
        <v>12</v>
      </c>
      <c r="E691" s="3">
        <f>IFERROR(MIN(SEN_Bidders),0)</f>
        <v>12</v>
      </c>
      <c r="F691" s="3">
        <f>IFERROR(MAX(SEN_Bidders),0)</f>
        <v>340.44</v>
      </c>
      <c r="G691" s="3">
        <f>IFERROR(AVERAGE(SEN_Bidders),0)</f>
        <v>71.555000000000007</v>
      </c>
      <c r="H691" s="40" t="str">
        <f>tbl_SEN[[#This Row],[Item '#]]&amp;"     "&amp;tbl_SEN[[#This Row],[Description]]&amp;"     ("&amp;tbl_SEN[[#This Row],[Unit]]&amp;")"</f>
        <v xml:space="preserve">     CONNECTION OF EXISTING DRAINAGE CONDUITS     (LF)</v>
      </c>
      <c r="I691" s="40">
        <v>12</v>
      </c>
      <c r="J691" s="40">
        <v>50</v>
      </c>
      <c r="K691" s="40">
        <v>18</v>
      </c>
      <c r="L691" s="40">
        <v>29</v>
      </c>
      <c r="M691" s="40">
        <v>35</v>
      </c>
      <c r="N691" s="40">
        <v>58</v>
      </c>
      <c r="O691" s="40">
        <v>30</v>
      </c>
      <c r="P691" s="40">
        <v>340.44</v>
      </c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</row>
    <row r="692" spans="3:40" ht="18" customHeight="1" x14ac:dyDescent="0.3">
      <c r="C692" s="2" t="s">
        <v>8934</v>
      </c>
      <c r="D692" s="1" t="s">
        <v>12</v>
      </c>
      <c r="E692" s="3">
        <f>IFERROR(MIN(SEN_Bidders),0)</f>
        <v>12</v>
      </c>
      <c r="F692" s="3">
        <f>IFERROR(MAX(SEN_Bidders),0)</f>
        <v>95</v>
      </c>
      <c r="G692" s="3">
        <f>IFERROR(AVERAGE(SEN_Bidders),0)</f>
        <v>36.576250000000002</v>
      </c>
      <c r="H692" s="40" t="str">
        <f>tbl_SEN[[#This Row],[Item '#]]&amp;"     "&amp;tbl_SEN[[#This Row],[Description]]&amp;"     ("&amp;tbl_SEN[[#This Row],[Unit]]&amp;")"</f>
        <v xml:space="preserve">     6” UNDERDRAIN COMPLETE     (LF)</v>
      </c>
      <c r="I692" s="40">
        <v>18</v>
      </c>
      <c r="J692" s="40">
        <v>30</v>
      </c>
      <c r="K692" s="40">
        <v>12</v>
      </c>
      <c r="L692" s="40">
        <v>29</v>
      </c>
      <c r="M692" s="40">
        <v>95</v>
      </c>
      <c r="N692" s="40">
        <v>40</v>
      </c>
      <c r="O692" s="40">
        <v>13</v>
      </c>
      <c r="P692" s="40">
        <v>55.61</v>
      </c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</row>
    <row r="693" spans="3:40" ht="18" customHeight="1" x14ac:dyDescent="0.3">
      <c r="C693" s="2" t="s">
        <v>5780</v>
      </c>
      <c r="D693" s="1" t="s">
        <v>5665</v>
      </c>
      <c r="E693" s="3">
        <f>IFERROR(MIN(SEN_Bidders),0)</f>
        <v>105</v>
      </c>
      <c r="F693" s="3">
        <f>IFERROR(MAX(SEN_Bidders),0)</f>
        <v>3000</v>
      </c>
      <c r="G693" s="3">
        <f>IFERROR(AVERAGE(SEN_Bidders),0)</f>
        <v>1802.1424999999999</v>
      </c>
      <c r="H693" s="40" t="str">
        <f>tbl_SEN[[#This Row],[Item '#]]&amp;"     "&amp;tbl_SEN[[#This Row],[Description]]&amp;"     ("&amp;tbl_SEN[[#This Row],[Unit]]&amp;")"</f>
        <v xml:space="preserve">     CONNECT TO EXISTING SEWER     (EACH)</v>
      </c>
      <c r="I693" s="40">
        <v>1500</v>
      </c>
      <c r="J693" s="40">
        <v>3000</v>
      </c>
      <c r="K693" s="40">
        <v>875</v>
      </c>
      <c r="L693" s="40">
        <v>2700</v>
      </c>
      <c r="M693" s="40">
        <v>105</v>
      </c>
      <c r="N693" s="40">
        <v>2800</v>
      </c>
      <c r="O693" s="40">
        <v>1000</v>
      </c>
      <c r="P693" s="40">
        <v>2437.14</v>
      </c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</row>
    <row r="694" spans="3:40" ht="18" customHeight="1" x14ac:dyDescent="0.3">
      <c r="C694" s="2" t="s">
        <v>8935</v>
      </c>
      <c r="D694" s="1" t="s">
        <v>12</v>
      </c>
      <c r="E694" s="3">
        <f>IFERROR(MIN(SEN_Bidders),0)</f>
        <v>75</v>
      </c>
      <c r="F694" s="3">
        <f>IFERROR(MAX(SEN_Bidders),0)</f>
        <v>175</v>
      </c>
      <c r="G694" s="3">
        <f>IFERROR(AVERAGE(SEN_Bidders),0)</f>
        <v>118.205</v>
      </c>
      <c r="H694" s="40" t="str">
        <f>tbl_SEN[[#This Row],[Item '#]]&amp;"     "&amp;tbl_SEN[[#This Row],[Description]]&amp;"     ("&amp;tbl_SEN[[#This Row],[Unit]]&amp;")"</f>
        <v xml:space="preserve">     8" SANITARY SEWER SDR 35 W/ PREMIUM BACKFILL AND ROCK REMOVAL     (LF)</v>
      </c>
      <c r="I694" s="40">
        <v>175</v>
      </c>
      <c r="J694" s="40">
        <v>160</v>
      </c>
      <c r="K694" s="40">
        <v>160</v>
      </c>
      <c r="L694" s="40">
        <v>75</v>
      </c>
      <c r="M694" s="40">
        <v>86</v>
      </c>
      <c r="N694" s="40">
        <v>83</v>
      </c>
      <c r="O694" s="40">
        <v>125</v>
      </c>
      <c r="P694" s="40">
        <v>81.64</v>
      </c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</row>
    <row r="695" spans="3:40" ht="18" customHeight="1" x14ac:dyDescent="0.3">
      <c r="C695" s="2" t="s">
        <v>8936</v>
      </c>
      <c r="D695" s="1" t="s">
        <v>12</v>
      </c>
      <c r="E695" s="3">
        <f>IFERROR(MIN(SEN_Bidders),0)</f>
        <v>73</v>
      </c>
      <c r="F695" s="3">
        <f>IFERROR(MAX(SEN_Bidders),0)</f>
        <v>120</v>
      </c>
      <c r="G695" s="3">
        <f>IFERROR(AVERAGE(SEN_Bidders),0)</f>
        <v>87.163749999999993</v>
      </c>
      <c r="H695" s="40" t="str">
        <f>tbl_SEN[[#This Row],[Item '#]]&amp;"     "&amp;tbl_SEN[[#This Row],[Description]]&amp;"     ("&amp;tbl_SEN[[#This Row],[Unit]]&amp;")"</f>
        <v xml:space="preserve">     8" SANITARY SEWER SDR 35 W/ PREMIUM BACKFILL     (LF)</v>
      </c>
      <c r="I695" s="40">
        <v>73</v>
      </c>
      <c r="J695" s="40">
        <v>110</v>
      </c>
      <c r="K695" s="40">
        <v>120</v>
      </c>
      <c r="L695" s="40">
        <v>75</v>
      </c>
      <c r="M695" s="40">
        <v>75</v>
      </c>
      <c r="N695" s="40">
        <v>83</v>
      </c>
      <c r="O695" s="40">
        <v>80</v>
      </c>
      <c r="P695" s="40">
        <v>81.31</v>
      </c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</row>
    <row r="696" spans="3:40" ht="18" customHeight="1" x14ac:dyDescent="0.3">
      <c r="C696" s="2" t="s">
        <v>8937</v>
      </c>
      <c r="D696" s="1" t="s">
        <v>12</v>
      </c>
      <c r="E696" s="3">
        <f>IFERROR(MIN(SEN_Bidders),0)</f>
        <v>40</v>
      </c>
      <c r="F696" s="3">
        <f>IFERROR(MAX(SEN_Bidders),0)</f>
        <v>111.48</v>
      </c>
      <c r="G696" s="3">
        <f>IFERROR(AVERAGE(SEN_Bidders),0)</f>
        <v>59.56</v>
      </c>
      <c r="H696" s="40" t="str">
        <f>tbl_SEN[[#This Row],[Item '#]]&amp;"     "&amp;tbl_SEN[[#This Row],[Description]]&amp;"     ("&amp;tbl_SEN[[#This Row],[Unit]]&amp;")"</f>
        <v xml:space="preserve">     8" SANITARY SEWER SDR 35 W/ STANDARD BACKFILL     (LF)</v>
      </c>
      <c r="I696" s="40">
        <v>43</v>
      </c>
      <c r="J696" s="40">
        <v>40</v>
      </c>
      <c r="K696" s="40">
        <v>65</v>
      </c>
      <c r="L696" s="40">
        <v>69</v>
      </c>
      <c r="M696" s="40">
        <v>60</v>
      </c>
      <c r="N696" s="40">
        <v>40</v>
      </c>
      <c r="O696" s="40">
        <v>48</v>
      </c>
      <c r="P696" s="40">
        <v>111.48</v>
      </c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</row>
    <row r="697" spans="3:40" ht="18" customHeight="1" x14ac:dyDescent="0.3">
      <c r="C697" s="2" t="s">
        <v>8938</v>
      </c>
      <c r="D697" s="1" t="s">
        <v>5665</v>
      </c>
      <c r="E697" s="3">
        <f>IFERROR(MIN(SEN_Bidders),0)</f>
        <v>50</v>
      </c>
      <c r="F697" s="3">
        <f>IFERROR(MAX(SEN_Bidders),0)</f>
        <v>2166.4499999999998</v>
      </c>
      <c r="G697" s="3">
        <f>IFERROR(AVERAGE(SEN_Bidders),0)</f>
        <v>420.43124999999998</v>
      </c>
      <c r="H697" s="40" t="str">
        <f>tbl_SEN[[#This Row],[Item '#]]&amp;"     "&amp;tbl_SEN[[#This Row],[Description]]&amp;"     ("&amp;tbl_SEN[[#This Row],[Unit]]&amp;")"</f>
        <v xml:space="preserve">     WYE CONNECTIONS AT MAIN LINES     (EACH)</v>
      </c>
      <c r="I697" s="40">
        <v>225</v>
      </c>
      <c r="J697" s="40">
        <v>172</v>
      </c>
      <c r="K697" s="40">
        <v>300</v>
      </c>
      <c r="L697" s="40">
        <v>50</v>
      </c>
      <c r="M697" s="40">
        <v>100</v>
      </c>
      <c r="N697" s="40">
        <v>300</v>
      </c>
      <c r="O697" s="40">
        <v>50</v>
      </c>
      <c r="P697" s="40">
        <v>2166.4499999999998</v>
      </c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</row>
    <row r="698" spans="3:40" ht="18" customHeight="1" x14ac:dyDescent="0.3">
      <c r="C698" s="2" t="s">
        <v>8939</v>
      </c>
      <c r="D698" s="1" t="s">
        <v>12</v>
      </c>
      <c r="E698" s="3">
        <f>IFERROR(MIN(SEN_Bidders),0)</f>
        <v>28</v>
      </c>
      <c r="F698" s="3">
        <f>IFERROR(MAX(SEN_Bidders),0)</f>
        <v>53</v>
      </c>
      <c r="G698" s="3">
        <f>IFERROR(AVERAGE(SEN_Bidders),0)</f>
        <v>40.53</v>
      </c>
      <c r="H698" s="40" t="str">
        <f>tbl_SEN[[#This Row],[Item '#]]&amp;"     "&amp;tbl_SEN[[#This Row],[Description]]&amp;"     ("&amp;tbl_SEN[[#This Row],[Unit]]&amp;")"</f>
        <v xml:space="preserve">     4" SEWER LATERALS W/ STANDARD BACKFILL-COMPLETE INCL CLEANOUTS, WYES, SANITARY HOOKUP ASSEMBLY &amp; CONC. COLLARS     (LF)</v>
      </c>
      <c r="I698" s="40">
        <v>28</v>
      </c>
      <c r="J698" s="40">
        <v>53</v>
      </c>
      <c r="K698" s="40">
        <v>48</v>
      </c>
      <c r="L698" s="40">
        <v>50</v>
      </c>
      <c r="M698" s="40">
        <v>46</v>
      </c>
      <c r="N698" s="40">
        <v>35</v>
      </c>
      <c r="O698" s="40">
        <v>31</v>
      </c>
      <c r="P698" s="40">
        <v>33.24</v>
      </c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</row>
    <row r="699" spans="3:40" ht="18" customHeight="1" x14ac:dyDescent="0.3">
      <c r="C699" s="2" t="s">
        <v>8940</v>
      </c>
      <c r="D699" s="1" t="s">
        <v>12</v>
      </c>
      <c r="E699" s="3">
        <f>IFERROR(MIN(SEN_Bidders),0)</f>
        <v>50</v>
      </c>
      <c r="F699" s="3">
        <f>IFERROR(MAX(SEN_Bidders),0)</f>
        <v>111</v>
      </c>
      <c r="G699" s="3">
        <f>IFERROR(AVERAGE(SEN_Bidders),0)</f>
        <v>75.178749999999994</v>
      </c>
      <c r="H699" s="40" t="str">
        <f>tbl_SEN[[#This Row],[Item '#]]&amp;"     "&amp;tbl_SEN[[#This Row],[Description]]&amp;"     ("&amp;tbl_SEN[[#This Row],[Unit]]&amp;")"</f>
        <v xml:space="preserve">     4" SEWER LATERALS W/ PREMIUM BACKFILL-COMPLETE INCL CLEANOUTS, WYES, SANITARY HOOKUP ASSEMBLY &amp; CONC. COLLARS     (LF)</v>
      </c>
      <c r="I699" s="40">
        <v>65</v>
      </c>
      <c r="J699" s="40">
        <v>111</v>
      </c>
      <c r="K699" s="40">
        <v>95</v>
      </c>
      <c r="L699" s="40">
        <v>84</v>
      </c>
      <c r="M699" s="40">
        <v>50</v>
      </c>
      <c r="N699" s="40">
        <v>75</v>
      </c>
      <c r="O699" s="40">
        <v>59</v>
      </c>
      <c r="P699" s="40">
        <v>62.43</v>
      </c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</row>
    <row r="700" spans="3:40" ht="18" customHeight="1" x14ac:dyDescent="0.3">
      <c r="C700" s="2" t="s">
        <v>5786</v>
      </c>
      <c r="D700" s="1" t="s">
        <v>5665</v>
      </c>
      <c r="E700" s="3">
        <f>IFERROR(MIN(SEN_Bidders),0)</f>
        <v>2100</v>
      </c>
      <c r="F700" s="3">
        <f>IFERROR(MAX(SEN_Bidders),0)</f>
        <v>10281.91</v>
      </c>
      <c r="G700" s="3">
        <f>IFERROR(AVERAGE(SEN_Bidders),0)</f>
        <v>4116.4887500000004</v>
      </c>
      <c r="H700" s="40" t="str">
        <f>tbl_SEN[[#This Row],[Item '#]]&amp;"     "&amp;tbl_SEN[[#This Row],[Description]]&amp;"     ("&amp;tbl_SEN[[#This Row],[Unit]]&amp;")"</f>
        <v xml:space="preserve">     SANITARY SEWER PRECAST MANHOLE     (EACH)</v>
      </c>
      <c r="I700" s="40">
        <v>3400</v>
      </c>
      <c r="J700" s="40">
        <v>3800</v>
      </c>
      <c r="K700" s="40">
        <v>2100</v>
      </c>
      <c r="L700" s="40">
        <v>2750</v>
      </c>
      <c r="M700" s="40">
        <v>4500</v>
      </c>
      <c r="N700" s="40">
        <v>2600</v>
      </c>
      <c r="O700" s="40">
        <v>3500</v>
      </c>
      <c r="P700" s="40">
        <v>10281.91</v>
      </c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</row>
    <row r="701" spans="3:40" ht="18" customHeight="1" x14ac:dyDescent="0.3">
      <c r="C701" s="2" t="s">
        <v>8941</v>
      </c>
      <c r="D701" s="1" t="s">
        <v>5665</v>
      </c>
      <c r="E701" s="3">
        <f>IFERROR(MIN(SEN_Bidders),0)</f>
        <v>230</v>
      </c>
      <c r="F701" s="3">
        <f>IFERROR(MAX(SEN_Bidders),0)</f>
        <v>3000</v>
      </c>
      <c r="G701" s="3">
        <f>IFERROR(AVERAGE(SEN_Bidders),0)</f>
        <v>1118.50875</v>
      </c>
      <c r="H701" s="40" t="str">
        <f>tbl_SEN[[#This Row],[Item '#]]&amp;"     "&amp;tbl_SEN[[#This Row],[Description]]&amp;"     ("&amp;tbl_SEN[[#This Row],[Unit]]&amp;")"</f>
        <v xml:space="preserve">     SANITARY CLEANOUTS      (EACH)</v>
      </c>
      <c r="I701" s="40">
        <v>230</v>
      </c>
      <c r="J701" s="40">
        <v>430</v>
      </c>
      <c r="K701" s="40">
        <v>300</v>
      </c>
      <c r="L701" s="40">
        <v>700</v>
      </c>
      <c r="M701" s="40">
        <v>725</v>
      </c>
      <c r="N701" s="40">
        <v>3000</v>
      </c>
      <c r="O701" s="40">
        <v>1200</v>
      </c>
      <c r="P701" s="40">
        <v>2363.0700000000002</v>
      </c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</row>
    <row r="702" spans="3:40" ht="18" customHeight="1" x14ac:dyDescent="0.3">
      <c r="C702" s="2" t="s">
        <v>8942</v>
      </c>
      <c r="D702" s="1" t="s">
        <v>12</v>
      </c>
      <c r="E702" s="3">
        <f>IFERROR(MIN(SEN_Bidders),0)</f>
        <v>25.84</v>
      </c>
      <c r="F702" s="3">
        <f>IFERROR(MAX(SEN_Bidders),0)</f>
        <v>105</v>
      </c>
      <c r="G702" s="3">
        <f>IFERROR(AVERAGE(SEN_Bidders),0)</f>
        <v>61.73</v>
      </c>
      <c r="H702" s="40" t="str">
        <f>tbl_SEN[[#This Row],[Item '#]]&amp;"     "&amp;tbl_SEN[[#This Row],[Description]]&amp;"     ("&amp;tbl_SEN[[#This Row],[Unit]]&amp;")"</f>
        <v xml:space="preserve">     ROMTEC AND DUMP STATION 4" SEWER W/ PREMIUM BACKFILL-COMPLETE INCL WYES AND FITTINGS     (LF)</v>
      </c>
      <c r="I702" s="40">
        <v>47</v>
      </c>
      <c r="J702" s="40">
        <v>105</v>
      </c>
      <c r="K702" s="40">
        <v>90</v>
      </c>
      <c r="L702" s="40">
        <v>51</v>
      </c>
      <c r="M702" s="40">
        <v>45</v>
      </c>
      <c r="N702" s="40">
        <v>80</v>
      </c>
      <c r="O702" s="40">
        <v>50</v>
      </c>
      <c r="P702" s="40">
        <v>25.84</v>
      </c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</row>
    <row r="703" spans="3:40" ht="18" customHeight="1" x14ac:dyDescent="0.3">
      <c r="C703" s="2" t="s">
        <v>8943</v>
      </c>
      <c r="D703" s="1" t="s">
        <v>12</v>
      </c>
      <c r="E703" s="3">
        <f>IFERROR(MIN(SEN_Bidders),0)</f>
        <v>33</v>
      </c>
      <c r="F703" s="3">
        <f>IFERROR(MAX(SEN_Bidders),0)</f>
        <v>77.97</v>
      </c>
      <c r="G703" s="3">
        <f>IFERROR(AVERAGE(SEN_Bidders),0)</f>
        <v>53.496250000000003</v>
      </c>
      <c r="H703" s="40" t="str">
        <f>tbl_SEN[[#This Row],[Item '#]]&amp;"     "&amp;tbl_SEN[[#This Row],[Description]]&amp;"     ("&amp;tbl_SEN[[#This Row],[Unit]]&amp;")"</f>
        <v xml:space="preserve">     4" WATER MAIN W/ PREMIUM BACKFILL INCL FITTINGS &amp; THRUST BLOCKING     (LF)</v>
      </c>
      <c r="I703" s="40">
        <v>33</v>
      </c>
      <c r="J703" s="40">
        <v>64</v>
      </c>
      <c r="K703" s="40">
        <v>55</v>
      </c>
      <c r="L703" s="40">
        <v>45</v>
      </c>
      <c r="M703" s="40">
        <v>50</v>
      </c>
      <c r="N703" s="40">
        <v>58</v>
      </c>
      <c r="O703" s="40">
        <v>45</v>
      </c>
      <c r="P703" s="40">
        <v>77.97</v>
      </c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</row>
    <row r="704" spans="3:40" ht="18" customHeight="1" x14ac:dyDescent="0.3">
      <c r="C704" s="2" t="s">
        <v>8944</v>
      </c>
      <c r="D704" s="1" t="s">
        <v>12</v>
      </c>
      <c r="E704" s="3">
        <f>IFERROR(MIN(SEN_Bidders),0)</f>
        <v>24.15</v>
      </c>
      <c r="F704" s="3">
        <f>IFERROR(MAX(SEN_Bidders),0)</f>
        <v>69</v>
      </c>
      <c r="G704" s="3">
        <f>IFERROR(AVERAGE(SEN_Bidders),0)</f>
        <v>42.518749999999997</v>
      </c>
      <c r="H704" s="40" t="str">
        <f>tbl_SEN[[#This Row],[Item '#]]&amp;"     "&amp;tbl_SEN[[#This Row],[Description]]&amp;"     ("&amp;tbl_SEN[[#This Row],[Unit]]&amp;")"</f>
        <v xml:space="preserve">     2" WATER MAIN W/ PREMIUM BACKFILL INCL FITTINGS &amp; THRUST BLOCKING     (LF)</v>
      </c>
      <c r="I704" s="40">
        <v>28</v>
      </c>
      <c r="J704" s="40">
        <v>54</v>
      </c>
      <c r="K704" s="40">
        <v>45</v>
      </c>
      <c r="L704" s="40">
        <v>42</v>
      </c>
      <c r="M704" s="40">
        <v>48</v>
      </c>
      <c r="N704" s="40">
        <v>69</v>
      </c>
      <c r="O704" s="40">
        <v>30</v>
      </c>
      <c r="P704" s="40">
        <v>24.15</v>
      </c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</row>
    <row r="705" spans="3:40" ht="18" customHeight="1" x14ac:dyDescent="0.3">
      <c r="C705" s="2" t="s">
        <v>8945</v>
      </c>
      <c r="D705" s="1" t="s">
        <v>12</v>
      </c>
      <c r="E705" s="3">
        <f>IFERROR(MIN(SEN_Bidders),0)</f>
        <v>20</v>
      </c>
      <c r="F705" s="3">
        <f>IFERROR(MAX(SEN_Bidders),0)</f>
        <v>185.15</v>
      </c>
      <c r="G705" s="3">
        <f>IFERROR(AVERAGE(SEN_Bidders),0)</f>
        <v>51.018749999999997</v>
      </c>
      <c r="H705" s="40" t="str">
        <f>tbl_SEN[[#This Row],[Item '#]]&amp;"     "&amp;tbl_SEN[[#This Row],[Description]]&amp;"     ("&amp;tbl_SEN[[#This Row],[Unit]]&amp;")"</f>
        <v xml:space="preserve">     2" WATER MAIN W/ STANDARD BACKFILL INCL FITTINGS &amp; THRUST BLOCKING     (LF)</v>
      </c>
      <c r="I705" s="40">
        <v>22</v>
      </c>
      <c r="J705" s="40">
        <v>26</v>
      </c>
      <c r="K705" s="40">
        <v>40</v>
      </c>
      <c r="L705" s="40">
        <v>30</v>
      </c>
      <c r="M705" s="40">
        <v>45</v>
      </c>
      <c r="N705" s="40">
        <v>40</v>
      </c>
      <c r="O705" s="40">
        <v>20</v>
      </c>
      <c r="P705" s="40">
        <v>185.15</v>
      </c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</row>
    <row r="706" spans="3:40" ht="18" customHeight="1" x14ac:dyDescent="0.3">
      <c r="C706" s="2" t="s">
        <v>8063</v>
      </c>
      <c r="D706" s="1" t="s">
        <v>5665</v>
      </c>
      <c r="E706" s="3">
        <f>IFERROR(MIN(SEN_Bidders),0)</f>
        <v>300</v>
      </c>
      <c r="F706" s="3">
        <f>IFERROR(MAX(SEN_Bidders),0)</f>
        <v>3476.63</v>
      </c>
      <c r="G706" s="3">
        <f>IFERROR(AVERAGE(SEN_Bidders),0)</f>
        <v>1300.2037500000001</v>
      </c>
      <c r="H706" s="40" t="str">
        <f>tbl_SEN[[#This Row],[Item '#]]&amp;"     "&amp;tbl_SEN[[#This Row],[Description]]&amp;"     ("&amp;tbl_SEN[[#This Row],[Unit]]&amp;")"</f>
        <v xml:space="preserve">     4" VALVE     (EACH)</v>
      </c>
      <c r="I706" s="40">
        <v>975</v>
      </c>
      <c r="J706" s="40">
        <v>1600</v>
      </c>
      <c r="K706" s="40">
        <v>850</v>
      </c>
      <c r="L706" s="40">
        <v>900</v>
      </c>
      <c r="M706" s="40">
        <v>1100</v>
      </c>
      <c r="N706" s="40">
        <v>1200</v>
      </c>
      <c r="O706" s="40">
        <v>300</v>
      </c>
      <c r="P706" s="40">
        <v>3476.63</v>
      </c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</row>
    <row r="707" spans="3:40" ht="18" customHeight="1" x14ac:dyDescent="0.3">
      <c r="C707" s="2" t="s">
        <v>8064</v>
      </c>
      <c r="D707" s="1" t="s">
        <v>5665</v>
      </c>
      <c r="E707" s="3">
        <f>IFERROR(MIN(SEN_Bidders),0)</f>
        <v>200</v>
      </c>
      <c r="F707" s="3">
        <f>IFERROR(MAX(SEN_Bidders),0)</f>
        <v>1000</v>
      </c>
      <c r="G707" s="3">
        <f>IFERROR(AVERAGE(SEN_Bidders),0)</f>
        <v>688.91</v>
      </c>
      <c r="H707" s="40" t="str">
        <f>tbl_SEN[[#This Row],[Item '#]]&amp;"     "&amp;tbl_SEN[[#This Row],[Description]]&amp;"     ("&amp;tbl_SEN[[#This Row],[Unit]]&amp;")"</f>
        <v xml:space="preserve">     2" VALVE     (EACH)</v>
      </c>
      <c r="I707" s="40">
        <v>850</v>
      </c>
      <c r="J707" s="40">
        <v>870</v>
      </c>
      <c r="K707" s="40">
        <v>750</v>
      </c>
      <c r="L707" s="40">
        <v>700</v>
      </c>
      <c r="M707" s="40">
        <v>1000</v>
      </c>
      <c r="N707" s="40">
        <v>900</v>
      </c>
      <c r="O707" s="40">
        <v>200</v>
      </c>
      <c r="P707" s="40">
        <v>241.28</v>
      </c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</row>
    <row r="708" spans="3:40" ht="18" customHeight="1" x14ac:dyDescent="0.3">
      <c r="C708" s="2" t="s">
        <v>8065</v>
      </c>
      <c r="D708" s="1" t="s">
        <v>5665</v>
      </c>
      <c r="E708" s="3">
        <f>IFERROR(MIN(SEN_Bidders),0)</f>
        <v>1400</v>
      </c>
      <c r="F708" s="3">
        <f>IFERROR(MAX(SEN_Bidders),0)</f>
        <v>8290.01</v>
      </c>
      <c r="G708" s="3">
        <f>IFERROR(AVERAGE(SEN_Bidders),0)</f>
        <v>3636.2512500000003</v>
      </c>
      <c r="H708" s="40" t="str">
        <f>tbl_SEN[[#This Row],[Item '#]]&amp;"     "&amp;tbl_SEN[[#This Row],[Description]]&amp;"     ("&amp;tbl_SEN[[#This Row],[Unit]]&amp;")"</f>
        <v xml:space="preserve">     FLUSH HYDRANT COMPLETE     (EACH)</v>
      </c>
      <c r="I708" s="40">
        <v>3900</v>
      </c>
      <c r="J708" s="40">
        <v>3200</v>
      </c>
      <c r="K708" s="40">
        <v>3000</v>
      </c>
      <c r="L708" s="40">
        <v>4300</v>
      </c>
      <c r="M708" s="40">
        <v>2000</v>
      </c>
      <c r="N708" s="40">
        <v>3000</v>
      </c>
      <c r="O708" s="40">
        <v>1400</v>
      </c>
      <c r="P708" s="40">
        <v>8290.01</v>
      </c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</row>
    <row r="709" spans="3:40" ht="18" customHeight="1" x14ac:dyDescent="0.3">
      <c r="C709" s="2" t="s">
        <v>8946</v>
      </c>
      <c r="D709" s="1" t="s">
        <v>5665</v>
      </c>
      <c r="E709" s="3">
        <f>IFERROR(MIN(SEN_Bidders),0)</f>
        <v>1250</v>
      </c>
      <c r="F709" s="3">
        <f>IFERROR(MAX(SEN_Bidders),0)</f>
        <v>5644.76</v>
      </c>
      <c r="G709" s="3">
        <f>IFERROR(AVERAGE(SEN_Bidders),0)</f>
        <v>2043.095</v>
      </c>
      <c r="H709" s="40" t="str">
        <f>tbl_SEN[[#This Row],[Item '#]]&amp;"     "&amp;tbl_SEN[[#This Row],[Description]]&amp;"     ("&amp;tbl_SEN[[#This Row],[Unit]]&amp;")"</f>
        <v xml:space="preserve">     YARD HYDRANT - FROST FREE  COMPLETE     (EACH)</v>
      </c>
      <c r="I709" s="40">
        <v>1400</v>
      </c>
      <c r="J709" s="40">
        <v>1650</v>
      </c>
      <c r="K709" s="40">
        <v>1250</v>
      </c>
      <c r="L709" s="40">
        <v>2000</v>
      </c>
      <c r="M709" s="40">
        <v>1600</v>
      </c>
      <c r="N709" s="40">
        <v>1300</v>
      </c>
      <c r="O709" s="40">
        <v>1500</v>
      </c>
      <c r="P709" s="40">
        <v>5644.76</v>
      </c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</row>
    <row r="710" spans="3:40" ht="18" customHeight="1" x14ac:dyDescent="0.3">
      <c r="C710" s="2" t="s">
        <v>8067</v>
      </c>
      <c r="D710" s="1" t="s">
        <v>5665</v>
      </c>
      <c r="E710" s="3">
        <f>IFERROR(MIN(SEN_Bidders),0)</f>
        <v>500</v>
      </c>
      <c r="F710" s="3">
        <f>IFERROR(MAX(SEN_Bidders),0)</f>
        <v>3138.46</v>
      </c>
      <c r="G710" s="3">
        <f>IFERROR(AVERAGE(SEN_Bidders),0)</f>
        <v>1673.5574999999999</v>
      </c>
      <c r="H710" s="40" t="str">
        <f>tbl_SEN[[#This Row],[Item '#]]&amp;"     "&amp;tbl_SEN[[#This Row],[Description]]&amp;"     ("&amp;tbl_SEN[[#This Row],[Unit]]&amp;")"</f>
        <v xml:space="preserve">     RV YARD HYDRANT - FROST FREE COMPLETE     (EACH)</v>
      </c>
      <c r="I710" s="40">
        <v>1400</v>
      </c>
      <c r="J710" s="40">
        <v>1650</v>
      </c>
      <c r="K710" s="40">
        <v>1350</v>
      </c>
      <c r="L710" s="40">
        <v>2000</v>
      </c>
      <c r="M710" s="40">
        <v>1750</v>
      </c>
      <c r="N710" s="40">
        <v>1600</v>
      </c>
      <c r="O710" s="40">
        <v>500</v>
      </c>
      <c r="P710" s="40">
        <v>3138.46</v>
      </c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</row>
    <row r="711" spans="3:40" ht="18" customHeight="1" x14ac:dyDescent="0.3">
      <c r="C711" s="2" t="s">
        <v>8068</v>
      </c>
      <c r="D711" s="1" t="s">
        <v>5665</v>
      </c>
      <c r="E711" s="3">
        <f>IFERROR(MIN(SEN_Bidders),0)</f>
        <v>500</v>
      </c>
      <c r="F711" s="3">
        <f>IFERROR(MAX(SEN_Bidders),0)</f>
        <v>1050</v>
      </c>
      <c r="G711" s="3">
        <f>IFERROR(AVERAGE(SEN_Bidders),0)</f>
        <v>850.55124999999998</v>
      </c>
      <c r="H711" s="40" t="str">
        <f>tbl_SEN[[#This Row],[Item '#]]&amp;"     "&amp;tbl_SEN[[#This Row],[Description]]&amp;"     ("&amp;tbl_SEN[[#This Row],[Unit]]&amp;")"</f>
        <v xml:space="preserve">     RV YARD HYDRANT - STANDARD COMPLETE     (EACH)</v>
      </c>
      <c r="I711" s="40">
        <v>775</v>
      </c>
      <c r="J711" s="40">
        <v>820</v>
      </c>
      <c r="K711" s="40">
        <v>650</v>
      </c>
      <c r="L711" s="40">
        <v>1000</v>
      </c>
      <c r="M711" s="40">
        <v>1050</v>
      </c>
      <c r="N711" s="40">
        <v>1000</v>
      </c>
      <c r="O711" s="40">
        <v>500</v>
      </c>
      <c r="P711" s="40">
        <v>1009.41</v>
      </c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</row>
    <row r="712" spans="3:40" ht="18" customHeight="1" x14ac:dyDescent="0.3">
      <c r="C712" s="2" t="s">
        <v>8947</v>
      </c>
      <c r="D712" s="1" t="s">
        <v>12</v>
      </c>
      <c r="E712" s="3">
        <f>IFERROR(MIN(SEN_Bidders),0)</f>
        <v>16.579999999999998</v>
      </c>
      <c r="F712" s="3">
        <f>IFERROR(MAX(SEN_Bidders),0)</f>
        <v>80</v>
      </c>
      <c r="G712" s="3">
        <f>IFERROR(AVERAGE(SEN_Bidders),0)</f>
        <v>41.947499999999998</v>
      </c>
      <c r="H712" s="40" t="str">
        <f>tbl_SEN[[#This Row],[Item '#]]&amp;"     "&amp;tbl_SEN[[#This Row],[Description]]&amp;"     ("&amp;tbl_SEN[[#This Row],[Unit]]&amp;")"</f>
        <v xml:space="preserve">     1" WATER SERVICE LATERALS (RV SITES) W/ PREIMIUM BACKFILL INCL CURB BOX     (LF)</v>
      </c>
      <c r="I712" s="40">
        <v>35</v>
      </c>
      <c r="J712" s="40">
        <v>52</v>
      </c>
      <c r="K712" s="40">
        <v>36</v>
      </c>
      <c r="L712" s="40">
        <v>40</v>
      </c>
      <c r="M712" s="40">
        <v>41</v>
      </c>
      <c r="N712" s="40">
        <v>80</v>
      </c>
      <c r="O712" s="40">
        <v>35</v>
      </c>
      <c r="P712" s="40">
        <v>16.579999999999998</v>
      </c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</row>
    <row r="713" spans="3:40" ht="18" customHeight="1" x14ac:dyDescent="0.3">
      <c r="C713" s="2" t="s">
        <v>8948</v>
      </c>
      <c r="D713" s="1" t="s">
        <v>12</v>
      </c>
      <c r="E713" s="3">
        <f>IFERROR(MIN(SEN_Bidders),0)</f>
        <v>9.42</v>
      </c>
      <c r="F713" s="3">
        <f>IFERROR(MAX(SEN_Bidders),0)</f>
        <v>30</v>
      </c>
      <c r="G713" s="3">
        <f>IFERROR(AVERAGE(SEN_Bidders),0)</f>
        <v>23.302499999999998</v>
      </c>
      <c r="H713" s="40" t="str">
        <f>tbl_SEN[[#This Row],[Item '#]]&amp;"     "&amp;tbl_SEN[[#This Row],[Description]]&amp;"     ("&amp;tbl_SEN[[#This Row],[Unit]]&amp;")"</f>
        <v xml:space="preserve">     1" WATER SERVICE LATERALS (RV SITES) W/STANDARD BACKFILL INCL CURB BOX     (LF)</v>
      </c>
      <c r="I713" s="40">
        <v>23</v>
      </c>
      <c r="J713" s="40">
        <v>25</v>
      </c>
      <c r="K713" s="40">
        <v>24</v>
      </c>
      <c r="L713" s="40">
        <v>30</v>
      </c>
      <c r="M713" s="40">
        <v>20</v>
      </c>
      <c r="N713" s="40">
        <v>30</v>
      </c>
      <c r="O713" s="40">
        <v>25</v>
      </c>
      <c r="P713" s="40">
        <v>9.42</v>
      </c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</row>
    <row r="714" spans="3:40" ht="18" customHeight="1" x14ac:dyDescent="0.3">
      <c r="C714" s="2" t="s">
        <v>8949</v>
      </c>
      <c r="D714" s="1" t="s">
        <v>12</v>
      </c>
      <c r="E714" s="3">
        <f>IFERROR(MIN(SEN_Bidders),0)</f>
        <v>35</v>
      </c>
      <c r="F714" s="3">
        <f>IFERROR(MAX(SEN_Bidders),0)</f>
        <v>112.43</v>
      </c>
      <c r="G714" s="3">
        <f>IFERROR(AVERAGE(SEN_Bidders),0)</f>
        <v>57.928750000000001</v>
      </c>
      <c r="H714" s="40" t="str">
        <f>tbl_SEN[[#This Row],[Item '#]]&amp;"     "&amp;tbl_SEN[[#This Row],[Description]]&amp;"     ("&amp;tbl_SEN[[#This Row],[Unit]]&amp;")"</f>
        <v xml:space="preserve">     1" WATER SERVICE LATERALS W/PREMIUM BACKFILL INCL CURB BOX     (LF)</v>
      </c>
      <c r="I714" s="40">
        <v>35</v>
      </c>
      <c r="J714" s="40">
        <v>53</v>
      </c>
      <c r="K714" s="40">
        <v>42</v>
      </c>
      <c r="L714" s="40">
        <v>40</v>
      </c>
      <c r="M714" s="40">
        <v>50</v>
      </c>
      <c r="N714" s="40">
        <v>80</v>
      </c>
      <c r="O714" s="40">
        <v>51</v>
      </c>
      <c r="P714" s="40">
        <v>112.43</v>
      </c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</row>
    <row r="715" spans="3:40" ht="18" customHeight="1" x14ac:dyDescent="0.3">
      <c r="C715" s="2" t="s">
        <v>8950</v>
      </c>
      <c r="D715" s="1" t="s">
        <v>12</v>
      </c>
      <c r="E715" s="3">
        <f>IFERROR(MIN(SEN_Bidders),0)</f>
        <v>23</v>
      </c>
      <c r="F715" s="3">
        <f>IFERROR(MAX(SEN_Bidders),0)</f>
        <v>68.84</v>
      </c>
      <c r="G715" s="3">
        <f>IFERROR(AVERAGE(SEN_Bidders),0)</f>
        <v>40.855000000000004</v>
      </c>
      <c r="H715" s="40" t="str">
        <f>tbl_SEN[[#This Row],[Item '#]]&amp;"     "&amp;tbl_SEN[[#This Row],[Description]]&amp;"     ("&amp;tbl_SEN[[#This Row],[Unit]]&amp;")"</f>
        <v xml:space="preserve">     1" WATER SERVICE LATERALS W/STANDARD BACKFILL INCL CURB BOX     (LF)</v>
      </c>
      <c r="I715" s="40">
        <v>23</v>
      </c>
      <c r="J715" s="40">
        <v>25</v>
      </c>
      <c r="K715" s="40">
        <v>28</v>
      </c>
      <c r="L715" s="40">
        <v>30</v>
      </c>
      <c r="M715" s="40">
        <v>40</v>
      </c>
      <c r="N715" s="40">
        <v>60</v>
      </c>
      <c r="O715" s="40">
        <v>52</v>
      </c>
      <c r="P715" s="40">
        <v>68.84</v>
      </c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</row>
    <row r="716" spans="3:40" ht="18" customHeight="1" x14ac:dyDescent="0.3">
      <c r="C716" s="2" t="s">
        <v>8951</v>
      </c>
      <c r="D716" s="1" t="s">
        <v>5665</v>
      </c>
      <c r="E716" s="3">
        <f>IFERROR(MIN(SEN_Bidders),0)</f>
        <v>80</v>
      </c>
      <c r="F716" s="3">
        <f>IFERROR(MAX(SEN_Bidders),0)</f>
        <v>2800</v>
      </c>
      <c r="G716" s="3">
        <f>IFERROR(AVERAGE(SEN_Bidders),0)</f>
        <v>1723.4537500000001</v>
      </c>
      <c r="H716" s="40" t="str">
        <f>tbl_SEN[[#This Row],[Item '#]]&amp;"     "&amp;tbl_SEN[[#This Row],[Description]]&amp;"     ("&amp;tbl_SEN[[#This Row],[Unit]]&amp;")"</f>
        <v xml:space="preserve">     EXISTING WATER MAIN TAP CONNECTION     (EACH)</v>
      </c>
      <c r="I716" s="40">
        <v>700</v>
      </c>
      <c r="J716" s="40">
        <v>80</v>
      </c>
      <c r="K716" s="40">
        <v>2000</v>
      </c>
      <c r="L716" s="40">
        <v>1000</v>
      </c>
      <c r="M716" s="40">
        <v>2600</v>
      </c>
      <c r="N716" s="40">
        <v>2800</v>
      </c>
      <c r="O716" s="40">
        <v>1865</v>
      </c>
      <c r="P716" s="40">
        <v>2742.63</v>
      </c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</row>
    <row r="717" spans="3:40" ht="18" customHeight="1" x14ac:dyDescent="0.3">
      <c r="C717" s="2" t="s">
        <v>8952</v>
      </c>
      <c r="D717" s="1" t="s">
        <v>5665</v>
      </c>
      <c r="E717" s="3">
        <f>IFERROR(MIN(SEN_Bidders),0)</f>
        <v>400</v>
      </c>
      <c r="F717" s="3">
        <f>IFERROR(MAX(SEN_Bidders),0)</f>
        <v>2800</v>
      </c>
      <c r="G717" s="3">
        <f>IFERROR(AVERAGE(SEN_Bidders),0)</f>
        <v>1474.30375</v>
      </c>
      <c r="H717" s="40" t="str">
        <f>tbl_SEN[[#This Row],[Item '#]]&amp;"     "&amp;tbl_SEN[[#This Row],[Description]]&amp;"     ("&amp;tbl_SEN[[#This Row],[Unit]]&amp;")"</f>
        <v xml:space="preserve">     EXISTING WATER MAIN EXTENSION CONNECTION     (EACH)</v>
      </c>
      <c r="I717" s="40">
        <v>400</v>
      </c>
      <c r="J717" s="40">
        <v>800</v>
      </c>
      <c r="K717" s="40">
        <v>800</v>
      </c>
      <c r="L717" s="40">
        <v>1000</v>
      </c>
      <c r="M717" s="40">
        <v>1150</v>
      </c>
      <c r="N717" s="40">
        <v>2800</v>
      </c>
      <c r="O717" s="40">
        <v>2600</v>
      </c>
      <c r="P717" s="40">
        <v>2244.4299999999998</v>
      </c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</row>
    <row r="718" spans="3:40" ht="18" customHeight="1" x14ac:dyDescent="0.3">
      <c r="C718" s="2" t="s">
        <v>8953</v>
      </c>
      <c r="D718" s="1" t="s">
        <v>5665</v>
      </c>
      <c r="E718" s="3">
        <f>IFERROR(MIN(SEN_Bidders),0)</f>
        <v>107</v>
      </c>
      <c r="F718" s="3">
        <f>IFERROR(MAX(SEN_Bidders),0)</f>
        <v>1361.34</v>
      </c>
      <c r="G718" s="3">
        <f>IFERROR(AVERAGE(SEN_Bidders),0)</f>
        <v>537.91750000000002</v>
      </c>
      <c r="H718" s="40" t="str">
        <f>tbl_SEN[[#This Row],[Item '#]]&amp;"     "&amp;tbl_SEN[[#This Row],[Description]]&amp;"     ("&amp;tbl_SEN[[#This Row],[Unit]]&amp;")"</f>
        <v xml:space="preserve">     REMOVE AND REINSTALL ADA PARKING SIGN W/POST AND BASE     (EACH)</v>
      </c>
      <c r="I718" s="40">
        <v>107</v>
      </c>
      <c r="J718" s="40">
        <v>880</v>
      </c>
      <c r="K718" s="40">
        <v>600</v>
      </c>
      <c r="L718" s="40">
        <v>250</v>
      </c>
      <c r="M718" s="40">
        <v>375</v>
      </c>
      <c r="N718" s="40">
        <v>400</v>
      </c>
      <c r="O718" s="40">
        <v>330</v>
      </c>
      <c r="P718" s="40">
        <v>1361.34</v>
      </c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</row>
    <row r="719" spans="3:40" ht="18" customHeight="1" x14ac:dyDescent="0.3">
      <c r="C719" s="2" t="s">
        <v>8954</v>
      </c>
      <c r="D719" s="1" t="s">
        <v>5665</v>
      </c>
      <c r="E719" s="3">
        <f>IFERROR(MIN(SEN_Bidders),0)</f>
        <v>80</v>
      </c>
      <c r="F719" s="3">
        <f>IFERROR(MAX(SEN_Bidders),0)</f>
        <v>400</v>
      </c>
      <c r="G719" s="3">
        <f>IFERROR(AVERAGE(SEN_Bidders),0)</f>
        <v>213.69125</v>
      </c>
      <c r="H719" s="40" t="str">
        <f>tbl_SEN[[#This Row],[Item '#]]&amp;"     "&amp;tbl_SEN[[#This Row],[Description]]&amp;"     ("&amp;tbl_SEN[[#This Row],[Unit]]&amp;")"</f>
        <v xml:space="preserve">     REMOVE AND REINSTALL PRECAST CONCRETE WHEELSTOP 6' LONG     (EACH)</v>
      </c>
      <c r="I719" s="40">
        <v>285</v>
      </c>
      <c r="J719" s="40">
        <v>165</v>
      </c>
      <c r="K719" s="40">
        <v>130</v>
      </c>
      <c r="L719" s="40">
        <v>250</v>
      </c>
      <c r="M719" s="40">
        <v>80</v>
      </c>
      <c r="N719" s="40">
        <v>400</v>
      </c>
      <c r="O719" s="40">
        <v>220</v>
      </c>
      <c r="P719" s="40">
        <v>179.53</v>
      </c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</row>
    <row r="720" spans="3:40" ht="18" customHeight="1" x14ac:dyDescent="0.3">
      <c r="C720" s="2" t="s">
        <v>8955</v>
      </c>
      <c r="D720" s="1" t="s">
        <v>12</v>
      </c>
      <c r="E720" s="3">
        <f>IFERROR(MIN(SEN_Bidders),0)</f>
        <v>31</v>
      </c>
      <c r="F720" s="3">
        <f>IFERROR(MAX(SEN_Bidders),0)</f>
        <v>75</v>
      </c>
      <c r="G720" s="3">
        <f>IFERROR(AVERAGE(SEN_Bidders),0)</f>
        <v>55.875</v>
      </c>
      <c r="H720" s="40" t="str">
        <f>tbl_SEN[[#This Row],[Item '#]]&amp;"     "&amp;tbl_SEN[[#This Row],[Description]]&amp;"     ("&amp;tbl_SEN[[#This Row],[Unit]]&amp;")"</f>
        <v xml:space="preserve">     CHAIN LINK FENCE - COMPLETE IN PLACE     (LF)</v>
      </c>
      <c r="I720" s="40">
        <v>58</v>
      </c>
      <c r="J720" s="40">
        <v>31</v>
      </c>
      <c r="K720" s="40">
        <v>56</v>
      </c>
      <c r="L720" s="40">
        <v>43</v>
      </c>
      <c r="M720" s="40">
        <v>52</v>
      </c>
      <c r="N720" s="40">
        <v>72</v>
      </c>
      <c r="O720" s="40">
        <v>75</v>
      </c>
      <c r="P720" s="40">
        <v>60</v>
      </c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</row>
    <row r="721" spans="3:40" ht="18" customHeight="1" x14ac:dyDescent="0.3">
      <c r="C721" s="2" t="s">
        <v>8956</v>
      </c>
      <c r="D721" s="1" t="s">
        <v>21</v>
      </c>
      <c r="E721" s="3">
        <f>IFERROR(MIN(SEN_Bidders),0)</f>
        <v>0.9</v>
      </c>
      <c r="F721" s="3">
        <f>IFERROR(MAX(SEN_Bidders),0)</f>
        <v>37.61</v>
      </c>
      <c r="G721" s="3">
        <f>IFERROR(AVERAGE(SEN_Bidders),0)</f>
        <v>5.62</v>
      </c>
      <c r="H721" s="40" t="str">
        <f>tbl_SEN[[#This Row],[Item '#]]&amp;"     "&amp;tbl_SEN[[#This Row],[Description]]&amp;"     ("&amp;tbl_SEN[[#This Row],[Unit]]&amp;")"</f>
        <v xml:space="preserve">     ODOT 204 SUBGRADE COMPACTION - STAGING GRAVEL PAVEMENT     (SY)</v>
      </c>
      <c r="I721" s="40">
        <v>1.25</v>
      </c>
      <c r="J721" s="40">
        <v>1.2</v>
      </c>
      <c r="K721" s="40">
        <v>1</v>
      </c>
      <c r="L721" s="40">
        <v>1</v>
      </c>
      <c r="M721" s="40">
        <v>0.9</v>
      </c>
      <c r="N721" s="40">
        <v>1</v>
      </c>
      <c r="O721" s="40">
        <v>1</v>
      </c>
      <c r="P721" s="40">
        <v>37.61</v>
      </c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</row>
    <row r="722" spans="3:40" ht="18" customHeight="1" x14ac:dyDescent="0.3">
      <c r="C722" s="2" t="s">
        <v>8957</v>
      </c>
      <c r="D722" s="1" t="s">
        <v>14</v>
      </c>
      <c r="E722" s="3">
        <f>IFERROR(MIN(SEN_Bidders),0)</f>
        <v>45</v>
      </c>
      <c r="F722" s="3">
        <f>IFERROR(MAX(SEN_Bidders),0)</f>
        <v>95</v>
      </c>
      <c r="G722" s="3">
        <f>IFERROR(AVERAGE(SEN_Bidders),0)</f>
        <v>73.652500000000003</v>
      </c>
      <c r="H722" s="40" t="str">
        <f>tbl_SEN[[#This Row],[Item '#]]&amp;"     "&amp;tbl_SEN[[#This Row],[Description]]&amp;"     ("&amp;tbl_SEN[[#This Row],[Unit]]&amp;")"</f>
        <v xml:space="preserve">     6" ODOT 304 AGGREGATE BASE - STAGING GRAVEL PAVEMENT     (CY)</v>
      </c>
      <c r="I722" s="40">
        <v>81</v>
      </c>
      <c r="J722" s="40">
        <v>85</v>
      </c>
      <c r="K722" s="40">
        <v>73</v>
      </c>
      <c r="L722" s="40">
        <v>45</v>
      </c>
      <c r="M722" s="40">
        <v>68</v>
      </c>
      <c r="N722" s="40">
        <v>95</v>
      </c>
      <c r="O722" s="40">
        <v>60</v>
      </c>
      <c r="P722" s="40">
        <v>82.22</v>
      </c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</row>
    <row r="723" spans="3:40" ht="18" customHeight="1" x14ac:dyDescent="0.3">
      <c r="C723" s="2" t="s">
        <v>8072</v>
      </c>
      <c r="D723" s="1" t="s">
        <v>21</v>
      </c>
      <c r="E723" s="3">
        <f>IFERROR(MIN(SEN_Bidders),0)</f>
        <v>0.9</v>
      </c>
      <c r="F723" s="3">
        <f>IFERROR(MAX(SEN_Bidders),0)</f>
        <v>78.14</v>
      </c>
      <c r="G723" s="3">
        <f>IFERROR(AVERAGE(SEN_Bidders),0)</f>
        <v>16.63</v>
      </c>
      <c r="H723" s="40" t="str">
        <f>tbl_SEN[[#This Row],[Item '#]]&amp;"     "&amp;tbl_SEN[[#This Row],[Description]]&amp;"     ("&amp;tbl_SEN[[#This Row],[Unit]]&amp;")"</f>
        <v xml:space="preserve">     ODOT 204 SUBGRADE COMPACTION - GRAVEL PAVEMENT     (SY)</v>
      </c>
      <c r="I723" s="40">
        <v>11</v>
      </c>
      <c r="J723" s="40">
        <v>24</v>
      </c>
      <c r="K723" s="40">
        <v>15</v>
      </c>
      <c r="L723" s="40">
        <v>2</v>
      </c>
      <c r="M723" s="40">
        <v>0.9</v>
      </c>
      <c r="N723" s="40">
        <v>1</v>
      </c>
      <c r="O723" s="40">
        <v>1</v>
      </c>
      <c r="P723" s="40">
        <v>78.14</v>
      </c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</row>
    <row r="724" spans="3:40" ht="18" customHeight="1" x14ac:dyDescent="0.3">
      <c r="C724" s="2" t="s">
        <v>8958</v>
      </c>
      <c r="D724" s="1" t="s">
        <v>14</v>
      </c>
      <c r="E724" s="3">
        <f>IFERROR(MIN(SEN_Bidders),0)</f>
        <v>45</v>
      </c>
      <c r="F724" s="3">
        <f>IFERROR(MAX(SEN_Bidders),0)</f>
        <v>625.15</v>
      </c>
      <c r="G724" s="3">
        <f>IFERROR(AVERAGE(SEN_Bidders),0)</f>
        <v>163.89375000000001</v>
      </c>
      <c r="H724" s="40" t="str">
        <f>tbl_SEN[[#This Row],[Item '#]]&amp;"     "&amp;tbl_SEN[[#This Row],[Description]]&amp;"     ("&amp;tbl_SEN[[#This Row],[Unit]]&amp;")"</f>
        <v xml:space="preserve">     6" ODOT 304 AGGREGATE BASE - GRAVEL PAVEMENT     (CY)</v>
      </c>
      <c r="I724" s="40">
        <v>87</v>
      </c>
      <c r="J724" s="40">
        <v>166</v>
      </c>
      <c r="K724" s="40">
        <v>145</v>
      </c>
      <c r="L724" s="40">
        <v>45</v>
      </c>
      <c r="M724" s="40">
        <v>68</v>
      </c>
      <c r="N724" s="40">
        <v>115</v>
      </c>
      <c r="O724" s="40">
        <v>60</v>
      </c>
      <c r="P724" s="40">
        <v>625.15</v>
      </c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</row>
    <row r="725" spans="3:40" ht="18" customHeight="1" x14ac:dyDescent="0.3">
      <c r="C725" s="2" t="s">
        <v>5832</v>
      </c>
      <c r="D725" s="1" t="s">
        <v>21</v>
      </c>
      <c r="E725" s="3">
        <f>IFERROR(MIN(SEN_Bidders),0)</f>
        <v>0.9</v>
      </c>
      <c r="F725" s="3">
        <f>IFERROR(MAX(SEN_Bidders),0)</f>
        <v>4.4400000000000004</v>
      </c>
      <c r="G725" s="3">
        <f>IFERROR(AVERAGE(SEN_Bidders),0)</f>
        <v>1.5237500000000002</v>
      </c>
      <c r="H725" s="40" t="str">
        <f>tbl_SEN[[#This Row],[Item '#]]&amp;"     "&amp;tbl_SEN[[#This Row],[Description]]&amp;"     ("&amp;tbl_SEN[[#This Row],[Unit]]&amp;")"</f>
        <v xml:space="preserve">     ODOT 204 SUBGRADE COMPACTION- CAMPSITES     (SY)</v>
      </c>
      <c r="I725" s="40">
        <v>1.25</v>
      </c>
      <c r="J725" s="40">
        <v>1.6</v>
      </c>
      <c r="K725" s="40">
        <v>1</v>
      </c>
      <c r="L725" s="40">
        <v>1</v>
      </c>
      <c r="M725" s="40">
        <v>0.9</v>
      </c>
      <c r="N725" s="40">
        <v>1</v>
      </c>
      <c r="O725" s="40">
        <v>1</v>
      </c>
      <c r="P725" s="40">
        <v>4.4400000000000004</v>
      </c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</row>
    <row r="726" spans="3:40" ht="18" customHeight="1" x14ac:dyDescent="0.3">
      <c r="C726" s="2" t="s">
        <v>8959</v>
      </c>
      <c r="D726" s="1" t="s">
        <v>14</v>
      </c>
      <c r="E726" s="3">
        <f>IFERROR(MIN(SEN_Bidders),0)</f>
        <v>45</v>
      </c>
      <c r="F726" s="3">
        <f>IFERROR(MAX(SEN_Bidders),0)</f>
        <v>305.51</v>
      </c>
      <c r="G726" s="3">
        <f>IFERROR(AVERAGE(SEN_Bidders),0)</f>
        <v>107.81375</v>
      </c>
      <c r="H726" s="40" t="str">
        <f>tbl_SEN[[#This Row],[Item '#]]&amp;"     "&amp;tbl_SEN[[#This Row],[Description]]&amp;"     ("&amp;tbl_SEN[[#This Row],[Unit]]&amp;")"</f>
        <v xml:space="preserve">     4" ODOT ITEM 304, AGGREGATE BASE - CAMPSITES     (CY)</v>
      </c>
      <c r="I726" s="40">
        <v>83</v>
      </c>
      <c r="J726" s="40">
        <v>105</v>
      </c>
      <c r="K726" s="40">
        <v>80</v>
      </c>
      <c r="L726" s="40">
        <v>45</v>
      </c>
      <c r="M726" s="40">
        <v>80</v>
      </c>
      <c r="N726" s="40">
        <v>100</v>
      </c>
      <c r="O726" s="40">
        <v>64</v>
      </c>
      <c r="P726" s="40">
        <v>305.51</v>
      </c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</row>
    <row r="727" spans="3:40" ht="18" customHeight="1" x14ac:dyDescent="0.3">
      <c r="C727" s="2" t="s">
        <v>8960</v>
      </c>
      <c r="D727" s="1" t="s">
        <v>21</v>
      </c>
      <c r="E727" s="3">
        <f>IFERROR(MIN(SEN_Bidders),0)</f>
        <v>25.26</v>
      </c>
      <c r="F727" s="3">
        <f>IFERROR(MAX(SEN_Bidders),0)</f>
        <v>50</v>
      </c>
      <c r="G727" s="3">
        <f>IFERROR(AVERAGE(SEN_Bidders),0)</f>
        <v>41.157499999999999</v>
      </c>
      <c r="H727" s="40" t="str">
        <f>tbl_SEN[[#This Row],[Item '#]]&amp;"     "&amp;tbl_SEN[[#This Row],[Description]]&amp;"     ("&amp;tbl_SEN[[#This Row],[Unit]]&amp;")"</f>
        <v xml:space="preserve">     5" ODOT ITEM 452, CLASS QCI CONCRETE INCLUDING SAWCUT JOINTS - CAMPSITES      (SY)</v>
      </c>
      <c r="I727" s="40">
        <v>40.5</v>
      </c>
      <c r="J727" s="40">
        <v>40</v>
      </c>
      <c r="K727" s="40">
        <v>44</v>
      </c>
      <c r="L727" s="40">
        <v>44.5</v>
      </c>
      <c r="M727" s="40">
        <v>45</v>
      </c>
      <c r="N727" s="40">
        <v>50</v>
      </c>
      <c r="O727" s="40">
        <v>40</v>
      </c>
      <c r="P727" s="40">
        <v>25.26</v>
      </c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</row>
    <row r="728" spans="3:40" ht="18" customHeight="1" x14ac:dyDescent="0.3">
      <c r="C728" s="2" t="s">
        <v>8961</v>
      </c>
      <c r="D728" s="1" t="s">
        <v>14</v>
      </c>
      <c r="E728" s="3">
        <f>IFERROR(MIN(SEN_Bidders),0)</f>
        <v>80</v>
      </c>
      <c r="F728" s="3">
        <f>IFERROR(MAX(SEN_Bidders),0)</f>
        <v>155</v>
      </c>
      <c r="G728" s="3">
        <f>IFERROR(AVERAGE(SEN_Bidders),0)</f>
        <v>111.13625</v>
      </c>
      <c r="H728" s="40" t="str">
        <f>tbl_SEN[[#This Row],[Item '#]]&amp;"     "&amp;tbl_SEN[[#This Row],[Description]]&amp;"     ("&amp;tbl_SEN[[#This Row],[Unit]]&amp;")"</f>
        <v xml:space="preserve">     3" ODOT ITEM 411 - STABILIZED CRUSHED AGGREGATE SHOULDER.     (CY)</v>
      </c>
      <c r="I728" s="40">
        <v>135</v>
      </c>
      <c r="J728" s="40">
        <v>155</v>
      </c>
      <c r="K728" s="40">
        <v>95</v>
      </c>
      <c r="L728" s="40">
        <v>112</v>
      </c>
      <c r="M728" s="40">
        <v>80</v>
      </c>
      <c r="N728" s="40">
        <v>80</v>
      </c>
      <c r="O728" s="40">
        <v>82</v>
      </c>
      <c r="P728" s="40">
        <v>150.09</v>
      </c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</row>
    <row r="729" spans="3:40" ht="18" customHeight="1" x14ac:dyDescent="0.3">
      <c r="C729" s="2" t="s">
        <v>8962</v>
      </c>
      <c r="D729" s="1" t="s">
        <v>21</v>
      </c>
      <c r="E729" s="3">
        <f>IFERROR(MIN(SEN_Bidders),0)</f>
        <v>0.9</v>
      </c>
      <c r="F729" s="3">
        <f>IFERROR(MAX(SEN_Bidders),0)</f>
        <v>4.4400000000000004</v>
      </c>
      <c r="G729" s="3">
        <f>IFERROR(AVERAGE(SEN_Bidders),0)</f>
        <v>1.4862500000000001</v>
      </c>
      <c r="H729" s="40" t="str">
        <f>tbl_SEN[[#This Row],[Item '#]]&amp;"     "&amp;tbl_SEN[[#This Row],[Description]]&amp;"     ("&amp;tbl_SEN[[#This Row],[Unit]]&amp;")"</f>
        <v xml:space="preserve">     ODOT 204 SUBGRADE COMPACTION - ROAD     (SY)</v>
      </c>
      <c r="I729" s="40">
        <v>1.25</v>
      </c>
      <c r="J729" s="40">
        <v>1.3</v>
      </c>
      <c r="K729" s="40">
        <v>1</v>
      </c>
      <c r="L729" s="40">
        <v>1</v>
      </c>
      <c r="M729" s="40">
        <v>0.9</v>
      </c>
      <c r="N729" s="40">
        <v>1</v>
      </c>
      <c r="O729" s="40">
        <v>1</v>
      </c>
      <c r="P729" s="40">
        <v>4.4400000000000004</v>
      </c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</row>
    <row r="730" spans="3:40" ht="18" customHeight="1" x14ac:dyDescent="0.3">
      <c r="C730" s="2" t="s">
        <v>8963</v>
      </c>
      <c r="D730" s="1" t="s">
        <v>14</v>
      </c>
      <c r="E730" s="3">
        <f>IFERROR(MIN(SEN_Bidders),0)</f>
        <v>145</v>
      </c>
      <c r="F730" s="3">
        <f>IFERROR(MAX(SEN_Bidders),0)</f>
        <v>284.55</v>
      </c>
      <c r="G730" s="3">
        <f>IFERROR(AVERAGE(SEN_Bidders),0)</f>
        <v>189.19374999999999</v>
      </c>
      <c r="H730" s="40" t="str">
        <f>tbl_SEN[[#This Row],[Item '#]]&amp;"     "&amp;tbl_SEN[[#This Row],[Description]]&amp;"     ("&amp;tbl_SEN[[#This Row],[Unit]]&amp;")"</f>
        <v xml:space="preserve">     4" ODOT ITEM 301, ASPHALT CONCRETE BASE - ROAD     (CY)</v>
      </c>
      <c r="I730" s="40">
        <v>157</v>
      </c>
      <c r="J730" s="40">
        <v>145</v>
      </c>
      <c r="K730" s="40">
        <v>203</v>
      </c>
      <c r="L730" s="40">
        <v>194</v>
      </c>
      <c r="M730" s="40">
        <v>175</v>
      </c>
      <c r="N730" s="40">
        <v>200</v>
      </c>
      <c r="O730" s="40">
        <v>155</v>
      </c>
      <c r="P730" s="40">
        <v>284.55</v>
      </c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</row>
    <row r="731" spans="3:40" ht="18" customHeight="1" x14ac:dyDescent="0.3">
      <c r="C731" s="2" t="s">
        <v>8964</v>
      </c>
      <c r="D731" s="1" t="s">
        <v>14</v>
      </c>
      <c r="E731" s="3">
        <f>IFERROR(MIN(SEN_Bidders),0)</f>
        <v>55</v>
      </c>
      <c r="F731" s="3">
        <f>IFERROR(MAX(SEN_Bidders),0)</f>
        <v>100</v>
      </c>
      <c r="G731" s="3">
        <f>IFERROR(AVERAGE(SEN_Bidders),0)</f>
        <v>77.233750000000001</v>
      </c>
      <c r="H731" s="40" t="str">
        <f>tbl_SEN[[#This Row],[Item '#]]&amp;"     "&amp;tbl_SEN[[#This Row],[Description]]&amp;"     ("&amp;tbl_SEN[[#This Row],[Unit]]&amp;")"</f>
        <v xml:space="preserve">     6" ODOT ITEM 304, AGGREGATE BASE - ROAD     (CY)</v>
      </c>
      <c r="I731" s="40">
        <v>88</v>
      </c>
      <c r="J731" s="40">
        <v>85</v>
      </c>
      <c r="K731" s="40">
        <v>68</v>
      </c>
      <c r="L731" s="40">
        <v>66</v>
      </c>
      <c r="M731" s="40">
        <v>65</v>
      </c>
      <c r="N731" s="40">
        <v>100</v>
      </c>
      <c r="O731" s="40">
        <v>55</v>
      </c>
      <c r="P731" s="40">
        <v>90.87</v>
      </c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</row>
    <row r="732" spans="3:40" ht="18" customHeight="1" x14ac:dyDescent="0.3">
      <c r="C732" s="2" t="s">
        <v>8965</v>
      </c>
      <c r="D732" s="1" t="s">
        <v>29</v>
      </c>
      <c r="E732" s="3">
        <f>IFERROR(MIN(SEN_Bidders),0)</f>
        <v>3</v>
      </c>
      <c r="F732" s="3">
        <f>IFERROR(MAX(SEN_Bidders),0)</f>
        <v>8.7799999999999994</v>
      </c>
      <c r="G732" s="3">
        <f>IFERROR(AVERAGE(SEN_Bidders),0)</f>
        <v>4.5975000000000001</v>
      </c>
      <c r="H732" s="40" t="str">
        <f>tbl_SEN[[#This Row],[Item '#]]&amp;"     "&amp;tbl_SEN[[#This Row],[Description]]&amp;"     ("&amp;tbl_SEN[[#This Row],[Unit]]&amp;")"</f>
        <v xml:space="preserve">     ODOT ITEM 407 TACK COAT (0.075 GAL/SY) - ROAD     (GAL)</v>
      </c>
      <c r="I732" s="40">
        <v>3</v>
      </c>
      <c r="J732" s="40">
        <v>3</v>
      </c>
      <c r="K732" s="40">
        <v>6</v>
      </c>
      <c r="L732" s="40">
        <v>6</v>
      </c>
      <c r="M732" s="40">
        <v>3</v>
      </c>
      <c r="N732" s="40">
        <v>3</v>
      </c>
      <c r="O732" s="40">
        <v>4</v>
      </c>
      <c r="P732" s="40">
        <v>8.7799999999999994</v>
      </c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</row>
    <row r="733" spans="3:40" ht="18" customHeight="1" x14ac:dyDescent="0.3">
      <c r="C733" s="2" t="s">
        <v>8966</v>
      </c>
      <c r="D733" s="1" t="s">
        <v>14</v>
      </c>
      <c r="E733" s="3">
        <f>IFERROR(MIN(SEN_Bidders),0)</f>
        <v>180</v>
      </c>
      <c r="F733" s="3">
        <f>IFERROR(MAX(SEN_Bidders),0)</f>
        <v>321.3</v>
      </c>
      <c r="G733" s="3">
        <f>IFERROR(AVERAGE(SEN_Bidders),0)</f>
        <v>223.53749999999999</v>
      </c>
      <c r="H733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ROAD     (CY)</v>
      </c>
      <c r="I733" s="40">
        <v>195</v>
      </c>
      <c r="J733" s="40">
        <v>180</v>
      </c>
      <c r="K733" s="40">
        <v>229</v>
      </c>
      <c r="L733" s="40">
        <v>218</v>
      </c>
      <c r="M733" s="40">
        <v>185</v>
      </c>
      <c r="N733" s="40">
        <v>250</v>
      </c>
      <c r="O733" s="40">
        <v>210</v>
      </c>
      <c r="P733" s="40">
        <v>321.3</v>
      </c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</row>
    <row r="734" spans="3:40" ht="18" customHeight="1" x14ac:dyDescent="0.3">
      <c r="C734" s="2" t="s">
        <v>8967</v>
      </c>
      <c r="D734" s="1" t="s">
        <v>14</v>
      </c>
      <c r="E734" s="3">
        <f>IFERROR(MIN(SEN_Bidders),0)</f>
        <v>165</v>
      </c>
      <c r="F734" s="3">
        <f>IFERROR(MAX(SEN_Bidders),0)</f>
        <v>281.39999999999998</v>
      </c>
      <c r="G734" s="3">
        <f>IFERROR(AVERAGE(SEN_Bidders),0)</f>
        <v>205.92500000000001</v>
      </c>
      <c r="H734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ROAD     (CY)</v>
      </c>
      <c r="I734" s="40">
        <v>178</v>
      </c>
      <c r="J734" s="40">
        <v>165</v>
      </c>
      <c r="K734" s="40">
        <v>214</v>
      </c>
      <c r="L734" s="40">
        <v>204</v>
      </c>
      <c r="M734" s="40">
        <v>185</v>
      </c>
      <c r="N734" s="40">
        <v>230</v>
      </c>
      <c r="O734" s="40">
        <v>190</v>
      </c>
      <c r="P734" s="40">
        <v>281.39999999999998</v>
      </c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</row>
    <row r="735" spans="3:40" ht="18" customHeight="1" x14ac:dyDescent="0.3">
      <c r="C735" s="2" t="s">
        <v>8968</v>
      </c>
      <c r="D735" s="1" t="s">
        <v>21</v>
      </c>
      <c r="E735" s="3">
        <f>IFERROR(MIN(SEN_Bidders),0)</f>
        <v>0.9</v>
      </c>
      <c r="F735" s="3">
        <f>IFERROR(MAX(SEN_Bidders),0)</f>
        <v>9.81</v>
      </c>
      <c r="G735" s="3">
        <f>IFERROR(AVERAGE(SEN_Bidders),0)</f>
        <v>2.1575000000000002</v>
      </c>
      <c r="H735" s="40" t="str">
        <f>tbl_SEN[[#This Row],[Item '#]]&amp;"     "&amp;tbl_SEN[[#This Row],[Description]]&amp;"     ("&amp;tbl_SEN[[#This Row],[Unit]]&amp;")"</f>
        <v xml:space="preserve">     ODOT 204 SUBGRADE COMPACTION - ASPHALT PAVEMENT     (SY)</v>
      </c>
      <c r="I735" s="40">
        <v>1.25</v>
      </c>
      <c r="J735" s="40">
        <v>1.3</v>
      </c>
      <c r="K735" s="40">
        <v>1</v>
      </c>
      <c r="L735" s="40">
        <v>1</v>
      </c>
      <c r="M735" s="40">
        <v>0.9</v>
      </c>
      <c r="N735" s="40">
        <v>1</v>
      </c>
      <c r="O735" s="40">
        <v>1</v>
      </c>
      <c r="P735" s="40">
        <v>9.81</v>
      </c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</row>
    <row r="736" spans="3:40" ht="18" customHeight="1" x14ac:dyDescent="0.3">
      <c r="C736" s="2" t="s">
        <v>8078</v>
      </c>
      <c r="D736" s="1" t="s">
        <v>14</v>
      </c>
      <c r="E736" s="3">
        <f>IFERROR(MIN(SEN_Bidders),0)</f>
        <v>145</v>
      </c>
      <c r="F736" s="3">
        <f>IFERROR(MAX(SEN_Bidders),0)</f>
        <v>434.44</v>
      </c>
      <c r="G736" s="3">
        <f>IFERROR(AVERAGE(SEN_Bidders),0)</f>
        <v>223.05500000000001</v>
      </c>
      <c r="H736" s="40" t="str">
        <f>tbl_SEN[[#This Row],[Item '#]]&amp;"     "&amp;tbl_SEN[[#This Row],[Description]]&amp;"     ("&amp;tbl_SEN[[#This Row],[Unit]]&amp;")"</f>
        <v xml:space="preserve">     4" ODOT ITEM 301, ASPHALT CONCRETE BASE - ASPHALT PAVEMENT     (CY)</v>
      </c>
      <c r="I736" s="40">
        <v>157</v>
      </c>
      <c r="J736" s="40">
        <v>145</v>
      </c>
      <c r="K736" s="40">
        <v>204</v>
      </c>
      <c r="L736" s="40">
        <v>194</v>
      </c>
      <c r="M736" s="40">
        <v>200</v>
      </c>
      <c r="N736" s="40">
        <v>230</v>
      </c>
      <c r="O736" s="40">
        <v>220</v>
      </c>
      <c r="P736" s="40">
        <v>434.44</v>
      </c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</row>
    <row r="737" spans="3:40" ht="18" customHeight="1" x14ac:dyDescent="0.3">
      <c r="C737" s="2" t="s">
        <v>8969</v>
      </c>
      <c r="D737" s="1" t="s">
        <v>14</v>
      </c>
      <c r="E737" s="3">
        <f>IFERROR(MIN(SEN_Bidders),0)</f>
        <v>60</v>
      </c>
      <c r="F737" s="3">
        <f>IFERROR(MAX(SEN_Bidders),0)</f>
        <v>118.92</v>
      </c>
      <c r="G737" s="3">
        <f>IFERROR(AVERAGE(SEN_Bidders),0)</f>
        <v>77.614999999999995</v>
      </c>
      <c r="H737" s="40" t="str">
        <f>tbl_SEN[[#This Row],[Item '#]]&amp;"     "&amp;tbl_SEN[[#This Row],[Description]]&amp;"     ("&amp;tbl_SEN[[#This Row],[Unit]]&amp;")"</f>
        <v xml:space="preserve">     6" ODOT ITEM 304, AGGREGATE BASE - ASPHALT PAVEMENT     (CY)</v>
      </c>
      <c r="I737" s="40">
        <v>88</v>
      </c>
      <c r="J737" s="40">
        <v>85</v>
      </c>
      <c r="K737" s="40">
        <v>68</v>
      </c>
      <c r="L737" s="40">
        <v>66</v>
      </c>
      <c r="M737" s="40">
        <v>65</v>
      </c>
      <c r="N737" s="40">
        <v>70</v>
      </c>
      <c r="O737" s="40">
        <v>60</v>
      </c>
      <c r="P737" s="40">
        <v>118.92</v>
      </c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</row>
    <row r="738" spans="3:40" ht="18" customHeight="1" x14ac:dyDescent="0.3">
      <c r="C738" s="2" t="s">
        <v>8970</v>
      </c>
      <c r="D738" s="1" t="s">
        <v>29</v>
      </c>
      <c r="E738" s="3">
        <f>IFERROR(MIN(SEN_Bidders),0)</f>
        <v>3</v>
      </c>
      <c r="F738" s="3">
        <f>IFERROR(MAX(SEN_Bidders),0)</f>
        <v>30.24</v>
      </c>
      <c r="G738" s="3">
        <f>IFERROR(AVERAGE(SEN_Bidders),0)</f>
        <v>7.2799999999999994</v>
      </c>
      <c r="H738" s="40" t="str">
        <f>tbl_SEN[[#This Row],[Item '#]]&amp;"     "&amp;tbl_SEN[[#This Row],[Description]]&amp;"     ("&amp;tbl_SEN[[#This Row],[Unit]]&amp;")"</f>
        <v xml:space="preserve">     ODOT ITEM 407 TACK COAT (0.075 GAL/SY) - ASPHALT PAVEMENT     (GAL)</v>
      </c>
      <c r="I738" s="40">
        <v>3</v>
      </c>
      <c r="J738" s="40">
        <v>3</v>
      </c>
      <c r="K738" s="40">
        <v>6</v>
      </c>
      <c r="L738" s="40">
        <v>6</v>
      </c>
      <c r="M738" s="40">
        <v>3</v>
      </c>
      <c r="N738" s="40">
        <v>3</v>
      </c>
      <c r="O738" s="40">
        <v>4</v>
      </c>
      <c r="P738" s="40">
        <v>30.24</v>
      </c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</row>
    <row r="739" spans="3:40" ht="18" customHeight="1" x14ac:dyDescent="0.3">
      <c r="C739" s="2" t="s">
        <v>8971</v>
      </c>
      <c r="D739" s="1" t="s">
        <v>14</v>
      </c>
      <c r="E739" s="3">
        <f>IFERROR(MIN(SEN_Bidders),0)</f>
        <v>180</v>
      </c>
      <c r="F739" s="3">
        <f>IFERROR(MAX(SEN_Bidders),0)</f>
        <v>589.38</v>
      </c>
      <c r="G739" s="3">
        <f>IFERROR(AVERAGE(SEN_Bidders),0)</f>
        <v>277.04750000000001</v>
      </c>
      <c r="H739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ASPHALT PAVEMENT     (CY)</v>
      </c>
      <c r="I739" s="40">
        <v>195</v>
      </c>
      <c r="J739" s="40">
        <v>180</v>
      </c>
      <c r="K739" s="40">
        <v>229</v>
      </c>
      <c r="L739" s="40">
        <v>218</v>
      </c>
      <c r="M739" s="40">
        <v>185</v>
      </c>
      <c r="N739" s="40">
        <v>300</v>
      </c>
      <c r="O739" s="40">
        <v>320</v>
      </c>
      <c r="P739" s="40">
        <v>589.38</v>
      </c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</row>
    <row r="740" spans="3:40" ht="18" customHeight="1" x14ac:dyDescent="0.3">
      <c r="C740" s="2" t="s">
        <v>8972</v>
      </c>
      <c r="D740" s="1" t="s">
        <v>14</v>
      </c>
      <c r="E740" s="3">
        <f>IFERROR(MIN(SEN_Bidders),0)</f>
        <v>165</v>
      </c>
      <c r="F740" s="3">
        <f>IFERROR(MAX(SEN_Bidders),0)</f>
        <v>461.63</v>
      </c>
      <c r="G740" s="3">
        <f>IFERROR(AVERAGE(SEN_Bidders),0)</f>
        <v>248.45375000000001</v>
      </c>
      <c r="H740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ASPHALT PAVEMENT     (CY)</v>
      </c>
      <c r="I740" s="40">
        <v>178</v>
      </c>
      <c r="J740" s="40">
        <v>165</v>
      </c>
      <c r="K740" s="40">
        <v>214</v>
      </c>
      <c r="L740" s="40">
        <v>204</v>
      </c>
      <c r="M740" s="40">
        <v>185</v>
      </c>
      <c r="N740" s="40">
        <v>280</v>
      </c>
      <c r="O740" s="40">
        <v>300</v>
      </c>
      <c r="P740" s="40">
        <v>461.63</v>
      </c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</row>
    <row r="741" spans="3:40" ht="18" customHeight="1" x14ac:dyDescent="0.3">
      <c r="C741" s="2" t="s">
        <v>8973</v>
      </c>
      <c r="D741" s="1" t="s">
        <v>48</v>
      </c>
      <c r="E741" s="3">
        <f>IFERROR(MIN(SEN_Bidders),0)</f>
        <v>4.75</v>
      </c>
      <c r="F741" s="3">
        <f>IFERROR(MAX(SEN_Bidders),0)</f>
        <v>7</v>
      </c>
      <c r="G741" s="3">
        <f>IFERROR(AVERAGE(SEN_Bidders),0)</f>
        <v>5.9</v>
      </c>
      <c r="H741" s="40" t="str">
        <f>tbl_SEN[[#This Row],[Item '#]]&amp;"     "&amp;tbl_SEN[[#This Row],[Description]]&amp;"     ("&amp;tbl_SEN[[#This Row],[Unit]]&amp;")"</f>
        <v xml:space="preserve">     4" CONCRETE PAVEMENT - CONCRETE WALK W/ W.W.F.     (SF)</v>
      </c>
      <c r="I741" s="40">
        <v>6</v>
      </c>
      <c r="J741" s="40">
        <v>6</v>
      </c>
      <c r="K741" s="40">
        <v>4.75</v>
      </c>
      <c r="L741" s="40">
        <v>5.75</v>
      </c>
      <c r="M741" s="40">
        <v>5.75</v>
      </c>
      <c r="N741" s="40">
        <v>7</v>
      </c>
      <c r="O741" s="40">
        <v>6.25</v>
      </c>
      <c r="P741" s="40">
        <v>5.7</v>
      </c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</row>
    <row r="742" spans="3:40" ht="18" customHeight="1" x14ac:dyDescent="0.3">
      <c r="C742" s="2" t="s">
        <v>8974</v>
      </c>
      <c r="D742" s="1" t="s">
        <v>14</v>
      </c>
      <c r="E742" s="3">
        <f>IFERROR(MIN(SEN_Bidders),0)</f>
        <v>60</v>
      </c>
      <c r="F742" s="3">
        <f>IFERROR(MAX(SEN_Bidders),0)</f>
        <v>175</v>
      </c>
      <c r="G742" s="3">
        <f>IFERROR(AVERAGE(SEN_Bidders),0)</f>
        <v>95.275000000000006</v>
      </c>
      <c r="H742" s="40" t="str">
        <f>tbl_SEN[[#This Row],[Item '#]]&amp;"     "&amp;tbl_SEN[[#This Row],[Description]]&amp;"     ("&amp;tbl_SEN[[#This Row],[Unit]]&amp;")"</f>
        <v xml:space="preserve">     4" AGGREGATE BASE - CONCRETE WALK     (CY)</v>
      </c>
      <c r="I742" s="40">
        <v>94</v>
      </c>
      <c r="J742" s="40">
        <v>90</v>
      </c>
      <c r="K742" s="40">
        <v>90</v>
      </c>
      <c r="L742" s="40">
        <v>60</v>
      </c>
      <c r="M742" s="40">
        <v>175</v>
      </c>
      <c r="N742" s="40">
        <v>92</v>
      </c>
      <c r="O742" s="40">
        <v>60</v>
      </c>
      <c r="P742" s="40">
        <v>101.2</v>
      </c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</row>
    <row r="743" spans="3:40" ht="18" customHeight="1" x14ac:dyDescent="0.3">
      <c r="C743" s="2" t="s">
        <v>5848</v>
      </c>
      <c r="D743" s="1" t="s">
        <v>21</v>
      </c>
      <c r="E743" s="3">
        <f>IFERROR(MIN(SEN_Bidders),0)</f>
        <v>1</v>
      </c>
      <c r="F743" s="3">
        <f>IFERROR(MAX(SEN_Bidders),0)</f>
        <v>5.23</v>
      </c>
      <c r="G743" s="3">
        <f>IFERROR(AVERAGE(SEN_Bidders),0)</f>
        <v>3.06</v>
      </c>
      <c r="H743" s="40" t="str">
        <f>tbl_SEN[[#This Row],[Item '#]]&amp;"     "&amp;tbl_SEN[[#This Row],[Description]]&amp;"     ("&amp;tbl_SEN[[#This Row],[Unit]]&amp;")"</f>
        <v xml:space="preserve">     SUBGRADE COMPACTION - CONCRETE  WALK     (SY)</v>
      </c>
      <c r="I743" s="40">
        <v>1.25</v>
      </c>
      <c r="J743" s="40">
        <v>5</v>
      </c>
      <c r="K743" s="40">
        <v>5</v>
      </c>
      <c r="L743" s="40">
        <v>1</v>
      </c>
      <c r="M743" s="40">
        <v>5</v>
      </c>
      <c r="N743" s="40">
        <v>1</v>
      </c>
      <c r="O743" s="40">
        <v>1</v>
      </c>
      <c r="P743" s="40">
        <v>5.23</v>
      </c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</row>
    <row r="744" spans="3:40" ht="18" customHeight="1" x14ac:dyDescent="0.3">
      <c r="C744" s="2" t="s">
        <v>8085</v>
      </c>
      <c r="D744" s="1" t="s">
        <v>5665</v>
      </c>
      <c r="E744" s="3">
        <f>IFERROR(MIN(SEN_Bidders),0)</f>
        <v>64</v>
      </c>
      <c r="F744" s="3">
        <f>IFERROR(MAX(SEN_Bidders),0)</f>
        <v>200</v>
      </c>
      <c r="G744" s="3">
        <f>IFERROR(AVERAGE(SEN_Bidders),0)</f>
        <v>134.26749999999998</v>
      </c>
      <c r="H744" s="40" t="str">
        <f>tbl_SEN[[#This Row],[Item '#]]&amp;"     "&amp;tbl_SEN[[#This Row],[Description]]&amp;"     ("&amp;tbl_SEN[[#This Row],[Unit]]&amp;")"</f>
        <v xml:space="preserve">     PRECAST CONCRETE WHEELSTOP 6' LONG     (EACH)</v>
      </c>
      <c r="I744" s="40">
        <v>130</v>
      </c>
      <c r="J744" s="40">
        <v>140</v>
      </c>
      <c r="K744" s="40">
        <v>130</v>
      </c>
      <c r="L744" s="40">
        <v>64</v>
      </c>
      <c r="M744" s="40">
        <v>85</v>
      </c>
      <c r="N744" s="40">
        <v>135</v>
      </c>
      <c r="O744" s="40">
        <v>200</v>
      </c>
      <c r="P744" s="40">
        <v>190.14</v>
      </c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</row>
    <row r="745" spans="3:40" ht="18" customHeight="1" x14ac:dyDescent="0.3">
      <c r="C745" s="2" t="s">
        <v>8975</v>
      </c>
      <c r="D745" s="1" t="s">
        <v>5665</v>
      </c>
      <c r="E745" s="3">
        <f>IFERROR(MIN(SEN_Bidders),0)</f>
        <v>89</v>
      </c>
      <c r="F745" s="3">
        <f>IFERROR(MAX(SEN_Bidders),0)</f>
        <v>250</v>
      </c>
      <c r="G745" s="3">
        <f>IFERROR(AVERAGE(SEN_Bidders),0)</f>
        <v>172.57875000000001</v>
      </c>
      <c r="H745" s="40" t="str">
        <f>tbl_SEN[[#This Row],[Item '#]]&amp;"     "&amp;tbl_SEN[[#This Row],[Description]]&amp;"     ("&amp;tbl_SEN[[#This Row],[Unit]]&amp;")"</f>
        <v xml:space="preserve">     PRECAST CONCRETE WHEELSTOP 8' LONG (FURNISHED AND INSTALLED)     (EACH)</v>
      </c>
      <c r="I745" s="40">
        <v>180</v>
      </c>
      <c r="J745" s="40">
        <v>160</v>
      </c>
      <c r="K745" s="40">
        <v>190</v>
      </c>
      <c r="L745" s="40">
        <v>89</v>
      </c>
      <c r="M745" s="40">
        <v>90</v>
      </c>
      <c r="N745" s="40">
        <v>200</v>
      </c>
      <c r="O745" s="40">
        <v>250</v>
      </c>
      <c r="P745" s="40">
        <v>221.63</v>
      </c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</row>
    <row r="746" spans="3:40" ht="18" customHeight="1" x14ac:dyDescent="0.3">
      <c r="C746" s="2" t="s">
        <v>8976</v>
      </c>
      <c r="D746" s="1" t="s">
        <v>5665</v>
      </c>
      <c r="E746" s="3">
        <f>IFERROR(MIN(SEN_Bidders),0)</f>
        <v>30</v>
      </c>
      <c r="F746" s="3">
        <f>IFERROR(MAX(SEN_Bidders),0)</f>
        <v>117.24</v>
      </c>
      <c r="G746" s="3">
        <f>IFERROR(AVERAGE(SEN_Bidders),0)</f>
        <v>77.155000000000001</v>
      </c>
      <c r="H746" s="40" t="str">
        <f>tbl_SEN[[#This Row],[Item '#]]&amp;"     "&amp;tbl_SEN[[#This Row],[Description]]&amp;"     ("&amp;tbl_SEN[[#This Row],[Unit]]&amp;")"</f>
        <v xml:space="preserve">     PRECAST CONCRETE WHEELSTOP 8' LONG INSTALLED (PROVIDED BY OWNER)     (EACH)</v>
      </c>
      <c r="I746" s="40">
        <v>65</v>
      </c>
      <c r="J746" s="40">
        <v>70</v>
      </c>
      <c r="K746" s="40">
        <v>85</v>
      </c>
      <c r="L746" s="40">
        <v>80</v>
      </c>
      <c r="M746" s="40">
        <v>30</v>
      </c>
      <c r="N746" s="40">
        <v>70</v>
      </c>
      <c r="O746" s="40">
        <v>100</v>
      </c>
      <c r="P746" s="40">
        <v>117.24</v>
      </c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</row>
    <row r="747" spans="3:40" ht="18" customHeight="1" x14ac:dyDescent="0.3">
      <c r="C747" s="2" t="s">
        <v>5853</v>
      </c>
      <c r="D747" s="1" t="s">
        <v>5665</v>
      </c>
      <c r="E747" s="3">
        <f>IFERROR(MIN(SEN_Bidders),0)</f>
        <v>13933.81</v>
      </c>
      <c r="F747" s="3">
        <f>IFERROR(MAX(SEN_Bidders),0)</f>
        <v>37000</v>
      </c>
      <c r="G747" s="3">
        <f>IFERROR(AVERAGE(SEN_Bidders),0)</f>
        <v>25087.35125</v>
      </c>
      <c r="H747" s="40" t="str">
        <f>tbl_SEN[[#This Row],[Item '#]]&amp;"     "&amp;tbl_SEN[[#This Row],[Description]]&amp;"     ("&amp;tbl_SEN[[#This Row],[Unit]]&amp;")"</f>
        <v xml:space="preserve">     TRASH ENCLOSURE - COMPLETE IN PLACE INCL CONCRETE PAD     (EACH)</v>
      </c>
      <c r="I747" s="40">
        <v>22250</v>
      </c>
      <c r="J747" s="40">
        <v>26000</v>
      </c>
      <c r="K747" s="40">
        <v>16300</v>
      </c>
      <c r="L747" s="40">
        <v>28215</v>
      </c>
      <c r="M747" s="40">
        <v>32000</v>
      </c>
      <c r="N747" s="40">
        <v>37000</v>
      </c>
      <c r="O747" s="40">
        <v>25000</v>
      </c>
      <c r="P747" s="40">
        <v>13933.81</v>
      </c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</row>
    <row r="748" spans="3:40" ht="18" customHeight="1" x14ac:dyDescent="0.3">
      <c r="C748" s="2" t="s">
        <v>8977</v>
      </c>
      <c r="D748" s="1" t="s">
        <v>5665</v>
      </c>
      <c r="E748" s="3">
        <f>IFERROR(MIN(SEN_Bidders),0)</f>
        <v>200</v>
      </c>
      <c r="F748" s="3">
        <f>IFERROR(MAX(SEN_Bidders),0)</f>
        <v>1200</v>
      </c>
      <c r="G748" s="3">
        <f>IFERROR(AVERAGE(SEN_Bidders),0)</f>
        <v>700.3125</v>
      </c>
      <c r="H748" s="40" t="str">
        <f>tbl_SEN[[#This Row],[Item '#]]&amp;"     "&amp;tbl_SEN[[#This Row],[Description]]&amp;"     ("&amp;tbl_SEN[[#This Row],[Unit]]&amp;")"</f>
        <v xml:space="preserve">     ADA PARKING SIGN W/POST AND BASE     (EACH)</v>
      </c>
      <c r="I748" s="40">
        <v>750</v>
      </c>
      <c r="J748" s="40">
        <v>1200</v>
      </c>
      <c r="K748" s="40">
        <v>580</v>
      </c>
      <c r="L748" s="40">
        <v>200</v>
      </c>
      <c r="M748" s="40">
        <v>1000</v>
      </c>
      <c r="N748" s="40">
        <v>600</v>
      </c>
      <c r="O748" s="40">
        <v>750</v>
      </c>
      <c r="P748" s="40">
        <v>522.5</v>
      </c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</row>
    <row r="749" spans="3:40" ht="18" customHeight="1" x14ac:dyDescent="0.3">
      <c r="C749" s="2" t="s">
        <v>8978</v>
      </c>
      <c r="D749" s="1" t="s">
        <v>5665</v>
      </c>
      <c r="E749" s="3">
        <f>IFERROR(MIN(SEN_Bidders),0)</f>
        <v>84.55</v>
      </c>
      <c r="F749" s="3">
        <f>IFERROR(MAX(SEN_Bidders),0)</f>
        <v>5500</v>
      </c>
      <c r="G749" s="3">
        <f>IFERROR(AVERAGE(SEN_Bidders),0)</f>
        <v>953.69375000000002</v>
      </c>
      <c r="H749" s="40" t="str">
        <f>tbl_SEN[[#This Row],[Item '#]]&amp;"     "&amp;tbl_SEN[[#This Row],[Description]]&amp;"     ("&amp;tbl_SEN[[#This Row],[Unit]]&amp;")"</f>
        <v xml:space="preserve">     TRAFFIC SIGNS (FURNISHED AND INSTALLED)     (EACH)</v>
      </c>
      <c r="I749" s="40">
        <v>485</v>
      </c>
      <c r="J749" s="40">
        <v>500</v>
      </c>
      <c r="K749" s="40">
        <v>160</v>
      </c>
      <c r="L749" s="40">
        <v>250</v>
      </c>
      <c r="M749" s="40">
        <v>5500</v>
      </c>
      <c r="N749" s="40">
        <v>350</v>
      </c>
      <c r="O749" s="40">
        <v>300</v>
      </c>
      <c r="P749" s="40">
        <v>84.55</v>
      </c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</row>
    <row r="750" spans="3:40" ht="18" customHeight="1" x14ac:dyDescent="0.3">
      <c r="C750" s="2" t="s">
        <v>5855</v>
      </c>
      <c r="D750" s="1" t="s">
        <v>12</v>
      </c>
      <c r="E750" s="3">
        <f>IFERROR(MIN(SEN_Bidders),0)</f>
        <v>0.54</v>
      </c>
      <c r="F750" s="3">
        <f>IFERROR(MAX(SEN_Bidders),0)</f>
        <v>10</v>
      </c>
      <c r="G750" s="3">
        <f>IFERROR(AVERAGE(SEN_Bidders),0)</f>
        <v>5.6924999999999999</v>
      </c>
      <c r="H750" s="40" t="str">
        <f>tbl_SEN[[#This Row],[Item '#]]&amp;"     "&amp;tbl_SEN[[#This Row],[Description]]&amp;"     ("&amp;tbl_SEN[[#This Row],[Unit]]&amp;")"</f>
        <v xml:space="preserve">     PAINTED STRIPE - 4"     (LF)</v>
      </c>
      <c r="I750" s="40">
        <v>0.8</v>
      </c>
      <c r="J750" s="40">
        <v>9</v>
      </c>
      <c r="K750" s="40">
        <v>9.5</v>
      </c>
      <c r="L750" s="40">
        <v>1.5</v>
      </c>
      <c r="M750" s="40">
        <v>4.2</v>
      </c>
      <c r="N750" s="40">
        <v>10</v>
      </c>
      <c r="O750" s="40">
        <v>10</v>
      </c>
      <c r="P750" s="40">
        <v>0.54</v>
      </c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</row>
    <row r="751" spans="3:40" ht="18" customHeight="1" x14ac:dyDescent="0.3">
      <c r="C751" s="2" t="s">
        <v>8979</v>
      </c>
      <c r="D751" s="1" t="s">
        <v>12</v>
      </c>
      <c r="E751" s="3">
        <f>IFERROR(MIN(SEN_Bidders),0)</f>
        <v>0.78</v>
      </c>
      <c r="F751" s="3">
        <f>IFERROR(MAX(SEN_Bidders),0)</f>
        <v>50</v>
      </c>
      <c r="G751" s="3">
        <f>IFERROR(AVERAGE(SEN_Bidders),0)</f>
        <v>23.397500000000001</v>
      </c>
      <c r="H751" s="40" t="str">
        <f>tbl_SEN[[#This Row],[Item '#]]&amp;"     "&amp;tbl_SEN[[#This Row],[Description]]&amp;"     ("&amp;tbl_SEN[[#This Row],[Unit]]&amp;")"</f>
        <v xml:space="preserve">     PAINTED STRIPE - 6"     (LF)</v>
      </c>
      <c r="I751" s="40">
        <v>1.2</v>
      </c>
      <c r="J751" s="40">
        <v>40</v>
      </c>
      <c r="K751" s="40">
        <v>42</v>
      </c>
      <c r="L751" s="40">
        <v>2</v>
      </c>
      <c r="M751" s="40">
        <v>6.2</v>
      </c>
      <c r="N751" s="40">
        <v>50</v>
      </c>
      <c r="O751" s="40">
        <v>45</v>
      </c>
      <c r="P751" s="40">
        <v>0.78</v>
      </c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</row>
    <row r="752" spans="3:40" ht="18" customHeight="1" x14ac:dyDescent="0.3">
      <c r="C752" s="2" t="s">
        <v>8980</v>
      </c>
      <c r="D752" s="1" t="s">
        <v>12</v>
      </c>
      <c r="E752" s="3">
        <f>IFERROR(MIN(SEN_Bidders),0)</f>
        <v>1.1399999999999999</v>
      </c>
      <c r="F752" s="3">
        <f>IFERROR(MAX(SEN_Bidders),0)</f>
        <v>62</v>
      </c>
      <c r="G752" s="3">
        <f>IFERROR(AVERAGE(SEN_Bidders),0)</f>
        <v>29.93</v>
      </c>
      <c r="H752" s="40" t="str">
        <f>tbl_SEN[[#This Row],[Item '#]]&amp;"     "&amp;tbl_SEN[[#This Row],[Description]]&amp;"     ("&amp;tbl_SEN[[#This Row],[Unit]]&amp;")"</f>
        <v xml:space="preserve">     PAINTED STRIPE - 8"     (LF)</v>
      </c>
      <c r="I752" s="40">
        <v>1.6</v>
      </c>
      <c r="J752" s="40">
        <v>53</v>
      </c>
      <c r="K752" s="40">
        <v>55</v>
      </c>
      <c r="L752" s="40">
        <v>2.5</v>
      </c>
      <c r="M752" s="40">
        <v>8.1999999999999993</v>
      </c>
      <c r="N752" s="40">
        <v>62</v>
      </c>
      <c r="O752" s="40">
        <v>56</v>
      </c>
      <c r="P752" s="40">
        <v>1.1399999999999999</v>
      </c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</row>
    <row r="753" spans="3:40" ht="18" customHeight="1" x14ac:dyDescent="0.3">
      <c r="C753" s="2" t="s">
        <v>8981</v>
      </c>
      <c r="D753" s="1" t="s">
        <v>5665</v>
      </c>
      <c r="E753" s="3">
        <f>IFERROR(MIN(SEN_Bidders),0)</f>
        <v>6.14</v>
      </c>
      <c r="F753" s="3">
        <f>IFERROR(MAX(SEN_Bidders),0)</f>
        <v>630</v>
      </c>
      <c r="G753" s="3">
        <f>IFERROR(AVERAGE(SEN_Bidders),0)</f>
        <v>318.89249999999998</v>
      </c>
      <c r="H753" s="40" t="str">
        <f>tbl_SEN[[#This Row],[Item '#]]&amp;"     "&amp;tbl_SEN[[#This Row],[Description]]&amp;"     ("&amp;tbl_SEN[[#This Row],[Unit]]&amp;")"</f>
        <v xml:space="preserve">     PAVMENT MARKINGS (LETTERING)     (EACH)</v>
      </c>
      <c r="I753" s="40">
        <v>50</v>
      </c>
      <c r="J753" s="40">
        <v>535</v>
      </c>
      <c r="K753" s="40">
        <v>565</v>
      </c>
      <c r="L753" s="40">
        <v>75</v>
      </c>
      <c r="M753" s="40">
        <v>90</v>
      </c>
      <c r="N753" s="40">
        <v>630</v>
      </c>
      <c r="O753" s="40">
        <v>600</v>
      </c>
      <c r="P753" s="40">
        <v>6.14</v>
      </c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</row>
    <row r="754" spans="3:40" ht="18" customHeight="1" x14ac:dyDescent="0.3">
      <c r="C754" s="2" t="s">
        <v>8982</v>
      </c>
      <c r="D754" s="1" t="s">
        <v>5665</v>
      </c>
      <c r="E754" s="3">
        <f>IFERROR(MIN(SEN_Bidders),0)</f>
        <v>36.86</v>
      </c>
      <c r="F754" s="3">
        <f>IFERROR(MAX(SEN_Bidders),0)</f>
        <v>600</v>
      </c>
      <c r="G754" s="3">
        <f>IFERROR(AVERAGE(SEN_Bidders),0)</f>
        <v>312.98250000000002</v>
      </c>
      <c r="H754" s="40" t="str">
        <f>tbl_SEN[[#This Row],[Item '#]]&amp;"     "&amp;tbl_SEN[[#This Row],[Description]]&amp;"     ("&amp;tbl_SEN[[#This Row],[Unit]]&amp;")"</f>
        <v xml:space="preserve">     ADA STALL MARKING     (EACH)</v>
      </c>
      <c r="I754" s="40">
        <v>92</v>
      </c>
      <c r="J754" s="40">
        <v>385</v>
      </c>
      <c r="K754" s="40">
        <v>405</v>
      </c>
      <c r="L754" s="40">
        <v>125</v>
      </c>
      <c r="M754" s="40">
        <v>600</v>
      </c>
      <c r="N754" s="40">
        <v>460</v>
      </c>
      <c r="O754" s="40">
        <v>400</v>
      </c>
      <c r="P754" s="40">
        <v>36.86</v>
      </c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</row>
    <row r="755" spans="3:40" ht="18" customHeight="1" x14ac:dyDescent="0.3">
      <c r="C755" s="2" t="s">
        <v>5862</v>
      </c>
      <c r="D755" s="1" t="s">
        <v>5665</v>
      </c>
      <c r="E755" s="3">
        <f>IFERROR(MIN(SEN_Bidders),0)</f>
        <v>34.4</v>
      </c>
      <c r="F755" s="3">
        <f>IFERROR(MAX(SEN_Bidders),0)</f>
        <v>300</v>
      </c>
      <c r="G755" s="3">
        <f>IFERROR(AVERAGE(SEN_Bidders),0)</f>
        <v>178.67500000000001</v>
      </c>
      <c r="H755" s="40" t="str">
        <f>tbl_SEN[[#This Row],[Item '#]]&amp;"     "&amp;tbl_SEN[[#This Row],[Description]]&amp;"     ("&amp;tbl_SEN[[#This Row],[Unit]]&amp;")"</f>
        <v xml:space="preserve">     DIRECTIONAL PAVEMENT MARKINGS     (EACH)</v>
      </c>
      <c r="I755" s="40">
        <v>50</v>
      </c>
      <c r="J755" s="40">
        <v>250</v>
      </c>
      <c r="K755" s="40">
        <v>265</v>
      </c>
      <c r="L755" s="40">
        <v>75</v>
      </c>
      <c r="M755" s="40">
        <v>190</v>
      </c>
      <c r="N755" s="40">
        <v>300</v>
      </c>
      <c r="O755" s="40">
        <v>265</v>
      </c>
      <c r="P755" s="40">
        <v>34.4</v>
      </c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</row>
    <row r="756" spans="3:40" ht="18" customHeight="1" x14ac:dyDescent="0.3">
      <c r="C756" s="2" t="s">
        <v>8983</v>
      </c>
      <c r="D756" s="1" t="s">
        <v>5665</v>
      </c>
      <c r="E756" s="3">
        <f>IFERROR(MIN(SEN_Bidders),0)</f>
        <v>1600</v>
      </c>
      <c r="F756" s="3">
        <f>IFERROR(MAX(SEN_Bidders),0)</f>
        <v>8900</v>
      </c>
      <c r="G756" s="3">
        <f>IFERROR(AVERAGE(SEN_Bidders),0)</f>
        <v>5279.7762499999999</v>
      </c>
      <c r="H756" s="40" t="str">
        <f>tbl_SEN[[#This Row],[Item '#]]&amp;"     "&amp;tbl_SEN[[#This Row],[Description]]&amp;"     ("&amp;tbl_SEN[[#This Row],[Unit]]&amp;")"</f>
        <v xml:space="preserve">     RV DUMP STATION - COMPLETE IN PLACE (TOWER TO BE PROVIDED BY OWNER)     (EACH)</v>
      </c>
      <c r="I756" s="40">
        <v>6000</v>
      </c>
      <c r="J756" s="40">
        <v>3500</v>
      </c>
      <c r="K756" s="40">
        <v>2000</v>
      </c>
      <c r="L756" s="40">
        <v>1600</v>
      </c>
      <c r="M756" s="40">
        <v>5800</v>
      </c>
      <c r="N756" s="40">
        <v>8900</v>
      </c>
      <c r="O756" s="40">
        <v>7500</v>
      </c>
      <c r="P756" s="40">
        <v>6938.21</v>
      </c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</row>
    <row r="757" spans="3:40" ht="18" customHeight="1" x14ac:dyDescent="0.3">
      <c r="C757" s="2" t="s">
        <v>8090</v>
      </c>
      <c r="D757" s="1" t="s">
        <v>5665</v>
      </c>
      <c r="E757" s="3">
        <f>IFERROR(MIN(SEN_Bidders),0)</f>
        <v>500</v>
      </c>
      <c r="F757" s="3">
        <f>IFERROR(MAX(SEN_Bidders),0)</f>
        <v>3071.54</v>
      </c>
      <c r="G757" s="3">
        <f>IFERROR(AVERAGE(SEN_Bidders),0)</f>
        <v>1358.9425000000001</v>
      </c>
      <c r="H757" s="40" t="str">
        <f>tbl_SEN[[#This Row],[Item '#]]&amp;"     "&amp;tbl_SEN[[#This Row],[Description]]&amp;"     ("&amp;tbl_SEN[[#This Row],[Unit]]&amp;")"</f>
        <v xml:space="preserve">     MWCD SURVEY CONTROL MONUMENT      (EACH)</v>
      </c>
      <c r="I757" s="40">
        <v>1000</v>
      </c>
      <c r="J757" s="40">
        <v>2100</v>
      </c>
      <c r="K757" s="40">
        <v>1500</v>
      </c>
      <c r="L757" s="40">
        <v>500</v>
      </c>
      <c r="M757" s="40">
        <v>600</v>
      </c>
      <c r="N757" s="40">
        <v>850</v>
      </c>
      <c r="O757" s="40">
        <v>1250</v>
      </c>
      <c r="P757" s="40">
        <v>3071.54</v>
      </c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</row>
    <row r="758" spans="3:40" ht="18" customHeight="1" x14ac:dyDescent="0.3">
      <c r="C758" s="2" t="s">
        <v>8984</v>
      </c>
      <c r="D758" s="1" t="s">
        <v>5665</v>
      </c>
      <c r="E758" s="3">
        <f>IFERROR(MIN(SEN_Bidders),0)</f>
        <v>240</v>
      </c>
      <c r="F758" s="3">
        <f>IFERROR(MAX(SEN_Bidders),0)</f>
        <v>3200</v>
      </c>
      <c r="G758" s="3">
        <f>IFERROR(AVERAGE(SEN_Bidders),0)</f>
        <v>1391.4075</v>
      </c>
      <c r="H758" s="40" t="str">
        <f>tbl_SEN[[#This Row],[Item '#]]&amp;"     "&amp;tbl_SEN[[#This Row],[Description]]&amp;"     ("&amp;tbl_SEN[[#This Row],[Unit]]&amp;")"</f>
        <v xml:space="preserve">     BAG TOSS SET - COMPLETE IN PLACE (Set Includes two boards and 8 bags.)     (EACH)</v>
      </c>
      <c r="I758" s="40">
        <v>3200</v>
      </c>
      <c r="J758" s="40">
        <v>2800</v>
      </c>
      <c r="K758" s="40">
        <v>1900</v>
      </c>
      <c r="L758" s="40">
        <v>1200</v>
      </c>
      <c r="M758" s="40">
        <v>1000</v>
      </c>
      <c r="N758" s="40">
        <v>240</v>
      </c>
      <c r="O758" s="40">
        <v>315</v>
      </c>
      <c r="P758" s="40">
        <v>476.26</v>
      </c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</row>
    <row r="759" spans="3:40" ht="18" customHeight="1" x14ac:dyDescent="0.3">
      <c r="C759" s="2" t="s">
        <v>8985</v>
      </c>
      <c r="D759" s="1" t="s">
        <v>5688</v>
      </c>
      <c r="E759" s="3">
        <f>IFERROR(MIN(SEN_Bidders),0)</f>
        <v>15000</v>
      </c>
      <c r="F759" s="3">
        <f>IFERROR(MAX(SEN_Bidders),0)</f>
        <v>62000</v>
      </c>
      <c r="G759" s="3">
        <f>IFERROR(AVERAGE(SEN_Bidders),0)</f>
        <v>32121.345000000001</v>
      </c>
      <c r="H759" s="40" t="str">
        <f>tbl_SEN[[#This Row],[Item '#]]&amp;"     "&amp;tbl_SEN[[#This Row],[Description]]&amp;"     ("&amp;tbl_SEN[[#This Row],[Unit]]&amp;")"</f>
        <v xml:space="preserve">     VOLLEYBALL COURT - INCLUDING CURBING, SAND, GRAVEL BASE, UNDERDRAIN, FABRIC, AND OUTDOOR VOLLEYBALL PACKAGE     (LUMP)</v>
      </c>
      <c r="I759" s="40">
        <v>62000</v>
      </c>
      <c r="J759" s="40">
        <v>43500</v>
      </c>
      <c r="K759" s="40">
        <v>22500</v>
      </c>
      <c r="L759" s="40">
        <v>18932</v>
      </c>
      <c r="M759" s="40">
        <v>42000</v>
      </c>
      <c r="N759" s="40">
        <v>23000</v>
      </c>
      <c r="O759" s="40">
        <v>15000</v>
      </c>
      <c r="P759" s="40">
        <v>30038.76</v>
      </c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</row>
    <row r="760" spans="3:40" ht="18" customHeight="1" x14ac:dyDescent="0.3">
      <c r="C760" s="2" t="s">
        <v>8986</v>
      </c>
      <c r="D760" s="1" t="s">
        <v>48</v>
      </c>
      <c r="E760" s="3">
        <f>IFERROR(MIN(SEN_Bidders),0)</f>
        <v>4.75</v>
      </c>
      <c r="F760" s="3">
        <f>IFERROR(MAX(SEN_Bidders),0)</f>
        <v>13.05</v>
      </c>
      <c r="G760" s="3">
        <f>IFERROR(AVERAGE(SEN_Bidders),0)</f>
        <v>10.06875</v>
      </c>
      <c r="H760" s="40" t="str">
        <f>tbl_SEN[[#This Row],[Item '#]]&amp;"     "&amp;tbl_SEN[[#This Row],[Description]]&amp;"     ("&amp;tbl_SEN[[#This Row],[Unit]]&amp;")"</f>
        <v xml:space="preserve">     INTEGRAL CURB AND WALK     (SF)</v>
      </c>
      <c r="I760" s="40">
        <v>6.5</v>
      </c>
      <c r="J760" s="40">
        <v>11</v>
      </c>
      <c r="K760" s="40">
        <v>4.75</v>
      </c>
      <c r="L760" s="40">
        <v>10.25</v>
      </c>
      <c r="M760" s="40">
        <v>13</v>
      </c>
      <c r="N760" s="40">
        <v>12</v>
      </c>
      <c r="O760" s="40">
        <v>10</v>
      </c>
      <c r="P760" s="40">
        <v>13.05</v>
      </c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</row>
    <row r="761" spans="3:40" ht="18" customHeight="1" x14ac:dyDescent="0.3">
      <c r="C761" s="2" t="s">
        <v>8987</v>
      </c>
      <c r="D761" s="1" t="s">
        <v>48</v>
      </c>
      <c r="E761" s="3">
        <f>IFERROR(MIN(SEN_Bidders),0)</f>
        <v>23</v>
      </c>
      <c r="F761" s="3">
        <f>IFERROR(MAX(SEN_Bidders),0)</f>
        <v>58.6</v>
      </c>
      <c r="G761" s="3">
        <f>IFERROR(AVERAGE(SEN_Bidders),0)</f>
        <v>32.606250000000003</v>
      </c>
      <c r="H761" s="40" t="str">
        <f>tbl_SEN[[#This Row],[Item '#]]&amp;"     "&amp;tbl_SEN[[#This Row],[Description]]&amp;"     ("&amp;tbl_SEN[[#This Row],[Unit]]&amp;")"</f>
        <v xml:space="preserve">     CONCRETE CURBED ISLAND     (SF)</v>
      </c>
      <c r="I761" s="40">
        <v>37</v>
      </c>
      <c r="J761" s="40">
        <v>29</v>
      </c>
      <c r="K761" s="40">
        <v>23</v>
      </c>
      <c r="L761" s="40">
        <v>27.25</v>
      </c>
      <c r="M761" s="40">
        <v>31</v>
      </c>
      <c r="N761" s="40">
        <v>32</v>
      </c>
      <c r="O761" s="40">
        <v>23</v>
      </c>
      <c r="P761" s="40">
        <v>58.6</v>
      </c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</row>
    <row r="762" spans="3:40" ht="18" customHeight="1" x14ac:dyDescent="0.3">
      <c r="C762" s="2" t="s">
        <v>8988</v>
      </c>
      <c r="D762" s="1" t="s">
        <v>5665</v>
      </c>
      <c r="E762" s="3">
        <f>IFERROR(MIN(SEN_Bidders),0)</f>
        <v>278</v>
      </c>
      <c r="F762" s="3">
        <f>IFERROR(MAX(SEN_Bidders),0)</f>
        <v>2500</v>
      </c>
      <c r="G762" s="3">
        <f>IFERROR(AVERAGE(SEN_Bidders),0)</f>
        <v>877.51874999999995</v>
      </c>
      <c r="H762" s="40" t="str">
        <f>tbl_SEN[[#This Row],[Item '#]]&amp;"     "&amp;tbl_SEN[[#This Row],[Description]]&amp;"     ("&amp;tbl_SEN[[#This Row],[Unit]]&amp;")"</f>
        <v xml:space="preserve">     CONCRETE BOLLARD     (EACH)</v>
      </c>
      <c r="I762" s="40">
        <v>465</v>
      </c>
      <c r="J762" s="40">
        <v>2500</v>
      </c>
      <c r="K762" s="40">
        <v>350</v>
      </c>
      <c r="L762" s="40">
        <v>700</v>
      </c>
      <c r="M762" s="40">
        <v>710</v>
      </c>
      <c r="N762" s="40">
        <v>830</v>
      </c>
      <c r="O762" s="40">
        <v>278</v>
      </c>
      <c r="P762" s="40">
        <v>1187.1500000000001</v>
      </c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</row>
    <row r="763" spans="3:40" ht="18" customHeight="1" x14ac:dyDescent="0.3">
      <c r="C763" s="2" t="s">
        <v>8989</v>
      </c>
      <c r="D763" s="1" t="s">
        <v>5665</v>
      </c>
      <c r="E763" s="3">
        <f>IFERROR(MIN(SEN_Bidders),0)</f>
        <v>265</v>
      </c>
      <c r="F763" s="3">
        <f>IFERROR(MAX(SEN_Bidders),0)</f>
        <v>2156.2399999999998</v>
      </c>
      <c r="G763" s="3">
        <f>IFERROR(AVERAGE(SEN_Bidders),0)</f>
        <v>982.65499999999997</v>
      </c>
      <c r="H763" s="40" t="str">
        <f>tbl_SEN[[#This Row],[Item '#]]&amp;"     "&amp;tbl_SEN[[#This Row],[Description]]&amp;"     ("&amp;tbl_SEN[[#This Row],[Unit]]&amp;")"</f>
        <v xml:space="preserve">     ADA RAMPS     (EACH)</v>
      </c>
      <c r="I763" s="40">
        <v>1520</v>
      </c>
      <c r="J763" s="40">
        <v>575</v>
      </c>
      <c r="K763" s="40">
        <v>720</v>
      </c>
      <c r="L763" s="40">
        <v>795</v>
      </c>
      <c r="M763" s="40">
        <v>890</v>
      </c>
      <c r="N763" s="40">
        <v>940</v>
      </c>
      <c r="O763" s="40">
        <v>265</v>
      </c>
      <c r="P763" s="40">
        <v>2156.2399999999998</v>
      </c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</row>
    <row r="764" spans="3:40" ht="18" customHeight="1" x14ac:dyDescent="0.3">
      <c r="C764" s="2" t="s">
        <v>8990</v>
      </c>
      <c r="D764" s="1" t="s">
        <v>12</v>
      </c>
      <c r="E764" s="3">
        <f>IFERROR(MIN(SEN_Bidders),0)</f>
        <v>165</v>
      </c>
      <c r="F764" s="3">
        <f>IFERROR(MAX(SEN_Bidders),0)</f>
        <v>1300</v>
      </c>
      <c r="G764" s="3">
        <f>IFERROR(AVERAGE(SEN_Bidders),0)</f>
        <v>783.36125000000004</v>
      </c>
      <c r="H764" s="40" t="str">
        <f>tbl_SEN[[#This Row],[Item '#]]&amp;"     "&amp;tbl_SEN[[#This Row],[Description]]&amp;"     ("&amp;tbl_SEN[[#This Row],[Unit]]&amp;")"</f>
        <v xml:space="preserve">     CONCRETE STAIRS WITH HANDRAILING     (LF)</v>
      </c>
      <c r="I764" s="40">
        <v>415</v>
      </c>
      <c r="J764" s="40">
        <v>1300</v>
      </c>
      <c r="K764" s="40">
        <v>920</v>
      </c>
      <c r="L764" s="40">
        <v>815</v>
      </c>
      <c r="M764" s="40">
        <v>850</v>
      </c>
      <c r="N764" s="40">
        <v>1180</v>
      </c>
      <c r="O764" s="40">
        <v>165</v>
      </c>
      <c r="P764" s="40">
        <v>621.89</v>
      </c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</row>
    <row r="765" spans="3:40" ht="18" customHeight="1" x14ac:dyDescent="0.3">
      <c r="C765" s="2" t="s">
        <v>8991</v>
      </c>
      <c r="D765" s="1" t="s">
        <v>14</v>
      </c>
      <c r="E765" s="3">
        <f>IFERROR(MIN(SEN_Bidders),0)</f>
        <v>180</v>
      </c>
      <c r="F765" s="3">
        <f>IFERROR(MAX(SEN_Bidders),0)</f>
        <v>394.98</v>
      </c>
      <c r="G765" s="3">
        <f>IFERROR(AVERAGE(SEN_Bidders),0)</f>
        <v>242.1225</v>
      </c>
      <c r="H765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SURFACE COURSE FOR PHASE I     (CY)</v>
      </c>
      <c r="I765" s="40">
        <v>195</v>
      </c>
      <c r="J765" s="40">
        <v>180</v>
      </c>
      <c r="K765" s="40">
        <v>229</v>
      </c>
      <c r="L765" s="40">
        <v>218</v>
      </c>
      <c r="M765" s="40">
        <v>200</v>
      </c>
      <c r="N765" s="40">
        <v>255</v>
      </c>
      <c r="O765" s="40">
        <v>265</v>
      </c>
      <c r="P765" s="40">
        <v>394.98</v>
      </c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</row>
    <row r="766" spans="3:40" ht="18" customHeight="1" x14ac:dyDescent="0.3">
      <c r="C766" s="2" t="s">
        <v>8992</v>
      </c>
      <c r="D766" s="1" t="s">
        <v>29</v>
      </c>
      <c r="E766" s="3">
        <f>IFERROR(MIN(SEN_Bidders),0)</f>
        <v>3</v>
      </c>
      <c r="F766" s="3">
        <f>IFERROR(MAX(SEN_Bidders),0)</f>
        <v>13.32</v>
      </c>
      <c r="G766" s="3">
        <f>IFERROR(AVERAGE(SEN_Bidders),0)</f>
        <v>5.3525</v>
      </c>
      <c r="H766" s="40" t="str">
        <f>tbl_SEN[[#This Row],[Item '#]]&amp;"     "&amp;tbl_SEN[[#This Row],[Description]]&amp;"     ("&amp;tbl_SEN[[#This Row],[Unit]]&amp;")"</f>
        <v xml:space="preserve">     ODOT ITEM 407 TACK COAT (0.075 GAL/SY) – FOR SURFACE COURSE FOR PHASE 1     (GAL)</v>
      </c>
      <c r="I766" s="40">
        <v>3</v>
      </c>
      <c r="J766" s="40">
        <v>3</v>
      </c>
      <c r="K766" s="40">
        <v>7</v>
      </c>
      <c r="L766" s="40">
        <v>7</v>
      </c>
      <c r="M766" s="40">
        <v>3</v>
      </c>
      <c r="N766" s="40">
        <v>3</v>
      </c>
      <c r="O766" s="40">
        <v>3.5</v>
      </c>
      <c r="P766" s="40">
        <v>13.32</v>
      </c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</row>
    <row r="767" spans="3:40" ht="18" customHeight="1" x14ac:dyDescent="0.3">
      <c r="C767" s="2" t="s">
        <v>8993</v>
      </c>
      <c r="D767" s="1" t="s">
        <v>14</v>
      </c>
      <c r="E767" s="3">
        <f>IFERROR(MIN(SEN_Bidders),0)</f>
        <v>80</v>
      </c>
      <c r="F767" s="3">
        <f>IFERROR(MAX(SEN_Bidders),0)</f>
        <v>350.58</v>
      </c>
      <c r="G767" s="3">
        <f>IFERROR(AVERAGE(SEN_Bidders),0)</f>
        <v>141.82249999999999</v>
      </c>
      <c r="H767" s="40" t="str">
        <f>tbl_SEN[[#This Row],[Item '#]]&amp;"     "&amp;tbl_SEN[[#This Row],[Description]]&amp;"     ("&amp;tbl_SEN[[#This Row],[Unit]]&amp;")"</f>
        <v xml:space="preserve">     3" ODOT ITEM 411 - STABILIZED CRUSHED AGGREGATE SHOULDER– FOR SURFACE COURSE FOR PHASE 1     (CY)</v>
      </c>
      <c r="I767" s="40">
        <v>135</v>
      </c>
      <c r="J767" s="40">
        <v>155</v>
      </c>
      <c r="K767" s="40">
        <v>95</v>
      </c>
      <c r="L767" s="40">
        <v>112</v>
      </c>
      <c r="M767" s="40">
        <v>80</v>
      </c>
      <c r="N767" s="40">
        <v>125</v>
      </c>
      <c r="O767" s="40">
        <v>82</v>
      </c>
      <c r="P767" s="40">
        <v>350.58</v>
      </c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</row>
    <row r="768" spans="3:40" ht="18" customHeight="1" x14ac:dyDescent="0.3">
      <c r="C768" s="2" t="s">
        <v>8994</v>
      </c>
      <c r="D768" s="1" t="s">
        <v>14</v>
      </c>
      <c r="E768" s="3">
        <f>IFERROR(MIN(SEN_Bidders),0)</f>
        <v>56</v>
      </c>
      <c r="F768" s="3">
        <f>IFERROR(MAX(SEN_Bidders),0)</f>
        <v>136</v>
      </c>
      <c r="G768" s="3">
        <f>IFERROR(AVERAGE(SEN_Bidders),0)</f>
        <v>93.632499999999993</v>
      </c>
      <c r="H768" s="40" t="str">
        <f>tbl_SEN[[#This Row],[Item '#]]&amp;"     "&amp;tbl_SEN[[#This Row],[Description]]&amp;"     ("&amp;tbl_SEN[[#This Row],[Unit]]&amp;")"</f>
        <v xml:space="preserve">     ODOT NO. 1’s AND 2’s     (CY)</v>
      </c>
      <c r="I768" s="40">
        <v>83</v>
      </c>
      <c r="J768" s="40">
        <v>67</v>
      </c>
      <c r="K768" s="40">
        <v>56</v>
      </c>
      <c r="L768" s="40">
        <v>136</v>
      </c>
      <c r="M768" s="40">
        <v>80</v>
      </c>
      <c r="N768" s="40">
        <v>135</v>
      </c>
      <c r="O768" s="40">
        <v>58</v>
      </c>
      <c r="P768" s="40">
        <v>134.06</v>
      </c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</row>
    <row r="769" spans="3:40" ht="18" customHeight="1" x14ac:dyDescent="0.3">
      <c r="C769" s="2" t="s">
        <v>8995</v>
      </c>
      <c r="D769" s="1" t="s">
        <v>21</v>
      </c>
      <c r="E769" s="3">
        <f>IFERROR(MIN(SEN_Bidders),0)</f>
        <v>2.5</v>
      </c>
      <c r="F769" s="3">
        <f>IFERROR(MAX(SEN_Bidders),0)</f>
        <v>43.31</v>
      </c>
      <c r="G769" s="3">
        <f>IFERROR(AVERAGE(SEN_Bidders),0)</f>
        <v>9.0762499999999999</v>
      </c>
      <c r="H769" s="40" t="str">
        <f>tbl_SEN[[#This Row],[Item '#]]&amp;"     "&amp;tbl_SEN[[#This Row],[Description]]&amp;"     ("&amp;tbl_SEN[[#This Row],[Unit]]&amp;")"</f>
        <v xml:space="preserve">     BIAXIAL GEOGRID (TENSAR BX1200)     (SY)</v>
      </c>
      <c r="I769" s="40">
        <v>5.5</v>
      </c>
      <c r="J769" s="40">
        <v>5.5</v>
      </c>
      <c r="K769" s="40">
        <v>2.8</v>
      </c>
      <c r="L769" s="40">
        <v>4.5</v>
      </c>
      <c r="M769" s="40">
        <v>3.5</v>
      </c>
      <c r="N769" s="40">
        <v>5</v>
      </c>
      <c r="O769" s="40">
        <v>2.5</v>
      </c>
      <c r="P769" s="40">
        <v>43.31</v>
      </c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</row>
    <row r="770" spans="3:40" ht="18" customHeight="1" x14ac:dyDescent="0.3">
      <c r="C770" s="2" t="s">
        <v>8101</v>
      </c>
      <c r="D770" s="1" t="s">
        <v>5665</v>
      </c>
      <c r="E770" s="3">
        <f>IFERROR(MIN(SEN_Bidders),0)</f>
        <v>5000</v>
      </c>
      <c r="F770" s="3">
        <f>IFERROR(MAX(SEN_Bidders),0)</f>
        <v>10000</v>
      </c>
      <c r="G770" s="3">
        <f>IFERROR(AVERAGE(SEN_Bidders),0)</f>
        <v>7631.2312499999998</v>
      </c>
      <c r="H770" s="40" t="str">
        <f>tbl_SEN[[#This Row],[Item '#]]&amp;"     "&amp;tbl_SEN[[#This Row],[Description]]&amp;"     ("&amp;tbl_SEN[[#This Row],[Unit]]&amp;")"</f>
        <v xml:space="preserve">     ABUTMENT, COMPLETE (CLUSTER DOCKS)     (EACH)</v>
      </c>
      <c r="I770" s="40">
        <v>8150</v>
      </c>
      <c r="J770" s="40">
        <v>5500</v>
      </c>
      <c r="K770" s="40">
        <v>5500</v>
      </c>
      <c r="L770" s="40">
        <v>7800</v>
      </c>
      <c r="M770" s="40">
        <v>10000</v>
      </c>
      <c r="N770" s="40">
        <v>10000</v>
      </c>
      <c r="O770" s="40">
        <v>5000</v>
      </c>
      <c r="P770" s="40">
        <v>9099.85</v>
      </c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</row>
    <row r="771" spans="3:40" ht="18" customHeight="1" x14ac:dyDescent="0.3">
      <c r="C771" s="2" t="s">
        <v>8996</v>
      </c>
      <c r="D771" s="1" t="s">
        <v>48</v>
      </c>
      <c r="E771" s="3">
        <f>IFERROR(MIN(SEN_Bidders),0)</f>
        <v>77</v>
      </c>
      <c r="F771" s="3">
        <f>IFERROR(MAX(SEN_Bidders),0)</f>
        <v>425</v>
      </c>
      <c r="G771" s="3">
        <f>IFERROR(AVERAGE(SEN_Bidders),0)</f>
        <v>151.7775</v>
      </c>
      <c r="H771" s="40" t="str">
        <f>tbl_SEN[[#This Row],[Item '#]]&amp;"     "&amp;tbl_SEN[[#This Row],[Description]]&amp;"     ("&amp;tbl_SEN[[#This Row],[Unit]]&amp;")"</f>
        <v xml:space="preserve">     FLOATING DOCKS (BOAT RAMP BOARDING DOCK)     (SF)</v>
      </c>
      <c r="I771" s="40">
        <v>90</v>
      </c>
      <c r="J771" s="40">
        <v>162</v>
      </c>
      <c r="K771" s="40">
        <v>98.5</v>
      </c>
      <c r="L771" s="40">
        <v>140</v>
      </c>
      <c r="M771" s="40">
        <v>85</v>
      </c>
      <c r="N771" s="40">
        <v>77</v>
      </c>
      <c r="O771" s="40">
        <v>425</v>
      </c>
      <c r="P771" s="40">
        <v>136.72</v>
      </c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</row>
    <row r="772" spans="3:40" ht="18" customHeight="1" x14ac:dyDescent="0.3">
      <c r="C772" s="2" t="s">
        <v>8997</v>
      </c>
      <c r="D772" s="1" t="s">
        <v>5665</v>
      </c>
      <c r="E772" s="3">
        <f>IFERROR(MIN(SEN_Bidders),0)</f>
        <v>3000</v>
      </c>
      <c r="F772" s="3">
        <f>IFERROR(MAX(SEN_Bidders),0)</f>
        <v>105000</v>
      </c>
      <c r="G772" s="3">
        <f>IFERROR(AVERAGE(SEN_Bidders),0)</f>
        <v>27007.16375</v>
      </c>
      <c r="H772" s="40" t="str">
        <f>tbl_SEN[[#This Row],[Item '#]]&amp;"     "&amp;tbl_SEN[[#This Row],[Description]]&amp;"     ("&amp;tbl_SEN[[#This Row],[Unit]]&amp;")"</f>
        <v xml:space="preserve">     ANCHOR PILES (BOAT RAMP BOARDING DOCK)     (EACH)</v>
      </c>
      <c r="I772" s="40">
        <v>32000</v>
      </c>
      <c r="J772" s="40">
        <v>27000</v>
      </c>
      <c r="K772" s="40">
        <v>3000</v>
      </c>
      <c r="L772" s="40">
        <v>6450</v>
      </c>
      <c r="M772" s="40">
        <v>8000</v>
      </c>
      <c r="N772" s="40">
        <v>30000</v>
      </c>
      <c r="O772" s="40">
        <v>105000</v>
      </c>
      <c r="P772" s="40">
        <v>4607.3100000000004</v>
      </c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</row>
    <row r="773" spans="3:40" ht="18" customHeight="1" x14ac:dyDescent="0.3">
      <c r="C773" s="2" t="s">
        <v>8998</v>
      </c>
      <c r="D773" s="1" t="s">
        <v>5665</v>
      </c>
      <c r="E773" s="3">
        <f>IFERROR(MIN(SEN_Bidders),0)</f>
        <v>74412.17</v>
      </c>
      <c r="F773" s="3">
        <f>IFERROR(MAX(SEN_Bidders),0)</f>
        <v>135500</v>
      </c>
      <c r="G773" s="3">
        <f>IFERROR(AVERAGE(SEN_Bidders),0)</f>
        <v>100851.52125000001</v>
      </c>
      <c r="H773" s="40" t="str">
        <f>tbl_SEN[[#This Row],[Item '#]]&amp;"     "&amp;tbl_SEN[[#This Row],[Description]]&amp;"     ("&amp;tbl_SEN[[#This Row],[Unit]]&amp;")"</f>
        <v xml:space="preserve">     BOAT RAMP COMPLETE - IN PLACE     (EACH)</v>
      </c>
      <c r="I773" s="40">
        <v>96000</v>
      </c>
      <c r="J773" s="40">
        <v>91000</v>
      </c>
      <c r="K773" s="40">
        <v>135500</v>
      </c>
      <c r="L773" s="40">
        <v>89900</v>
      </c>
      <c r="M773" s="40">
        <v>105000</v>
      </c>
      <c r="N773" s="40">
        <v>115000</v>
      </c>
      <c r="O773" s="40">
        <v>100000</v>
      </c>
      <c r="P773" s="40">
        <v>74412.17</v>
      </c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</row>
    <row r="774" spans="3:40" ht="18" customHeight="1" x14ac:dyDescent="0.3">
      <c r="C774" s="2" t="s">
        <v>8999</v>
      </c>
      <c r="D774" s="1" t="s">
        <v>199</v>
      </c>
      <c r="E774" s="3">
        <f>IFERROR(MIN(SEN_Bidders),0)</f>
        <v>50</v>
      </c>
      <c r="F774" s="3">
        <f>IFERROR(MAX(SEN_Bidders),0)</f>
        <v>126.45</v>
      </c>
      <c r="G774" s="3">
        <f>IFERROR(AVERAGE(SEN_Bidders),0)</f>
        <v>72.177499999999995</v>
      </c>
      <c r="H774" s="40" t="str">
        <f>tbl_SEN[[#This Row],[Item '#]]&amp;"     "&amp;tbl_SEN[[#This Row],[Description]]&amp;"     ("&amp;tbl_SEN[[#This Row],[Unit]]&amp;")"</f>
        <v xml:space="preserve">     SCOUR PROTECTION STONE     (TON)</v>
      </c>
      <c r="I774" s="40">
        <v>56</v>
      </c>
      <c r="J774" s="40">
        <v>60</v>
      </c>
      <c r="K774" s="40">
        <v>90</v>
      </c>
      <c r="L774" s="40">
        <v>126.45</v>
      </c>
      <c r="M774" s="40">
        <v>60</v>
      </c>
      <c r="N774" s="40">
        <v>57</v>
      </c>
      <c r="O774" s="40">
        <v>50</v>
      </c>
      <c r="P774" s="40">
        <v>77.97</v>
      </c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</row>
    <row r="775" spans="3:40" ht="18" customHeight="1" x14ac:dyDescent="0.3">
      <c r="C775" s="2" t="s">
        <v>8105</v>
      </c>
      <c r="D775" s="1" t="s">
        <v>5665</v>
      </c>
      <c r="E775" s="3">
        <f>IFERROR(MIN(SEN_Bidders),0)</f>
        <v>4300.16</v>
      </c>
      <c r="F775" s="3">
        <f>IFERROR(MAX(SEN_Bidders),0)</f>
        <v>10000</v>
      </c>
      <c r="G775" s="3">
        <f>IFERROR(AVERAGE(SEN_Bidders),0)</f>
        <v>7859.1450000000004</v>
      </c>
      <c r="H775" s="40" t="str">
        <f>tbl_SEN[[#This Row],[Item '#]]&amp;"     "&amp;tbl_SEN[[#This Row],[Description]]&amp;"     ("&amp;tbl_SEN[[#This Row],[Unit]]&amp;")"</f>
        <v xml:space="preserve">     Padmount, Oil-Filled, Transformer, 50 kVA, 7200V-120/240V, 1-phase, outdoor     (EACH)</v>
      </c>
      <c r="I775" s="40">
        <v>7250</v>
      </c>
      <c r="J775" s="40">
        <v>8063</v>
      </c>
      <c r="K775" s="40">
        <v>8500</v>
      </c>
      <c r="L775" s="40">
        <v>8060</v>
      </c>
      <c r="M775" s="40">
        <v>8200</v>
      </c>
      <c r="N775" s="40">
        <v>10000</v>
      </c>
      <c r="O775" s="40">
        <v>8500</v>
      </c>
      <c r="P775" s="40">
        <v>4300.16</v>
      </c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</row>
    <row r="776" spans="3:40" ht="18" customHeight="1" x14ac:dyDescent="0.3">
      <c r="C776" s="2" t="s">
        <v>8106</v>
      </c>
      <c r="D776" s="1" t="s">
        <v>5665</v>
      </c>
      <c r="E776" s="3">
        <f>IFERROR(MIN(SEN_Bidders),0)</f>
        <v>4563.43</v>
      </c>
      <c r="F776" s="3">
        <f>IFERROR(MAX(SEN_Bidders),0)</f>
        <v>10000</v>
      </c>
      <c r="G776" s="3">
        <f>IFERROR(AVERAGE(SEN_Bidders),0)</f>
        <v>8255.1787499999991</v>
      </c>
      <c r="H776" s="40" t="str">
        <f>tbl_SEN[[#This Row],[Item '#]]&amp;"     "&amp;tbl_SEN[[#This Row],[Description]]&amp;"     ("&amp;tbl_SEN[[#This Row],[Unit]]&amp;")"</f>
        <v xml:space="preserve">     Padmount, Oil-Filled, Transformer, 75 kVA, 7200V-120/240V, 1-phase, outdoor     (EACH)</v>
      </c>
      <c r="I776" s="40">
        <v>7700</v>
      </c>
      <c r="J776" s="40">
        <v>8538</v>
      </c>
      <c r="K776" s="40">
        <v>9000</v>
      </c>
      <c r="L776" s="40">
        <v>8540</v>
      </c>
      <c r="M776" s="40">
        <v>8700</v>
      </c>
      <c r="N776" s="40">
        <v>10000</v>
      </c>
      <c r="O776" s="40">
        <v>9000</v>
      </c>
      <c r="P776" s="40">
        <v>4563.43</v>
      </c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</row>
    <row r="777" spans="3:40" ht="18" customHeight="1" x14ac:dyDescent="0.3">
      <c r="C777" s="2" t="s">
        <v>8107</v>
      </c>
      <c r="D777" s="1" t="s">
        <v>5665</v>
      </c>
      <c r="E777" s="3">
        <f>IFERROR(MIN(SEN_Bidders),0)</f>
        <v>5682.97</v>
      </c>
      <c r="F777" s="3">
        <f>IFERROR(MAX(SEN_Bidders),0)</f>
        <v>11000</v>
      </c>
      <c r="G777" s="3">
        <f>IFERROR(AVERAGE(SEN_Bidders),0)</f>
        <v>9084.4962500000001</v>
      </c>
      <c r="H777" s="40" t="str">
        <f>tbl_SEN[[#This Row],[Item '#]]&amp;"     "&amp;tbl_SEN[[#This Row],[Description]]&amp;"     ("&amp;tbl_SEN[[#This Row],[Unit]]&amp;")"</f>
        <v xml:space="preserve">     Padmount, Oil-Filled, Transformer, 100 kVA, 7200V-120/240V, 1-phase, outdoor     (EACH)</v>
      </c>
      <c r="I777" s="40">
        <v>8400</v>
      </c>
      <c r="J777" s="40">
        <v>9293</v>
      </c>
      <c r="K777" s="40">
        <v>9800</v>
      </c>
      <c r="L777" s="40">
        <v>9300</v>
      </c>
      <c r="M777" s="40">
        <v>9400</v>
      </c>
      <c r="N777" s="40">
        <v>11000</v>
      </c>
      <c r="O777" s="40">
        <v>9800</v>
      </c>
      <c r="P777" s="40">
        <v>5682.97</v>
      </c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</row>
    <row r="778" spans="3:40" ht="18" customHeight="1" x14ac:dyDescent="0.3">
      <c r="C778" s="2" t="s">
        <v>8108</v>
      </c>
      <c r="D778" s="1" t="s">
        <v>5665</v>
      </c>
      <c r="E778" s="3">
        <f>IFERROR(MIN(SEN_Bidders),0)</f>
        <v>8600.32</v>
      </c>
      <c r="F778" s="3">
        <f>IFERROR(MAX(SEN_Bidders),0)</f>
        <v>13000</v>
      </c>
      <c r="G778" s="3">
        <f>IFERROR(AVERAGE(SEN_Bidders),0)</f>
        <v>11211.54</v>
      </c>
      <c r="H778" s="40" t="str">
        <f>tbl_SEN[[#This Row],[Item '#]]&amp;"     "&amp;tbl_SEN[[#This Row],[Description]]&amp;"     ("&amp;tbl_SEN[[#This Row],[Unit]]&amp;")"</f>
        <v xml:space="preserve">     Padmount, Oil-Filled, Transformer, 167 kVA, 7200V-120/240V, 1-phase, outdoor     (EACH)</v>
      </c>
      <c r="I778" s="40">
        <v>10200</v>
      </c>
      <c r="J778" s="40">
        <v>11292</v>
      </c>
      <c r="K778" s="40">
        <v>11900</v>
      </c>
      <c r="L778" s="40">
        <v>11300</v>
      </c>
      <c r="M778" s="40">
        <v>11400</v>
      </c>
      <c r="N778" s="40">
        <v>13000</v>
      </c>
      <c r="O778" s="40">
        <v>12000</v>
      </c>
      <c r="P778" s="40">
        <v>8600.32</v>
      </c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</row>
    <row r="779" spans="3:40" ht="18" customHeight="1" x14ac:dyDescent="0.3">
      <c r="C779" s="2" t="s">
        <v>8109</v>
      </c>
      <c r="D779" s="1" t="s">
        <v>5665</v>
      </c>
      <c r="E779" s="3">
        <f>IFERROR(MIN(SEN_Bidders),0)</f>
        <v>702</v>
      </c>
      <c r="F779" s="3">
        <f>IFERROR(MAX(SEN_Bidders),0)</f>
        <v>1000</v>
      </c>
      <c r="G779" s="3">
        <f>IFERROR(AVERAGE(SEN_Bidders),0)</f>
        <v>811.42750000000001</v>
      </c>
      <c r="H779" s="40" t="str">
        <f>tbl_SEN[[#This Row],[Item '#]]&amp;"     "&amp;tbl_SEN[[#This Row],[Description]]&amp;"     ("&amp;tbl_SEN[[#This Row],[Unit]]&amp;")"</f>
        <v xml:space="preserve">     FIBERGLASS BOX PAD, OUTDOOR, (Padmount Transformer, single phase)      (EACH)</v>
      </c>
      <c r="I779" s="40">
        <v>702</v>
      </c>
      <c r="J779" s="40">
        <v>780</v>
      </c>
      <c r="K779" s="40">
        <v>825</v>
      </c>
      <c r="L779" s="40">
        <v>780</v>
      </c>
      <c r="M779" s="40">
        <v>800</v>
      </c>
      <c r="N779" s="40">
        <v>1000</v>
      </c>
      <c r="O779" s="40">
        <v>900</v>
      </c>
      <c r="P779" s="40">
        <v>704.42</v>
      </c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</row>
    <row r="780" spans="3:40" ht="18" customHeight="1" x14ac:dyDescent="0.3">
      <c r="C780" s="2" t="s">
        <v>6192</v>
      </c>
      <c r="D780" s="1" t="s">
        <v>5665</v>
      </c>
      <c r="E780" s="3">
        <f>IFERROR(MIN(SEN_Bidders),0)</f>
        <v>40</v>
      </c>
      <c r="F780" s="3">
        <f>IFERROR(MAX(SEN_Bidders),0)</f>
        <v>139.25</v>
      </c>
      <c r="G780" s="3">
        <f>IFERROR(AVERAGE(SEN_Bidders),0)</f>
        <v>57.456249999999997</v>
      </c>
      <c r="H780" s="40" t="str">
        <f>tbl_SEN[[#This Row],[Item '#]]&amp;"     "&amp;tbl_SEN[[#This Row],[Description]]&amp;"     ("&amp;tbl_SEN[[#This Row],[Unit]]&amp;")"</f>
        <v xml:space="preserve">     COPPER LUGS FOR TRANSFORMER     (EACH)</v>
      </c>
      <c r="I780" s="40">
        <v>40</v>
      </c>
      <c r="J780" s="40">
        <v>44.4</v>
      </c>
      <c r="K780" s="40">
        <v>47</v>
      </c>
      <c r="L780" s="40">
        <v>45</v>
      </c>
      <c r="M780" s="40">
        <v>45</v>
      </c>
      <c r="N780" s="40">
        <v>52</v>
      </c>
      <c r="O780" s="40">
        <v>47</v>
      </c>
      <c r="P780" s="40">
        <v>139.25</v>
      </c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</row>
    <row r="781" spans="3:40" ht="18" customHeight="1" x14ac:dyDescent="0.3">
      <c r="C781" s="2" t="s">
        <v>8110</v>
      </c>
      <c r="D781" s="1" t="s">
        <v>5665</v>
      </c>
      <c r="E781" s="3">
        <f>IFERROR(MIN(SEN_Bidders),0)</f>
        <v>3501.56</v>
      </c>
      <c r="F781" s="3">
        <f>IFERROR(MAX(SEN_Bidders),0)</f>
        <v>5300</v>
      </c>
      <c r="G781" s="3">
        <f>IFERROR(AVERAGE(SEN_Bidders),0)</f>
        <v>4490.37</v>
      </c>
      <c r="H781" s="40" t="str">
        <f>tbl_SEN[[#This Row],[Item '#]]&amp;"     "&amp;tbl_SEN[[#This Row],[Description]]&amp;"     ("&amp;tbl_SEN[[#This Row],[Unit]]&amp;")"</f>
        <v xml:space="preserve">     SECTIONALIZING CABINET, 15KV, 3-phase, outdoor, w/ 4-point multi-point junctions     (EACH)</v>
      </c>
      <c r="I781" s="40">
        <v>4050</v>
      </c>
      <c r="J781" s="40">
        <v>4496.3999999999996</v>
      </c>
      <c r="K781" s="40">
        <v>4750</v>
      </c>
      <c r="L781" s="40">
        <v>4500</v>
      </c>
      <c r="M781" s="40">
        <v>4600</v>
      </c>
      <c r="N781" s="40">
        <v>5300</v>
      </c>
      <c r="O781" s="40">
        <v>4725</v>
      </c>
      <c r="P781" s="40">
        <v>3501.56</v>
      </c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</row>
    <row r="782" spans="3:40" ht="18" customHeight="1" x14ac:dyDescent="0.3">
      <c r="C782" s="2" t="s">
        <v>8111</v>
      </c>
      <c r="D782" s="1" t="s">
        <v>5665</v>
      </c>
      <c r="E782" s="3">
        <f>IFERROR(MIN(SEN_Bidders),0)</f>
        <v>1842.93</v>
      </c>
      <c r="F782" s="3">
        <f>IFERROR(MAX(SEN_Bidders),0)</f>
        <v>4500</v>
      </c>
      <c r="G782" s="3">
        <f>IFERROR(AVERAGE(SEN_Bidders),0)</f>
        <v>2417.4162500000002</v>
      </c>
      <c r="H782" s="40" t="str">
        <f>tbl_SEN[[#This Row],[Item '#]]&amp;"     "&amp;tbl_SEN[[#This Row],[Description]]&amp;"     ("&amp;tbl_SEN[[#This Row],[Unit]]&amp;")"</f>
        <v xml:space="preserve">     FIBERGLASS BOX PAD, OUTDOOR, ( for mounting Sectionalizing Cabinet)      (EACH)</v>
      </c>
      <c r="I782" s="40">
        <v>1900</v>
      </c>
      <c r="J782" s="40">
        <v>2096.4</v>
      </c>
      <c r="K782" s="40">
        <v>2200</v>
      </c>
      <c r="L782" s="40">
        <v>2100</v>
      </c>
      <c r="M782" s="40">
        <v>2200</v>
      </c>
      <c r="N782" s="40">
        <v>2500</v>
      </c>
      <c r="O782" s="40">
        <v>4500</v>
      </c>
      <c r="P782" s="40">
        <v>1842.93</v>
      </c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</row>
    <row r="783" spans="3:40" ht="18" customHeight="1" x14ac:dyDescent="0.3">
      <c r="C783" s="2" t="s">
        <v>8112</v>
      </c>
      <c r="D783" s="1" t="s">
        <v>5665</v>
      </c>
      <c r="E783" s="3">
        <f>IFERROR(MIN(SEN_Bidders),0)</f>
        <v>335.08</v>
      </c>
      <c r="F783" s="3">
        <f>IFERROR(MAX(SEN_Bidders),0)</f>
        <v>500</v>
      </c>
      <c r="G783" s="3">
        <f>IFERROR(AVERAGE(SEN_Bidders),0)</f>
        <v>421.51</v>
      </c>
      <c r="H783" s="40" t="str">
        <f>tbl_SEN[[#This Row],[Item '#]]&amp;"     "&amp;tbl_SEN[[#This Row],[Description]]&amp;"     ("&amp;tbl_SEN[[#This Row],[Unit]]&amp;")"</f>
        <v xml:space="preserve">     LOADBREAK ELBOW, 15kV, 200A w/15kV TERMINATOR     (EACH)</v>
      </c>
      <c r="I783" s="40">
        <v>378</v>
      </c>
      <c r="J783" s="40">
        <v>420</v>
      </c>
      <c r="K783" s="40">
        <v>445</v>
      </c>
      <c r="L783" s="40">
        <v>420</v>
      </c>
      <c r="M783" s="40">
        <v>424</v>
      </c>
      <c r="N783" s="40">
        <v>500</v>
      </c>
      <c r="O783" s="40">
        <v>450</v>
      </c>
      <c r="P783" s="40">
        <v>335.08</v>
      </c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</row>
    <row r="784" spans="3:40" ht="18" customHeight="1" x14ac:dyDescent="0.3">
      <c r="C784" s="2" t="s">
        <v>8113</v>
      </c>
      <c r="D784" s="1" t="s">
        <v>5665</v>
      </c>
      <c r="E784" s="3">
        <f>IFERROR(MIN(SEN_Bidders),0)</f>
        <v>1522</v>
      </c>
      <c r="F784" s="3">
        <f>IFERROR(MAX(SEN_Bidders),0)</f>
        <v>2000</v>
      </c>
      <c r="G784" s="3">
        <f>IFERROR(AVERAGE(SEN_Bidders),0)</f>
        <v>1742.0074999999999</v>
      </c>
      <c r="H784" s="40" t="str">
        <f>tbl_SEN[[#This Row],[Item '#]]&amp;"     "&amp;tbl_SEN[[#This Row],[Description]]&amp;"     ("&amp;tbl_SEN[[#This Row],[Unit]]&amp;")"</f>
        <v xml:space="preserve">     LOADBREAK ELBOW w/Elastimold EFX 083 045 –E Fuse, 8.3kV, 65A, TERMINATOR     (EACH)</v>
      </c>
      <c r="I784" s="40">
        <v>1522</v>
      </c>
      <c r="J784" s="40">
        <v>1692</v>
      </c>
      <c r="K784" s="40">
        <v>1800</v>
      </c>
      <c r="L784" s="40">
        <v>1692</v>
      </c>
      <c r="M784" s="40">
        <v>1710</v>
      </c>
      <c r="N784" s="40">
        <v>2000</v>
      </c>
      <c r="O784" s="40">
        <v>1800</v>
      </c>
      <c r="P784" s="40">
        <v>1720.06</v>
      </c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</row>
    <row r="785" spans="3:40" ht="18" customHeight="1" x14ac:dyDescent="0.3">
      <c r="C785" s="2" t="s">
        <v>9000</v>
      </c>
      <c r="D785" s="1" t="s">
        <v>5665</v>
      </c>
      <c r="E785" s="3">
        <f>IFERROR(MIN(SEN_Bidders),0)</f>
        <v>400</v>
      </c>
      <c r="F785" s="3">
        <f>IFERROR(MAX(SEN_Bidders),0)</f>
        <v>525</v>
      </c>
      <c r="G785" s="3">
        <f>IFERROR(AVERAGE(SEN_Bidders),0)</f>
        <v>462.71</v>
      </c>
      <c r="H785" s="40" t="str">
        <f>tbl_SEN[[#This Row],[Item '#]]&amp;"     "&amp;tbl_SEN[[#This Row],[Description]]&amp;"     ("&amp;tbl_SEN[[#This Row],[Unit]]&amp;")"</f>
        <v xml:space="preserve">     FAULT INDICATOR, 15kV, 200A, Capacative Test Point Type     (EACH)</v>
      </c>
      <c r="I785" s="40">
        <v>400</v>
      </c>
      <c r="J785" s="40">
        <v>444</v>
      </c>
      <c r="K785" s="40">
        <v>475</v>
      </c>
      <c r="L785" s="40">
        <v>444</v>
      </c>
      <c r="M785" s="40">
        <v>450</v>
      </c>
      <c r="N785" s="40">
        <v>525</v>
      </c>
      <c r="O785" s="40">
        <v>467</v>
      </c>
      <c r="P785" s="40">
        <v>496.68</v>
      </c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</row>
    <row r="786" spans="3:40" ht="18" customHeight="1" x14ac:dyDescent="0.3">
      <c r="C786" s="2" t="s">
        <v>8115</v>
      </c>
      <c r="D786" s="1" t="s">
        <v>5665</v>
      </c>
      <c r="E786" s="3">
        <f>IFERROR(MIN(SEN_Bidders),0)</f>
        <v>340</v>
      </c>
      <c r="F786" s="3">
        <f>IFERROR(MAX(SEN_Bidders),0)</f>
        <v>450</v>
      </c>
      <c r="G786" s="3">
        <f>IFERROR(AVERAGE(SEN_Bidders),0)</f>
        <v>391.01250000000005</v>
      </c>
      <c r="H786" s="40" t="str">
        <f>tbl_SEN[[#This Row],[Item '#]]&amp;"     "&amp;tbl_SEN[[#This Row],[Description]]&amp;"     ("&amp;tbl_SEN[[#This Row],[Unit]]&amp;")"</f>
        <v xml:space="preserve">     ARRESTER, 15kV, 200A     (EACH)</v>
      </c>
      <c r="I786" s="40">
        <v>340</v>
      </c>
      <c r="J786" s="40">
        <v>376.8</v>
      </c>
      <c r="K786" s="40">
        <v>400</v>
      </c>
      <c r="L786" s="40">
        <v>377</v>
      </c>
      <c r="M786" s="40">
        <v>385</v>
      </c>
      <c r="N786" s="40">
        <v>450</v>
      </c>
      <c r="O786" s="40">
        <v>400</v>
      </c>
      <c r="P786" s="40">
        <v>399.3</v>
      </c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</row>
    <row r="787" spans="3:40" ht="18" customHeight="1" x14ac:dyDescent="0.3">
      <c r="C787" s="2" t="s">
        <v>8116</v>
      </c>
      <c r="D787" s="1" t="s">
        <v>5665</v>
      </c>
      <c r="E787" s="3">
        <f>IFERROR(MIN(SEN_Bidders),0)</f>
        <v>80</v>
      </c>
      <c r="F787" s="3">
        <f>IFERROR(MAX(SEN_Bidders),0)</f>
        <v>368.59</v>
      </c>
      <c r="G787" s="3">
        <f>IFERROR(AVERAGE(SEN_Bidders),0)</f>
        <v>125.67374999999998</v>
      </c>
      <c r="H787" s="40" t="str">
        <f>tbl_SEN[[#This Row],[Item '#]]&amp;"     "&amp;tbl_SEN[[#This Row],[Description]]&amp;"     ("&amp;tbl_SEN[[#This Row],[Unit]]&amp;")"</f>
        <v xml:space="preserve">     INSULATED CAP, 15kV, 200A     (EACH)</v>
      </c>
      <c r="I787" s="40">
        <v>80</v>
      </c>
      <c r="J787" s="40">
        <v>88.8</v>
      </c>
      <c r="K787" s="40">
        <v>94</v>
      </c>
      <c r="L787" s="40">
        <v>89</v>
      </c>
      <c r="M787" s="40">
        <v>90</v>
      </c>
      <c r="N787" s="40">
        <v>100</v>
      </c>
      <c r="O787" s="40">
        <v>95</v>
      </c>
      <c r="P787" s="40">
        <v>368.59</v>
      </c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</row>
    <row r="788" spans="3:40" ht="18" customHeight="1" x14ac:dyDescent="0.3">
      <c r="C788" s="2" t="s">
        <v>8117</v>
      </c>
      <c r="D788" s="1" t="s">
        <v>5665</v>
      </c>
      <c r="E788" s="3">
        <f>IFERROR(MIN(SEN_Bidders),0)</f>
        <v>2741.35</v>
      </c>
      <c r="F788" s="3">
        <f>IFERROR(MAX(SEN_Bidders),0)</f>
        <v>6300</v>
      </c>
      <c r="G788" s="3">
        <f>IFERROR(AVERAGE(SEN_Bidders),0)</f>
        <v>5130.71875</v>
      </c>
      <c r="H788" s="40" t="str">
        <f>tbl_SEN[[#This Row],[Item '#]]&amp;"     "&amp;tbl_SEN[[#This Row],[Description]]&amp;"     ("&amp;tbl_SEN[[#This Row],[Unit]]&amp;")"</f>
        <v xml:space="preserve">     H-FRAME ASSEMBLY, (Unistrut Electrical equipment structure)     (EACH)</v>
      </c>
      <c r="I788" s="40">
        <v>4780</v>
      </c>
      <c r="J788" s="40">
        <v>5312.4</v>
      </c>
      <c r="K788" s="40">
        <v>5600</v>
      </c>
      <c r="L788" s="40">
        <v>5312</v>
      </c>
      <c r="M788" s="40">
        <v>5400</v>
      </c>
      <c r="N788" s="40">
        <v>6300</v>
      </c>
      <c r="O788" s="40">
        <v>5600</v>
      </c>
      <c r="P788" s="40">
        <v>2741.35</v>
      </c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</row>
    <row r="789" spans="3:40" ht="18" customHeight="1" x14ac:dyDescent="0.3">
      <c r="C789" s="2" t="s">
        <v>8118</v>
      </c>
      <c r="D789" s="1" t="s">
        <v>5665</v>
      </c>
      <c r="E789" s="3">
        <f>IFERROR(MIN(SEN_Bidders),0)</f>
        <v>161.26</v>
      </c>
      <c r="F789" s="3">
        <f>IFERROR(MAX(SEN_Bidders),0)</f>
        <v>340</v>
      </c>
      <c r="G789" s="3">
        <f>IFERROR(AVERAGE(SEN_Bidders),0)</f>
        <v>277.08249999999998</v>
      </c>
      <c r="H789" s="40" t="str">
        <f>tbl_SEN[[#This Row],[Item '#]]&amp;"     "&amp;tbl_SEN[[#This Row],[Description]]&amp;"     ("&amp;tbl_SEN[[#This Row],[Unit]]&amp;")"</f>
        <v xml:space="preserve">     ELECTRICAL SUPPORTING STRUCTURE &amp; HARDWARE - H-FRAMES     (EACH)</v>
      </c>
      <c r="I789" s="40">
        <v>256</v>
      </c>
      <c r="J789" s="40">
        <v>284.39999999999998</v>
      </c>
      <c r="K789" s="40">
        <v>300</v>
      </c>
      <c r="L789" s="40">
        <v>285</v>
      </c>
      <c r="M789" s="40">
        <v>290</v>
      </c>
      <c r="N789" s="40">
        <v>340</v>
      </c>
      <c r="O789" s="40">
        <v>300</v>
      </c>
      <c r="P789" s="40">
        <v>161.26</v>
      </c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</row>
    <row r="790" spans="3:40" ht="18" customHeight="1" x14ac:dyDescent="0.3">
      <c r="C790" s="2" t="s">
        <v>9001</v>
      </c>
      <c r="D790" s="1" t="s">
        <v>5688</v>
      </c>
      <c r="E790" s="3">
        <f>IFERROR(MIN(SEN_Bidders),0)</f>
        <v>7820</v>
      </c>
      <c r="F790" s="3">
        <f>IFERROR(MAX(SEN_Bidders),0)</f>
        <v>14743.39</v>
      </c>
      <c r="G790" s="3">
        <f>IFERROR(AVERAGE(SEN_Bidders),0)</f>
        <v>9680.598750000001</v>
      </c>
      <c r="H790" s="40" t="str">
        <f>tbl_SEN[[#This Row],[Item '#]]&amp;"     "&amp;tbl_SEN[[#This Row],[Description]]&amp;"     ("&amp;tbl_SEN[[#This Row],[Unit]]&amp;")"</f>
        <v xml:space="preserve">     SHORT CIRCUIT EVALUATION / ARC FLASH STUDY     (LUMP)</v>
      </c>
      <c r="I790" s="40">
        <v>7820</v>
      </c>
      <c r="J790" s="40">
        <v>8690.4</v>
      </c>
      <c r="K790" s="40">
        <v>9200</v>
      </c>
      <c r="L790" s="40">
        <v>8691</v>
      </c>
      <c r="M790" s="40">
        <v>8800</v>
      </c>
      <c r="N790" s="40">
        <v>10300</v>
      </c>
      <c r="O790" s="40">
        <v>9200</v>
      </c>
      <c r="P790" s="40">
        <v>14743.39</v>
      </c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</row>
    <row r="791" spans="3:40" ht="18" customHeight="1" x14ac:dyDescent="0.3">
      <c r="C791" s="2" t="s">
        <v>9002</v>
      </c>
      <c r="D791" s="1" t="s">
        <v>5665</v>
      </c>
      <c r="E791" s="3">
        <f>IFERROR(MIN(SEN_Bidders),0)</f>
        <v>156.22999999999999</v>
      </c>
      <c r="F791" s="3">
        <f>IFERROR(MAX(SEN_Bidders),0)</f>
        <v>500</v>
      </c>
      <c r="G791" s="3">
        <f>IFERROR(AVERAGE(SEN_Bidders),0)</f>
        <v>403.57875000000001</v>
      </c>
      <c r="H791" s="40" t="str">
        <f>tbl_SEN[[#This Row],[Item '#]]&amp;"     "&amp;tbl_SEN[[#This Row],[Description]]&amp;"     ("&amp;tbl_SEN[[#This Row],[Unit]]&amp;")"</f>
        <v xml:space="preserve">     FUSED DISCONNECT SWITCH, 30A, 120/240V, 1PH, 3W, NEMA 3R (with fuses)     (EACH)</v>
      </c>
      <c r="I791" s="40">
        <v>375</v>
      </c>
      <c r="J791" s="40">
        <v>416.4</v>
      </c>
      <c r="K791" s="40">
        <v>440</v>
      </c>
      <c r="L791" s="40">
        <v>416</v>
      </c>
      <c r="M791" s="40">
        <v>425</v>
      </c>
      <c r="N791" s="40">
        <v>500</v>
      </c>
      <c r="O791" s="40">
        <v>500</v>
      </c>
      <c r="P791" s="40">
        <v>156.22999999999999</v>
      </c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</row>
    <row r="792" spans="3:40" ht="18" customHeight="1" x14ac:dyDescent="0.3">
      <c r="C792" s="2" t="s">
        <v>8120</v>
      </c>
      <c r="D792" s="1" t="s">
        <v>5665</v>
      </c>
      <c r="E792" s="3">
        <f>IFERROR(MIN(SEN_Bidders),0)</f>
        <v>614.30999999999995</v>
      </c>
      <c r="F792" s="3">
        <f>IFERROR(MAX(SEN_Bidders),0)</f>
        <v>1360</v>
      </c>
      <c r="G792" s="3">
        <f>IFERROR(AVERAGE(SEN_Bidders),0)</f>
        <v>1113.9637499999999</v>
      </c>
      <c r="H792" s="40" t="str">
        <f>tbl_SEN[[#This Row],[Item '#]]&amp;"     "&amp;tbl_SEN[[#This Row],[Description]]&amp;"     ("&amp;tbl_SEN[[#This Row],[Unit]]&amp;")"</f>
        <v xml:space="preserve">     FUSED DISCONNECT SWITCH, 100A, 120/240V, 1PH, 3W, NEMA 3R (with fuses)     (EACH)</v>
      </c>
      <c r="I792" s="40">
        <v>1040</v>
      </c>
      <c r="J792" s="40">
        <v>1148.4000000000001</v>
      </c>
      <c r="K792" s="40">
        <v>1200</v>
      </c>
      <c r="L792" s="40">
        <v>1149</v>
      </c>
      <c r="M792" s="40">
        <v>1200</v>
      </c>
      <c r="N792" s="40">
        <v>1360</v>
      </c>
      <c r="O792" s="40">
        <v>1200</v>
      </c>
      <c r="P792" s="40">
        <v>614.30999999999995</v>
      </c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</row>
    <row r="793" spans="3:40" ht="18" customHeight="1" x14ac:dyDescent="0.3">
      <c r="C793" s="2" t="s">
        <v>8121</v>
      </c>
      <c r="D793" s="1" t="s">
        <v>5665</v>
      </c>
      <c r="E793" s="3">
        <f>IFERROR(MIN(SEN_Bidders),0)</f>
        <v>897.84</v>
      </c>
      <c r="F793" s="3">
        <f>IFERROR(MAX(SEN_Bidders),0)</f>
        <v>1650</v>
      </c>
      <c r="G793" s="3">
        <f>IFERROR(AVERAGE(SEN_Bidders),0)</f>
        <v>1366.23</v>
      </c>
      <c r="H793" s="40" t="str">
        <f>tbl_SEN[[#This Row],[Item '#]]&amp;"     "&amp;tbl_SEN[[#This Row],[Description]]&amp;"     ("&amp;tbl_SEN[[#This Row],[Unit]]&amp;")"</f>
        <v xml:space="preserve">     FUSED DISCONNECT SWITCH, 200A, 120/240V, 1PH, 3W, NEMA 3R (with fuses)     (EACH)</v>
      </c>
      <c r="I793" s="40">
        <v>1250</v>
      </c>
      <c r="J793" s="40">
        <v>1386</v>
      </c>
      <c r="K793" s="40">
        <v>1460</v>
      </c>
      <c r="L793" s="40">
        <v>1386</v>
      </c>
      <c r="M793" s="40">
        <v>1400</v>
      </c>
      <c r="N793" s="40">
        <v>1650</v>
      </c>
      <c r="O793" s="40">
        <v>1500</v>
      </c>
      <c r="P793" s="40">
        <v>897.84</v>
      </c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</row>
    <row r="794" spans="3:40" ht="18" customHeight="1" x14ac:dyDescent="0.3">
      <c r="C794" s="2" t="s">
        <v>9003</v>
      </c>
      <c r="D794" s="1" t="s">
        <v>5665</v>
      </c>
      <c r="E794" s="3">
        <f>IFERROR(MIN(SEN_Bidders),0)</f>
        <v>3685.85</v>
      </c>
      <c r="F794" s="3">
        <f>IFERROR(MAX(SEN_Bidders),0)</f>
        <v>5320</v>
      </c>
      <c r="G794" s="3">
        <f>IFERROR(AVERAGE(SEN_Bidders),0)</f>
        <v>4517.0812500000002</v>
      </c>
      <c r="H794" s="40" t="str">
        <f>tbl_SEN[[#This Row],[Item '#]]&amp;"     "&amp;tbl_SEN[[#This Row],[Description]]&amp;"     ("&amp;tbl_SEN[[#This Row],[Unit]]&amp;")"</f>
        <v xml:space="preserve">     FUSED DISCONNECT SWITCH, 600A, 120/240V, 1PH, 3W, NEMA 3R (with fuses)     (EACH)</v>
      </c>
      <c r="I794" s="40">
        <v>4045</v>
      </c>
      <c r="J794" s="40">
        <v>4492.8</v>
      </c>
      <c r="K794" s="40">
        <v>4700</v>
      </c>
      <c r="L794" s="40">
        <v>4493</v>
      </c>
      <c r="M794" s="40">
        <v>4600</v>
      </c>
      <c r="N794" s="40">
        <v>5320</v>
      </c>
      <c r="O794" s="40">
        <v>4800</v>
      </c>
      <c r="P794" s="40">
        <v>3685.85</v>
      </c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</row>
    <row r="795" spans="3:40" ht="18" customHeight="1" x14ac:dyDescent="0.3">
      <c r="C795" s="2" t="s">
        <v>9004</v>
      </c>
      <c r="D795" s="1" t="s">
        <v>5665</v>
      </c>
      <c r="E795" s="3">
        <f>IFERROR(MIN(SEN_Bidders),0)</f>
        <v>1460</v>
      </c>
      <c r="F795" s="3">
        <f>IFERROR(MAX(SEN_Bidders),0)</f>
        <v>1900</v>
      </c>
      <c r="G795" s="3">
        <f>IFERROR(AVERAGE(SEN_Bidders),0)</f>
        <v>1695.9275</v>
      </c>
      <c r="H795" s="40" t="str">
        <f>tbl_SEN[[#This Row],[Item '#]]&amp;"     "&amp;tbl_SEN[[#This Row],[Description]]&amp;"     ("&amp;tbl_SEN[[#This Row],[Unit]]&amp;")"</f>
        <v xml:space="preserve">     PANELBOARD, 100A, 120/240V, 1PH, 3W, NEMA 3R w/ MAIN CIRCUIT BREAKER     (EACH)</v>
      </c>
      <c r="I795" s="40">
        <v>1460</v>
      </c>
      <c r="J795" s="40">
        <v>1620</v>
      </c>
      <c r="K795" s="40">
        <v>1800</v>
      </c>
      <c r="L795" s="40">
        <v>1620</v>
      </c>
      <c r="M795" s="40">
        <v>1700</v>
      </c>
      <c r="N795" s="40">
        <v>1900</v>
      </c>
      <c r="O795" s="40">
        <v>1800</v>
      </c>
      <c r="P795" s="40">
        <v>1667.42</v>
      </c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</row>
    <row r="796" spans="3:40" ht="18" customHeight="1" x14ac:dyDescent="0.3">
      <c r="C796" s="2" t="s">
        <v>8124</v>
      </c>
      <c r="D796" s="1" t="s">
        <v>12</v>
      </c>
      <c r="E796" s="3">
        <f>IFERROR(MIN(SEN_Bidders),0)</f>
        <v>0.75</v>
      </c>
      <c r="F796" s="3">
        <f>IFERROR(MAX(SEN_Bidders),0)</f>
        <v>2.81</v>
      </c>
      <c r="G796" s="3">
        <f>IFERROR(AVERAGE(SEN_Bidders),0)</f>
        <v>1.1499999999999999</v>
      </c>
      <c r="H796" s="40" t="str">
        <f>tbl_SEN[[#This Row],[Item '#]]&amp;"     "&amp;tbl_SEN[[#This Row],[Description]]&amp;"     ("&amp;tbl_SEN[[#This Row],[Unit]]&amp;")"</f>
        <v xml:space="preserve">     WIRE, 600V 75 DEGREE C THHN/THWN, #10 COPPER CONDUCTOR     (LF)</v>
      </c>
      <c r="I796" s="40">
        <v>0.75</v>
      </c>
      <c r="J796" s="40">
        <v>0.84</v>
      </c>
      <c r="K796" s="40">
        <v>0.9</v>
      </c>
      <c r="L796" s="40">
        <v>1</v>
      </c>
      <c r="M796" s="40">
        <v>0.9</v>
      </c>
      <c r="N796" s="40">
        <v>1</v>
      </c>
      <c r="O796" s="40">
        <v>1</v>
      </c>
      <c r="P796" s="40">
        <v>2.81</v>
      </c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</row>
    <row r="797" spans="3:40" ht="18" customHeight="1" x14ac:dyDescent="0.3">
      <c r="C797" s="2" t="s">
        <v>8125</v>
      </c>
      <c r="D797" s="1" t="s">
        <v>12</v>
      </c>
      <c r="E797" s="3">
        <f>IFERROR(MIN(SEN_Bidders),0)</f>
        <v>1.2</v>
      </c>
      <c r="F797" s="3">
        <f>IFERROR(MAX(SEN_Bidders),0)</f>
        <v>3.44</v>
      </c>
      <c r="G797" s="3">
        <f>IFERROR(AVERAGE(SEN_Bidders),0)</f>
        <v>1.7762499999999999</v>
      </c>
      <c r="H797" s="40" t="str">
        <f>tbl_SEN[[#This Row],[Item '#]]&amp;"     "&amp;tbl_SEN[[#This Row],[Description]]&amp;"     ("&amp;tbl_SEN[[#This Row],[Unit]]&amp;")"</f>
        <v xml:space="preserve">     WIRE, 600V 75 DEGREE C THHN/THWN, #8 COPPER CONDUCTOR     (LF)</v>
      </c>
      <c r="I797" s="40">
        <v>1.2</v>
      </c>
      <c r="J797" s="40">
        <v>1.32</v>
      </c>
      <c r="K797" s="40">
        <v>1.4</v>
      </c>
      <c r="L797" s="40">
        <v>2</v>
      </c>
      <c r="M797" s="40">
        <v>1.35</v>
      </c>
      <c r="N797" s="40">
        <v>2</v>
      </c>
      <c r="O797" s="40">
        <v>1.5</v>
      </c>
      <c r="P797" s="40">
        <v>3.44</v>
      </c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</row>
    <row r="798" spans="3:40" ht="18" customHeight="1" x14ac:dyDescent="0.3">
      <c r="C798" s="2" t="s">
        <v>8126</v>
      </c>
      <c r="D798" s="1" t="s">
        <v>12</v>
      </c>
      <c r="E798" s="3">
        <f>IFERROR(MIN(SEN_Bidders),0)</f>
        <v>1.5</v>
      </c>
      <c r="F798" s="3">
        <f>IFERROR(MAX(SEN_Bidders),0)</f>
        <v>3.32</v>
      </c>
      <c r="G798" s="3">
        <f>IFERROR(AVERAGE(SEN_Bidders),0)</f>
        <v>1.96875</v>
      </c>
      <c r="H798" s="40" t="str">
        <f>tbl_SEN[[#This Row],[Item '#]]&amp;"     "&amp;tbl_SEN[[#This Row],[Description]]&amp;"     ("&amp;tbl_SEN[[#This Row],[Unit]]&amp;")"</f>
        <v xml:space="preserve">     WIRE, 600V 75 DEGREE C THHN/THWN, #6 COPPER CONDUCTOR     (LF)</v>
      </c>
      <c r="I798" s="40">
        <v>1.5</v>
      </c>
      <c r="J798" s="40">
        <v>1.68</v>
      </c>
      <c r="K798" s="40">
        <v>1.8</v>
      </c>
      <c r="L798" s="40">
        <v>1.7</v>
      </c>
      <c r="M798" s="40">
        <v>1.75</v>
      </c>
      <c r="N798" s="40">
        <v>2</v>
      </c>
      <c r="O798" s="40">
        <v>2</v>
      </c>
      <c r="P798" s="40">
        <v>3.32</v>
      </c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</row>
    <row r="799" spans="3:40" ht="18" customHeight="1" x14ac:dyDescent="0.3">
      <c r="C799" s="2" t="s">
        <v>8127</v>
      </c>
      <c r="D799" s="1" t="s">
        <v>12</v>
      </c>
      <c r="E799" s="3">
        <f>IFERROR(MIN(SEN_Bidders),0)</f>
        <v>2.6</v>
      </c>
      <c r="F799" s="3">
        <f>IFERROR(MAX(SEN_Bidders),0)</f>
        <v>4.79</v>
      </c>
      <c r="G799" s="3">
        <f>IFERROR(AVERAGE(SEN_Bidders),0)</f>
        <v>3.2087500000000002</v>
      </c>
      <c r="H799" s="40" t="str">
        <f>tbl_SEN[[#This Row],[Item '#]]&amp;"     "&amp;tbl_SEN[[#This Row],[Description]]&amp;"     ("&amp;tbl_SEN[[#This Row],[Unit]]&amp;")"</f>
        <v xml:space="preserve">     WIRE, 600V 75 DEGREE C THHN/THWN, #2 COPPER CONDUCTOR     (LF)</v>
      </c>
      <c r="I799" s="40">
        <v>2.6</v>
      </c>
      <c r="J799" s="40">
        <v>2.88</v>
      </c>
      <c r="K799" s="40">
        <v>3</v>
      </c>
      <c r="L799" s="40">
        <v>2.9</v>
      </c>
      <c r="M799" s="40">
        <v>3</v>
      </c>
      <c r="N799" s="40">
        <v>3.5</v>
      </c>
      <c r="O799" s="40">
        <v>3</v>
      </c>
      <c r="P799" s="40">
        <v>4.79</v>
      </c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</row>
    <row r="800" spans="3:40" ht="18" customHeight="1" x14ac:dyDescent="0.3">
      <c r="C800" s="2" t="s">
        <v>9005</v>
      </c>
      <c r="D800" s="1" t="s">
        <v>12</v>
      </c>
      <c r="E800" s="3">
        <f>IFERROR(MIN(SEN_Bidders),0)</f>
        <v>3</v>
      </c>
      <c r="F800" s="3">
        <f>IFERROR(MAX(SEN_Bidders),0)</f>
        <v>15.36</v>
      </c>
      <c r="G800" s="3">
        <f>IFERROR(AVERAGE(SEN_Bidders),0)</f>
        <v>4.8912499999999994</v>
      </c>
      <c r="H800" s="40" t="str">
        <f>tbl_SEN[[#This Row],[Item '#]]&amp;"     "&amp;tbl_SEN[[#This Row],[Description]]&amp;"     ("&amp;tbl_SEN[[#This Row],[Unit]]&amp;")"</f>
        <v xml:space="preserve">     WIRE, 600V 75 DEGREE C THHN/THWN, #1 COPPER CONDUCTOR     (LF)</v>
      </c>
      <c r="I800" s="40">
        <v>3</v>
      </c>
      <c r="J800" s="40">
        <v>3.42</v>
      </c>
      <c r="K800" s="40">
        <v>3.6</v>
      </c>
      <c r="L800" s="40">
        <v>3.5</v>
      </c>
      <c r="M800" s="40">
        <v>3.5</v>
      </c>
      <c r="N800" s="40">
        <v>3</v>
      </c>
      <c r="O800" s="40">
        <v>3.75</v>
      </c>
      <c r="P800" s="40">
        <v>15.36</v>
      </c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</row>
    <row r="801" spans="3:40" ht="18" customHeight="1" x14ac:dyDescent="0.3">
      <c r="C801" s="2" t="s">
        <v>8128</v>
      </c>
      <c r="D801" s="1" t="s">
        <v>12</v>
      </c>
      <c r="E801" s="3">
        <f>IFERROR(MIN(SEN_Bidders),0)</f>
        <v>3.7</v>
      </c>
      <c r="F801" s="3">
        <f>IFERROR(MAX(SEN_Bidders),0)</f>
        <v>6.06</v>
      </c>
      <c r="G801" s="3">
        <f>IFERROR(AVERAGE(SEN_Bidders),0)</f>
        <v>4.5487500000000001</v>
      </c>
      <c r="H801" s="40" t="str">
        <f>tbl_SEN[[#This Row],[Item '#]]&amp;"     "&amp;tbl_SEN[[#This Row],[Description]]&amp;"     ("&amp;tbl_SEN[[#This Row],[Unit]]&amp;")"</f>
        <v xml:space="preserve">     WIRE, 600V 75 DEGREE C THHN/THWN, #1/0 COPPER CONDUCTOR     (LF)</v>
      </c>
      <c r="I801" s="40">
        <v>3.7</v>
      </c>
      <c r="J801" s="40">
        <v>4.08</v>
      </c>
      <c r="K801" s="40">
        <v>4.3</v>
      </c>
      <c r="L801" s="40">
        <v>4</v>
      </c>
      <c r="M801" s="40">
        <v>4.25</v>
      </c>
      <c r="N801" s="40">
        <v>5</v>
      </c>
      <c r="O801" s="40">
        <v>5</v>
      </c>
      <c r="P801" s="40">
        <v>6.06</v>
      </c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</row>
    <row r="802" spans="3:40" ht="18" customHeight="1" x14ac:dyDescent="0.3">
      <c r="C802" s="2" t="s">
        <v>9006</v>
      </c>
      <c r="D802" s="1" t="s">
        <v>12</v>
      </c>
      <c r="E802" s="3">
        <f>IFERROR(MIN(SEN_Bidders),0)</f>
        <v>2.5</v>
      </c>
      <c r="F802" s="3">
        <f>IFERROR(MAX(SEN_Bidders),0)</f>
        <v>15.97</v>
      </c>
      <c r="G802" s="3">
        <f>IFERROR(AVERAGE(SEN_Bidders),0)</f>
        <v>10.388749999999998</v>
      </c>
      <c r="H802" s="40" t="str">
        <f>tbl_SEN[[#This Row],[Item '#]]&amp;"     "&amp;tbl_SEN[[#This Row],[Description]]&amp;"     ("&amp;tbl_SEN[[#This Row],[Unit]]&amp;")"</f>
        <v xml:space="preserve">     WIRE, 600V 75 DEGREE C THHN/THWN, 350 kcmil COPPER CONDUCTOR     (LF)</v>
      </c>
      <c r="I802" s="40">
        <v>9.6999999999999993</v>
      </c>
      <c r="J802" s="40">
        <v>10.74</v>
      </c>
      <c r="K802" s="40">
        <v>11.3</v>
      </c>
      <c r="L802" s="40">
        <v>11</v>
      </c>
      <c r="M802" s="40">
        <v>10.9</v>
      </c>
      <c r="N802" s="40">
        <v>2.5</v>
      </c>
      <c r="O802" s="40">
        <v>11</v>
      </c>
      <c r="P802" s="40">
        <v>15.97</v>
      </c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</row>
    <row r="803" spans="3:40" ht="18" customHeight="1" x14ac:dyDescent="0.3">
      <c r="C803" s="2" t="s">
        <v>8130</v>
      </c>
      <c r="D803" s="1" t="s">
        <v>12</v>
      </c>
      <c r="E803" s="3">
        <f>IFERROR(MIN(SEN_Bidders),0)</f>
        <v>5.5</v>
      </c>
      <c r="F803" s="3">
        <f>IFERROR(MAX(SEN_Bidders),0)</f>
        <v>12.5</v>
      </c>
      <c r="G803" s="3">
        <f>IFERROR(AVERAGE(SEN_Bidders),0)</f>
        <v>7.0712499999999991</v>
      </c>
      <c r="H803" s="40" t="str">
        <f>tbl_SEN[[#This Row],[Item '#]]&amp;"     "&amp;tbl_SEN[[#This Row],[Description]]&amp;"     ("&amp;tbl_SEN[[#This Row],[Unit]]&amp;")"</f>
        <v xml:space="preserve">     CABLE, 15KV, #2 Solid Alum., 1-phase, full JCN, 133% rated     (LF)</v>
      </c>
      <c r="I803" s="40">
        <v>5.5</v>
      </c>
      <c r="J803" s="40">
        <v>6.13</v>
      </c>
      <c r="K803" s="40">
        <v>6.5</v>
      </c>
      <c r="L803" s="40">
        <v>6</v>
      </c>
      <c r="M803" s="40">
        <v>6.25</v>
      </c>
      <c r="N803" s="40">
        <v>12.5</v>
      </c>
      <c r="O803" s="40">
        <v>6.5</v>
      </c>
      <c r="P803" s="40">
        <v>7.19</v>
      </c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</row>
    <row r="804" spans="3:40" ht="18" customHeight="1" x14ac:dyDescent="0.3">
      <c r="C804" s="2" t="s">
        <v>9007</v>
      </c>
      <c r="D804" s="1" t="s">
        <v>12</v>
      </c>
      <c r="E804" s="3">
        <f>IFERROR(MIN(SEN_Bidders),0)</f>
        <v>12</v>
      </c>
      <c r="F804" s="3">
        <f>IFERROR(MAX(SEN_Bidders),0)</f>
        <v>17.510000000000002</v>
      </c>
      <c r="G804" s="3">
        <f>IFERROR(AVERAGE(SEN_Bidders),0)</f>
        <v>14.0425</v>
      </c>
      <c r="H804" s="40" t="str">
        <f>tbl_SEN[[#This Row],[Item '#]]&amp;"     "&amp;tbl_SEN[[#This Row],[Description]]&amp;"     ("&amp;tbl_SEN[[#This Row],[Unit]]&amp;")"</f>
        <v xml:space="preserve">     CONDUIT PVC SCH 40, 1.00", INCL. TRENCHING AND BACKFILL     (LF)</v>
      </c>
      <c r="I804" s="40">
        <v>12</v>
      </c>
      <c r="J804" s="40">
        <v>13.08</v>
      </c>
      <c r="K804" s="40">
        <v>14</v>
      </c>
      <c r="L804" s="40">
        <v>13</v>
      </c>
      <c r="M804" s="40">
        <v>13.25</v>
      </c>
      <c r="N804" s="40">
        <v>15.5</v>
      </c>
      <c r="O804" s="40">
        <v>14</v>
      </c>
      <c r="P804" s="40">
        <v>17.510000000000002</v>
      </c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</row>
    <row r="805" spans="3:40" ht="18" customHeight="1" x14ac:dyDescent="0.3">
      <c r="C805" s="2" t="s">
        <v>9008</v>
      </c>
      <c r="D805" s="1" t="s">
        <v>12</v>
      </c>
      <c r="E805" s="3">
        <f>IFERROR(MIN(SEN_Bidders),0)</f>
        <v>12</v>
      </c>
      <c r="F805" s="3">
        <f>IFERROR(MAX(SEN_Bidders),0)</f>
        <v>20.32</v>
      </c>
      <c r="G805" s="3">
        <f>IFERROR(AVERAGE(SEN_Bidders),0)</f>
        <v>14.642499999999998</v>
      </c>
      <c r="H805" s="40" t="str">
        <f>tbl_SEN[[#This Row],[Item '#]]&amp;"     "&amp;tbl_SEN[[#This Row],[Description]]&amp;"     ("&amp;tbl_SEN[[#This Row],[Unit]]&amp;")"</f>
        <v xml:space="preserve">     CONDUIT PVC SCH 40, 1.25", INCL. TRENCHING AND BACKFILL     (LF)</v>
      </c>
      <c r="I805" s="40">
        <v>12</v>
      </c>
      <c r="J805" s="40">
        <v>13.32</v>
      </c>
      <c r="K805" s="40">
        <v>14</v>
      </c>
      <c r="L805" s="40">
        <v>14</v>
      </c>
      <c r="M805" s="40">
        <v>13.5</v>
      </c>
      <c r="N805" s="40">
        <v>16</v>
      </c>
      <c r="O805" s="40">
        <v>14</v>
      </c>
      <c r="P805" s="40">
        <v>20.32</v>
      </c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</row>
    <row r="806" spans="3:40" ht="18" customHeight="1" x14ac:dyDescent="0.3">
      <c r="C806" s="2" t="s">
        <v>9009</v>
      </c>
      <c r="D806" s="1" t="s">
        <v>12</v>
      </c>
      <c r="E806" s="3">
        <f>IFERROR(MIN(SEN_Bidders),0)</f>
        <v>18.8</v>
      </c>
      <c r="F806" s="3">
        <f>IFERROR(MAX(SEN_Bidders),0)</f>
        <v>26</v>
      </c>
      <c r="G806" s="3">
        <f>IFERROR(AVERAGE(SEN_Bidders),0)</f>
        <v>22.21</v>
      </c>
      <c r="H806" s="40" t="str">
        <f>tbl_SEN[[#This Row],[Item '#]]&amp;"     "&amp;tbl_SEN[[#This Row],[Description]]&amp;"     ("&amp;tbl_SEN[[#This Row],[Unit]]&amp;")"</f>
        <v xml:space="preserve">     CONDUIT PVC SCH 40, 2.5", INCL. TRENCHING AND BACKFILL     (LF)</v>
      </c>
      <c r="I806" s="40">
        <v>18.8</v>
      </c>
      <c r="J806" s="40">
        <v>20.88</v>
      </c>
      <c r="K806" s="40">
        <v>22</v>
      </c>
      <c r="L806" s="40">
        <v>21</v>
      </c>
      <c r="M806" s="40">
        <v>22</v>
      </c>
      <c r="N806" s="40">
        <v>25</v>
      </c>
      <c r="O806" s="40">
        <v>22</v>
      </c>
      <c r="P806" s="40">
        <v>26</v>
      </c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</row>
    <row r="807" spans="3:40" ht="18" customHeight="1" x14ac:dyDescent="0.3">
      <c r="C807" s="2" t="s">
        <v>9010</v>
      </c>
      <c r="D807" s="1" t="s">
        <v>12</v>
      </c>
      <c r="E807" s="3">
        <f>IFERROR(MIN(SEN_Bidders),0)</f>
        <v>29.29</v>
      </c>
      <c r="F807" s="3">
        <f>IFERROR(MAX(SEN_Bidders),0)</f>
        <v>40</v>
      </c>
      <c r="G807" s="3">
        <f>IFERROR(AVERAGE(SEN_Bidders),0)</f>
        <v>34.358750000000001</v>
      </c>
      <c r="H807" s="40" t="str">
        <f>tbl_SEN[[#This Row],[Item '#]]&amp;"     "&amp;tbl_SEN[[#This Row],[Description]]&amp;"     ("&amp;tbl_SEN[[#This Row],[Unit]]&amp;")"</f>
        <v xml:space="preserve">     CONDUIT PVC SCH 40, 5", INCL. TRENCHING AND BACKFILL     (LF)</v>
      </c>
      <c r="I807" s="40">
        <v>30.6</v>
      </c>
      <c r="J807" s="40">
        <v>33.979999999999997</v>
      </c>
      <c r="K807" s="40">
        <v>36</v>
      </c>
      <c r="L807" s="40">
        <v>34</v>
      </c>
      <c r="M807" s="40">
        <v>35</v>
      </c>
      <c r="N807" s="40">
        <v>40</v>
      </c>
      <c r="O807" s="40">
        <v>36</v>
      </c>
      <c r="P807" s="40">
        <v>29.29</v>
      </c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</row>
    <row r="808" spans="3:40" ht="18" customHeight="1" x14ac:dyDescent="0.3">
      <c r="C808" s="2" t="s">
        <v>8136</v>
      </c>
      <c r="D808" s="1" t="s">
        <v>5665</v>
      </c>
      <c r="E808" s="3">
        <f>IFERROR(MIN(SEN_Bidders),0)</f>
        <v>1023</v>
      </c>
      <c r="F808" s="3">
        <f>IFERROR(MAX(SEN_Bidders),0)</f>
        <v>1350</v>
      </c>
      <c r="G808" s="3">
        <f>IFERROR(AVERAGE(SEN_Bidders),0)</f>
        <v>1154.06375</v>
      </c>
      <c r="H808" s="40" t="str">
        <f>tbl_SEN[[#This Row],[Item '#]]&amp;"     "&amp;tbl_SEN[[#This Row],[Description]]&amp;"     ("&amp;tbl_SEN[[#This Row],[Unit]]&amp;")"</f>
        <v xml:space="preserve">     RV POWER PEDESTAL, 125A BUS - INSTALLATION AND FOUNDATION OF OWNER-PROVIDED PEDESTALS: COMPLETE     (EACH)</v>
      </c>
      <c r="I808" s="40">
        <v>1023</v>
      </c>
      <c r="J808" s="40">
        <v>1136.4000000000001</v>
      </c>
      <c r="K808" s="40">
        <v>1200</v>
      </c>
      <c r="L808" s="40">
        <v>1137</v>
      </c>
      <c r="M808" s="40">
        <v>1150</v>
      </c>
      <c r="N808" s="40">
        <v>1350</v>
      </c>
      <c r="O808" s="40">
        <v>1200</v>
      </c>
      <c r="P808" s="40">
        <v>1036.1099999999999</v>
      </c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</row>
    <row r="809" spans="3:40" ht="18" customHeight="1" x14ac:dyDescent="0.3">
      <c r="C809" s="2" t="s">
        <v>8137</v>
      </c>
      <c r="D809" s="1" t="s">
        <v>5665</v>
      </c>
      <c r="E809" s="3">
        <f>IFERROR(MIN(SEN_Bidders),0)</f>
        <v>621</v>
      </c>
      <c r="F809" s="3">
        <f>IFERROR(MAX(SEN_Bidders),0)</f>
        <v>5733.57</v>
      </c>
      <c r="G809" s="3">
        <f>IFERROR(AVERAGE(SEN_Bidders),0)</f>
        <v>1347.44625</v>
      </c>
      <c r="H809" s="40" t="str">
        <f>tbl_SEN[[#This Row],[Item '#]]&amp;"     "&amp;tbl_SEN[[#This Row],[Description]]&amp;"     ("&amp;tbl_SEN[[#This Row],[Unit]]&amp;")"</f>
        <v xml:space="preserve">     MISCELLANEOUS ELECTRICAL SUPPORTING HARDWARE  &amp; FASTENERS     (EACH)</v>
      </c>
      <c r="I809" s="40">
        <v>621</v>
      </c>
      <c r="J809" s="40">
        <v>690</v>
      </c>
      <c r="K809" s="40">
        <v>725</v>
      </c>
      <c r="L809" s="40">
        <v>690</v>
      </c>
      <c r="M809" s="40">
        <v>700</v>
      </c>
      <c r="N809" s="40">
        <v>820</v>
      </c>
      <c r="O809" s="40">
        <v>800</v>
      </c>
      <c r="P809" s="40">
        <v>5733.57</v>
      </c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</row>
    <row r="810" spans="3:40" ht="18" customHeight="1" x14ac:dyDescent="0.3">
      <c r="C810" s="2" t="s">
        <v>9011</v>
      </c>
      <c r="D810" s="1" t="s">
        <v>5665</v>
      </c>
      <c r="E810" s="3">
        <f>IFERROR(MIN(SEN_Bidders),0)</f>
        <v>1023</v>
      </c>
      <c r="F810" s="3">
        <f>IFERROR(MAX(SEN_Bidders),0)</f>
        <v>1400</v>
      </c>
      <c r="G810" s="3">
        <f>IFERROR(AVERAGE(SEN_Bidders),0)</f>
        <v>1199.7349999999999</v>
      </c>
      <c r="H810" s="40" t="str">
        <f>tbl_SEN[[#This Row],[Item '#]]&amp;"     "&amp;tbl_SEN[[#This Row],[Description]]&amp;"     ("&amp;tbl_SEN[[#This Row],[Unit]]&amp;")"</f>
        <v xml:space="preserve">     LIGHT FIXTURE 'A', SL1 SITE LIGHTING      (EACH)</v>
      </c>
      <c r="I810" s="40">
        <v>1023</v>
      </c>
      <c r="J810" s="40">
        <v>1136.4000000000001</v>
      </c>
      <c r="K810" s="40">
        <v>1200</v>
      </c>
      <c r="L810" s="40">
        <v>1137</v>
      </c>
      <c r="M810" s="40">
        <v>1150</v>
      </c>
      <c r="N810" s="40">
        <v>1400</v>
      </c>
      <c r="O810" s="40">
        <v>1200</v>
      </c>
      <c r="P810" s="40">
        <v>1351.48</v>
      </c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</row>
    <row r="811" spans="3:40" ht="18" customHeight="1" x14ac:dyDescent="0.3">
      <c r="C811" s="2" t="s">
        <v>9012</v>
      </c>
      <c r="D811" s="1" t="s">
        <v>5665</v>
      </c>
      <c r="E811" s="3">
        <f>IFERROR(MIN(SEN_Bidders),0)</f>
        <v>235</v>
      </c>
      <c r="F811" s="3">
        <f>IFERROR(MAX(SEN_Bidders),0)</f>
        <v>1474.34</v>
      </c>
      <c r="G811" s="3">
        <f>IFERROR(AVERAGE(SEN_Bidders),0)</f>
        <v>422.59249999999997</v>
      </c>
      <c r="H811" s="40" t="str">
        <f>tbl_SEN[[#This Row],[Item '#]]&amp;"     "&amp;tbl_SEN[[#This Row],[Description]]&amp;"     ("&amp;tbl_SEN[[#This Row],[Unit]]&amp;")"</f>
        <v xml:space="preserve">     LIGHT FIXTURE 'A', SL1 SITE LIGHTING (OWNER FURNISHED, INSTALLATION ONLY)     (EACH)</v>
      </c>
      <c r="I811" s="40">
        <v>235</v>
      </c>
      <c r="J811" s="40">
        <v>260.39999999999998</v>
      </c>
      <c r="K811" s="40">
        <v>275</v>
      </c>
      <c r="L811" s="40">
        <v>261</v>
      </c>
      <c r="M811" s="40">
        <v>300</v>
      </c>
      <c r="N811" s="40">
        <v>300</v>
      </c>
      <c r="O811" s="40">
        <v>275</v>
      </c>
      <c r="P811" s="40">
        <v>1474.34</v>
      </c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</row>
    <row r="812" spans="3:40" ht="18" customHeight="1" x14ac:dyDescent="0.3">
      <c r="C812" s="2" t="s">
        <v>9013</v>
      </c>
      <c r="D812" s="1" t="s">
        <v>5665</v>
      </c>
      <c r="E812" s="3">
        <f>IFERROR(MIN(SEN_Bidders),0)</f>
        <v>1018</v>
      </c>
      <c r="F812" s="3">
        <f>IFERROR(MAX(SEN_Bidders),0)</f>
        <v>2457.23</v>
      </c>
      <c r="G812" s="3">
        <f>IFERROR(AVERAGE(SEN_Bidders),0)</f>
        <v>1335.8287499999999</v>
      </c>
      <c r="H812" s="40" t="str">
        <f>tbl_SEN[[#This Row],[Item '#]]&amp;"     "&amp;tbl_SEN[[#This Row],[Description]]&amp;"     ("&amp;tbl_SEN[[#This Row],[Unit]]&amp;")"</f>
        <v xml:space="preserve">     LIGHT FIXTURE 'B', SL1 SITE LIGHTING      (EACH)</v>
      </c>
      <c r="I812" s="40">
        <v>1018</v>
      </c>
      <c r="J812" s="40">
        <v>1130.4000000000001</v>
      </c>
      <c r="K812" s="40">
        <v>1200</v>
      </c>
      <c r="L812" s="40">
        <v>1131</v>
      </c>
      <c r="M812" s="40">
        <v>1150</v>
      </c>
      <c r="N812" s="40">
        <v>1400</v>
      </c>
      <c r="O812" s="40">
        <v>1200</v>
      </c>
      <c r="P812" s="40">
        <v>2457.23</v>
      </c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</row>
    <row r="813" spans="3:40" ht="18" customHeight="1" x14ac:dyDescent="0.3">
      <c r="C813" s="2" t="s">
        <v>9014</v>
      </c>
      <c r="D813" s="1" t="s">
        <v>5665</v>
      </c>
      <c r="E813" s="3">
        <f>IFERROR(MIN(SEN_Bidders),0)</f>
        <v>235</v>
      </c>
      <c r="F813" s="3">
        <f>IFERROR(MAX(SEN_Bidders),0)</f>
        <v>614.30999999999995</v>
      </c>
      <c r="G813" s="3">
        <f>IFERROR(AVERAGE(SEN_Bidders),0)</f>
        <v>319.46375</v>
      </c>
      <c r="H813" s="40" t="str">
        <f>tbl_SEN[[#This Row],[Item '#]]&amp;"     "&amp;tbl_SEN[[#This Row],[Description]]&amp;"     ("&amp;tbl_SEN[[#This Row],[Unit]]&amp;")"</f>
        <v xml:space="preserve">     LIGHT FIXTURE 'B', SL1 SITE LIGHTING (OWNER FURNISHED, INSTALLATION ONLY)     (EACH)</v>
      </c>
      <c r="I813" s="40">
        <v>235</v>
      </c>
      <c r="J813" s="40">
        <v>260.39999999999998</v>
      </c>
      <c r="K813" s="40">
        <v>275</v>
      </c>
      <c r="L813" s="40">
        <v>261</v>
      </c>
      <c r="M813" s="40">
        <v>300</v>
      </c>
      <c r="N813" s="40">
        <v>310</v>
      </c>
      <c r="O813" s="40">
        <v>300</v>
      </c>
      <c r="P813" s="40">
        <v>614.30999999999995</v>
      </c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</row>
    <row r="814" spans="3:40" ht="18" customHeight="1" x14ac:dyDescent="0.3">
      <c r="C814" s="2" t="s">
        <v>9015</v>
      </c>
      <c r="D814" s="1" t="s">
        <v>5665</v>
      </c>
      <c r="E814" s="3">
        <f>IFERROR(MIN(SEN_Bidders),0)</f>
        <v>1863</v>
      </c>
      <c r="F814" s="3">
        <f>IFERROR(MAX(SEN_Bidders),0)</f>
        <v>3329.55</v>
      </c>
      <c r="G814" s="3">
        <f>IFERROR(AVERAGE(SEN_Bidders),0)</f>
        <v>2291.5687499999999</v>
      </c>
      <c r="H814" s="40" t="str">
        <f>tbl_SEN[[#This Row],[Item '#]]&amp;"     "&amp;tbl_SEN[[#This Row],[Description]]&amp;"     ("&amp;tbl_SEN[[#This Row],[Unit]]&amp;")"</f>
        <v xml:space="preserve">     LIGHT FIXTURE 'C', SL1 SITE LIGHTING      (EACH)</v>
      </c>
      <c r="I814" s="40">
        <v>1863</v>
      </c>
      <c r="J814" s="40">
        <v>2070</v>
      </c>
      <c r="K814" s="40">
        <v>2200</v>
      </c>
      <c r="L814" s="40">
        <v>2070</v>
      </c>
      <c r="M814" s="40">
        <v>2100</v>
      </c>
      <c r="N814" s="40">
        <v>2500</v>
      </c>
      <c r="O814" s="40">
        <v>2200</v>
      </c>
      <c r="P814" s="40">
        <v>3329.55</v>
      </c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</row>
    <row r="815" spans="3:40" ht="18" customHeight="1" x14ac:dyDescent="0.3">
      <c r="C815" s="2" t="s">
        <v>8149</v>
      </c>
      <c r="D815" s="1" t="s">
        <v>5665</v>
      </c>
      <c r="E815" s="3">
        <f>IFERROR(MIN(SEN_Bidders),0)</f>
        <v>1638.16</v>
      </c>
      <c r="F815" s="3">
        <f>IFERROR(MAX(SEN_Bidders),0)</f>
        <v>2500</v>
      </c>
      <c r="G815" s="3">
        <f>IFERROR(AVERAGE(SEN_Bidders),0)</f>
        <v>2124.77</v>
      </c>
      <c r="H815" s="40" t="str">
        <f>tbl_SEN[[#This Row],[Item '#]]&amp;"     "&amp;tbl_SEN[[#This Row],[Description]]&amp;"     ("&amp;tbl_SEN[[#This Row],[Unit]]&amp;")"</f>
        <v xml:space="preserve">     ALUMINUM POLE, SL1 SITE LIGHTING     (EACH)</v>
      </c>
      <c r="I815" s="40">
        <v>1912</v>
      </c>
      <c r="J815" s="40">
        <v>2124</v>
      </c>
      <c r="K815" s="40">
        <v>2250</v>
      </c>
      <c r="L815" s="40">
        <v>2124</v>
      </c>
      <c r="M815" s="40">
        <v>2200</v>
      </c>
      <c r="N815" s="40">
        <v>2500</v>
      </c>
      <c r="O815" s="40">
        <v>2250</v>
      </c>
      <c r="P815" s="40">
        <v>1638.16</v>
      </c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</row>
    <row r="816" spans="3:40" ht="18" customHeight="1" x14ac:dyDescent="0.3">
      <c r="C816" s="2" t="s">
        <v>9016</v>
      </c>
      <c r="D816" s="1" t="s">
        <v>5665</v>
      </c>
      <c r="E816" s="3">
        <f>IFERROR(MIN(SEN_Bidders),0)</f>
        <v>480</v>
      </c>
      <c r="F816" s="3">
        <f>IFERROR(MAX(SEN_Bidders),0)</f>
        <v>630</v>
      </c>
      <c r="G816" s="3">
        <f>IFERROR(AVERAGE(SEN_Bidders),0)</f>
        <v>564.70875000000001</v>
      </c>
      <c r="H816" s="40" t="str">
        <f>tbl_SEN[[#This Row],[Item '#]]&amp;"     "&amp;tbl_SEN[[#This Row],[Description]]&amp;"     ("&amp;tbl_SEN[[#This Row],[Unit]]&amp;")"</f>
        <v xml:space="preserve">     ALUMINUM POLE, SL1 SITE LIGHTING (OWNER FURNISHED, INSTALLATION ONLY)     (EACH)</v>
      </c>
      <c r="I816" s="40">
        <v>480</v>
      </c>
      <c r="J816" s="40">
        <v>534</v>
      </c>
      <c r="K816" s="40">
        <v>560</v>
      </c>
      <c r="L816" s="40">
        <v>534</v>
      </c>
      <c r="M816" s="40">
        <v>550</v>
      </c>
      <c r="N816" s="40">
        <v>630</v>
      </c>
      <c r="O816" s="40">
        <v>600</v>
      </c>
      <c r="P816" s="40">
        <v>629.66999999999996</v>
      </c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</row>
    <row r="817" spans="3:40" ht="18" customHeight="1" x14ac:dyDescent="0.3">
      <c r="C817" s="2" t="s">
        <v>8150</v>
      </c>
      <c r="D817" s="1" t="s">
        <v>5665</v>
      </c>
      <c r="E817" s="3">
        <f>IFERROR(MIN(SEN_Bidders),0)</f>
        <v>1275.19</v>
      </c>
      <c r="F817" s="3">
        <f>IFERROR(MAX(SEN_Bidders),0)</f>
        <v>2000</v>
      </c>
      <c r="G817" s="3">
        <f>IFERROR(AVERAGE(SEN_Bidders),0)</f>
        <v>1710.5237500000001</v>
      </c>
      <c r="H817" s="40" t="str">
        <f>tbl_SEN[[#This Row],[Item '#]]&amp;"     "&amp;tbl_SEN[[#This Row],[Description]]&amp;"     ("&amp;tbl_SEN[[#This Row],[Unit]]&amp;")"</f>
        <v xml:space="preserve">     FOUNDATION, SL1 SITE LIGHTING     (EACH)</v>
      </c>
      <c r="I817" s="40">
        <v>1525</v>
      </c>
      <c r="J817" s="40">
        <v>1692</v>
      </c>
      <c r="K817" s="40">
        <v>1800</v>
      </c>
      <c r="L817" s="40">
        <v>1692</v>
      </c>
      <c r="M817" s="40">
        <v>1900</v>
      </c>
      <c r="N817" s="40">
        <v>2000</v>
      </c>
      <c r="O817" s="40">
        <v>1800</v>
      </c>
      <c r="P817" s="40">
        <v>1275.19</v>
      </c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</row>
    <row r="818" spans="3:40" ht="18" customHeight="1" x14ac:dyDescent="0.3">
      <c r="C818" s="2" t="s">
        <v>9017</v>
      </c>
      <c r="D818" s="1" t="s">
        <v>5665</v>
      </c>
      <c r="E818" s="3">
        <f>IFERROR(MIN(SEN_Bidders),0)</f>
        <v>293.95999999999998</v>
      </c>
      <c r="F818" s="3">
        <f>IFERROR(MAX(SEN_Bidders),0)</f>
        <v>8625</v>
      </c>
      <c r="G818" s="3">
        <f>IFERROR(AVERAGE(SEN_Bidders),0)</f>
        <v>1457.7449999999999</v>
      </c>
      <c r="H818" s="40" t="str">
        <f>tbl_SEN[[#This Row],[Item '#]]&amp;"     "&amp;tbl_SEN[[#This Row],[Description]]&amp;"     ("&amp;tbl_SEN[[#This Row],[Unit]]&amp;")"</f>
        <v xml:space="preserve">     FOUNDATION, SL1 SITE LIGHTING (OWNER FURNISHED, INSTALLATION ONLY)     (EACH)</v>
      </c>
      <c r="I818" s="40">
        <v>400</v>
      </c>
      <c r="J818" s="40">
        <v>444</v>
      </c>
      <c r="K818" s="40">
        <v>475</v>
      </c>
      <c r="L818" s="40">
        <v>444</v>
      </c>
      <c r="M818" s="40">
        <v>450</v>
      </c>
      <c r="N818" s="40">
        <v>530</v>
      </c>
      <c r="O818" s="40">
        <v>8625</v>
      </c>
      <c r="P818" s="40">
        <v>293.95999999999998</v>
      </c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</row>
    <row r="819" spans="3:40" ht="18" customHeight="1" x14ac:dyDescent="0.3">
      <c r="C819" s="2" t="s">
        <v>9018</v>
      </c>
      <c r="D819" s="1" t="s">
        <v>5665</v>
      </c>
      <c r="E819" s="3">
        <f>IFERROR(MIN(SEN_Bidders),0)</f>
        <v>2655</v>
      </c>
      <c r="F819" s="3">
        <f>IFERROR(MAX(SEN_Bidders),0)</f>
        <v>4051.72</v>
      </c>
      <c r="G819" s="3">
        <f>IFERROR(AVERAGE(SEN_Bidders),0)</f>
        <v>3163.5650000000001</v>
      </c>
      <c r="H819" s="40" t="str">
        <f>tbl_SEN[[#This Row],[Item '#]]&amp;"     "&amp;tbl_SEN[[#This Row],[Description]]&amp;"     ("&amp;tbl_SEN[[#This Row],[Unit]]&amp;")"</f>
        <v xml:space="preserve">     SITE LIGHTING BOLLARD (TYPE B1)     (EACH)</v>
      </c>
      <c r="I819" s="40">
        <v>2655</v>
      </c>
      <c r="J819" s="40">
        <v>2950.8</v>
      </c>
      <c r="K819" s="40">
        <v>3100</v>
      </c>
      <c r="L819" s="40">
        <v>2951</v>
      </c>
      <c r="M819" s="40">
        <v>3000</v>
      </c>
      <c r="N819" s="40">
        <v>3500</v>
      </c>
      <c r="O819" s="40">
        <v>3100</v>
      </c>
      <c r="P819" s="40">
        <v>4051.72</v>
      </c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</row>
    <row r="820" spans="3:40" ht="18" customHeight="1" x14ac:dyDescent="0.3">
      <c r="C820" s="2" t="s">
        <v>8152</v>
      </c>
      <c r="D820" s="1" t="s">
        <v>5665</v>
      </c>
      <c r="E820" s="3">
        <f>IFERROR(MIN(SEN_Bidders),0)</f>
        <v>339.65</v>
      </c>
      <c r="F820" s="3">
        <f>IFERROR(MAX(SEN_Bidders),0)</f>
        <v>540</v>
      </c>
      <c r="G820" s="3">
        <f>IFERROR(AVERAGE(SEN_Bidders),0)</f>
        <v>454.95625000000001</v>
      </c>
      <c r="H820" s="40" t="str">
        <f>tbl_SEN[[#This Row],[Item '#]]&amp;"     "&amp;tbl_SEN[[#This Row],[Description]]&amp;"     ("&amp;tbl_SEN[[#This Row],[Unit]]&amp;")"</f>
        <v xml:space="preserve">     FOUNDATION, SITE LIGHTING BOLLARD     (EACH)</v>
      </c>
      <c r="I820" s="40">
        <v>405</v>
      </c>
      <c r="J820" s="40">
        <v>450</v>
      </c>
      <c r="K820" s="40">
        <v>480</v>
      </c>
      <c r="L820" s="40">
        <v>450</v>
      </c>
      <c r="M820" s="40">
        <v>500</v>
      </c>
      <c r="N820" s="40">
        <v>540</v>
      </c>
      <c r="O820" s="40">
        <v>475</v>
      </c>
      <c r="P820" s="40">
        <v>339.65</v>
      </c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</row>
    <row r="821" spans="3:40" ht="18" customHeight="1" x14ac:dyDescent="0.3">
      <c r="C821" s="2" t="s">
        <v>9019</v>
      </c>
      <c r="D821" s="1" t="s">
        <v>5665</v>
      </c>
      <c r="E821" s="3">
        <f>IFERROR(MIN(SEN_Bidders),0)</f>
        <v>9.6999999999999993</v>
      </c>
      <c r="F821" s="3">
        <f>IFERROR(MAX(SEN_Bidders),0)</f>
        <v>46.2</v>
      </c>
      <c r="G821" s="3">
        <f>IFERROR(AVERAGE(SEN_Bidders),0)</f>
        <v>15.8375</v>
      </c>
      <c r="H821" s="40" t="str">
        <f>tbl_SEN[[#This Row],[Item '#]]&amp;"     "&amp;tbl_SEN[[#This Row],[Description]]&amp;"     ("&amp;tbl_SEN[[#This Row],[Unit]]&amp;")"</f>
        <v xml:space="preserve">     CONNECTIONS, SITE LIGHTING     (EACH)</v>
      </c>
      <c r="I821" s="40">
        <v>9.6999999999999993</v>
      </c>
      <c r="J821" s="40">
        <v>10.8</v>
      </c>
      <c r="K821" s="40">
        <v>12</v>
      </c>
      <c r="L821" s="40">
        <v>11</v>
      </c>
      <c r="M821" s="40">
        <v>12</v>
      </c>
      <c r="N821" s="40">
        <v>13</v>
      </c>
      <c r="O821" s="40">
        <v>12</v>
      </c>
      <c r="P821" s="40">
        <v>46.2</v>
      </c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</row>
    <row r="822" spans="3:40" ht="18" customHeight="1" x14ac:dyDescent="0.3">
      <c r="C822" s="2" t="s">
        <v>6178</v>
      </c>
      <c r="D822" s="1" t="s">
        <v>5665</v>
      </c>
      <c r="E822" s="3">
        <f>IFERROR(MIN(SEN_Bidders),0)</f>
        <v>1535.77</v>
      </c>
      <c r="F822" s="3">
        <f>IFERROR(MAX(SEN_Bidders),0)</f>
        <v>12000</v>
      </c>
      <c r="G822" s="3">
        <f>IFERROR(AVERAGE(SEN_Bidders),0)</f>
        <v>9434.6962500000009</v>
      </c>
      <c r="H822" s="40" t="str">
        <f>tbl_SEN[[#This Row],[Item '#]]&amp;"     "&amp;tbl_SEN[[#This Row],[Description]]&amp;"     ("&amp;tbl_SEN[[#This Row],[Unit]]&amp;")"</f>
        <v xml:space="preserve">     GROUNDING     (EACH)</v>
      </c>
      <c r="I822" s="40">
        <v>9140</v>
      </c>
      <c r="J822" s="40">
        <v>10150.799999999999</v>
      </c>
      <c r="K822" s="40">
        <v>11000</v>
      </c>
      <c r="L822" s="40">
        <v>10151</v>
      </c>
      <c r="M822" s="40">
        <v>10500</v>
      </c>
      <c r="N822" s="40">
        <v>12000</v>
      </c>
      <c r="O822" s="40">
        <v>11000</v>
      </c>
      <c r="P822" s="40">
        <v>1535.77</v>
      </c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</row>
    <row r="823" spans="3:40" ht="18" customHeight="1" x14ac:dyDescent="0.3">
      <c r="C823" s="2" t="s">
        <v>8158</v>
      </c>
      <c r="D823" s="1" t="s">
        <v>5665</v>
      </c>
      <c r="E823" s="3">
        <f>IFERROR(MIN(SEN_Bidders),0)</f>
        <v>212</v>
      </c>
      <c r="F823" s="3">
        <f>IFERROR(MAX(SEN_Bidders),0)</f>
        <v>642.89</v>
      </c>
      <c r="G823" s="3">
        <f>IFERROR(AVERAGE(SEN_Bidders),0)</f>
        <v>293.53625</v>
      </c>
      <c r="H823" s="40" t="str">
        <f>tbl_SEN[[#This Row],[Item '#]]&amp;"     "&amp;tbl_SEN[[#This Row],[Description]]&amp;"     ("&amp;tbl_SEN[[#This Row],[Unit]]&amp;")"</f>
        <v xml:space="preserve">     DRIVEN GROUND ROD, 1/2" x 8', COPPER-CLAD STEEL (INCLUDES WIRE)     (EACH)</v>
      </c>
      <c r="I823" s="40">
        <v>212</v>
      </c>
      <c r="J823" s="40">
        <v>236.4</v>
      </c>
      <c r="K823" s="40">
        <v>250</v>
      </c>
      <c r="L823" s="40">
        <v>237</v>
      </c>
      <c r="M823" s="40">
        <v>240</v>
      </c>
      <c r="N823" s="40">
        <v>280</v>
      </c>
      <c r="O823" s="40">
        <v>250</v>
      </c>
      <c r="P823" s="40">
        <v>642.89</v>
      </c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</row>
    <row r="824" spans="3:40" ht="18" customHeight="1" x14ac:dyDescent="0.3">
      <c r="C824" s="2" t="s">
        <v>8159</v>
      </c>
      <c r="D824" s="1" t="s">
        <v>5665</v>
      </c>
      <c r="E824" s="3">
        <f>IFERROR(MIN(SEN_Bidders),0)</f>
        <v>230</v>
      </c>
      <c r="F824" s="3">
        <f>IFERROR(MAX(SEN_Bidders),0)</f>
        <v>442.67</v>
      </c>
      <c r="G824" s="3">
        <f>IFERROR(AVERAGE(SEN_Bidders),0)</f>
        <v>285.25875000000002</v>
      </c>
      <c r="H824" s="40" t="str">
        <f>tbl_SEN[[#This Row],[Item '#]]&amp;"     "&amp;tbl_SEN[[#This Row],[Description]]&amp;"     ("&amp;tbl_SEN[[#This Row],[Unit]]&amp;")"</f>
        <v xml:space="preserve">     DRIVEN GROUND ROD, 3/4" x 8', COPPER-CLAD STEEL  (INCLUDES WIRE)     (EACH)</v>
      </c>
      <c r="I824" s="40">
        <v>230</v>
      </c>
      <c r="J824" s="40">
        <v>254.4</v>
      </c>
      <c r="K824" s="40">
        <v>265</v>
      </c>
      <c r="L824" s="40">
        <v>255</v>
      </c>
      <c r="M824" s="40">
        <v>260</v>
      </c>
      <c r="N824" s="40">
        <v>300</v>
      </c>
      <c r="O824" s="40">
        <v>275</v>
      </c>
      <c r="P824" s="40">
        <v>442.67</v>
      </c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</row>
    <row r="825" spans="3:40" ht="18" customHeight="1" x14ac:dyDescent="0.3">
      <c r="C825" s="2" t="s">
        <v>9020</v>
      </c>
      <c r="D825" s="1" t="s">
        <v>5665</v>
      </c>
      <c r="E825" s="3">
        <f>IFERROR(MIN(SEN_Bidders),0)</f>
        <v>2675</v>
      </c>
      <c r="F825" s="3">
        <f>IFERROR(MAX(SEN_Bidders),0)</f>
        <v>6265.94</v>
      </c>
      <c r="G825" s="3">
        <f>IFERROR(AVERAGE(SEN_Bidders),0)</f>
        <v>3463.7174999999997</v>
      </c>
      <c r="H825" s="40" t="str">
        <f>tbl_SEN[[#This Row],[Item '#]]&amp;"     "&amp;tbl_SEN[[#This Row],[Description]]&amp;"     ("&amp;tbl_SEN[[#This Row],[Unit]]&amp;")"</f>
        <v xml:space="preserve">     30" x 48" Pullbox, logo on cover     (EACH)</v>
      </c>
      <c r="I825" s="40">
        <v>2675</v>
      </c>
      <c r="J825" s="40">
        <v>2968.8</v>
      </c>
      <c r="K825" s="40">
        <v>3100</v>
      </c>
      <c r="L825" s="40">
        <v>3000</v>
      </c>
      <c r="M825" s="40">
        <v>3000</v>
      </c>
      <c r="N825" s="40">
        <v>3500</v>
      </c>
      <c r="O825" s="40">
        <v>3200</v>
      </c>
      <c r="P825" s="40">
        <v>6265.94</v>
      </c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</row>
    <row r="826" spans="3:40" ht="18" customHeight="1" x14ac:dyDescent="0.3">
      <c r="C826" s="2" t="s">
        <v>9021</v>
      </c>
      <c r="D826" s="1" t="s">
        <v>12</v>
      </c>
      <c r="E826" s="3">
        <f>IFERROR(MIN(SEN_Bidders),0)</f>
        <v>30</v>
      </c>
      <c r="F826" s="3">
        <f>IFERROR(MAX(SEN_Bidders),0)</f>
        <v>70.97</v>
      </c>
      <c r="G826" s="3">
        <f>IFERROR(AVERAGE(SEN_Bidders),0)</f>
        <v>38.817499999999995</v>
      </c>
      <c r="H826" s="40" t="str">
        <f>tbl_SEN[[#This Row],[Item '#]]&amp;"     "&amp;tbl_SEN[[#This Row],[Description]]&amp;"     ("&amp;tbl_SEN[[#This Row],[Unit]]&amp;")"</f>
        <v xml:space="preserve">     Conduits, 2 -3" Sched 40 PVC, Underground, INCL. TRENCHING AND BACKFILL     (LF)</v>
      </c>
      <c r="I826" s="40">
        <v>30</v>
      </c>
      <c r="J826" s="40">
        <v>32.57</v>
      </c>
      <c r="K826" s="40">
        <v>34</v>
      </c>
      <c r="L826" s="40">
        <v>33</v>
      </c>
      <c r="M826" s="40">
        <v>35</v>
      </c>
      <c r="N826" s="40">
        <v>40</v>
      </c>
      <c r="O826" s="40">
        <v>35</v>
      </c>
      <c r="P826" s="40">
        <v>70.97</v>
      </c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</row>
    <row r="827" spans="3:40" ht="18" customHeight="1" x14ac:dyDescent="0.3">
      <c r="C827" s="2" t="s">
        <v>9022</v>
      </c>
      <c r="D827" s="1" t="s">
        <v>5688</v>
      </c>
      <c r="E827" s="3">
        <f>IFERROR(MIN(SEN_Bidders),0)</f>
        <v>3000</v>
      </c>
      <c r="F827" s="3">
        <f>IFERROR(MAX(SEN_Bidders),0)</f>
        <v>50000</v>
      </c>
      <c r="G827" s="3">
        <f>IFERROR(AVERAGE(SEN_Bidders),0)</f>
        <v>27509.041250000002</v>
      </c>
      <c r="H827" s="40" t="str">
        <f>tbl_SEN[[#This Row],[Item '#]]&amp;"     "&amp;tbl_SEN[[#This Row],[Description]]&amp;"     ("&amp;tbl_SEN[[#This Row],[Unit]]&amp;")"</f>
        <v xml:space="preserve">     Card Access Control &amp; Gate System     (LUMP)</v>
      </c>
      <c r="I827" s="40">
        <v>24500</v>
      </c>
      <c r="J827" s="40">
        <v>35000</v>
      </c>
      <c r="K827" s="40">
        <v>3000</v>
      </c>
      <c r="L827" s="40">
        <v>29000</v>
      </c>
      <c r="M827" s="40">
        <v>50000</v>
      </c>
      <c r="N827" s="40">
        <v>29000</v>
      </c>
      <c r="O827" s="40">
        <v>25000</v>
      </c>
      <c r="P827" s="40">
        <v>24572.33</v>
      </c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</row>
    <row r="828" spans="3:40" ht="18" customHeight="1" x14ac:dyDescent="0.3">
      <c r="C828" s="2" t="s">
        <v>9023</v>
      </c>
      <c r="D828" s="1" t="s">
        <v>12</v>
      </c>
      <c r="E828" s="3">
        <f>IFERROR(MIN(SEN_Bidders),0)</f>
        <v>14.7</v>
      </c>
      <c r="F828" s="3">
        <f>IFERROR(MAX(SEN_Bidders),0)</f>
        <v>80.599999999999994</v>
      </c>
      <c r="G828" s="3">
        <f>IFERROR(AVERAGE(SEN_Bidders),0)</f>
        <v>24.945</v>
      </c>
      <c r="H828" s="40" t="str">
        <f>tbl_SEN[[#This Row],[Item '#]]&amp;"     "&amp;tbl_SEN[[#This Row],[Description]]&amp;"     ("&amp;tbl_SEN[[#This Row],[Unit]]&amp;")"</f>
        <v xml:space="preserve">     CONDUIT PVC SCH 40, 2", INCL. TRENCHING AND BACKFILL     (LF)</v>
      </c>
      <c r="I828" s="40">
        <v>14.7</v>
      </c>
      <c r="J828" s="40">
        <v>16.260000000000002</v>
      </c>
      <c r="K828" s="40">
        <v>17</v>
      </c>
      <c r="L828" s="40">
        <v>17</v>
      </c>
      <c r="M828" s="40">
        <v>17</v>
      </c>
      <c r="N828" s="40">
        <v>20</v>
      </c>
      <c r="O828" s="40">
        <v>17</v>
      </c>
      <c r="P828" s="40">
        <v>80.599999999999994</v>
      </c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</row>
    <row r="829" spans="3:40" ht="18" customHeight="1" x14ac:dyDescent="0.3">
      <c r="C829" s="2" t="s">
        <v>9024</v>
      </c>
      <c r="D829" s="1" t="s">
        <v>12</v>
      </c>
      <c r="E829" s="3">
        <f>IFERROR(MIN(SEN_Bidders),0)</f>
        <v>4</v>
      </c>
      <c r="F829" s="3">
        <f>IFERROR(MAX(SEN_Bidders),0)</f>
        <v>16.36</v>
      </c>
      <c r="G829" s="3">
        <f>IFERROR(AVERAGE(SEN_Bidders),0)</f>
        <v>6.1762499999999996</v>
      </c>
      <c r="H829" s="40" t="str">
        <f>tbl_SEN[[#This Row],[Item '#]]&amp;"     "&amp;tbl_SEN[[#This Row],[Description]]&amp;"     ("&amp;tbl_SEN[[#This Row],[Unit]]&amp;")"</f>
        <v xml:space="preserve">     CABLE, RS-485, shielded  twisted pair, 300V, direct burial rated     (LF)</v>
      </c>
      <c r="I829" s="40">
        <v>4</v>
      </c>
      <c r="J829" s="40">
        <v>4.45</v>
      </c>
      <c r="K829" s="40">
        <v>4.5999999999999996</v>
      </c>
      <c r="L829" s="40">
        <v>5</v>
      </c>
      <c r="M829" s="40">
        <v>5</v>
      </c>
      <c r="N829" s="40">
        <v>5</v>
      </c>
      <c r="O829" s="40">
        <v>5</v>
      </c>
      <c r="P829" s="40">
        <v>16.36</v>
      </c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</row>
    <row r="830" spans="3:40" ht="18" customHeight="1" x14ac:dyDescent="0.3">
      <c r="C830" s="2" t="s">
        <v>9025</v>
      </c>
      <c r="D830" s="1" t="s">
        <v>12</v>
      </c>
      <c r="E830" s="3">
        <f>IFERROR(MIN(SEN_Bidders),0)</f>
        <v>1.6</v>
      </c>
      <c r="F830" s="3">
        <f>IFERROR(MAX(SEN_Bidders),0)</f>
        <v>49.14</v>
      </c>
      <c r="G830" s="3">
        <f>IFERROR(AVERAGE(SEN_Bidders),0)</f>
        <v>7.7874999999999996</v>
      </c>
      <c r="H830" s="40" t="str">
        <f>tbl_SEN[[#This Row],[Item '#]]&amp;"     "&amp;tbl_SEN[[#This Row],[Description]]&amp;"     ("&amp;tbl_SEN[[#This Row],[Unit]]&amp;")"</f>
        <v xml:space="preserve">     Conduits, 3/4" Schedule 40 PVC, (control wiring)     (LF)</v>
      </c>
      <c r="I830" s="40">
        <v>1.6</v>
      </c>
      <c r="J830" s="40">
        <v>1.76</v>
      </c>
      <c r="K830" s="40">
        <v>1.8</v>
      </c>
      <c r="L830" s="40">
        <v>2</v>
      </c>
      <c r="M830" s="40">
        <v>2</v>
      </c>
      <c r="N830" s="40">
        <v>2</v>
      </c>
      <c r="O830" s="40">
        <v>2</v>
      </c>
      <c r="P830" s="40">
        <v>49.14</v>
      </c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</row>
    <row r="831" spans="3:40" ht="18" customHeight="1" x14ac:dyDescent="0.3">
      <c r="C831" s="2" t="s">
        <v>9026</v>
      </c>
      <c r="D831" s="1" t="s">
        <v>12</v>
      </c>
      <c r="E831" s="3">
        <f>IFERROR(MIN(SEN_Bidders),0)</f>
        <v>1.85</v>
      </c>
      <c r="F831" s="3">
        <f>IFERROR(MAX(SEN_Bidders),0)</f>
        <v>106.48</v>
      </c>
      <c r="G831" s="3">
        <f>IFERROR(AVERAGE(SEN_Bidders),0)</f>
        <v>15.08375</v>
      </c>
      <c r="H831" s="40" t="str">
        <f>tbl_SEN[[#This Row],[Item '#]]&amp;"     "&amp;tbl_SEN[[#This Row],[Description]]&amp;"     ("&amp;tbl_SEN[[#This Row],[Unit]]&amp;")"</f>
        <v xml:space="preserve">     Conduits, 1" Schedule 40 PVC, (control wiring)     (LF)</v>
      </c>
      <c r="I831" s="40">
        <v>1.85</v>
      </c>
      <c r="J831" s="40">
        <v>2.04</v>
      </c>
      <c r="K831" s="40">
        <v>2.2000000000000002</v>
      </c>
      <c r="L831" s="40">
        <v>2</v>
      </c>
      <c r="M831" s="40">
        <v>2.1</v>
      </c>
      <c r="N831" s="40">
        <v>2</v>
      </c>
      <c r="O831" s="40">
        <v>2</v>
      </c>
      <c r="P831" s="40">
        <v>106.48</v>
      </c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</row>
    <row r="832" spans="3:40" ht="18" customHeight="1" x14ac:dyDescent="0.3">
      <c r="C832" s="2" t="s">
        <v>9027</v>
      </c>
      <c r="D832" s="1" t="s">
        <v>5688</v>
      </c>
      <c r="E832" s="3">
        <f>IFERROR(MIN(SEN_Bidders),0)</f>
        <v>156280.01</v>
      </c>
      <c r="F832" s="3">
        <f>IFERROR(MAX(SEN_Bidders),0)</f>
        <v>750000</v>
      </c>
      <c r="G832" s="3">
        <f>IFERROR(AVERAGE(SEN_Bidders),0)</f>
        <v>436263.87624999997</v>
      </c>
      <c r="H832" s="40" t="str">
        <f>tbl_SEN[[#This Row],[Item '#]]&amp;"     "&amp;tbl_SEN[[#This Row],[Description]]&amp;"     ("&amp;tbl_SEN[[#This Row],[Unit]]&amp;")"</f>
        <v xml:space="preserve">     PRE-ENGINEERED SHOWER BUILDING INSTALLER COST- BUILDING STRUCTURE, FOUNDATIONS, FROST SLABS, &amp; FINISHES     (LUMP)</v>
      </c>
      <c r="I832" s="40">
        <v>320000</v>
      </c>
      <c r="J832" s="40">
        <v>380000</v>
      </c>
      <c r="K832" s="40">
        <v>485000</v>
      </c>
      <c r="L832" s="40">
        <v>523831</v>
      </c>
      <c r="M832" s="40">
        <v>425000</v>
      </c>
      <c r="N832" s="40">
        <v>450000</v>
      </c>
      <c r="O832" s="40">
        <v>750000</v>
      </c>
      <c r="P832" s="40">
        <v>156280.01</v>
      </c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</row>
    <row r="833" spans="3:40" ht="18" customHeight="1" x14ac:dyDescent="0.3">
      <c r="C833" s="2" t="s">
        <v>9028</v>
      </c>
      <c r="D833" s="1" t="s">
        <v>5688</v>
      </c>
      <c r="E833" s="3">
        <f>IFERROR(MIN(SEN_Bidders),0)</f>
        <v>33000</v>
      </c>
      <c r="F833" s="3">
        <f>IFERROR(MAX(SEN_Bidders),0)</f>
        <v>72488.36</v>
      </c>
      <c r="G833" s="3">
        <f>IFERROR(AVERAGE(SEN_Bidders),0)</f>
        <v>42198.544999999998</v>
      </c>
      <c r="H833" s="40" t="str">
        <f>tbl_SEN[[#This Row],[Item '#]]&amp;"     "&amp;tbl_SEN[[#This Row],[Description]]&amp;"     ("&amp;tbl_SEN[[#This Row],[Unit]]&amp;")"</f>
        <v xml:space="preserve">     PRE-ENGINEERED SHOWER BUILDING INSTALLER COST- ELECTRICAL      (LUMP)</v>
      </c>
      <c r="I833" s="40">
        <v>33000</v>
      </c>
      <c r="J833" s="40">
        <v>37000</v>
      </c>
      <c r="K833" s="40">
        <v>38500</v>
      </c>
      <c r="L833" s="40">
        <v>36600</v>
      </c>
      <c r="M833" s="40">
        <v>38000</v>
      </c>
      <c r="N833" s="40">
        <v>42000</v>
      </c>
      <c r="O833" s="40">
        <v>40000</v>
      </c>
      <c r="P833" s="40">
        <v>72488.36</v>
      </c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</row>
    <row r="834" spans="3:40" ht="18" customHeight="1" x14ac:dyDescent="0.3">
      <c r="C834" s="2" t="s">
        <v>9029</v>
      </c>
      <c r="D834" s="1" t="s">
        <v>5688</v>
      </c>
      <c r="E834" s="3">
        <f>IFERROR(MIN(SEN_Bidders),0)</f>
        <v>24572.33</v>
      </c>
      <c r="F834" s="3">
        <f>IFERROR(MAX(SEN_Bidders),0)</f>
        <v>115000</v>
      </c>
      <c r="G834" s="3">
        <f>IFERROR(AVERAGE(SEN_Bidders),0)</f>
        <v>92471.541249999995</v>
      </c>
      <c r="H834" s="40" t="str">
        <f>tbl_SEN[[#This Row],[Item '#]]&amp;"     "&amp;tbl_SEN[[#This Row],[Description]]&amp;"     ("&amp;tbl_SEN[[#This Row],[Unit]]&amp;")"</f>
        <v xml:space="preserve">     PRE-ENGINEERED SHOWER BUILDING INSTALLER COST- PLUMBING     (LUMP)</v>
      </c>
      <c r="I834" s="40">
        <v>100000</v>
      </c>
      <c r="J834" s="40">
        <v>99900</v>
      </c>
      <c r="K834" s="40">
        <v>102300</v>
      </c>
      <c r="L834" s="40">
        <v>97500</v>
      </c>
      <c r="M834" s="40">
        <v>98000</v>
      </c>
      <c r="N834" s="40">
        <v>115000</v>
      </c>
      <c r="O834" s="40">
        <v>102500</v>
      </c>
      <c r="P834" s="40">
        <v>24572.33</v>
      </c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</row>
    <row r="835" spans="3:40" ht="18" customHeight="1" x14ac:dyDescent="0.3">
      <c r="C835" s="2" t="s">
        <v>9030</v>
      </c>
      <c r="D835" s="1" t="s">
        <v>5688</v>
      </c>
      <c r="E835" s="3">
        <f>IFERROR(MIN(SEN_Bidders),0)</f>
        <v>12286.16</v>
      </c>
      <c r="F835" s="3">
        <f>IFERROR(MAX(SEN_Bidders),0)</f>
        <v>50000</v>
      </c>
      <c r="G835" s="3">
        <f>IFERROR(AVERAGE(SEN_Bidders),0)</f>
        <v>38535.769999999997</v>
      </c>
      <c r="H835" s="40" t="str">
        <f>tbl_SEN[[#This Row],[Item '#]]&amp;"     "&amp;tbl_SEN[[#This Row],[Description]]&amp;"     ("&amp;tbl_SEN[[#This Row],[Unit]]&amp;")"</f>
        <v xml:space="preserve">     PRE-ENGINEERED SHOWER BUILDING INSTALLER COST- HVAC     (LUMP)</v>
      </c>
      <c r="I835" s="40">
        <v>33000</v>
      </c>
      <c r="J835" s="40">
        <v>42000</v>
      </c>
      <c r="K835" s="40">
        <v>43500</v>
      </c>
      <c r="L835" s="40">
        <v>41500</v>
      </c>
      <c r="M835" s="40">
        <v>42000</v>
      </c>
      <c r="N835" s="40">
        <v>50000</v>
      </c>
      <c r="O835" s="40">
        <v>44000</v>
      </c>
      <c r="P835" s="40">
        <v>12286.16</v>
      </c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</row>
    <row r="836" spans="3:40" ht="18" customHeight="1" x14ac:dyDescent="0.3">
      <c r="C836" s="2" t="s">
        <v>9031</v>
      </c>
      <c r="D836" s="1" t="s">
        <v>5688</v>
      </c>
      <c r="E836" s="3">
        <f>IFERROR(MIN(SEN_Bidders),0)</f>
        <v>55287.73</v>
      </c>
      <c r="F836" s="3">
        <f>IFERROR(MAX(SEN_Bidders),0)</f>
        <v>255000</v>
      </c>
      <c r="G836" s="3">
        <f>IFERROR(AVERAGE(SEN_Bidders),0)</f>
        <v>168813.96625</v>
      </c>
      <c r="H836" s="40" t="str">
        <f>tbl_SEN[[#This Row],[Item '#]]&amp;"     "&amp;tbl_SEN[[#This Row],[Description]]&amp;"     ("&amp;tbl_SEN[[#This Row],[Unit]]&amp;")"</f>
        <v xml:space="preserve">     PRE-ENGINEERED RESTROOM BUILDING INSTALLER COST- BUILDING STRUCTURE, FOUNDATIONS, FROST SLABS, &amp; FINISHES     (LUMP)</v>
      </c>
      <c r="I836" s="40">
        <v>229000</v>
      </c>
      <c r="J836" s="40">
        <v>125000</v>
      </c>
      <c r="K836" s="40">
        <v>170000</v>
      </c>
      <c r="L836" s="40">
        <v>194224</v>
      </c>
      <c r="M836" s="40">
        <v>150000</v>
      </c>
      <c r="N836" s="40">
        <v>172000</v>
      </c>
      <c r="O836" s="40">
        <v>255000</v>
      </c>
      <c r="P836" s="40">
        <v>55287.73</v>
      </c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</row>
    <row r="837" spans="3:40" ht="18" customHeight="1" x14ac:dyDescent="0.3">
      <c r="C837" s="2" t="s">
        <v>9032</v>
      </c>
      <c r="D837" s="1" t="s">
        <v>5688</v>
      </c>
      <c r="E837" s="3">
        <f>IFERROR(MIN(SEN_Bidders),0)</f>
        <v>9300</v>
      </c>
      <c r="F837" s="3">
        <f>IFERROR(MAX(SEN_Bidders),0)</f>
        <v>38087.11</v>
      </c>
      <c r="G837" s="3">
        <f>IFERROR(AVERAGE(SEN_Bidders),0)</f>
        <v>14285.88875</v>
      </c>
      <c r="H837" s="40" t="str">
        <f>tbl_SEN[[#This Row],[Item '#]]&amp;"     "&amp;tbl_SEN[[#This Row],[Description]]&amp;"     ("&amp;tbl_SEN[[#This Row],[Unit]]&amp;")"</f>
        <v xml:space="preserve">     PRE-ENGINEERED RESTROOM BUILDING INSTALLER COST- ELECTRICAL      (LUMP)</v>
      </c>
      <c r="I837" s="40">
        <v>9300</v>
      </c>
      <c r="J837" s="40">
        <v>10500</v>
      </c>
      <c r="K837" s="40">
        <v>10900</v>
      </c>
      <c r="L837" s="40">
        <v>10500</v>
      </c>
      <c r="M837" s="40">
        <v>12000</v>
      </c>
      <c r="N837" s="40">
        <v>12200</v>
      </c>
      <c r="O837" s="40">
        <v>10800</v>
      </c>
      <c r="P837" s="40">
        <v>38087.11</v>
      </c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</row>
    <row r="838" spans="3:40" ht="18" customHeight="1" x14ac:dyDescent="0.3">
      <c r="C838" s="2" t="s">
        <v>9033</v>
      </c>
      <c r="D838" s="1" t="s">
        <v>5688</v>
      </c>
      <c r="E838" s="3">
        <f>IFERROR(MIN(SEN_Bidders),0)</f>
        <v>6757.39</v>
      </c>
      <c r="F838" s="3">
        <f>IFERROR(MAX(SEN_Bidders),0)</f>
        <v>49900</v>
      </c>
      <c r="G838" s="3">
        <f>IFERROR(AVERAGE(SEN_Bidders),0)</f>
        <v>34644.673750000002</v>
      </c>
      <c r="H838" s="40" t="str">
        <f>tbl_SEN[[#This Row],[Item '#]]&amp;"     "&amp;tbl_SEN[[#This Row],[Description]]&amp;"     ("&amp;tbl_SEN[[#This Row],[Unit]]&amp;")"</f>
        <v xml:space="preserve">     PRE-ENGINEERED RESTROOM BUILDING INSTALLER COST- PLUMBING     (LUMP)</v>
      </c>
      <c r="I838" s="40">
        <v>36500</v>
      </c>
      <c r="J838" s="40">
        <v>49900</v>
      </c>
      <c r="K838" s="40">
        <v>36500</v>
      </c>
      <c r="L838" s="40">
        <v>35000</v>
      </c>
      <c r="M838" s="40">
        <v>35000</v>
      </c>
      <c r="N838" s="40">
        <v>41000</v>
      </c>
      <c r="O838" s="40">
        <v>36500</v>
      </c>
      <c r="P838" s="40">
        <v>6757.39</v>
      </c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</row>
    <row r="839" spans="3:40" ht="18" customHeight="1" x14ac:dyDescent="0.3">
      <c r="C839" s="2" t="s">
        <v>9034</v>
      </c>
      <c r="D839" s="1" t="s">
        <v>5688</v>
      </c>
      <c r="E839" s="3">
        <f>IFERROR(MIN(SEN_Bidders),0)</f>
        <v>5528.77</v>
      </c>
      <c r="F839" s="3">
        <f>IFERROR(MAX(SEN_Bidders),0)</f>
        <v>22000</v>
      </c>
      <c r="G839" s="3">
        <f>IFERROR(AVERAGE(SEN_Bidders),0)</f>
        <v>17838.596249999999</v>
      </c>
      <c r="H839" s="40" t="str">
        <f>tbl_SEN[[#This Row],[Item '#]]&amp;"     "&amp;tbl_SEN[[#This Row],[Description]]&amp;"     ("&amp;tbl_SEN[[#This Row],[Unit]]&amp;")"</f>
        <v xml:space="preserve">     PRE-ENGINEERED RESTROOM BUILDING INSTALLER COST- HVAC     (LUMP)</v>
      </c>
      <c r="I839" s="40">
        <v>17500</v>
      </c>
      <c r="J839" s="40">
        <v>19000</v>
      </c>
      <c r="K839" s="40">
        <v>19680</v>
      </c>
      <c r="L839" s="40">
        <v>19000</v>
      </c>
      <c r="M839" s="40">
        <v>20000</v>
      </c>
      <c r="N839" s="40">
        <v>22000</v>
      </c>
      <c r="O839" s="40">
        <v>20000</v>
      </c>
      <c r="P839" s="40">
        <v>5528.77</v>
      </c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</row>
    <row r="840" spans="3:40" ht="18" customHeight="1" x14ac:dyDescent="0.3">
      <c r="C840" s="2" t="s">
        <v>9035</v>
      </c>
      <c r="D840" s="1" t="s">
        <v>5688</v>
      </c>
      <c r="E840" s="3">
        <f>IFERROR(MIN(SEN_Bidders),0)</f>
        <v>25063.78</v>
      </c>
      <c r="F840" s="3">
        <f>IFERROR(MAX(SEN_Bidders),0)</f>
        <v>150000</v>
      </c>
      <c r="G840" s="3">
        <f>IFERROR(AVERAGE(SEN_Bidders),0)</f>
        <v>68358.597500000003</v>
      </c>
      <c r="H840" s="40" t="str">
        <f>tbl_SEN[[#This Row],[Item '#]]&amp;"     "&amp;tbl_SEN[[#This Row],[Description]]&amp;"     ("&amp;tbl_SEN[[#This Row],[Unit]]&amp;")"</f>
        <v xml:space="preserve">     24' x 28 PICNIC SHELTER INCL. FOUNDATIONS, PIERS, CONCRETE SLAB, AND STRUCTURE ASSEMEBLY     (LUMP)</v>
      </c>
      <c r="I840" s="40">
        <v>76500</v>
      </c>
      <c r="J840" s="40">
        <v>58000</v>
      </c>
      <c r="K840" s="40">
        <v>83600</v>
      </c>
      <c r="L840" s="40">
        <v>30705</v>
      </c>
      <c r="M840" s="40">
        <v>70000</v>
      </c>
      <c r="N840" s="40">
        <v>53000</v>
      </c>
      <c r="O840" s="40">
        <v>150000</v>
      </c>
      <c r="P840" s="40">
        <v>25063.78</v>
      </c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</row>
    <row r="841" spans="3:40" ht="18" customHeight="1" x14ac:dyDescent="0.3">
      <c r="C841" s="2" t="s">
        <v>9036</v>
      </c>
      <c r="D841" s="1" t="s">
        <v>5688</v>
      </c>
      <c r="E841" s="3">
        <f>IFERROR(MIN(SEN_Bidders),0)</f>
        <v>3750</v>
      </c>
      <c r="F841" s="3">
        <f>IFERROR(MAX(SEN_Bidders),0)</f>
        <v>20000</v>
      </c>
      <c r="G841" s="3">
        <f>IFERROR(AVERAGE(SEN_Bidders),0)</f>
        <v>7351.6637499999997</v>
      </c>
      <c r="H841" s="40" t="str">
        <f>tbl_SEN[[#This Row],[Item '#]]&amp;"     "&amp;tbl_SEN[[#This Row],[Description]]&amp;"     ("&amp;tbl_SEN[[#This Row],[Unit]]&amp;")"</f>
        <v xml:space="preserve">     24' x 28' PICNIC SHELTER - ELECTRICAL     (LUMP)</v>
      </c>
      <c r="I841" s="40">
        <v>3750</v>
      </c>
      <c r="J841" s="40">
        <v>4000</v>
      </c>
      <c r="K841" s="40">
        <v>4400</v>
      </c>
      <c r="L841" s="40">
        <v>4200</v>
      </c>
      <c r="M841" s="40">
        <v>4300</v>
      </c>
      <c r="N841" s="40">
        <v>6000</v>
      </c>
      <c r="O841" s="40">
        <v>20000</v>
      </c>
      <c r="P841" s="40">
        <v>12163.31</v>
      </c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</row>
    <row r="842" spans="3:40" ht="18" customHeight="1" x14ac:dyDescent="0.3">
      <c r="C842" s="2" t="s">
        <v>5897</v>
      </c>
      <c r="D842" s="1" t="s">
        <v>5665</v>
      </c>
      <c r="E842" s="3">
        <f>IFERROR(MIN(SEN_Bidders),0)</f>
        <v>32000</v>
      </c>
      <c r="F842" s="3">
        <f>IFERROR(MAX(SEN_Bidders),0)</f>
        <v>800000</v>
      </c>
      <c r="G842" s="3">
        <f>IFERROR(AVERAGE(SEN_Bidders),0)</f>
        <v>200874.04874999999</v>
      </c>
      <c r="H842" s="40" t="str">
        <f>tbl_SEN[[#This Row],[Item '#]]&amp;"     "&amp;tbl_SEN[[#This Row],[Description]]&amp;"     ("&amp;tbl_SEN[[#This Row],[Unit]]&amp;")"</f>
        <v xml:space="preserve">     MOBILIZATION     (EACH)</v>
      </c>
      <c r="I842" s="40">
        <v>70000</v>
      </c>
      <c r="J842" s="40">
        <v>200000</v>
      </c>
      <c r="K842" s="40">
        <v>85000</v>
      </c>
      <c r="L842" s="40">
        <v>99500</v>
      </c>
      <c r="M842" s="40">
        <v>800000</v>
      </c>
      <c r="N842" s="40">
        <v>32000</v>
      </c>
      <c r="O842" s="40">
        <v>250000</v>
      </c>
      <c r="P842" s="40">
        <v>70492.39</v>
      </c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</row>
    <row r="843" spans="3:40" ht="18" customHeight="1" x14ac:dyDescent="0.3">
      <c r="C843" s="2" t="s">
        <v>5898</v>
      </c>
      <c r="D843" s="1" t="s">
        <v>5665</v>
      </c>
      <c r="E843" s="3">
        <f>IFERROR(MIN(SEN_Bidders),0)</f>
        <v>5000</v>
      </c>
      <c r="F843" s="3">
        <f>IFERROR(MAX(SEN_Bidders),0)</f>
        <v>60000</v>
      </c>
      <c r="G843" s="3">
        <f>IFERROR(AVERAGE(SEN_Bidders),0)</f>
        <v>23339.756249999999</v>
      </c>
      <c r="H843" s="40" t="str">
        <f>tbl_SEN[[#This Row],[Item '#]]&amp;"     "&amp;tbl_SEN[[#This Row],[Description]]&amp;"     ("&amp;tbl_SEN[[#This Row],[Unit]]&amp;")"</f>
        <v xml:space="preserve">     FIELD OFFICE     (EACH)</v>
      </c>
      <c r="I843" s="40">
        <v>5000</v>
      </c>
      <c r="J843" s="40">
        <v>30000</v>
      </c>
      <c r="K843" s="40">
        <v>16900</v>
      </c>
      <c r="L843" s="40">
        <v>5000</v>
      </c>
      <c r="M843" s="40">
        <v>60000</v>
      </c>
      <c r="N843" s="40">
        <v>30000</v>
      </c>
      <c r="O843" s="40">
        <v>15000</v>
      </c>
      <c r="P843" s="40">
        <v>24818.05</v>
      </c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</row>
    <row r="844" spans="3:40" ht="18" customHeight="1" x14ac:dyDescent="0.3">
      <c r="C844" s="2" t="s">
        <v>5899</v>
      </c>
      <c r="D844" s="1" t="s">
        <v>5665</v>
      </c>
      <c r="E844" s="3">
        <f>IFERROR(MIN(SEN_Bidders),0)</f>
        <v>36000</v>
      </c>
      <c r="F844" s="3">
        <f>IFERROR(MAX(SEN_Bidders),0)</f>
        <v>100234.8</v>
      </c>
      <c r="G844" s="3">
        <f>IFERROR(AVERAGE(SEN_Bidders),0)</f>
        <v>70029.350000000006</v>
      </c>
      <c r="H844" s="40" t="str">
        <f>tbl_SEN[[#This Row],[Item '#]]&amp;"     "&amp;tbl_SEN[[#This Row],[Description]]&amp;"     ("&amp;tbl_SEN[[#This Row],[Unit]]&amp;")"</f>
        <v xml:space="preserve">     CONSTRUCTION LAYOUT STAKING     (EACH)</v>
      </c>
      <c r="I844" s="40">
        <v>75000</v>
      </c>
      <c r="J844" s="40">
        <v>90000</v>
      </c>
      <c r="K844" s="40">
        <v>60500</v>
      </c>
      <c r="L844" s="40">
        <v>78500</v>
      </c>
      <c r="M844" s="40">
        <v>75000</v>
      </c>
      <c r="N844" s="40">
        <v>36000</v>
      </c>
      <c r="O844" s="40">
        <v>45000</v>
      </c>
      <c r="P844" s="40">
        <v>100234.8</v>
      </c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</row>
    <row r="845" spans="3:40" ht="18" customHeight="1" x14ac:dyDescent="0.3">
      <c r="C845" s="2" t="s">
        <v>5902</v>
      </c>
      <c r="D845" s="1" t="s">
        <v>5688</v>
      </c>
      <c r="E845" s="3">
        <f>IFERROR(MIN(SEN_Bidders),0)</f>
        <v>6000</v>
      </c>
      <c r="F845" s="3">
        <f>IFERROR(MAX(SEN_Bidders),0)</f>
        <v>115000</v>
      </c>
      <c r="G845" s="3">
        <f>IFERROR(AVERAGE(SEN_Bidders),0)</f>
        <v>65062.5</v>
      </c>
      <c r="H845" s="40" t="str">
        <f>tbl_SEN[[#This Row],[Item '#]]&amp;"     "&amp;tbl_SEN[[#This Row],[Description]]&amp;"     ("&amp;tbl_SEN[[#This Row],[Unit]]&amp;")"</f>
        <v xml:space="preserve">     PREMIUM FOR CONTRACT PERFORMANCE BOND AND FOR PAYMENT     (LUMP)</v>
      </c>
      <c r="I845" s="40">
        <v>61500</v>
      </c>
      <c r="J845" s="40">
        <v>45500</v>
      </c>
      <c r="K845" s="40">
        <v>58500</v>
      </c>
      <c r="L845" s="40">
        <v>79000</v>
      </c>
      <c r="M845" s="40">
        <v>70000</v>
      </c>
      <c r="N845" s="40">
        <v>6000</v>
      </c>
      <c r="O845" s="40">
        <v>115000</v>
      </c>
      <c r="P845" s="40">
        <v>85000</v>
      </c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</row>
    <row r="846" spans="3:40" ht="18" customHeight="1" x14ac:dyDescent="0.3">
      <c r="C846" s="2" t="s">
        <v>8167</v>
      </c>
      <c r="D846" s="1" t="s">
        <v>12</v>
      </c>
      <c r="E846" s="3">
        <f>IFERROR(MIN(SEN_Bidders),0)</f>
        <v>6</v>
      </c>
      <c r="F846" s="3">
        <f>IFERROR(MAX(SEN_Bidders),0)</f>
        <v>49.14</v>
      </c>
      <c r="G846" s="3">
        <f>IFERROR(AVERAGE(SEN_Bidders),0)</f>
        <v>16.061250000000001</v>
      </c>
      <c r="H846" s="40" t="str">
        <f>tbl_SEN[[#This Row],[Item '#]]&amp;"     "&amp;tbl_SEN[[#This Row],[Description]]&amp;"     ("&amp;tbl_SEN[[#This Row],[Unit]]&amp;")"</f>
        <v xml:space="preserve">     TEMPORARY CONSTRUCTION FENCE – CHAIN LINK     (LF)</v>
      </c>
      <c r="I846" s="40">
        <v>6.35</v>
      </c>
      <c r="J846" s="40">
        <v>7</v>
      </c>
      <c r="K846" s="40">
        <v>12</v>
      </c>
      <c r="L846" s="40">
        <v>6</v>
      </c>
      <c r="M846" s="40">
        <v>10</v>
      </c>
      <c r="N846" s="40">
        <v>30</v>
      </c>
      <c r="O846" s="40">
        <v>8</v>
      </c>
      <c r="P846" s="40">
        <v>49.14</v>
      </c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</row>
    <row r="847" spans="3:40" ht="18" customHeight="1" x14ac:dyDescent="0.3">
      <c r="C847" s="2" t="s">
        <v>5905</v>
      </c>
      <c r="D847" s="1" t="s">
        <v>5688</v>
      </c>
      <c r="E847" s="3">
        <f>IFERROR(MIN(SEN_Bidders),0)</f>
        <v>5000</v>
      </c>
      <c r="F847" s="3">
        <f>IFERROR(MAX(SEN_Bidders),0)</f>
        <v>27000</v>
      </c>
      <c r="G847" s="3">
        <f>IFERROR(AVERAGE(SEN_Bidders),0)</f>
        <v>14118.83375</v>
      </c>
      <c r="H847" s="40" t="str">
        <f>tbl_SEN[[#This Row],[Item '#]]&amp;"     "&amp;tbl_SEN[[#This Row],[Description]]&amp;"     ("&amp;tbl_SEN[[#This Row],[Unit]]&amp;")"</f>
        <v xml:space="preserve">     CPM PROGRESS SCHEDULE     (LUMP)</v>
      </c>
      <c r="I847" s="40">
        <v>18000</v>
      </c>
      <c r="J847" s="40">
        <v>6500</v>
      </c>
      <c r="K847" s="40">
        <v>5000</v>
      </c>
      <c r="L847" s="40">
        <v>10000</v>
      </c>
      <c r="M847" s="40">
        <v>25000</v>
      </c>
      <c r="N847" s="40">
        <v>27000</v>
      </c>
      <c r="O847" s="40">
        <v>12500</v>
      </c>
      <c r="P847" s="40">
        <v>8950.67</v>
      </c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</row>
    <row r="848" spans="3:40" ht="18" customHeight="1" x14ac:dyDescent="0.3">
      <c r="C848" s="2" t="s">
        <v>9037</v>
      </c>
      <c r="D848" s="1" t="s">
        <v>5688</v>
      </c>
      <c r="E848" s="3">
        <f>IFERROR(MIN(SEN_Bidders),0)</f>
        <v>350</v>
      </c>
      <c r="F848" s="3">
        <f>IFERROR(MAX(SEN_Bidders),0)</f>
        <v>6000</v>
      </c>
      <c r="G848" s="3">
        <f>IFERROR(AVERAGE(SEN_Bidders),0)</f>
        <v>3296.99</v>
      </c>
      <c r="H848" s="40" t="str">
        <f>tbl_SEN[[#This Row],[Item '#]]&amp;"     "&amp;tbl_SEN[[#This Row],[Description]]&amp;"     ("&amp;tbl_SEN[[#This Row],[Unit]]&amp;")"</f>
        <v xml:space="preserve">     PRECONSTRUCTION VIDEO     (LUMP)</v>
      </c>
      <c r="I848" s="40">
        <v>350</v>
      </c>
      <c r="J848" s="40">
        <v>4000</v>
      </c>
      <c r="K848" s="40">
        <v>4500</v>
      </c>
      <c r="L848" s="40">
        <v>1620</v>
      </c>
      <c r="M848" s="40">
        <v>6000</v>
      </c>
      <c r="N848" s="40">
        <v>1000</v>
      </c>
      <c r="O848" s="40">
        <v>3500</v>
      </c>
      <c r="P848" s="40">
        <v>5405.92</v>
      </c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</row>
    <row r="849" spans="3:40" ht="18" customHeight="1" x14ac:dyDescent="0.3">
      <c r="C849" s="2" t="s">
        <v>9038</v>
      </c>
      <c r="D849" s="1" t="s">
        <v>5688</v>
      </c>
      <c r="E849" s="3">
        <f>IFERROR(MIN(SEN_Bidders),0)</f>
        <v>50000</v>
      </c>
      <c r="F849" s="3">
        <f>IFERROR(MAX(SEN_Bidders),0)</f>
        <v>50000</v>
      </c>
      <c r="G849" s="3">
        <f>IFERROR(AVERAGE(SEN_Bidders),0)</f>
        <v>50000</v>
      </c>
      <c r="H849" s="40" t="str">
        <f>tbl_SEN[[#This Row],[Item '#]]&amp;"     "&amp;tbl_SEN[[#This Row],[Description]]&amp;"     ("&amp;tbl_SEN[[#This Row],[Unit]]&amp;")"</f>
        <v xml:space="preserve">     OWNER’S CONTINGENCY ALLOWANCE     (LUMP)</v>
      </c>
      <c r="I849" s="40">
        <v>50000</v>
      </c>
      <c r="J849" s="40">
        <v>50000</v>
      </c>
      <c r="K849" s="40">
        <v>50000</v>
      </c>
      <c r="L849" s="40">
        <v>50000</v>
      </c>
      <c r="M849" s="40">
        <v>50000</v>
      </c>
      <c r="N849" s="40">
        <v>50000</v>
      </c>
      <c r="O849" s="40">
        <v>50000</v>
      </c>
      <c r="P849" s="40">
        <v>50000</v>
      </c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</row>
    <row r="850" spans="3:40" ht="18" customHeight="1" x14ac:dyDescent="0.3">
      <c r="C850" s="2" t="s">
        <v>9039</v>
      </c>
      <c r="D850" s="1" t="s">
        <v>5688</v>
      </c>
      <c r="E850" s="3">
        <f>IFERROR(MIN(SEN_Bidders),0)</f>
        <v>20000</v>
      </c>
      <c r="F850" s="3">
        <f>IFERROR(MAX(SEN_Bidders),0)</f>
        <v>20000</v>
      </c>
      <c r="G850" s="3">
        <f>IFERROR(AVERAGE(SEN_Bidders),0)</f>
        <v>20000</v>
      </c>
      <c r="H850" s="40" t="str">
        <f>tbl_SEN[[#This Row],[Item '#]]&amp;"     "&amp;tbl_SEN[[#This Row],[Description]]&amp;"     ("&amp;tbl_SEN[[#This Row],[Unit]]&amp;")"</f>
        <v xml:space="preserve">     WASHER AND DRYER     (LUMP)</v>
      </c>
      <c r="I850" s="40">
        <v>20000</v>
      </c>
      <c r="J850" s="40">
        <v>20000</v>
      </c>
      <c r="K850" s="40">
        <v>20000</v>
      </c>
      <c r="L850" s="40">
        <v>20000</v>
      </c>
      <c r="M850" s="40">
        <v>20000</v>
      </c>
      <c r="N850" s="40">
        <v>20000</v>
      </c>
      <c r="O850" s="40">
        <v>20000</v>
      </c>
      <c r="P850" s="40">
        <v>20000</v>
      </c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</row>
    <row r="851" spans="3:40" ht="18" customHeight="1" x14ac:dyDescent="0.3">
      <c r="C851" s="2" t="s">
        <v>9040</v>
      </c>
      <c r="D851" s="1" t="s">
        <v>5688</v>
      </c>
      <c r="E851" s="3">
        <f>IFERROR(MIN(SEN_Bidders),0)</f>
        <v>25000</v>
      </c>
      <c r="F851" s="3">
        <f>IFERROR(MAX(SEN_Bidders),0)</f>
        <v>25000</v>
      </c>
      <c r="G851" s="3">
        <f>IFERROR(AVERAGE(SEN_Bidders),0)</f>
        <v>25000</v>
      </c>
      <c r="H851" s="40" t="str">
        <f>tbl_SEN[[#This Row],[Item '#]]&amp;"     "&amp;tbl_SEN[[#This Row],[Description]]&amp;"     ("&amp;tbl_SEN[[#This Row],[Unit]]&amp;")"</f>
        <v xml:space="preserve">     ELECTRICAL AND TELEPHONE SERVICE REMOVAL     (LUMP)</v>
      </c>
      <c r="I851" s="40">
        <v>25000</v>
      </c>
      <c r="J851" s="40">
        <v>25000</v>
      </c>
      <c r="K851" s="40">
        <v>25000</v>
      </c>
      <c r="L851" s="40">
        <v>25000</v>
      </c>
      <c r="M851" s="40">
        <v>25000</v>
      </c>
      <c r="N851" s="40">
        <v>25000</v>
      </c>
      <c r="O851" s="40">
        <v>25000</v>
      </c>
      <c r="P851" s="40">
        <v>25000</v>
      </c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</row>
    <row r="852" spans="3:40" ht="18" customHeight="1" x14ac:dyDescent="0.3">
      <c r="C852" s="2" t="s">
        <v>9041</v>
      </c>
      <c r="D852" s="1" t="s">
        <v>5688</v>
      </c>
      <c r="E852" s="3">
        <f>IFERROR(MIN(SEN_Bidders),0)</f>
        <v>15000</v>
      </c>
      <c r="F852" s="3">
        <f>IFERROR(MAX(SEN_Bidders),0)</f>
        <v>15000</v>
      </c>
      <c r="G852" s="3">
        <f>IFERROR(AVERAGE(SEN_Bidders),0)</f>
        <v>15000</v>
      </c>
      <c r="H852" s="40" t="str">
        <f>tbl_SEN[[#This Row],[Item '#]]&amp;"     "&amp;tbl_SEN[[#This Row],[Description]]&amp;"     ("&amp;tbl_SEN[[#This Row],[Unit]]&amp;")"</f>
        <v xml:space="preserve">     REMOVAL FOR MISC. ITEMS LEFT BY CAMPERS     (LUMP)</v>
      </c>
      <c r="I852" s="40">
        <v>15000</v>
      </c>
      <c r="J852" s="40">
        <v>15000</v>
      </c>
      <c r="K852" s="40">
        <v>15000</v>
      </c>
      <c r="L852" s="40">
        <v>15000</v>
      </c>
      <c r="M852" s="40">
        <v>15000</v>
      </c>
      <c r="N852" s="40">
        <v>15000</v>
      </c>
      <c r="O852" s="40">
        <v>15000</v>
      </c>
      <c r="P852" s="40">
        <v>15000</v>
      </c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</row>
    <row r="853" spans="3:40" ht="18" customHeight="1" x14ac:dyDescent="0.3">
      <c r="C853" s="2" t="s">
        <v>8034</v>
      </c>
      <c r="D853" s="1" t="s">
        <v>5688</v>
      </c>
      <c r="E853" s="3">
        <f>IFERROR(MIN(SEN_Bidders),0)</f>
        <v>500</v>
      </c>
      <c r="F853" s="3">
        <f>IFERROR(MAX(SEN_Bidders),0)</f>
        <v>111691.76</v>
      </c>
      <c r="G853" s="3">
        <f>IFERROR(AVERAGE(SEN_Bidders),0)</f>
        <v>17783.345000000001</v>
      </c>
      <c r="H853" s="40" t="str">
        <f>tbl_SEN[[#This Row],[Item '#]]&amp;"     "&amp;tbl_SEN[[#This Row],[Description]]&amp;"     ("&amp;tbl_SEN[[#This Row],[Unit]]&amp;")"</f>
        <v xml:space="preserve">     STRIP &amp; STOCKPILE TOPSOIL     (LUMP)</v>
      </c>
      <c r="I853" s="40">
        <v>975</v>
      </c>
      <c r="J853" s="40">
        <v>500</v>
      </c>
      <c r="K853" s="40">
        <v>1200</v>
      </c>
      <c r="L853" s="40">
        <v>12000</v>
      </c>
      <c r="M853" s="40">
        <v>8300</v>
      </c>
      <c r="N853" s="40">
        <v>2600</v>
      </c>
      <c r="O853" s="40">
        <v>5000</v>
      </c>
      <c r="P853" s="40">
        <v>111691.76</v>
      </c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</row>
    <row r="854" spans="3:40" ht="18" customHeight="1" x14ac:dyDescent="0.3">
      <c r="C854" s="2" t="s">
        <v>8006</v>
      </c>
      <c r="D854" s="1" t="s">
        <v>21</v>
      </c>
      <c r="E854" s="3">
        <f>IFERROR(MIN(SEN_Bidders),0)</f>
        <v>2.4500000000000002</v>
      </c>
      <c r="F854" s="3">
        <f>IFERROR(MAX(SEN_Bidders),0)</f>
        <v>10</v>
      </c>
      <c r="G854" s="3">
        <f>IFERROR(AVERAGE(SEN_Bidders),0)</f>
        <v>5.9562500000000007</v>
      </c>
      <c r="H854" s="40" t="str">
        <f>tbl_SEN[[#This Row],[Item '#]]&amp;"     "&amp;tbl_SEN[[#This Row],[Description]]&amp;"     ("&amp;tbl_SEN[[#This Row],[Unit]]&amp;")"</f>
        <v xml:space="preserve">     PAVEMENT REMOVED, ASPHALT INCLUDING SAW CUTS     (SY)</v>
      </c>
      <c r="I854" s="40">
        <v>2.4500000000000002</v>
      </c>
      <c r="J854" s="40">
        <v>3</v>
      </c>
      <c r="K854" s="40">
        <v>6</v>
      </c>
      <c r="L854" s="40">
        <v>10</v>
      </c>
      <c r="M854" s="40">
        <v>6</v>
      </c>
      <c r="N854" s="40">
        <v>4</v>
      </c>
      <c r="O854" s="40">
        <v>10</v>
      </c>
      <c r="P854" s="40">
        <v>6.2</v>
      </c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</row>
    <row r="855" spans="3:40" ht="18" customHeight="1" x14ac:dyDescent="0.3">
      <c r="C855" s="2" t="s">
        <v>8007</v>
      </c>
      <c r="D855" s="1" t="s">
        <v>21</v>
      </c>
      <c r="E855" s="3">
        <f>IFERROR(MIN(SEN_Bidders),0)</f>
        <v>10</v>
      </c>
      <c r="F855" s="3">
        <f>IFERROR(MAX(SEN_Bidders),0)</f>
        <v>210.8</v>
      </c>
      <c r="G855" s="3">
        <f>IFERROR(AVERAGE(SEN_Bidders),0)</f>
        <v>41.35</v>
      </c>
      <c r="H855" s="40" t="str">
        <f>tbl_SEN[[#This Row],[Item '#]]&amp;"     "&amp;tbl_SEN[[#This Row],[Description]]&amp;"     ("&amp;tbl_SEN[[#This Row],[Unit]]&amp;")"</f>
        <v xml:space="preserve">     PAVEMENT REMOVED, CONCRETE     (SY)</v>
      </c>
      <c r="I855" s="40">
        <v>25</v>
      </c>
      <c r="J855" s="40">
        <v>13</v>
      </c>
      <c r="K855" s="40">
        <v>10</v>
      </c>
      <c r="L855" s="40">
        <v>10</v>
      </c>
      <c r="M855" s="40">
        <v>30</v>
      </c>
      <c r="N855" s="40">
        <v>22</v>
      </c>
      <c r="O855" s="40">
        <v>10</v>
      </c>
      <c r="P855" s="40">
        <v>210.8</v>
      </c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</row>
    <row r="856" spans="3:40" ht="18" customHeight="1" x14ac:dyDescent="0.3">
      <c r="C856" s="2" t="s">
        <v>5663</v>
      </c>
      <c r="D856" s="1" t="s">
        <v>21</v>
      </c>
      <c r="E856" s="3">
        <f>IFERROR(MIN(SEN_Bidders),0)</f>
        <v>1</v>
      </c>
      <c r="F856" s="3">
        <f>IFERROR(MAX(SEN_Bidders),0)</f>
        <v>6</v>
      </c>
      <c r="G856" s="3">
        <f>IFERROR(AVERAGE(SEN_Bidders),0)</f>
        <v>3.3125</v>
      </c>
      <c r="H856" s="40" t="str">
        <f>tbl_SEN[[#This Row],[Item '#]]&amp;"     "&amp;tbl_SEN[[#This Row],[Description]]&amp;"     ("&amp;tbl_SEN[[#This Row],[Unit]]&amp;")"</f>
        <v xml:space="preserve">     REMOVAL MISC.: AGGREGATE DRIVE REMOVED     (SY)</v>
      </c>
      <c r="I856" s="40">
        <v>3.5</v>
      </c>
      <c r="J856" s="40">
        <v>2</v>
      </c>
      <c r="K856" s="40">
        <v>3</v>
      </c>
      <c r="L856" s="40">
        <v>1</v>
      </c>
      <c r="M856" s="40">
        <v>6</v>
      </c>
      <c r="N856" s="40">
        <v>5</v>
      </c>
      <c r="O856" s="40">
        <v>3</v>
      </c>
      <c r="P856" s="40">
        <v>3</v>
      </c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</row>
    <row r="857" spans="3:40" ht="18" customHeight="1" x14ac:dyDescent="0.3">
      <c r="C857" s="2" t="s">
        <v>8035</v>
      </c>
      <c r="D857" s="1" t="s">
        <v>5688</v>
      </c>
      <c r="E857" s="3">
        <f>IFERROR(MIN(SEN_Bidders),0)</f>
        <v>3600</v>
      </c>
      <c r="F857" s="3">
        <f>IFERROR(MAX(SEN_Bidders),0)</f>
        <v>349740.33</v>
      </c>
      <c r="G857" s="3">
        <f>IFERROR(AVERAGE(SEN_Bidders),0)</f>
        <v>54628.791250000002</v>
      </c>
      <c r="H857" s="40" t="str">
        <f>tbl_SEN[[#This Row],[Item '#]]&amp;"     "&amp;tbl_SEN[[#This Row],[Description]]&amp;"     ("&amp;tbl_SEN[[#This Row],[Unit]]&amp;")"</f>
        <v xml:space="preserve">     EXCAVATION INCLUDING EMBANKMENT (PER PLAN)     (LUMP)</v>
      </c>
      <c r="I857" s="40">
        <v>18690</v>
      </c>
      <c r="J857" s="40">
        <v>25000</v>
      </c>
      <c r="K857" s="40">
        <v>3600</v>
      </c>
      <c r="L857" s="40">
        <v>5000</v>
      </c>
      <c r="M857" s="40">
        <v>20000</v>
      </c>
      <c r="N857" s="40">
        <v>5000</v>
      </c>
      <c r="O857" s="40">
        <v>10000</v>
      </c>
      <c r="P857" s="40">
        <v>349740.33</v>
      </c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</row>
    <row r="858" spans="3:40" ht="18" customHeight="1" x14ac:dyDescent="0.3">
      <c r="C858" s="2" t="s">
        <v>9042</v>
      </c>
      <c r="D858" s="1" t="s">
        <v>5688</v>
      </c>
      <c r="E858" s="3">
        <f>IFERROR(MIN(SEN_Bidders),0)</f>
        <v>1000</v>
      </c>
      <c r="F858" s="3">
        <f>IFERROR(MAX(SEN_Bidders),0)</f>
        <v>98523.199999999997</v>
      </c>
      <c r="G858" s="3">
        <f>IFERROR(AVERAGE(SEN_Bidders),0)</f>
        <v>16725.400000000001</v>
      </c>
      <c r="H858" s="40" t="str">
        <f>tbl_SEN[[#This Row],[Item '#]]&amp;"     "&amp;tbl_SEN[[#This Row],[Description]]&amp;"     ("&amp;tbl_SEN[[#This Row],[Unit]]&amp;")"</f>
        <v xml:space="preserve">     EXCAVATION AND EMBANKED AT M89 AREA     (LUMP)</v>
      </c>
      <c r="I858" s="40">
        <v>6180</v>
      </c>
      <c r="J858" s="40">
        <v>5000</v>
      </c>
      <c r="K858" s="40">
        <v>3600</v>
      </c>
      <c r="L858" s="40">
        <v>1000</v>
      </c>
      <c r="M858" s="40">
        <v>5000</v>
      </c>
      <c r="N858" s="40">
        <v>13000</v>
      </c>
      <c r="O858" s="40">
        <v>1500</v>
      </c>
      <c r="P858" s="40">
        <v>98523.199999999997</v>
      </c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</row>
    <row r="859" spans="3:40" ht="18" customHeight="1" x14ac:dyDescent="0.3">
      <c r="C859" s="2" t="s">
        <v>5699</v>
      </c>
      <c r="D859" s="1" t="s">
        <v>5688</v>
      </c>
      <c r="E859" s="3">
        <f>IFERROR(MIN(SEN_Bidders),0)</f>
        <v>1200</v>
      </c>
      <c r="F859" s="3">
        <f>IFERROR(MAX(SEN_Bidders),0)</f>
        <v>66063.740000000005</v>
      </c>
      <c r="G859" s="3">
        <f>IFERROR(AVERAGE(SEN_Bidders),0)</f>
        <v>13970.467500000001</v>
      </c>
      <c r="H859" s="40" t="str">
        <f>tbl_SEN[[#This Row],[Item '#]]&amp;"     "&amp;tbl_SEN[[#This Row],[Description]]&amp;"     ("&amp;tbl_SEN[[#This Row],[Unit]]&amp;")"</f>
        <v xml:space="preserve">     PLACING STOCKPILED TOPSOIL (4" MIN)     (LUMP)</v>
      </c>
      <c r="I859" s="40">
        <v>3200</v>
      </c>
      <c r="J859" s="40">
        <v>3600</v>
      </c>
      <c r="K859" s="40">
        <v>1200</v>
      </c>
      <c r="L859" s="40">
        <v>12000</v>
      </c>
      <c r="M859" s="40">
        <v>20000</v>
      </c>
      <c r="N859" s="40">
        <v>1700</v>
      </c>
      <c r="O859" s="40">
        <v>4000</v>
      </c>
      <c r="P859" s="40">
        <v>66063.740000000005</v>
      </c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</row>
    <row r="860" spans="3:40" ht="18" customHeight="1" x14ac:dyDescent="0.3">
      <c r="C860" s="2" t="s">
        <v>5703</v>
      </c>
      <c r="D860" s="1" t="s">
        <v>21</v>
      </c>
      <c r="E860" s="3">
        <f>IFERROR(MIN(SEN_Bidders),0)</f>
        <v>0.95</v>
      </c>
      <c r="F860" s="3">
        <f>IFERROR(MAX(SEN_Bidders),0)</f>
        <v>2</v>
      </c>
      <c r="G860" s="3">
        <f>IFERROR(AVERAGE(SEN_Bidders),0)</f>
        <v>1.3025</v>
      </c>
      <c r="H860" s="40" t="str">
        <f>tbl_SEN[[#This Row],[Item '#]]&amp;"     "&amp;tbl_SEN[[#This Row],[Description]]&amp;"     ("&amp;tbl_SEN[[#This Row],[Unit]]&amp;")"</f>
        <v xml:space="preserve">     RESIDENTIAL AND URBAN AREA SEED MIXTURE      (SY)</v>
      </c>
      <c r="I860" s="40">
        <v>1</v>
      </c>
      <c r="J860" s="40">
        <v>0.95</v>
      </c>
      <c r="K860" s="40">
        <v>2</v>
      </c>
      <c r="L860" s="40">
        <v>1</v>
      </c>
      <c r="M860" s="40">
        <v>1</v>
      </c>
      <c r="N860" s="40">
        <v>1</v>
      </c>
      <c r="O860" s="40">
        <v>2</v>
      </c>
      <c r="P860" s="40">
        <v>1.47</v>
      </c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</row>
    <row r="861" spans="3:40" ht="18" customHeight="1" x14ac:dyDescent="0.3">
      <c r="C861" s="2" t="s">
        <v>8968</v>
      </c>
      <c r="D861" s="1" t="s">
        <v>21</v>
      </c>
      <c r="E861" s="3">
        <f>IFERROR(MIN(SEN_Bidders),0)</f>
        <v>0.75</v>
      </c>
      <c r="F861" s="3">
        <f>IFERROR(MAX(SEN_Bidders),0)</f>
        <v>4.4400000000000004</v>
      </c>
      <c r="G861" s="3">
        <f>IFERROR(AVERAGE(SEN_Bidders),0)</f>
        <v>1.4512499999999999</v>
      </c>
      <c r="H861" s="40" t="str">
        <f>tbl_SEN[[#This Row],[Item '#]]&amp;"     "&amp;tbl_SEN[[#This Row],[Description]]&amp;"     ("&amp;tbl_SEN[[#This Row],[Unit]]&amp;")"</f>
        <v xml:space="preserve">     ODOT 204 SUBGRADE COMPACTION - ASPHALT PAVEMENT     (SY)</v>
      </c>
      <c r="I861" s="40">
        <v>1.25</v>
      </c>
      <c r="J861" s="40">
        <v>1.27</v>
      </c>
      <c r="K861" s="40">
        <v>0.75</v>
      </c>
      <c r="L861" s="40">
        <v>1</v>
      </c>
      <c r="M861" s="40">
        <v>0.9</v>
      </c>
      <c r="N861" s="40">
        <v>1</v>
      </c>
      <c r="O861" s="40">
        <v>1</v>
      </c>
      <c r="P861" s="40">
        <v>4.4400000000000004</v>
      </c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</row>
    <row r="862" spans="3:40" ht="18" customHeight="1" x14ac:dyDescent="0.3">
      <c r="C862" s="2" t="s">
        <v>8078</v>
      </c>
      <c r="D862" s="1" t="s">
        <v>14</v>
      </c>
      <c r="E862" s="3">
        <f>IFERROR(MIN(SEN_Bidders),0)</f>
        <v>145</v>
      </c>
      <c r="F862" s="3">
        <f>IFERROR(MAX(SEN_Bidders),0)</f>
        <v>284.55</v>
      </c>
      <c r="G862" s="3">
        <f>IFERROR(AVERAGE(SEN_Bidders),0)</f>
        <v>198.31874999999999</v>
      </c>
      <c r="H862" s="40" t="str">
        <f>tbl_SEN[[#This Row],[Item '#]]&amp;"     "&amp;tbl_SEN[[#This Row],[Description]]&amp;"     ("&amp;tbl_SEN[[#This Row],[Unit]]&amp;")"</f>
        <v xml:space="preserve">     4" ODOT ITEM 301, ASPHALT CONCRETE BASE - ASPHALT PAVEMENT     (CY)</v>
      </c>
      <c r="I862" s="40">
        <v>157</v>
      </c>
      <c r="J862" s="40">
        <v>145</v>
      </c>
      <c r="K862" s="40">
        <v>204</v>
      </c>
      <c r="L862" s="40">
        <v>194</v>
      </c>
      <c r="M862" s="40">
        <v>175</v>
      </c>
      <c r="N862" s="40">
        <v>227</v>
      </c>
      <c r="O862" s="40">
        <v>200</v>
      </c>
      <c r="P862" s="40">
        <v>284.55</v>
      </c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</row>
    <row r="863" spans="3:40" ht="18" customHeight="1" x14ac:dyDescent="0.3">
      <c r="C863" s="2" t="s">
        <v>8969</v>
      </c>
      <c r="D863" s="1" t="s">
        <v>14</v>
      </c>
      <c r="E863" s="3">
        <f>IFERROR(MIN(SEN_Bidders),0)</f>
        <v>65</v>
      </c>
      <c r="F863" s="3">
        <f>IFERROR(MAX(SEN_Bidders),0)</f>
        <v>90.87</v>
      </c>
      <c r="G863" s="3">
        <f>IFERROR(AVERAGE(SEN_Bidders),0)</f>
        <v>77.483750000000001</v>
      </c>
      <c r="H863" s="40" t="str">
        <f>tbl_SEN[[#This Row],[Item '#]]&amp;"     "&amp;tbl_SEN[[#This Row],[Description]]&amp;"     ("&amp;tbl_SEN[[#This Row],[Unit]]&amp;")"</f>
        <v xml:space="preserve">     6" ODOT ITEM 304, AGGREGATE BASE - ASPHALT PAVEMENT     (CY)</v>
      </c>
      <c r="I863" s="40">
        <v>88</v>
      </c>
      <c r="J863" s="40">
        <v>85</v>
      </c>
      <c r="K863" s="40">
        <v>70</v>
      </c>
      <c r="L863" s="40">
        <v>66</v>
      </c>
      <c r="M863" s="40">
        <v>65</v>
      </c>
      <c r="N863" s="40">
        <v>90</v>
      </c>
      <c r="O863" s="40">
        <v>65</v>
      </c>
      <c r="P863" s="40">
        <v>90.87</v>
      </c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</row>
    <row r="864" spans="3:40" ht="18" customHeight="1" x14ac:dyDescent="0.3">
      <c r="C864" s="2" t="s">
        <v>8970</v>
      </c>
      <c r="D864" s="1" t="s">
        <v>29</v>
      </c>
      <c r="E864" s="3">
        <f>IFERROR(MIN(SEN_Bidders),0)</f>
        <v>3</v>
      </c>
      <c r="F864" s="3">
        <f>IFERROR(MAX(SEN_Bidders),0)</f>
        <v>8.7799999999999994</v>
      </c>
      <c r="G864" s="3">
        <f>IFERROR(AVERAGE(SEN_Bidders),0)</f>
        <v>4.8475000000000001</v>
      </c>
      <c r="H864" s="40" t="str">
        <f>tbl_SEN[[#This Row],[Item '#]]&amp;"     "&amp;tbl_SEN[[#This Row],[Description]]&amp;"     ("&amp;tbl_SEN[[#This Row],[Unit]]&amp;")"</f>
        <v xml:space="preserve">     ODOT ITEM 407 TACK COAT (0.075 GAL/SY) - ASPHALT PAVEMENT     (GAL)</v>
      </c>
      <c r="I864" s="40">
        <v>3</v>
      </c>
      <c r="J864" s="40">
        <v>3</v>
      </c>
      <c r="K864" s="40">
        <v>7</v>
      </c>
      <c r="L864" s="40">
        <v>7</v>
      </c>
      <c r="M864" s="40">
        <v>3</v>
      </c>
      <c r="N864" s="40">
        <v>3</v>
      </c>
      <c r="O864" s="40">
        <v>4</v>
      </c>
      <c r="P864" s="40">
        <v>8.7799999999999994</v>
      </c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</row>
    <row r="865" spans="3:40" ht="18" customHeight="1" x14ac:dyDescent="0.3">
      <c r="C865" s="2" t="s">
        <v>8971</v>
      </c>
      <c r="D865" s="1" t="s">
        <v>14</v>
      </c>
      <c r="E865" s="3">
        <f>IFERROR(MIN(SEN_Bidders),0)</f>
        <v>180</v>
      </c>
      <c r="F865" s="3">
        <f>IFERROR(MAX(SEN_Bidders),0)</f>
        <v>321.3</v>
      </c>
      <c r="G865" s="3">
        <f>IFERROR(AVERAGE(SEN_Bidders),0)</f>
        <v>242.78749999999999</v>
      </c>
      <c r="H865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ASPHALT PAVEMENT     (CY)</v>
      </c>
      <c r="I865" s="40">
        <v>195</v>
      </c>
      <c r="J865" s="40">
        <v>180</v>
      </c>
      <c r="K865" s="40">
        <v>228</v>
      </c>
      <c r="L865" s="40">
        <v>218</v>
      </c>
      <c r="M865" s="40">
        <v>200</v>
      </c>
      <c r="N865" s="40">
        <v>300</v>
      </c>
      <c r="O865" s="40">
        <v>300</v>
      </c>
      <c r="P865" s="40">
        <v>321.3</v>
      </c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</row>
    <row r="866" spans="3:40" ht="18" customHeight="1" x14ac:dyDescent="0.3">
      <c r="C866" s="2" t="s">
        <v>8972</v>
      </c>
      <c r="D866" s="1" t="s">
        <v>14</v>
      </c>
      <c r="E866" s="3">
        <f>IFERROR(MIN(SEN_Bidders),0)</f>
        <v>165</v>
      </c>
      <c r="F866" s="3">
        <f>IFERROR(MAX(SEN_Bidders),0)</f>
        <v>281.39999999999998</v>
      </c>
      <c r="G866" s="3">
        <f>IFERROR(AVERAGE(SEN_Bidders),0)</f>
        <v>220.55</v>
      </c>
      <c r="H866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ASPHALT PAVEMENT     (CY)</v>
      </c>
      <c r="I866" s="40">
        <v>178</v>
      </c>
      <c r="J866" s="40">
        <v>165</v>
      </c>
      <c r="K866" s="40">
        <v>220</v>
      </c>
      <c r="L866" s="40">
        <v>210</v>
      </c>
      <c r="M866" s="40">
        <v>185</v>
      </c>
      <c r="N866" s="40">
        <v>275</v>
      </c>
      <c r="O866" s="40">
        <v>250</v>
      </c>
      <c r="P866" s="40">
        <v>281.39999999999998</v>
      </c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</row>
    <row r="867" spans="3:40" ht="18" customHeight="1" x14ac:dyDescent="0.3">
      <c r="C867" s="2" t="s">
        <v>9043</v>
      </c>
      <c r="D867" s="1" t="s">
        <v>48</v>
      </c>
      <c r="E867" s="3">
        <f>IFERROR(MIN(SEN_Bidders),0)</f>
        <v>4.8</v>
      </c>
      <c r="F867" s="3">
        <f>IFERROR(MAX(SEN_Bidders),0)</f>
        <v>8</v>
      </c>
      <c r="G867" s="3">
        <f>IFERROR(AVERAGE(SEN_Bidders),0)</f>
        <v>6.0875000000000004</v>
      </c>
      <c r="H867" s="40" t="str">
        <f>tbl_SEN[[#This Row],[Item '#]]&amp;"     "&amp;tbl_SEN[[#This Row],[Description]]&amp;"     ("&amp;tbl_SEN[[#This Row],[Unit]]&amp;")"</f>
        <v xml:space="preserve">     4" CONCRETE PAVEMENT W/ W.W.F. - CONCRETE WALK     (SF)</v>
      </c>
      <c r="I867" s="40">
        <v>6</v>
      </c>
      <c r="J867" s="40">
        <v>6</v>
      </c>
      <c r="K867" s="40">
        <v>4.8</v>
      </c>
      <c r="L867" s="40">
        <v>5.6</v>
      </c>
      <c r="M867" s="40">
        <v>5.6</v>
      </c>
      <c r="N867" s="40">
        <v>7</v>
      </c>
      <c r="O867" s="40">
        <v>8</v>
      </c>
      <c r="P867" s="40">
        <v>5.7</v>
      </c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</row>
    <row r="868" spans="3:40" ht="18" customHeight="1" x14ac:dyDescent="0.3">
      <c r="C868" s="2" t="s">
        <v>8974</v>
      </c>
      <c r="D868" s="1" t="s">
        <v>14</v>
      </c>
      <c r="E868" s="3">
        <f>IFERROR(MIN(SEN_Bidders),0)</f>
        <v>60</v>
      </c>
      <c r="F868" s="3">
        <f>IFERROR(MAX(SEN_Bidders),0)</f>
        <v>175</v>
      </c>
      <c r="G868" s="3">
        <f>IFERROR(AVERAGE(SEN_Bidders),0)</f>
        <v>94.15</v>
      </c>
      <c r="H868" s="40" t="str">
        <f>tbl_SEN[[#This Row],[Item '#]]&amp;"     "&amp;tbl_SEN[[#This Row],[Description]]&amp;"     ("&amp;tbl_SEN[[#This Row],[Unit]]&amp;")"</f>
        <v xml:space="preserve">     4" AGGREGATE BASE - CONCRETE WALK     (CY)</v>
      </c>
      <c r="I868" s="40">
        <v>94</v>
      </c>
      <c r="J868" s="40">
        <v>89</v>
      </c>
      <c r="K868" s="40">
        <v>90</v>
      </c>
      <c r="L868" s="40">
        <v>60</v>
      </c>
      <c r="M868" s="40">
        <v>175</v>
      </c>
      <c r="N868" s="40">
        <v>79</v>
      </c>
      <c r="O868" s="40">
        <v>65</v>
      </c>
      <c r="P868" s="40">
        <v>101.2</v>
      </c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</row>
    <row r="869" spans="3:40" ht="18" customHeight="1" x14ac:dyDescent="0.3">
      <c r="C869" s="2" t="s">
        <v>5848</v>
      </c>
      <c r="D869" s="1" t="s">
        <v>21</v>
      </c>
      <c r="E869" s="3">
        <f>IFERROR(MIN(SEN_Bidders),0)</f>
        <v>1</v>
      </c>
      <c r="F869" s="3">
        <f>IFERROR(MAX(SEN_Bidders),0)</f>
        <v>5.23</v>
      </c>
      <c r="G869" s="3">
        <f>IFERROR(AVERAGE(SEN_Bidders),0)</f>
        <v>2.9350000000000001</v>
      </c>
      <c r="H869" s="40" t="str">
        <f>tbl_SEN[[#This Row],[Item '#]]&amp;"     "&amp;tbl_SEN[[#This Row],[Description]]&amp;"     ("&amp;tbl_SEN[[#This Row],[Unit]]&amp;")"</f>
        <v xml:space="preserve">     SUBGRADE COMPACTION - CONCRETE  WALK     (SY)</v>
      </c>
      <c r="I869" s="40">
        <v>1.25</v>
      </c>
      <c r="J869" s="40">
        <v>5</v>
      </c>
      <c r="K869" s="40">
        <v>4</v>
      </c>
      <c r="L869" s="40">
        <v>1</v>
      </c>
      <c r="M869" s="40">
        <v>5</v>
      </c>
      <c r="N869" s="40">
        <v>1</v>
      </c>
      <c r="O869" s="40">
        <v>1</v>
      </c>
      <c r="P869" s="40">
        <v>5.23</v>
      </c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</row>
    <row r="870" spans="3:40" ht="18" customHeight="1" x14ac:dyDescent="0.3">
      <c r="C870" s="2" t="s">
        <v>8085</v>
      </c>
      <c r="D870" s="1" t="s">
        <v>5665</v>
      </c>
      <c r="E870" s="3">
        <f>IFERROR(MIN(SEN_Bidders),0)</f>
        <v>64</v>
      </c>
      <c r="F870" s="3">
        <f>IFERROR(MAX(SEN_Bidders),0)</f>
        <v>190.4</v>
      </c>
      <c r="G870" s="3">
        <f>IFERROR(AVERAGE(SEN_Bidders),0)</f>
        <v>132.05000000000001</v>
      </c>
      <c r="H870" s="40" t="str">
        <f>tbl_SEN[[#This Row],[Item '#]]&amp;"     "&amp;tbl_SEN[[#This Row],[Description]]&amp;"     ("&amp;tbl_SEN[[#This Row],[Unit]]&amp;")"</f>
        <v xml:space="preserve">     PRECAST CONCRETE WHEELSTOP 6' LONG     (EACH)</v>
      </c>
      <c r="I870" s="40">
        <v>130</v>
      </c>
      <c r="J870" s="40">
        <v>180</v>
      </c>
      <c r="K870" s="40">
        <v>130</v>
      </c>
      <c r="L870" s="40">
        <v>64</v>
      </c>
      <c r="M870" s="40">
        <v>85</v>
      </c>
      <c r="N870" s="40">
        <v>142</v>
      </c>
      <c r="O870" s="40">
        <v>135</v>
      </c>
      <c r="P870" s="40">
        <v>190.4</v>
      </c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</row>
    <row r="871" spans="3:40" ht="18" customHeight="1" x14ac:dyDescent="0.3">
      <c r="C871" s="2" t="s">
        <v>5855</v>
      </c>
      <c r="D871" s="1" t="s">
        <v>12</v>
      </c>
      <c r="E871" s="3">
        <f>IFERROR(MIN(SEN_Bidders),0)</f>
        <v>0.54</v>
      </c>
      <c r="F871" s="3">
        <f>IFERROR(MAX(SEN_Bidders),0)</f>
        <v>11</v>
      </c>
      <c r="G871" s="3">
        <f>IFERROR(AVERAGE(SEN_Bidders),0)</f>
        <v>5.8174999999999999</v>
      </c>
      <c r="H871" s="40" t="str">
        <f>tbl_SEN[[#This Row],[Item '#]]&amp;"     "&amp;tbl_SEN[[#This Row],[Description]]&amp;"     ("&amp;tbl_SEN[[#This Row],[Unit]]&amp;")"</f>
        <v xml:space="preserve">     PAINTED STRIPE - 4"     (LF)</v>
      </c>
      <c r="I871" s="40">
        <v>0.8</v>
      </c>
      <c r="J871" s="40">
        <v>9</v>
      </c>
      <c r="K871" s="40">
        <v>9.5</v>
      </c>
      <c r="L871" s="40">
        <v>1.5</v>
      </c>
      <c r="M871" s="40">
        <v>4.2</v>
      </c>
      <c r="N871" s="40">
        <v>11</v>
      </c>
      <c r="O871" s="40">
        <v>10</v>
      </c>
      <c r="P871" s="40">
        <v>0.54</v>
      </c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</row>
    <row r="872" spans="3:40" ht="18" customHeight="1" x14ac:dyDescent="0.3">
      <c r="C872" s="2" t="s">
        <v>9044</v>
      </c>
      <c r="D872" s="1" t="s">
        <v>48</v>
      </c>
      <c r="E872" s="3">
        <f>IFERROR(MIN(SEN_Bidders),0)</f>
        <v>13.5</v>
      </c>
      <c r="F872" s="3">
        <f>IFERROR(MAX(SEN_Bidders),0)</f>
        <v>60</v>
      </c>
      <c r="G872" s="3">
        <f>IFERROR(AVERAGE(SEN_Bidders),0)</f>
        <v>24.06</v>
      </c>
      <c r="H872" s="40" t="str">
        <f>tbl_SEN[[#This Row],[Item '#]]&amp;"     "&amp;tbl_SEN[[#This Row],[Description]]&amp;"     ("&amp;tbl_SEN[[#This Row],[Unit]]&amp;")"</f>
        <v xml:space="preserve">     POST-CONSTRUCTION BIORETENTION CELL-COMPLETE INCLUDING UNDERDRAINS     (SF)</v>
      </c>
      <c r="I872" s="40">
        <v>20</v>
      </c>
      <c r="J872" s="40">
        <v>23.5</v>
      </c>
      <c r="K872" s="40">
        <v>13.5</v>
      </c>
      <c r="L872" s="40">
        <v>14</v>
      </c>
      <c r="M872" s="40">
        <v>60</v>
      </c>
      <c r="N872" s="40">
        <v>24</v>
      </c>
      <c r="O872" s="40">
        <v>20</v>
      </c>
      <c r="P872" s="40">
        <v>17.48</v>
      </c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</row>
    <row r="873" spans="3:40" ht="18" customHeight="1" x14ac:dyDescent="0.3">
      <c r="C873" s="2" t="s">
        <v>8927</v>
      </c>
      <c r="D873" s="1" t="s">
        <v>14</v>
      </c>
      <c r="E873" s="3">
        <f>IFERROR(MIN(SEN_Bidders),0)</f>
        <v>100</v>
      </c>
      <c r="F873" s="3">
        <f>IFERROR(MAX(SEN_Bidders),0)</f>
        <v>160</v>
      </c>
      <c r="G873" s="3">
        <f>IFERROR(AVERAGE(SEN_Bidders),0)</f>
        <v>122.91499999999999</v>
      </c>
      <c r="H873" s="40" t="str">
        <f>tbl_SEN[[#This Row],[Item '#]]&amp;"     "&amp;tbl_SEN[[#This Row],[Description]]&amp;"     ("&amp;tbl_SEN[[#This Row],[Unit]]&amp;")"</f>
        <v xml:space="preserve">     ROCK CHANNEL PROTECTION TYPE C WITH FILTER FABRIC TYPE 'B'     (CY)</v>
      </c>
      <c r="I873" s="40">
        <v>100</v>
      </c>
      <c r="J873" s="40">
        <v>105</v>
      </c>
      <c r="K873" s="40">
        <v>160</v>
      </c>
      <c r="L873" s="40">
        <v>110</v>
      </c>
      <c r="M873" s="40">
        <v>130</v>
      </c>
      <c r="N873" s="40">
        <v>152</v>
      </c>
      <c r="O873" s="40">
        <v>125</v>
      </c>
      <c r="P873" s="40">
        <v>101.32</v>
      </c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</row>
    <row r="874" spans="3:40" ht="18" customHeight="1" x14ac:dyDescent="0.3">
      <c r="C874" s="2" t="s">
        <v>5756</v>
      </c>
      <c r="D874" s="1" t="s">
        <v>5665</v>
      </c>
      <c r="E874" s="3">
        <f>IFERROR(MIN(SEN_Bidders),0)</f>
        <v>400</v>
      </c>
      <c r="F874" s="3">
        <f>IFERROR(MAX(SEN_Bidders),0)</f>
        <v>5888.85</v>
      </c>
      <c r="G874" s="3">
        <f>IFERROR(AVERAGE(SEN_Bidders),0)</f>
        <v>1456.73125</v>
      </c>
      <c r="H874" s="40" t="str">
        <f>tbl_SEN[[#This Row],[Item '#]]&amp;"     "&amp;tbl_SEN[[#This Row],[Description]]&amp;"     ("&amp;tbl_SEN[[#This Row],[Unit]]&amp;")"</f>
        <v xml:space="preserve">     CONCRETE HEADWALL ODOT HW-2.1 HALF HEIGHT     (EACH)</v>
      </c>
      <c r="I874" s="40">
        <v>1100</v>
      </c>
      <c r="J874" s="40">
        <v>950</v>
      </c>
      <c r="K874" s="40">
        <v>600</v>
      </c>
      <c r="L874" s="40">
        <v>400</v>
      </c>
      <c r="M874" s="40">
        <v>1100</v>
      </c>
      <c r="N874" s="40">
        <v>1000</v>
      </c>
      <c r="O874" s="40">
        <v>615</v>
      </c>
      <c r="P874" s="40">
        <v>5888.85</v>
      </c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</row>
    <row r="875" spans="3:40" ht="18" customHeight="1" x14ac:dyDescent="0.3">
      <c r="C875" s="2" t="s">
        <v>5759</v>
      </c>
      <c r="D875" s="1" t="s">
        <v>12</v>
      </c>
      <c r="E875" s="3">
        <f>IFERROR(MIN(SEN_Bidders),0)</f>
        <v>32</v>
      </c>
      <c r="F875" s="3">
        <f>IFERROR(MAX(SEN_Bidders),0)</f>
        <v>700</v>
      </c>
      <c r="G875" s="3">
        <f>IFERROR(AVERAGE(SEN_Bidders),0)</f>
        <v>133.8775</v>
      </c>
      <c r="H875" s="40" t="str">
        <f>tbl_SEN[[#This Row],[Item '#]]&amp;"     "&amp;tbl_SEN[[#This Row],[Description]]&amp;"     ("&amp;tbl_SEN[[#This Row],[Unit]]&amp;")"</f>
        <v xml:space="preserve">     12" HDPE STORM SEWER     (LF)</v>
      </c>
      <c r="I875" s="40">
        <v>32</v>
      </c>
      <c r="J875" s="40">
        <v>43</v>
      </c>
      <c r="K875" s="40">
        <v>71</v>
      </c>
      <c r="L875" s="40">
        <v>700</v>
      </c>
      <c r="M875" s="40">
        <v>70</v>
      </c>
      <c r="N875" s="40">
        <v>38</v>
      </c>
      <c r="O875" s="40">
        <v>65</v>
      </c>
      <c r="P875" s="40">
        <v>52.02</v>
      </c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</row>
    <row r="876" spans="3:40" ht="18" customHeight="1" x14ac:dyDescent="0.3">
      <c r="C876" s="2" t="s">
        <v>5769</v>
      </c>
      <c r="D876" s="1" t="s">
        <v>5665</v>
      </c>
      <c r="E876" s="3">
        <f>IFERROR(MIN(SEN_Bidders),0)</f>
        <v>1500</v>
      </c>
      <c r="F876" s="3">
        <f>IFERROR(MAX(SEN_Bidders),0)</f>
        <v>3600</v>
      </c>
      <c r="G876" s="3">
        <f>IFERROR(AVERAGE(SEN_Bidders),0)</f>
        <v>2381.96</v>
      </c>
      <c r="H876" s="40" t="str">
        <f>tbl_SEN[[#This Row],[Item '#]]&amp;"     "&amp;tbl_SEN[[#This Row],[Description]]&amp;"     ("&amp;tbl_SEN[[#This Row],[Unit]]&amp;")"</f>
        <v xml:space="preserve">     CATCH BASIN ODOT 2-2     (EACH)</v>
      </c>
      <c r="I876" s="40">
        <v>1800</v>
      </c>
      <c r="J876" s="40">
        <v>2400</v>
      </c>
      <c r="K876" s="40">
        <v>2000</v>
      </c>
      <c r="L876" s="40">
        <v>1500</v>
      </c>
      <c r="M876" s="40">
        <v>3600</v>
      </c>
      <c r="N876" s="40">
        <v>1600</v>
      </c>
      <c r="O876" s="40">
        <v>3000</v>
      </c>
      <c r="P876" s="40">
        <v>3155.68</v>
      </c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</row>
    <row r="877" spans="3:40" ht="18" customHeight="1" x14ac:dyDescent="0.3">
      <c r="C877" s="2" t="s">
        <v>5703</v>
      </c>
      <c r="D877" s="1" t="s">
        <v>21</v>
      </c>
      <c r="E877" s="3">
        <f>IFERROR(MIN(SEN_Bidders),0)</f>
        <v>0.95</v>
      </c>
      <c r="F877" s="3">
        <f>IFERROR(MAX(SEN_Bidders),0)</f>
        <v>1.5</v>
      </c>
      <c r="G877" s="3">
        <f>IFERROR(AVERAGE(SEN_Bidders),0)</f>
        <v>1.1212500000000001</v>
      </c>
      <c r="H877" s="40" t="str">
        <f>tbl_SEN[[#This Row],[Item '#]]&amp;"     "&amp;tbl_SEN[[#This Row],[Description]]&amp;"     ("&amp;tbl_SEN[[#This Row],[Unit]]&amp;")"</f>
        <v xml:space="preserve">     RESIDENTIAL AND URBAN AREA SEED MIXTURE      (SY)</v>
      </c>
      <c r="I877" s="40">
        <v>1</v>
      </c>
      <c r="J877" s="40">
        <v>0.95</v>
      </c>
      <c r="K877" s="40">
        <v>1.5</v>
      </c>
      <c r="L877" s="40">
        <v>1</v>
      </c>
      <c r="M877" s="40">
        <v>1</v>
      </c>
      <c r="N877" s="40">
        <v>1</v>
      </c>
      <c r="O877" s="40">
        <v>1.05</v>
      </c>
      <c r="P877" s="40">
        <v>1.47</v>
      </c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</row>
    <row r="878" spans="3:40" ht="18" customHeight="1" x14ac:dyDescent="0.3">
      <c r="C878" s="2" t="s">
        <v>5709</v>
      </c>
      <c r="D878" s="1" t="s">
        <v>8922</v>
      </c>
      <c r="E878" s="3">
        <f>IFERROR(MIN(SEN_Bidders),0)</f>
        <v>1.75</v>
      </c>
      <c r="F878" s="3">
        <f>IFERROR(MAX(SEN_Bidders),0)</f>
        <v>5</v>
      </c>
      <c r="G878" s="3">
        <f>IFERROR(AVERAGE(SEN_Bidders),0)</f>
        <v>2.4</v>
      </c>
      <c r="H878" s="40" t="str">
        <f>tbl_SEN[[#This Row],[Item '#]]&amp;"     "&amp;tbl_SEN[[#This Row],[Description]]&amp;"     ("&amp;tbl_SEN[[#This Row],[Unit]]&amp;")"</f>
        <v xml:space="preserve">     BIORETENTION SEED MIX     (SY )</v>
      </c>
      <c r="I878" s="40">
        <v>2</v>
      </c>
      <c r="J878" s="40">
        <v>1.75</v>
      </c>
      <c r="K878" s="40">
        <v>5</v>
      </c>
      <c r="L878" s="40">
        <v>2</v>
      </c>
      <c r="M878" s="40">
        <v>1.75</v>
      </c>
      <c r="N878" s="40">
        <v>2</v>
      </c>
      <c r="O878" s="40">
        <v>2</v>
      </c>
      <c r="P878" s="40">
        <v>2.7</v>
      </c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</row>
    <row r="879" spans="3:40" ht="18" customHeight="1" x14ac:dyDescent="0.3">
      <c r="C879" s="2" t="s">
        <v>5711</v>
      </c>
      <c r="D879" s="1" t="s">
        <v>5712</v>
      </c>
      <c r="E879" s="3">
        <f>IFERROR(MIN(SEN_Bidders),0)</f>
        <v>408</v>
      </c>
      <c r="F879" s="3">
        <f>IFERROR(MAX(SEN_Bidders),0)</f>
        <v>723.65</v>
      </c>
      <c r="G879" s="3">
        <f>IFERROR(AVERAGE(SEN_Bidders),0)</f>
        <v>472.20625000000001</v>
      </c>
      <c r="H879" s="40" t="str">
        <f>tbl_SEN[[#This Row],[Item '#]]&amp;"     "&amp;tbl_SEN[[#This Row],[Description]]&amp;"     ("&amp;tbl_SEN[[#This Row],[Unit]]&amp;")"</f>
        <v xml:space="preserve">     ACER RUBRUM 'OCTOBER GLORY' (2.5" CAL.)     (EACH )</v>
      </c>
      <c r="I879" s="40">
        <v>442</v>
      </c>
      <c r="J879" s="40">
        <v>408</v>
      </c>
      <c r="K879" s="40">
        <v>465</v>
      </c>
      <c r="L879" s="40">
        <v>409</v>
      </c>
      <c r="M879" s="40">
        <v>410</v>
      </c>
      <c r="N879" s="40">
        <v>490</v>
      </c>
      <c r="O879" s="40">
        <v>430</v>
      </c>
      <c r="P879" s="40">
        <v>723.65</v>
      </c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</row>
    <row r="880" spans="3:40" ht="18" customHeight="1" x14ac:dyDescent="0.3">
      <c r="C880" s="2" t="s">
        <v>5715</v>
      </c>
      <c r="D880" s="1" t="s">
        <v>5665</v>
      </c>
      <c r="E880" s="3">
        <f>IFERROR(MIN(SEN_Bidders),0)</f>
        <v>380</v>
      </c>
      <c r="F880" s="3">
        <f>IFERROR(MAX(SEN_Bidders),0)</f>
        <v>699.08</v>
      </c>
      <c r="G880" s="3">
        <f>IFERROR(AVERAGE(SEN_Bidders),0)</f>
        <v>440.63499999999999</v>
      </c>
      <c r="H880" s="40" t="str">
        <f>tbl_SEN[[#This Row],[Item '#]]&amp;"     "&amp;tbl_SEN[[#This Row],[Description]]&amp;"     ("&amp;tbl_SEN[[#This Row],[Unit]]&amp;")"</f>
        <v xml:space="preserve">     GLEDITSIA TRIACANTHOS VAR. INERMIS 'SKYCOLE' (2.5" CAL.)     (EACH)</v>
      </c>
      <c r="I880" s="40">
        <v>410</v>
      </c>
      <c r="J880" s="40">
        <v>380</v>
      </c>
      <c r="K880" s="40">
        <v>420</v>
      </c>
      <c r="L880" s="40">
        <v>380</v>
      </c>
      <c r="M880" s="40">
        <v>381</v>
      </c>
      <c r="N880" s="40">
        <v>455</v>
      </c>
      <c r="O880" s="40">
        <v>400</v>
      </c>
      <c r="P880" s="40">
        <v>699.08</v>
      </c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</row>
    <row r="881" spans="3:40" ht="18" customHeight="1" x14ac:dyDescent="0.3">
      <c r="C881" s="2" t="s">
        <v>5723</v>
      </c>
      <c r="D881" s="1" t="s">
        <v>5665</v>
      </c>
      <c r="E881" s="3">
        <f>IFERROR(MIN(SEN_Bidders),0)</f>
        <v>348</v>
      </c>
      <c r="F881" s="3">
        <f>IFERROR(MAX(SEN_Bidders),0)</f>
        <v>723.66</v>
      </c>
      <c r="G881" s="3">
        <f>IFERROR(AVERAGE(SEN_Bidders),0)</f>
        <v>419.58249999999998</v>
      </c>
      <c r="H881" s="40" t="str">
        <f>tbl_SEN[[#This Row],[Item '#]]&amp;"     "&amp;tbl_SEN[[#This Row],[Description]]&amp;"     ("&amp;tbl_SEN[[#This Row],[Unit]]&amp;")"</f>
        <v xml:space="preserve">     QUERCUS RUBRA (2.5" CAL.)     (EACH)</v>
      </c>
      <c r="I881" s="40">
        <v>375</v>
      </c>
      <c r="J881" s="40">
        <v>350</v>
      </c>
      <c r="K881" s="40">
        <v>415</v>
      </c>
      <c r="L881" s="40">
        <v>348</v>
      </c>
      <c r="M881" s="40">
        <v>350</v>
      </c>
      <c r="N881" s="40">
        <v>420</v>
      </c>
      <c r="O881" s="40">
        <v>375</v>
      </c>
      <c r="P881" s="40">
        <v>723.66</v>
      </c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</row>
    <row r="882" spans="3:40" ht="18" customHeight="1" x14ac:dyDescent="0.3">
      <c r="C882" s="2" t="s">
        <v>5727</v>
      </c>
      <c r="D882" s="1" t="s">
        <v>5665</v>
      </c>
      <c r="E882" s="3">
        <f>IFERROR(MIN(SEN_Bidders),0)</f>
        <v>268</v>
      </c>
      <c r="F882" s="3">
        <f>IFERROR(MAX(SEN_Bidders),0)</f>
        <v>575</v>
      </c>
      <c r="G882" s="3">
        <f>IFERROR(AVERAGE(SEN_Bidders),0)</f>
        <v>353.67</v>
      </c>
      <c r="H882" s="40" t="str">
        <f>tbl_SEN[[#This Row],[Item '#]]&amp;"     "&amp;tbl_SEN[[#This Row],[Description]]&amp;"     ("&amp;tbl_SEN[[#This Row],[Unit]]&amp;")"</f>
        <v xml:space="preserve">     CERCIS CANADENSIS (6’H)     (EACH)</v>
      </c>
      <c r="I882" s="40">
        <v>290</v>
      </c>
      <c r="J882" s="40">
        <v>268</v>
      </c>
      <c r="K882" s="40">
        <v>575</v>
      </c>
      <c r="L882" s="40">
        <v>268</v>
      </c>
      <c r="M882" s="40">
        <v>370</v>
      </c>
      <c r="N882" s="40">
        <v>320</v>
      </c>
      <c r="O882" s="40">
        <v>285</v>
      </c>
      <c r="P882" s="40">
        <v>453.36</v>
      </c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</row>
    <row r="883" spans="3:40" ht="18" customHeight="1" x14ac:dyDescent="0.3">
      <c r="C883" s="2" t="s">
        <v>8924</v>
      </c>
      <c r="D883" s="1" t="s">
        <v>14</v>
      </c>
      <c r="E883" s="3">
        <f>IFERROR(MIN(SEN_Bidders),0)</f>
        <v>60</v>
      </c>
      <c r="F883" s="3">
        <f>IFERROR(MAX(SEN_Bidders),0)</f>
        <v>114.88</v>
      </c>
      <c r="G883" s="3">
        <f>IFERROR(AVERAGE(SEN_Bidders),0)</f>
        <v>69.984999999999999</v>
      </c>
      <c r="H883" s="40" t="str">
        <f>tbl_SEN[[#This Row],[Item '#]]&amp;"     "&amp;tbl_SEN[[#This Row],[Description]]&amp;"     ("&amp;tbl_SEN[[#This Row],[Unit]]&amp;")"</f>
        <v xml:space="preserve">     DOUBLE SHREDDED HARDWOOD MULCH (3" DEPTH)      (CY)</v>
      </c>
      <c r="I883" s="40">
        <v>65</v>
      </c>
      <c r="J883" s="40">
        <v>60</v>
      </c>
      <c r="K883" s="40">
        <v>63</v>
      </c>
      <c r="L883" s="40">
        <v>60</v>
      </c>
      <c r="M883" s="40">
        <v>60</v>
      </c>
      <c r="N883" s="40">
        <v>72</v>
      </c>
      <c r="O883" s="40">
        <v>65</v>
      </c>
      <c r="P883" s="40">
        <v>114.88</v>
      </c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</row>
    <row r="884" spans="3:40" ht="18" customHeight="1" x14ac:dyDescent="0.3">
      <c r="C884" s="2" t="s">
        <v>8032</v>
      </c>
      <c r="D884" s="1" t="s">
        <v>21</v>
      </c>
      <c r="E884" s="3">
        <f>IFERROR(MIN(SEN_Bidders),0)</f>
        <v>1.6</v>
      </c>
      <c r="F884" s="3">
        <f>IFERROR(MAX(SEN_Bidders),0)</f>
        <v>3</v>
      </c>
      <c r="G884" s="3">
        <f>IFERROR(AVERAGE(SEN_Bidders),0)</f>
        <v>2.0887500000000001</v>
      </c>
      <c r="H884" s="40" t="str">
        <f>tbl_SEN[[#This Row],[Item '#]]&amp;"     "&amp;tbl_SEN[[#This Row],[Description]]&amp;"     ("&amp;tbl_SEN[[#This Row],[Unit]]&amp;")"</f>
        <v xml:space="preserve">     EROSION CONTROL MAT, TYPE G     (SY)</v>
      </c>
      <c r="I884" s="40">
        <v>1.75</v>
      </c>
      <c r="J884" s="40">
        <v>1.6</v>
      </c>
      <c r="K884" s="40">
        <v>2.2999999999999998</v>
      </c>
      <c r="L884" s="40">
        <v>1.6</v>
      </c>
      <c r="M884" s="40">
        <v>2</v>
      </c>
      <c r="N884" s="40">
        <v>2</v>
      </c>
      <c r="O884" s="40">
        <v>3</v>
      </c>
      <c r="P884" s="40">
        <v>2.46</v>
      </c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</row>
    <row r="885" spans="3:40" ht="18" customHeight="1" x14ac:dyDescent="0.3">
      <c r="C885" s="2" t="s">
        <v>9045</v>
      </c>
      <c r="D885" s="1" t="s">
        <v>5665</v>
      </c>
      <c r="E885" s="3">
        <f>IFERROR(MIN(SEN_Bidders),0)</f>
        <v>1023</v>
      </c>
      <c r="F885" s="3">
        <f>IFERROR(MAX(SEN_Bidders),0)</f>
        <v>1360</v>
      </c>
      <c r="G885" s="3">
        <f>IFERROR(AVERAGE(SEN_Bidders),0)</f>
        <v>1200.8674999999998</v>
      </c>
      <c r="H885" s="40" t="str">
        <f>tbl_SEN[[#This Row],[Item '#]]&amp;"     "&amp;tbl_SEN[[#This Row],[Description]]&amp;"     ("&amp;tbl_SEN[[#This Row],[Unit]]&amp;")"</f>
        <v xml:space="preserve">     Light Fixture 'A', SL1 Site Lighting      (EACH)</v>
      </c>
      <c r="I885" s="40">
        <v>1023</v>
      </c>
      <c r="J885" s="40">
        <v>1136.46</v>
      </c>
      <c r="K885" s="40">
        <v>1200</v>
      </c>
      <c r="L885" s="40">
        <v>1136</v>
      </c>
      <c r="M885" s="40">
        <v>1200</v>
      </c>
      <c r="N885" s="40">
        <v>1360</v>
      </c>
      <c r="O885" s="40">
        <v>1200</v>
      </c>
      <c r="P885" s="40">
        <v>1351.48</v>
      </c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</row>
    <row r="886" spans="3:40" ht="18" customHeight="1" x14ac:dyDescent="0.3">
      <c r="C886" s="2" t="s">
        <v>9046</v>
      </c>
      <c r="D886" s="1" t="s">
        <v>5665</v>
      </c>
      <c r="E886" s="3">
        <f>IFERROR(MIN(SEN_Bidders),0)</f>
        <v>1018</v>
      </c>
      <c r="F886" s="3">
        <f>IFERROR(MAX(SEN_Bidders),0)</f>
        <v>1351.48</v>
      </c>
      <c r="G886" s="3">
        <f>IFERROR(AVERAGE(SEN_Bidders),0)</f>
        <v>1197.6099999999999</v>
      </c>
      <c r="H886" s="40" t="str">
        <f>tbl_SEN[[#This Row],[Item '#]]&amp;"     "&amp;tbl_SEN[[#This Row],[Description]]&amp;"     ("&amp;tbl_SEN[[#This Row],[Unit]]&amp;")"</f>
        <v xml:space="preserve">     Light Fixture 'B', SL1 Site Lighting      (EACH)</v>
      </c>
      <c r="I886" s="40">
        <v>1018</v>
      </c>
      <c r="J886" s="40">
        <v>1130.4000000000001</v>
      </c>
      <c r="K886" s="40">
        <v>1200</v>
      </c>
      <c r="L886" s="40">
        <v>1131</v>
      </c>
      <c r="M886" s="40">
        <v>1200</v>
      </c>
      <c r="N886" s="40">
        <v>1350</v>
      </c>
      <c r="O886" s="40">
        <v>1200</v>
      </c>
      <c r="P886" s="40">
        <v>1351.48</v>
      </c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</row>
    <row r="887" spans="3:40" ht="18" customHeight="1" x14ac:dyDescent="0.3">
      <c r="C887" s="2" t="s">
        <v>9018</v>
      </c>
      <c r="D887" s="1" t="s">
        <v>5665</v>
      </c>
      <c r="E887" s="3">
        <f>IFERROR(MIN(SEN_Bidders),0)</f>
        <v>2655</v>
      </c>
      <c r="F887" s="3">
        <f>IFERROR(MAX(SEN_Bidders),0)</f>
        <v>6000</v>
      </c>
      <c r="G887" s="3">
        <f>IFERROR(AVERAGE(SEN_Bidders),0)</f>
        <v>3550.9650000000001</v>
      </c>
      <c r="H887" s="40" t="str">
        <f>tbl_SEN[[#This Row],[Item '#]]&amp;"     "&amp;tbl_SEN[[#This Row],[Description]]&amp;"     ("&amp;tbl_SEN[[#This Row],[Unit]]&amp;")"</f>
        <v xml:space="preserve">     SITE LIGHTING BOLLARD (TYPE B1)     (EACH)</v>
      </c>
      <c r="I887" s="40">
        <v>2655</v>
      </c>
      <c r="J887" s="40">
        <v>2950</v>
      </c>
      <c r="K887" s="40">
        <v>3100</v>
      </c>
      <c r="L887" s="40">
        <v>2951</v>
      </c>
      <c r="M887" s="40">
        <v>6000</v>
      </c>
      <c r="N887" s="40">
        <v>3600</v>
      </c>
      <c r="O887" s="40">
        <v>3100</v>
      </c>
      <c r="P887" s="40">
        <v>4051.72</v>
      </c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</row>
    <row r="888" spans="3:40" ht="18" customHeight="1" x14ac:dyDescent="0.3">
      <c r="C888" s="2" t="s">
        <v>9008</v>
      </c>
      <c r="D888" s="1" t="s">
        <v>12</v>
      </c>
      <c r="E888" s="3">
        <f>IFERROR(MIN(SEN_Bidders),0)</f>
        <v>12</v>
      </c>
      <c r="F888" s="3">
        <f>IFERROR(MAX(SEN_Bidders),0)</f>
        <v>20.32</v>
      </c>
      <c r="G888" s="3">
        <f>IFERROR(AVERAGE(SEN_Bidders),0)</f>
        <v>14.767499999999998</v>
      </c>
      <c r="H888" s="40" t="str">
        <f>tbl_SEN[[#This Row],[Item '#]]&amp;"     "&amp;tbl_SEN[[#This Row],[Description]]&amp;"     ("&amp;tbl_SEN[[#This Row],[Unit]]&amp;")"</f>
        <v xml:space="preserve">     CONDUIT PVC SCH 40, 1.25", INCL. TRENCHING AND BACKFILL     (LF)</v>
      </c>
      <c r="I888" s="40">
        <v>12</v>
      </c>
      <c r="J888" s="40">
        <v>13.32</v>
      </c>
      <c r="K888" s="40">
        <v>14</v>
      </c>
      <c r="L888" s="40">
        <v>14</v>
      </c>
      <c r="M888" s="40">
        <v>13.5</v>
      </c>
      <c r="N888" s="40">
        <v>16</v>
      </c>
      <c r="O888" s="40">
        <v>15</v>
      </c>
      <c r="P888" s="40">
        <v>20.32</v>
      </c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</row>
    <row r="889" spans="3:40" ht="18" customHeight="1" x14ac:dyDescent="0.3">
      <c r="C889" s="2" t="s">
        <v>9047</v>
      </c>
      <c r="D889" s="1" t="s">
        <v>5665</v>
      </c>
      <c r="E889" s="3">
        <f>IFERROR(MIN(SEN_Bidders),0)</f>
        <v>1638.16</v>
      </c>
      <c r="F889" s="3">
        <f>IFERROR(MAX(SEN_Bidders),0)</f>
        <v>2550</v>
      </c>
      <c r="G889" s="3">
        <f>IFERROR(AVERAGE(SEN_Bidders),0)</f>
        <v>2137.27</v>
      </c>
      <c r="H889" s="40" t="str">
        <f>tbl_SEN[[#This Row],[Item '#]]&amp;"     "&amp;tbl_SEN[[#This Row],[Description]]&amp;"     ("&amp;tbl_SEN[[#This Row],[Unit]]&amp;")"</f>
        <v xml:space="preserve">     Aluminum Pole, SL1 Site Lighting     (EACH)</v>
      </c>
      <c r="I889" s="40">
        <v>1912</v>
      </c>
      <c r="J889" s="40">
        <v>2124</v>
      </c>
      <c r="K889" s="40">
        <v>2300</v>
      </c>
      <c r="L889" s="40">
        <v>2124</v>
      </c>
      <c r="M889" s="40">
        <v>2200</v>
      </c>
      <c r="N889" s="40">
        <v>2550</v>
      </c>
      <c r="O889" s="40">
        <v>2250</v>
      </c>
      <c r="P889" s="40">
        <v>1638.16</v>
      </c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</row>
    <row r="890" spans="3:40" ht="18" customHeight="1" x14ac:dyDescent="0.3">
      <c r="C890" s="2" t="s">
        <v>8152</v>
      </c>
      <c r="D890" s="1" t="s">
        <v>5665</v>
      </c>
      <c r="E890" s="3">
        <f>IFERROR(MIN(SEN_Bidders),0)</f>
        <v>400</v>
      </c>
      <c r="F890" s="3">
        <f>IFERROR(MAX(SEN_Bidders),0)</f>
        <v>1275.19</v>
      </c>
      <c r="G890" s="3">
        <f>IFERROR(AVERAGE(SEN_Bidders),0)</f>
        <v>569.89875000000006</v>
      </c>
      <c r="H890" s="40" t="str">
        <f>tbl_SEN[[#This Row],[Item '#]]&amp;"     "&amp;tbl_SEN[[#This Row],[Description]]&amp;"     ("&amp;tbl_SEN[[#This Row],[Unit]]&amp;")"</f>
        <v xml:space="preserve">     FOUNDATION, SITE LIGHTING BOLLARD     (EACH)</v>
      </c>
      <c r="I890" s="40">
        <v>400</v>
      </c>
      <c r="J890" s="40">
        <v>450</v>
      </c>
      <c r="K890" s="40">
        <v>475</v>
      </c>
      <c r="L890" s="40">
        <v>450</v>
      </c>
      <c r="M890" s="40">
        <v>460</v>
      </c>
      <c r="N890" s="40">
        <v>549</v>
      </c>
      <c r="O890" s="40">
        <v>500</v>
      </c>
      <c r="P890" s="40">
        <v>1275.19</v>
      </c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</row>
    <row r="891" spans="3:40" ht="18" customHeight="1" x14ac:dyDescent="0.3">
      <c r="C891" s="2" t="s">
        <v>8158</v>
      </c>
      <c r="D891" s="1" t="s">
        <v>5665</v>
      </c>
      <c r="E891" s="3">
        <f>IFERROR(MIN(SEN_Bidders),0)</f>
        <v>212</v>
      </c>
      <c r="F891" s="3">
        <f>IFERROR(MAX(SEN_Bidders),0)</f>
        <v>642.89</v>
      </c>
      <c r="G891" s="3">
        <f>IFERROR(AVERAGE(SEN_Bidders),0)</f>
        <v>296.03625</v>
      </c>
      <c r="H891" s="40" t="str">
        <f>tbl_SEN[[#This Row],[Item '#]]&amp;"     "&amp;tbl_SEN[[#This Row],[Description]]&amp;"     ("&amp;tbl_SEN[[#This Row],[Unit]]&amp;")"</f>
        <v xml:space="preserve">     DRIVEN GROUND ROD, 1/2" x 8', COPPER-CLAD STEEL (INCLUDES WIRE)     (EACH)</v>
      </c>
      <c r="I891" s="40">
        <v>212</v>
      </c>
      <c r="J891" s="40">
        <v>236.4</v>
      </c>
      <c r="K891" s="40">
        <v>250</v>
      </c>
      <c r="L891" s="40">
        <v>237</v>
      </c>
      <c r="M891" s="40">
        <v>240</v>
      </c>
      <c r="N891" s="40">
        <v>300</v>
      </c>
      <c r="O891" s="40">
        <v>250</v>
      </c>
      <c r="P891" s="40">
        <v>642.89</v>
      </c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</row>
    <row r="892" spans="3:40" ht="18" customHeight="1" x14ac:dyDescent="0.3">
      <c r="C892" s="2" t="s">
        <v>9048</v>
      </c>
      <c r="D892" s="1" t="s">
        <v>5665</v>
      </c>
      <c r="E892" s="3">
        <f>IFERROR(MIN(SEN_Bidders),0)</f>
        <v>9.6999999999999993</v>
      </c>
      <c r="F892" s="3">
        <f>IFERROR(MAX(SEN_Bidders),0)</f>
        <v>46.2</v>
      </c>
      <c r="G892" s="3">
        <f>IFERROR(AVERAGE(SEN_Bidders),0)</f>
        <v>15.65</v>
      </c>
      <c r="H892" s="40" t="str">
        <f>tbl_SEN[[#This Row],[Item '#]]&amp;"     "&amp;tbl_SEN[[#This Row],[Description]]&amp;"     ("&amp;tbl_SEN[[#This Row],[Unit]]&amp;")"</f>
        <v xml:space="preserve">     Connections, Site Lighting     (EACH)</v>
      </c>
      <c r="I892" s="40">
        <v>9.6999999999999993</v>
      </c>
      <c r="J892" s="40">
        <v>10.8</v>
      </c>
      <c r="K892" s="40">
        <v>11.5</v>
      </c>
      <c r="L892" s="40">
        <v>11</v>
      </c>
      <c r="M892" s="40">
        <v>11</v>
      </c>
      <c r="N892" s="40">
        <v>13</v>
      </c>
      <c r="O892" s="40">
        <v>12</v>
      </c>
      <c r="P892" s="40">
        <v>46.2</v>
      </c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</row>
    <row r="893" spans="3:40" ht="18" customHeight="1" x14ac:dyDescent="0.3">
      <c r="C893" s="2" t="s">
        <v>9049</v>
      </c>
      <c r="D893" s="1" t="s">
        <v>5665</v>
      </c>
      <c r="E893" s="3">
        <f>IFERROR(MIN(SEN_Bidders),0)</f>
        <v>293.95999999999998</v>
      </c>
      <c r="F893" s="3">
        <f>IFERROR(MAX(SEN_Bidders),0)</f>
        <v>2020</v>
      </c>
      <c r="G893" s="3">
        <f>IFERROR(AVERAGE(SEN_Bidders),0)</f>
        <v>1568.4949999999999</v>
      </c>
      <c r="H893" s="40" t="str">
        <f>tbl_SEN[[#This Row],[Item '#]]&amp;"     "&amp;tbl_SEN[[#This Row],[Description]]&amp;"     ("&amp;tbl_SEN[[#This Row],[Unit]]&amp;")"</f>
        <v xml:space="preserve">     Foundation, SL1 Site Lighting     (EACH)</v>
      </c>
      <c r="I893" s="40">
        <v>1525</v>
      </c>
      <c r="J893" s="40">
        <v>1692</v>
      </c>
      <c r="K893" s="40">
        <v>1800</v>
      </c>
      <c r="L893" s="40">
        <v>1692</v>
      </c>
      <c r="M893" s="40">
        <v>1725</v>
      </c>
      <c r="N893" s="40">
        <v>2020</v>
      </c>
      <c r="O893" s="40">
        <v>1800</v>
      </c>
      <c r="P893" s="40">
        <v>293.95999999999998</v>
      </c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</row>
    <row r="894" spans="3:40" ht="18" customHeight="1" x14ac:dyDescent="0.3">
      <c r="C894" s="2" t="s">
        <v>8125</v>
      </c>
      <c r="D894" s="1" t="s">
        <v>12</v>
      </c>
      <c r="E894" s="3">
        <f>IFERROR(MIN(SEN_Bidders),0)</f>
        <v>1.2</v>
      </c>
      <c r="F894" s="3">
        <f>IFERROR(MAX(SEN_Bidders),0)</f>
        <v>3.44</v>
      </c>
      <c r="G894" s="3">
        <f>IFERROR(AVERAGE(SEN_Bidders),0)</f>
        <v>1.8074999999999999</v>
      </c>
      <c r="H894" s="40" t="str">
        <f>tbl_SEN[[#This Row],[Item '#]]&amp;"     "&amp;tbl_SEN[[#This Row],[Description]]&amp;"     ("&amp;tbl_SEN[[#This Row],[Unit]]&amp;")"</f>
        <v xml:space="preserve">     WIRE, 600V 75 DEGREE C THHN/THWN, #8 COPPER CONDUCTOR     (LF)</v>
      </c>
      <c r="I894" s="40">
        <v>1.2</v>
      </c>
      <c r="J894" s="40">
        <v>1.32</v>
      </c>
      <c r="K894" s="40">
        <v>1.5</v>
      </c>
      <c r="L894" s="40">
        <v>1.5</v>
      </c>
      <c r="M894" s="40">
        <v>1.5</v>
      </c>
      <c r="N894" s="40">
        <v>2</v>
      </c>
      <c r="O894" s="40">
        <v>2</v>
      </c>
      <c r="P894" s="40">
        <v>3.44</v>
      </c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</row>
    <row r="895" spans="3:40" ht="18" customHeight="1" x14ac:dyDescent="0.3">
      <c r="C895" s="2" t="s">
        <v>9050</v>
      </c>
      <c r="D895" s="1" t="s">
        <v>21</v>
      </c>
      <c r="E895" s="3">
        <f>IFERROR(MIN(SEN_Bidders),0)</f>
        <v>2.4500000000000002</v>
      </c>
      <c r="F895" s="3">
        <f>IFERROR(MAX(SEN_Bidders),0)</f>
        <v>10</v>
      </c>
      <c r="G895" s="3">
        <f>IFERROR(AVERAGE(SEN_Bidders),0)</f>
        <v>5.3312500000000007</v>
      </c>
      <c r="H895" s="40" t="str">
        <f>tbl_SEN[[#This Row],[Item '#]]&amp;"     "&amp;tbl_SEN[[#This Row],[Description]]&amp;"     ("&amp;tbl_SEN[[#This Row],[Unit]]&amp;")"</f>
        <v xml:space="preserve">     PAVEMENT REMOVED, ASPHALT INCLUDING SAW CUTS, BASE MATERIAL AND SUBSOIL AS NEEDED.     (SY)</v>
      </c>
      <c r="I895" s="40">
        <v>2.4500000000000002</v>
      </c>
      <c r="J895" s="40">
        <v>9</v>
      </c>
      <c r="K895" s="40">
        <v>3</v>
      </c>
      <c r="L895" s="40">
        <v>10</v>
      </c>
      <c r="M895" s="40">
        <v>4</v>
      </c>
      <c r="N895" s="40">
        <v>4</v>
      </c>
      <c r="O895" s="40">
        <v>4</v>
      </c>
      <c r="P895" s="40">
        <v>6.2</v>
      </c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</row>
    <row r="896" spans="3:40" ht="18" customHeight="1" x14ac:dyDescent="0.3">
      <c r="C896" s="2" t="s">
        <v>8968</v>
      </c>
      <c r="D896" s="1" t="s">
        <v>21</v>
      </c>
      <c r="E896" s="3">
        <f>IFERROR(MIN(SEN_Bidders),0)</f>
        <v>0.5</v>
      </c>
      <c r="F896" s="3">
        <f>IFERROR(MAX(SEN_Bidders),0)</f>
        <v>98.2</v>
      </c>
      <c r="G896" s="3">
        <f>IFERROR(AVERAGE(SEN_Bidders),0)</f>
        <v>13.233750000000001</v>
      </c>
      <c r="H896" s="40" t="str">
        <f>tbl_SEN[[#This Row],[Item '#]]&amp;"     "&amp;tbl_SEN[[#This Row],[Description]]&amp;"     ("&amp;tbl_SEN[[#This Row],[Unit]]&amp;")"</f>
        <v xml:space="preserve">     ODOT 204 SUBGRADE COMPACTION - ASPHALT PAVEMENT     (SY)</v>
      </c>
      <c r="I896" s="40">
        <v>1.25</v>
      </c>
      <c r="J896" s="40">
        <v>1.27</v>
      </c>
      <c r="K896" s="40">
        <v>0.75</v>
      </c>
      <c r="L896" s="40">
        <v>2</v>
      </c>
      <c r="M896" s="40">
        <v>0.9</v>
      </c>
      <c r="N896" s="40">
        <v>0.5</v>
      </c>
      <c r="O896" s="40">
        <v>1</v>
      </c>
      <c r="P896" s="40">
        <v>98.2</v>
      </c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</row>
    <row r="897" spans="3:40" ht="18" customHeight="1" x14ac:dyDescent="0.3">
      <c r="C897" s="2" t="s">
        <v>8078</v>
      </c>
      <c r="D897" s="1" t="s">
        <v>14</v>
      </c>
      <c r="E897" s="3">
        <f>IFERROR(MIN(SEN_Bidders),0)</f>
        <v>145</v>
      </c>
      <c r="F897" s="3">
        <f>IFERROR(MAX(SEN_Bidders),0)</f>
        <v>284.55</v>
      </c>
      <c r="G897" s="3">
        <f>IFERROR(AVERAGE(SEN_Bidders),0)</f>
        <v>205.56874999999999</v>
      </c>
      <c r="H897" s="40" t="str">
        <f>tbl_SEN[[#This Row],[Item '#]]&amp;"     "&amp;tbl_SEN[[#This Row],[Description]]&amp;"     ("&amp;tbl_SEN[[#This Row],[Unit]]&amp;")"</f>
        <v xml:space="preserve">     4" ODOT ITEM 301, ASPHALT CONCRETE BASE - ASPHALT PAVEMENT     (CY)</v>
      </c>
      <c r="I897" s="40">
        <v>157</v>
      </c>
      <c r="J897" s="40">
        <v>145</v>
      </c>
      <c r="K897" s="40">
        <v>204</v>
      </c>
      <c r="L897" s="40">
        <v>194</v>
      </c>
      <c r="M897" s="40">
        <v>200</v>
      </c>
      <c r="N897" s="40">
        <v>235</v>
      </c>
      <c r="O897" s="40">
        <v>225</v>
      </c>
      <c r="P897" s="40">
        <v>284.55</v>
      </c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</row>
    <row r="898" spans="3:40" ht="18" customHeight="1" x14ac:dyDescent="0.3">
      <c r="C898" s="2" t="s">
        <v>8969</v>
      </c>
      <c r="D898" s="1" t="s">
        <v>14</v>
      </c>
      <c r="E898" s="3">
        <f>IFERROR(MIN(SEN_Bidders),0)</f>
        <v>50</v>
      </c>
      <c r="F898" s="3">
        <f>IFERROR(MAX(SEN_Bidders),0)</f>
        <v>100</v>
      </c>
      <c r="G898" s="3">
        <f>IFERROR(AVERAGE(SEN_Bidders),0)</f>
        <v>77.358750000000001</v>
      </c>
      <c r="H898" s="40" t="str">
        <f>tbl_SEN[[#This Row],[Item '#]]&amp;"     "&amp;tbl_SEN[[#This Row],[Description]]&amp;"     ("&amp;tbl_SEN[[#This Row],[Unit]]&amp;")"</f>
        <v xml:space="preserve">     6" ODOT ITEM 304, AGGREGATE BASE - ASPHALT PAVEMENT     (CY)</v>
      </c>
      <c r="I898" s="40">
        <v>88</v>
      </c>
      <c r="J898" s="40">
        <v>85</v>
      </c>
      <c r="K898" s="40">
        <v>70</v>
      </c>
      <c r="L898" s="40">
        <v>50</v>
      </c>
      <c r="M898" s="40">
        <v>70</v>
      </c>
      <c r="N898" s="40">
        <v>100</v>
      </c>
      <c r="O898" s="40">
        <v>65</v>
      </c>
      <c r="P898" s="40">
        <v>90.87</v>
      </c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</row>
    <row r="899" spans="3:40" ht="18" customHeight="1" x14ac:dyDescent="0.3">
      <c r="C899" s="2" t="s">
        <v>8970</v>
      </c>
      <c r="D899" s="1" t="s">
        <v>29</v>
      </c>
      <c r="E899" s="3">
        <f>IFERROR(MIN(SEN_Bidders),0)</f>
        <v>3</v>
      </c>
      <c r="F899" s="3">
        <f>IFERROR(MAX(SEN_Bidders),0)</f>
        <v>8.7799999999999994</v>
      </c>
      <c r="G899" s="3">
        <f>IFERROR(AVERAGE(SEN_Bidders),0)</f>
        <v>5.0975000000000001</v>
      </c>
      <c r="H899" s="40" t="str">
        <f>tbl_SEN[[#This Row],[Item '#]]&amp;"     "&amp;tbl_SEN[[#This Row],[Description]]&amp;"     ("&amp;tbl_SEN[[#This Row],[Unit]]&amp;")"</f>
        <v xml:space="preserve">     ODOT ITEM 407 TACK COAT (0.075 GAL/SY) - ASPHALT PAVEMENT     (GAL)</v>
      </c>
      <c r="I899" s="40">
        <v>3</v>
      </c>
      <c r="J899" s="40">
        <v>3</v>
      </c>
      <c r="K899" s="40">
        <v>8</v>
      </c>
      <c r="L899" s="40">
        <v>8</v>
      </c>
      <c r="M899" s="40">
        <v>3</v>
      </c>
      <c r="N899" s="40">
        <v>3</v>
      </c>
      <c r="O899" s="40">
        <v>4</v>
      </c>
      <c r="P899" s="40">
        <v>8.7799999999999994</v>
      </c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</row>
    <row r="900" spans="3:40" ht="18" customHeight="1" x14ac:dyDescent="0.3">
      <c r="C900" s="2" t="s">
        <v>8971</v>
      </c>
      <c r="D900" s="1" t="s">
        <v>14</v>
      </c>
      <c r="E900" s="3">
        <f>IFERROR(MIN(SEN_Bidders),0)</f>
        <v>180</v>
      </c>
      <c r="F900" s="3">
        <f>IFERROR(MAX(SEN_Bidders),0)</f>
        <v>325</v>
      </c>
      <c r="G900" s="3">
        <f>IFERROR(AVERAGE(SEN_Bidders),0)</f>
        <v>247.16249999999999</v>
      </c>
      <c r="H900" s="40" t="str">
        <f>tbl_SEN[[#This Row],[Item '#]]&amp;"     "&amp;tbl_SEN[[#This Row],[Description]]&amp;"     ("&amp;tbl_SEN[[#This Row],[Unit]]&amp;")"</f>
        <v xml:space="preserve">     1.25" ODOT ITEM 441, ASPHALT CONCRETE SURFACE COURSE TYPE 1, MEDIUM, PG 64-22 - ASPHALT PAVEMENT     (CY)</v>
      </c>
      <c r="I900" s="40">
        <v>195</v>
      </c>
      <c r="J900" s="40">
        <v>180</v>
      </c>
      <c r="K900" s="40">
        <v>228</v>
      </c>
      <c r="L900" s="40">
        <v>218</v>
      </c>
      <c r="M900" s="40">
        <v>200</v>
      </c>
      <c r="N900" s="40">
        <v>310</v>
      </c>
      <c r="O900" s="40">
        <v>325</v>
      </c>
      <c r="P900" s="40">
        <v>321.3</v>
      </c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</row>
    <row r="901" spans="3:40" ht="18" customHeight="1" x14ac:dyDescent="0.3">
      <c r="C901" s="2" t="s">
        <v>8972</v>
      </c>
      <c r="D901" s="1" t="s">
        <v>14</v>
      </c>
      <c r="E901" s="3">
        <f>IFERROR(MIN(SEN_Bidders),0)</f>
        <v>165</v>
      </c>
      <c r="F901" s="3">
        <f>IFERROR(MAX(SEN_Bidders),0)</f>
        <v>325</v>
      </c>
      <c r="G901" s="3">
        <f>IFERROR(AVERAGE(SEN_Bidders),0)</f>
        <v>232.8</v>
      </c>
      <c r="H901" s="40" t="str">
        <f>tbl_SEN[[#This Row],[Item '#]]&amp;"     "&amp;tbl_SEN[[#This Row],[Description]]&amp;"     ("&amp;tbl_SEN[[#This Row],[Unit]]&amp;")"</f>
        <v xml:space="preserve">     1.75" ODOT ITEM 441, ASPHALT CONCRETE INTERMEDIATE COURSE TYPE 2, MEDIUM, PG 62-22 - ASPHALT PAVEMENT     (CY)</v>
      </c>
      <c r="I901" s="40">
        <v>178</v>
      </c>
      <c r="J901" s="40">
        <v>165</v>
      </c>
      <c r="K901" s="40">
        <v>224</v>
      </c>
      <c r="L901" s="40">
        <v>214</v>
      </c>
      <c r="M901" s="40">
        <v>185</v>
      </c>
      <c r="N901" s="40">
        <v>290</v>
      </c>
      <c r="O901" s="40">
        <v>325</v>
      </c>
      <c r="P901" s="40">
        <v>281.39999999999998</v>
      </c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</row>
    <row r="902" spans="3:40" ht="18" customHeight="1" x14ac:dyDescent="0.3">
      <c r="C902" s="2" t="s">
        <v>9051</v>
      </c>
      <c r="D902" s="1" t="s">
        <v>14</v>
      </c>
      <c r="E902" s="3">
        <f>IFERROR(MIN(SEN_Bidders),0)</f>
        <v>55.5</v>
      </c>
      <c r="F902" s="3">
        <f>IFERROR(MAX(SEN_Bidders),0)</f>
        <v>104</v>
      </c>
      <c r="G902" s="3">
        <f>IFERROR(AVERAGE(SEN_Bidders),0)</f>
        <v>84.09</v>
      </c>
      <c r="H902" s="40" t="str">
        <f>tbl_SEN[[#This Row],[Item '#]]&amp;"     "&amp;tbl_SEN[[#This Row],[Description]]&amp;"     ("&amp;tbl_SEN[[#This Row],[Unit]]&amp;")"</f>
        <v xml:space="preserve">     4" ODOT ITEM 304, AGGREGATE BASE - CAMPSITES      (CY)</v>
      </c>
      <c r="I902" s="40">
        <v>88</v>
      </c>
      <c r="J902" s="40">
        <v>104</v>
      </c>
      <c r="K902" s="40">
        <v>81</v>
      </c>
      <c r="L902" s="40">
        <v>55.5</v>
      </c>
      <c r="M902" s="40">
        <v>90</v>
      </c>
      <c r="N902" s="40">
        <v>97</v>
      </c>
      <c r="O902" s="40">
        <v>75</v>
      </c>
      <c r="P902" s="40">
        <v>82.22</v>
      </c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</row>
    <row r="903" spans="3:40" ht="18" customHeight="1" x14ac:dyDescent="0.3">
      <c r="C903" s="2" t="s">
        <v>8961</v>
      </c>
      <c r="D903" s="1" t="s">
        <v>14</v>
      </c>
      <c r="E903" s="3">
        <f>IFERROR(MIN(SEN_Bidders),0)</f>
        <v>54</v>
      </c>
      <c r="F903" s="3">
        <f>IFERROR(MAX(SEN_Bidders),0)</f>
        <v>155</v>
      </c>
      <c r="G903" s="3">
        <f>IFERROR(AVERAGE(SEN_Bidders),0)</f>
        <v>97.82</v>
      </c>
      <c r="H903" s="40" t="str">
        <f>tbl_SEN[[#This Row],[Item '#]]&amp;"     "&amp;tbl_SEN[[#This Row],[Description]]&amp;"     ("&amp;tbl_SEN[[#This Row],[Unit]]&amp;")"</f>
        <v xml:space="preserve">     3" ODOT ITEM 411 - STABILIZED CRUSHED AGGREGATE SHOULDER.     (CY)</v>
      </c>
      <c r="I903" s="40">
        <v>135</v>
      </c>
      <c r="J903" s="40">
        <v>155</v>
      </c>
      <c r="K903" s="40">
        <v>96</v>
      </c>
      <c r="L903" s="40">
        <v>54</v>
      </c>
      <c r="M903" s="40">
        <v>90</v>
      </c>
      <c r="N903" s="40">
        <v>83</v>
      </c>
      <c r="O903" s="40">
        <v>82</v>
      </c>
      <c r="P903" s="40">
        <v>87.56</v>
      </c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</row>
    <row r="904" spans="3:40" ht="18" customHeight="1" x14ac:dyDescent="0.3">
      <c r="C904" s="2" t="s">
        <v>8964</v>
      </c>
      <c r="D904" s="1" t="s">
        <v>14</v>
      </c>
      <c r="E904" s="3">
        <f>IFERROR(MIN(SEN_Bidders),0)</f>
        <v>55.5</v>
      </c>
      <c r="F904" s="3">
        <f>IFERROR(MAX(SEN_Bidders),0)</f>
        <v>97</v>
      </c>
      <c r="G904" s="3">
        <f>IFERROR(AVERAGE(SEN_Bidders),0)</f>
        <v>77.77</v>
      </c>
      <c r="H904" s="40" t="str">
        <f>tbl_SEN[[#This Row],[Item '#]]&amp;"     "&amp;tbl_SEN[[#This Row],[Description]]&amp;"     ("&amp;tbl_SEN[[#This Row],[Unit]]&amp;")"</f>
        <v xml:space="preserve">     6" ODOT ITEM 304, AGGREGATE BASE - ROAD     (CY)</v>
      </c>
      <c r="I904" s="40">
        <v>88</v>
      </c>
      <c r="J904" s="40">
        <v>85</v>
      </c>
      <c r="K904" s="40">
        <v>69</v>
      </c>
      <c r="L904" s="40">
        <v>55.5</v>
      </c>
      <c r="M904" s="40">
        <v>75</v>
      </c>
      <c r="N904" s="40">
        <v>97</v>
      </c>
      <c r="O904" s="40">
        <v>70</v>
      </c>
      <c r="P904" s="40">
        <v>82.66</v>
      </c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</row>
    <row r="905" spans="3:40" ht="18" customHeight="1" x14ac:dyDescent="0.3">
      <c r="C905" s="2" t="s">
        <v>8969</v>
      </c>
      <c r="D905" s="1" t="s">
        <v>14</v>
      </c>
      <c r="E905" s="3">
        <f>IFERROR(MIN(SEN_Bidders),0)</f>
        <v>55.5</v>
      </c>
      <c r="F905" s="3">
        <f>IFERROR(MAX(SEN_Bidders),0)</f>
        <v>100</v>
      </c>
      <c r="G905" s="3">
        <f>IFERROR(AVERAGE(SEN_Bidders),0)</f>
        <v>78.837500000000006</v>
      </c>
      <c r="H905" s="40" t="str">
        <f>tbl_SEN[[#This Row],[Item '#]]&amp;"     "&amp;tbl_SEN[[#This Row],[Description]]&amp;"     ("&amp;tbl_SEN[[#This Row],[Unit]]&amp;")"</f>
        <v xml:space="preserve">     6" ODOT ITEM 304, AGGREGATE BASE - ASPHALT PAVEMENT     (CY)</v>
      </c>
      <c r="I905" s="40">
        <v>88</v>
      </c>
      <c r="J905" s="40">
        <v>85</v>
      </c>
      <c r="K905" s="40">
        <v>69</v>
      </c>
      <c r="L905" s="40">
        <v>55.5</v>
      </c>
      <c r="M905" s="40">
        <v>75</v>
      </c>
      <c r="N905" s="40">
        <v>100</v>
      </c>
      <c r="O905" s="40">
        <v>70</v>
      </c>
      <c r="P905" s="40">
        <v>88.2</v>
      </c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</row>
    <row r="906" spans="3:40" ht="18" customHeight="1" x14ac:dyDescent="0.3">
      <c r="C906" s="2" t="s">
        <v>8974</v>
      </c>
      <c r="D906" s="1" t="s">
        <v>14</v>
      </c>
      <c r="E906" s="3">
        <f>IFERROR(MIN(SEN_Bidders),0)</f>
        <v>55.5</v>
      </c>
      <c r="F906" s="3">
        <f>IFERROR(MAX(SEN_Bidders),0)</f>
        <v>180</v>
      </c>
      <c r="G906" s="3">
        <f>IFERROR(AVERAGE(SEN_Bidders),0)</f>
        <v>95.59</v>
      </c>
      <c r="H906" s="40" t="str">
        <f>tbl_SEN[[#This Row],[Item '#]]&amp;"     "&amp;tbl_SEN[[#This Row],[Description]]&amp;"     ("&amp;tbl_SEN[[#This Row],[Unit]]&amp;")"</f>
        <v xml:space="preserve">     4" AGGREGATE BASE - CONCRETE WALK     (CY)</v>
      </c>
      <c r="I906" s="40">
        <v>94</v>
      </c>
      <c r="J906" s="40">
        <v>89</v>
      </c>
      <c r="K906" s="40">
        <v>91</v>
      </c>
      <c r="L906" s="40">
        <v>55.5</v>
      </c>
      <c r="M906" s="40">
        <v>180</v>
      </c>
      <c r="N906" s="40">
        <v>100</v>
      </c>
      <c r="O906" s="40">
        <v>70</v>
      </c>
      <c r="P906" s="40">
        <v>85.22</v>
      </c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</row>
    <row r="907" spans="3:40" ht="18" customHeight="1" x14ac:dyDescent="0.3">
      <c r="C907" s="2" t="s">
        <v>8034</v>
      </c>
      <c r="D907" s="1" t="s">
        <v>9</v>
      </c>
      <c r="E907" s="3">
        <f>IFERROR(MIN(SEN_Bidders),0)</f>
        <v>299</v>
      </c>
      <c r="F907" s="3">
        <f>IFERROR(MAX(SEN_Bidders),0)</f>
        <v>111691.76</v>
      </c>
      <c r="G907" s="3">
        <f>IFERROR(AVERAGE(SEN_Bidders),0)</f>
        <v>15948.844999999999</v>
      </c>
      <c r="H907" s="40" t="str">
        <f>tbl_SEN[[#This Row],[Item '#]]&amp;"     "&amp;tbl_SEN[[#This Row],[Description]]&amp;"     ("&amp;tbl_SEN[[#This Row],[Unit]]&amp;")"</f>
        <v xml:space="preserve">     STRIP &amp; STOCKPILE TOPSOIL     (LS)</v>
      </c>
      <c r="I907" s="40">
        <v>299</v>
      </c>
      <c r="J907" s="40">
        <v>500</v>
      </c>
      <c r="K907" s="40">
        <v>1200</v>
      </c>
      <c r="L907" s="40">
        <v>500</v>
      </c>
      <c r="M907" s="40">
        <v>5500</v>
      </c>
      <c r="N907" s="40">
        <v>5400</v>
      </c>
      <c r="O907" s="40">
        <v>2500</v>
      </c>
      <c r="P907" s="40">
        <v>111691.76</v>
      </c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</row>
    <row r="908" spans="3:40" ht="18" customHeight="1" x14ac:dyDescent="0.3">
      <c r="C908" s="2" t="s">
        <v>9052</v>
      </c>
      <c r="D908" s="1" t="s">
        <v>9</v>
      </c>
      <c r="E908" s="3">
        <f>IFERROR(MIN(SEN_Bidders),0)</f>
        <v>673.75</v>
      </c>
      <c r="F908" s="3">
        <f>IFERROR(MAX(SEN_Bidders),0)</f>
        <v>349740.33</v>
      </c>
      <c r="G908" s="3">
        <f>IFERROR(AVERAGE(SEN_Bidders),0)</f>
        <v>51039.26</v>
      </c>
      <c r="H908" s="40" t="str">
        <f>tbl_SEN[[#This Row],[Item '#]]&amp;"     "&amp;tbl_SEN[[#This Row],[Description]]&amp;"     ("&amp;tbl_SEN[[#This Row],[Unit]]&amp;")"</f>
        <v xml:space="preserve">     EXCAVATION INCLUDING EMBANKMENT (PER PLAN)      (LS)</v>
      </c>
      <c r="I908" s="40">
        <v>673.75</v>
      </c>
      <c r="J908" s="40">
        <v>3000</v>
      </c>
      <c r="K908" s="40">
        <v>3500</v>
      </c>
      <c r="L908" s="40">
        <v>4900</v>
      </c>
      <c r="M908" s="40">
        <v>30000</v>
      </c>
      <c r="N908" s="40">
        <v>12500</v>
      </c>
      <c r="O908" s="40">
        <v>4000</v>
      </c>
      <c r="P908" s="40">
        <v>349740.33</v>
      </c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</row>
    <row r="909" spans="3:40" ht="18" customHeight="1" x14ac:dyDescent="0.3">
      <c r="C909" s="2" t="s">
        <v>9042</v>
      </c>
      <c r="D909" s="1" t="s">
        <v>9</v>
      </c>
      <c r="E909" s="3">
        <f>IFERROR(MIN(SEN_Bidders),0)</f>
        <v>108</v>
      </c>
      <c r="F909" s="3">
        <f>IFERROR(MAX(SEN_Bidders),0)</f>
        <v>98523.199999999997</v>
      </c>
      <c r="G909" s="3">
        <f>IFERROR(AVERAGE(SEN_Bidders),0)</f>
        <v>16716.400000000001</v>
      </c>
      <c r="H909" s="40" t="str">
        <f>tbl_SEN[[#This Row],[Item '#]]&amp;"     "&amp;tbl_SEN[[#This Row],[Description]]&amp;"     ("&amp;tbl_SEN[[#This Row],[Unit]]&amp;")"</f>
        <v xml:space="preserve">     EXCAVATION AND EMBANKED AT M89 AREA     (LS)</v>
      </c>
      <c r="I909" s="40">
        <v>108</v>
      </c>
      <c r="J909" s="40">
        <v>1000</v>
      </c>
      <c r="K909" s="40">
        <v>3500</v>
      </c>
      <c r="L909" s="40">
        <v>500</v>
      </c>
      <c r="M909" s="40">
        <v>15000</v>
      </c>
      <c r="N909" s="40">
        <v>13300</v>
      </c>
      <c r="O909" s="40">
        <v>1800</v>
      </c>
      <c r="P909" s="40">
        <v>98523.199999999997</v>
      </c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</row>
    <row r="910" spans="3:40" ht="18" customHeight="1" x14ac:dyDescent="0.3">
      <c r="C910" s="2" t="s">
        <v>8918</v>
      </c>
      <c r="D910" s="1" t="s">
        <v>14</v>
      </c>
      <c r="E910" s="3">
        <f>IFERROR(MIN(SEN_Bidders),0)</f>
        <v>7</v>
      </c>
      <c r="F910" s="3">
        <f>IFERROR(MAX(SEN_Bidders),0)</f>
        <v>111.2</v>
      </c>
      <c r="G910" s="3">
        <f>IFERROR(AVERAGE(SEN_Bidders),0)</f>
        <v>33.774999999999999</v>
      </c>
      <c r="H910" s="40" t="str">
        <f>tbl_SEN[[#This Row],[Item '#]]&amp;"     "&amp;tbl_SEN[[#This Row],[Description]]&amp;"     ("&amp;tbl_SEN[[#This Row],[Unit]]&amp;")"</f>
        <v xml:space="preserve">     TOPSOIL STRIPPED AND HAULED OFF-SITE     (CY)</v>
      </c>
      <c r="I910" s="40">
        <v>7</v>
      </c>
      <c r="J910" s="40">
        <v>31</v>
      </c>
      <c r="K910" s="40">
        <v>12</v>
      </c>
      <c r="L910" s="40">
        <v>12</v>
      </c>
      <c r="M910" s="40">
        <v>30</v>
      </c>
      <c r="N910" s="40">
        <v>53</v>
      </c>
      <c r="O910" s="40">
        <v>14</v>
      </c>
      <c r="P910" s="40">
        <v>111.2</v>
      </c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</row>
    <row r="911" spans="3:40" ht="18" customHeight="1" x14ac:dyDescent="0.3">
      <c r="C911" s="2" t="s">
        <v>5699</v>
      </c>
      <c r="D911" s="1" t="s">
        <v>9</v>
      </c>
      <c r="E911" s="3">
        <f>IFERROR(MIN(SEN_Bidders),0)</f>
        <v>320</v>
      </c>
      <c r="F911" s="3">
        <f>IFERROR(MAX(SEN_Bidders),0)</f>
        <v>66063.740000000005</v>
      </c>
      <c r="G911" s="3">
        <f>IFERROR(AVERAGE(SEN_Bidders),0)</f>
        <v>9479.2175000000007</v>
      </c>
      <c r="H911" s="40" t="str">
        <f>tbl_SEN[[#This Row],[Item '#]]&amp;"     "&amp;tbl_SEN[[#This Row],[Description]]&amp;"     ("&amp;tbl_SEN[[#This Row],[Unit]]&amp;")"</f>
        <v xml:space="preserve">     PLACING STOCKPILED TOPSOIL (4" MIN)     (LS)</v>
      </c>
      <c r="I911" s="40">
        <v>320</v>
      </c>
      <c r="J911" s="40">
        <v>950</v>
      </c>
      <c r="K911" s="40">
        <v>1200</v>
      </c>
      <c r="L911" s="40">
        <v>500</v>
      </c>
      <c r="M911" s="40">
        <v>2000</v>
      </c>
      <c r="N911" s="40">
        <v>4400</v>
      </c>
      <c r="O911" s="40">
        <v>400</v>
      </c>
      <c r="P911" s="40">
        <v>66063.740000000005</v>
      </c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</row>
    <row r="912" spans="3:40" ht="18" customHeight="1" x14ac:dyDescent="0.3">
      <c r="C912" s="2" t="s">
        <v>5703</v>
      </c>
      <c r="D912" s="1" t="s">
        <v>21</v>
      </c>
      <c r="E912" s="3">
        <f>IFERROR(MIN(SEN_Bidders),0)</f>
        <v>0.95</v>
      </c>
      <c r="F912" s="3">
        <f>IFERROR(MAX(SEN_Bidders),0)</f>
        <v>2</v>
      </c>
      <c r="G912" s="3">
        <f>IFERROR(AVERAGE(SEN_Bidders),0)</f>
        <v>1.365</v>
      </c>
      <c r="H912" s="40" t="str">
        <f>tbl_SEN[[#This Row],[Item '#]]&amp;"     "&amp;tbl_SEN[[#This Row],[Description]]&amp;"     ("&amp;tbl_SEN[[#This Row],[Unit]]&amp;")"</f>
        <v xml:space="preserve">     RESIDENTIAL AND URBAN AREA SEED MIXTURE      (SY)</v>
      </c>
      <c r="I912" s="40">
        <v>1</v>
      </c>
      <c r="J912" s="40">
        <v>0.95</v>
      </c>
      <c r="K912" s="40">
        <v>1.5</v>
      </c>
      <c r="L912" s="40">
        <v>1</v>
      </c>
      <c r="M912" s="40">
        <v>1</v>
      </c>
      <c r="N912" s="40">
        <v>2</v>
      </c>
      <c r="O912" s="40">
        <v>2</v>
      </c>
      <c r="P912" s="40">
        <v>1.47</v>
      </c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</row>
    <row r="913" spans="3:40" ht="18" customHeight="1" x14ac:dyDescent="0.3">
      <c r="C913" s="2" t="s">
        <v>8973</v>
      </c>
      <c r="D913" s="1" t="s">
        <v>48</v>
      </c>
      <c r="E913" s="3">
        <f>IFERROR(MIN(SEN_Bidders),0)</f>
        <v>4.75</v>
      </c>
      <c r="F913" s="3">
        <f>IFERROR(MAX(SEN_Bidders),0)</f>
        <v>8</v>
      </c>
      <c r="G913" s="3">
        <f>IFERROR(AVERAGE(SEN_Bidders),0)</f>
        <v>6.2062500000000007</v>
      </c>
      <c r="H913" s="40" t="str">
        <f>tbl_SEN[[#This Row],[Item '#]]&amp;"     "&amp;tbl_SEN[[#This Row],[Description]]&amp;"     ("&amp;tbl_SEN[[#This Row],[Unit]]&amp;")"</f>
        <v xml:space="preserve">     4" CONCRETE PAVEMENT - CONCRETE WALK W/ W.W.F.     (SF)</v>
      </c>
      <c r="I913" s="40">
        <v>6</v>
      </c>
      <c r="J913" s="40">
        <v>7</v>
      </c>
      <c r="K913" s="40">
        <v>4.75</v>
      </c>
      <c r="L913" s="40">
        <v>5.6</v>
      </c>
      <c r="M913" s="40">
        <v>5.6</v>
      </c>
      <c r="N913" s="40">
        <v>7</v>
      </c>
      <c r="O913" s="40">
        <v>8</v>
      </c>
      <c r="P913" s="40">
        <v>5.7</v>
      </c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</row>
    <row r="914" spans="3:40" ht="18" customHeight="1" x14ac:dyDescent="0.3">
      <c r="C914" s="2" t="s">
        <v>8974</v>
      </c>
      <c r="D914" s="1" t="s">
        <v>14</v>
      </c>
      <c r="E914" s="3">
        <f>IFERROR(MIN(SEN_Bidders),0)</f>
        <v>60</v>
      </c>
      <c r="F914" s="3">
        <f>IFERROR(MAX(SEN_Bidders),0)</f>
        <v>150</v>
      </c>
      <c r="G914" s="3">
        <f>IFERROR(AVERAGE(SEN_Bidders),0)</f>
        <v>94.025000000000006</v>
      </c>
      <c r="H914" s="40" t="str">
        <f>tbl_SEN[[#This Row],[Item '#]]&amp;"     "&amp;tbl_SEN[[#This Row],[Description]]&amp;"     ("&amp;tbl_SEN[[#This Row],[Unit]]&amp;")"</f>
        <v xml:space="preserve">     4" AGGREGATE BASE - CONCRETE WALK     (CY)</v>
      </c>
      <c r="I914" s="40">
        <v>94</v>
      </c>
      <c r="J914" s="40">
        <v>89</v>
      </c>
      <c r="K914" s="40">
        <v>92</v>
      </c>
      <c r="L914" s="40">
        <v>60</v>
      </c>
      <c r="M914" s="40">
        <v>150</v>
      </c>
      <c r="N914" s="40">
        <v>96</v>
      </c>
      <c r="O914" s="40">
        <v>70</v>
      </c>
      <c r="P914" s="40">
        <v>101.2</v>
      </c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</row>
    <row r="915" spans="3:40" ht="18" customHeight="1" x14ac:dyDescent="0.3">
      <c r="C915" s="2" t="s">
        <v>5848</v>
      </c>
      <c r="D915" s="1" t="s">
        <v>21</v>
      </c>
      <c r="E915" s="3">
        <f>IFERROR(MIN(SEN_Bidders),0)</f>
        <v>1</v>
      </c>
      <c r="F915" s="3">
        <f>IFERROR(MAX(SEN_Bidders),0)</f>
        <v>5.23</v>
      </c>
      <c r="G915" s="3">
        <f>IFERROR(AVERAGE(SEN_Bidders),0)</f>
        <v>2.9975000000000001</v>
      </c>
      <c r="H915" s="40" t="str">
        <f>tbl_SEN[[#This Row],[Item '#]]&amp;"     "&amp;tbl_SEN[[#This Row],[Description]]&amp;"     ("&amp;tbl_SEN[[#This Row],[Unit]]&amp;")"</f>
        <v xml:space="preserve">     SUBGRADE COMPACTION - CONCRETE  WALK     (SY)</v>
      </c>
      <c r="I915" s="40">
        <v>1.25</v>
      </c>
      <c r="J915" s="40">
        <v>5</v>
      </c>
      <c r="K915" s="40">
        <v>3.5</v>
      </c>
      <c r="L915" s="40">
        <v>1</v>
      </c>
      <c r="M915" s="40">
        <v>5</v>
      </c>
      <c r="N915" s="40">
        <v>2</v>
      </c>
      <c r="O915" s="40">
        <v>1</v>
      </c>
      <c r="P915" s="40">
        <v>5.23</v>
      </c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</row>
    <row r="916" spans="3:40" ht="18" customHeight="1" x14ac:dyDescent="0.3">
      <c r="C916" s="2" t="s">
        <v>9053</v>
      </c>
      <c r="D916" s="1" t="s">
        <v>9</v>
      </c>
      <c r="E916" s="3">
        <f>IFERROR(MIN(SEN_Bidders),0)</f>
        <v>44664</v>
      </c>
      <c r="F916" s="3">
        <f>IFERROR(MAX(SEN_Bidders),0)</f>
        <v>200000</v>
      </c>
      <c r="G916" s="3">
        <f>IFERROR(AVERAGE(SEN_Bidders),0)</f>
        <v>103435.5</v>
      </c>
      <c r="H916" s="40" t="str">
        <f>tbl_SEN[[#This Row],[Item '#]]&amp;"     "&amp;tbl_SEN[[#This Row],[Description]]&amp;"     ("&amp;tbl_SEN[[#This Row],[Unit]]&amp;")"</f>
        <v xml:space="preserve">     30' x 44' PICNIC SHELTER INCL. FOUNDATIONS, PIERS, CONCRETE SLAB, AND STRUCTURE ASSEMEBLY     (LS)</v>
      </c>
      <c r="I916" s="40">
        <v>122000</v>
      </c>
      <c r="J916" s="40">
        <v>86500</v>
      </c>
      <c r="K916" s="40">
        <v>147600</v>
      </c>
      <c r="L916" s="40">
        <v>46720</v>
      </c>
      <c r="M916" s="40">
        <v>105000</v>
      </c>
      <c r="N916" s="40">
        <v>75000</v>
      </c>
      <c r="O916" s="40">
        <v>200000</v>
      </c>
      <c r="P916" s="40">
        <v>44664</v>
      </c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</row>
    <row r="917" spans="3:40" ht="18" customHeight="1" x14ac:dyDescent="0.3">
      <c r="C917" s="2" t="s">
        <v>9054</v>
      </c>
      <c r="D917" s="1" t="s">
        <v>9</v>
      </c>
      <c r="E917" s="3">
        <f>IFERROR(MIN(SEN_Bidders),0)</f>
        <v>5850</v>
      </c>
      <c r="F917" s="3">
        <f>IFERROR(MAX(SEN_Bidders),0)</f>
        <v>10000</v>
      </c>
      <c r="G917" s="3">
        <f>IFERROR(AVERAGE(SEN_Bidders),0)</f>
        <v>7407.5</v>
      </c>
      <c r="H917" s="40" t="str">
        <f>tbl_SEN[[#This Row],[Item '#]]&amp;"     "&amp;tbl_SEN[[#This Row],[Description]]&amp;"     ("&amp;tbl_SEN[[#This Row],[Unit]]&amp;")"</f>
        <v xml:space="preserve">     30' x 44' PICNIC SHELTER - ELECTRICAL     (LS)</v>
      </c>
      <c r="I917" s="40">
        <v>5850</v>
      </c>
      <c r="J917" s="40">
        <v>6500</v>
      </c>
      <c r="K917" s="40">
        <v>6850</v>
      </c>
      <c r="L917" s="40">
        <v>6600</v>
      </c>
      <c r="M917" s="40">
        <v>6600</v>
      </c>
      <c r="N917" s="40">
        <v>9300</v>
      </c>
      <c r="O917" s="40">
        <v>10000</v>
      </c>
      <c r="P917" s="40">
        <v>7560</v>
      </c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</row>
    <row r="918" spans="3:40" ht="18" customHeight="1" x14ac:dyDescent="0.3">
      <c r="C918" s="2" t="s">
        <v>8120</v>
      </c>
      <c r="D918" s="1" t="s">
        <v>59</v>
      </c>
      <c r="E918" s="3">
        <f>IFERROR(MIN(SEN_Bidders),0)</f>
        <v>870</v>
      </c>
      <c r="F918" s="3">
        <f>IFERROR(MAX(SEN_Bidders),0)</f>
        <v>2000</v>
      </c>
      <c r="G918" s="3">
        <f>IFERROR(AVERAGE(SEN_Bidders),0)</f>
        <v>1226.25</v>
      </c>
      <c r="H918" s="40" t="str">
        <f>tbl_SEN[[#This Row],[Item '#]]&amp;"     "&amp;tbl_SEN[[#This Row],[Description]]&amp;"     ("&amp;tbl_SEN[[#This Row],[Unit]]&amp;")"</f>
        <v xml:space="preserve">     FUSED DISCONNECT SWITCH, 100A, 120/240V, 1PH, 3W, NEMA 3R (with fuses)     (EA)</v>
      </c>
      <c r="I918" s="40">
        <v>1040</v>
      </c>
      <c r="J918" s="40">
        <v>1150</v>
      </c>
      <c r="K918" s="40">
        <v>1200</v>
      </c>
      <c r="L918" s="40">
        <v>1150</v>
      </c>
      <c r="M918" s="40">
        <v>1200</v>
      </c>
      <c r="N918" s="40">
        <v>2000</v>
      </c>
      <c r="O918" s="40">
        <v>1200</v>
      </c>
      <c r="P918" s="40">
        <v>870</v>
      </c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</row>
    <row r="919" spans="3:40" ht="18" customHeight="1" x14ac:dyDescent="0.3">
      <c r="C919" s="2" t="s">
        <v>9004</v>
      </c>
      <c r="D919" s="1" t="s">
        <v>59</v>
      </c>
      <c r="E919" s="3">
        <f>IFERROR(MIN(SEN_Bidders),0)</f>
        <v>1460</v>
      </c>
      <c r="F919" s="3">
        <f>IFERROR(MAX(SEN_Bidders),0)</f>
        <v>2000</v>
      </c>
      <c r="G919" s="3">
        <f>IFERROR(AVERAGE(SEN_Bidders),0)</f>
        <v>1710</v>
      </c>
      <c r="H919" s="40" t="str">
        <f>tbl_SEN[[#This Row],[Item '#]]&amp;"     "&amp;tbl_SEN[[#This Row],[Description]]&amp;"     ("&amp;tbl_SEN[[#This Row],[Unit]]&amp;")"</f>
        <v xml:space="preserve">     PANELBOARD, 100A, 120/240V, 1PH, 3W, NEMA 3R w/ MAIN CIRCUIT BREAKER     (EA)</v>
      </c>
      <c r="I919" s="40">
        <v>1460</v>
      </c>
      <c r="J919" s="40">
        <v>1600</v>
      </c>
      <c r="K919" s="40">
        <v>1700</v>
      </c>
      <c r="L919" s="40">
        <v>1620</v>
      </c>
      <c r="M919" s="40">
        <v>1700</v>
      </c>
      <c r="N919" s="40">
        <v>2000</v>
      </c>
      <c r="O919" s="40">
        <v>1800</v>
      </c>
      <c r="P919" s="40">
        <v>1800</v>
      </c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</row>
    <row r="920" spans="3:40" ht="18" customHeight="1" x14ac:dyDescent="0.3">
      <c r="C920" s="2" t="s">
        <v>8117</v>
      </c>
      <c r="D920" s="1" t="s">
        <v>59</v>
      </c>
      <c r="E920" s="3">
        <f>IFERROR(MIN(SEN_Bidders),0)</f>
        <v>2990</v>
      </c>
      <c r="F920" s="3">
        <f>IFERROR(MAX(SEN_Bidders),0)</f>
        <v>6500</v>
      </c>
      <c r="G920" s="3">
        <f>IFERROR(AVERAGE(SEN_Bidders),0)</f>
        <v>5247.875</v>
      </c>
      <c r="H920" s="40" t="str">
        <f>tbl_SEN[[#This Row],[Item '#]]&amp;"     "&amp;tbl_SEN[[#This Row],[Description]]&amp;"     ("&amp;tbl_SEN[[#This Row],[Unit]]&amp;")"</f>
        <v xml:space="preserve">     H-FRAME ASSEMBLY, (Unistrut Electrical equipment structure)     (EA)</v>
      </c>
      <c r="I920" s="40">
        <v>4780</v>
      </c>
      <c r="J920" s="40">
        <v>5300</v>
      </c>
      <c r="K920" s="40">
        <v>5600</v>
      </c>
      <c r="L920" s="40">
        <v>5313</v>
      </c>
      <c r="M920" s="40">
        <v>5500</v>
      </c>
      <c r="N920" s="40">
        <v>6500</v>
      </c>
      <c r="O920" s="40">
        <v>6000</v>
      </c>
      <c r="P920" s="40">
        <v>2990</v>
      </c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</row>
    <row r="921" spans="3:40" ht="18" customHeight="1" x14ac:dyDescent="0.3">
      <c r="C921" s="2" t="s">
        <v>8125</v>
      </c>
      <c r="D921" s="1" t="s">
        <v>12</v>
      </c>
      <c r="E921" s="3">
        <f>IFERROR(MIN(SEN_Bidders),0)</f>
        <v>1.2</v>
      </c>
      <c r="F921" s="3">
        <f>IFERROR(MAX(SEN_Bidders),0)</f>
        <v>2</v>
      </c>
      <c r="G921" s="3">
        <f>IFERROR(AVERAGE(SEN_Bidders),0)</f>
        <v>1.5525</v>
      </c>
      <c r="H921" s="40" t="str">
        <f>tbl_SEN[[#This Row],[Item '#]]&amp;"     "&amp;tbl_SEN[[#This Row],[Description]]&amp;"     ("&amp;tbl_SEN[[#This Row],[Unit]]&amp;")"</f>
        <v xml:space="preserve">     WIRE, 600V 75 DEGREE C THHN/THWN, #8 COPPER CONDUCTOR     (LF)</v>
      </c>
      <c r="I921" s="40">
        <v>1.2</v>
      </c>
      <c r="J921" s="40">
        <v>1.32</v>
      </c>
      <c r="K921" s="40">
        <v>1.4</v>
      </c>
      <c r="L921" s="40">
        <v>1.5</v>
      </c>
      <c r="M921" s="40">
        <v>1.5</v>
      </c>
      <c r="N921" s="40">
        <v>2</v>
      </c>
      <c r="O921" s="40">
        <v>2</v>
      </c>
      <c r="P921" s="40">
        <v>1.5</v>
      </c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</row>
    <row r="922" spans="3:40" ht="18" customHeight="1" x14ac:dyDescent="0.3">
      <c r="C922" s="2" t="s">
        <v>8127</v>
      </c>
      <c r="D922" s="1" t="s">
        <v>12</v>
      </c>
      <c r="E922" s="3">
        <f>IFERROR(MIN(SEN_Bidders),0)</f>
        <v>2.6</v>
      </c>
      <c r="F922" s="3">
        <f>IFERROR(MAX(SEN_Bidders),0)</f>
        <v>4</v>
      </c>
      <c r="G922" s="3">
        <f>IFERROR(AVERAGE(SEN_Bidders),0)</f>
        <v>3.0350000000000001</v>
      </c>
      <c r="H922" s="40" t="str">
        <f>tbl_SEN[[#This Row],[Item '#]]&amp;"     "&amp;tbl_SEN[[#This Row],[Description]]&amp;"     ("&amp;tbl_SEN[[#This Row],[Unit]]&amp;")"</f>
        <v xml:space="preserve">     WIRE, 600V 75 DEGREE C THHN/THWN, #2 COPPER CONDUCTOR     (LF)</v>
      </c>
      <c r="I922" s="40">
        <v>2.6</v>
      </c>
      <c r="J922" s="40">
        <v>2.88</v>
      </c>
      <c r="K922" s="40">
        <v>3</v>
      </c>
      <c r="L922" s="40">
        <v>3</v>
      </c>
      <c r="M922" s="40">
        <v>3</v>
      </c>
      <c r="N922" s="40">
        <v>4</v>
      </c>
      <c r="O922" s="40">
        <v>3</v>
      </c>
      <c r="P922" s="40">
        <v>2.8</v>
      </c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</row>
    <row r="923" spans="3:40" ht="18" customHeight="1" x14ac:dyDescent="0.3">
      <c r="C923" s="2" t="s">
        <v>9008</v>
      </c>
      <c r="D923" s="1" t="s">
        <v>12</v>
      </c>
      <c r="E923" s="3">
        <f>IFERROR(MIN(SEN_Bidders),0)</f>
        <v>12</v>
      </c>
      <c r="F923" s="3">
        <f>IFERROR(MAX(SEN_Bidders),0)</f>
        <v>19.2</v>
      </c>
      <c r="G923" s="3">
        <f>IFERROR(AVERAGE(SEN_Bidders),0)</f>
        <v>14.69</v>
      </c>
      <c r="H923" s="40" t="str">
        <f>tbl_SEN[[#This Row],[Item '#]]&amp;"     "&amp;tbl_SEN[[#This Row],[Description]]&amp;"     ("&amp;tbl_SEN[[#This Row],[Unit]]&amp;")"</f>
        <v xml:space="preserve">     CONDUIT PVC SCH 40, 1.25", INCL. TRENCHING AND BACKFILL     (LF)</v>
      </c>
      <c r="I923" s="40">
        <v>12</v>
      </c>
      <c r="J923" s="40">
        <v>13.32</v>
      </c>
      <c r="K923" s="40">
        <v>14</v>
      </c>
      <c r="L923" s="40">
        <v>14</v>
      </c>
      <c r="M923" s="40">
        <v>14</v>
      </c>
      <c r="N923" s="40">
        <v>17</v>
      </c>
      <c r="O923" s="40">
        <v>14</v>
      </c>
      <c r="P923" s="40">
        <v>19.2</v>
      </c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</row>
    <row r="924" spans="3:40" ht="18" customHeight="1" x14ac:dyDescent="0.3">
      <c r="C924" s="2" t="s">
        <v>9009</v>
      </c>
      <c r="D924" s="1" t="s">
        <v>12</v>
      </c>
      <c r="E924" s="3">
        <f>IFERROR(MIN(SEN_Bidders),0)</f>
        <v>18.8</v>
      </c>
      <c r="F924" s="3">
        <f>IFERROR(MAX(SEN_Bidders),0)</f>
        <v>26</v>
      </c>
      <c r="G924" s="3">
        <f>IFERROR(AVERAGE(SEN_Bidders),0)</f>
        <v>21.518750000000001</v>
      </c>
      <c r="H924" s="40" t="str">
        <f>tbl_SEN[[#This Row],[Item '#]]&amp;"     "&amp;tbl_SEN[[#This Row],[Description]]&amp;"     ("&amp;tbl_SEN[[#This Row],[Unit]]&amp;")"</f>
        <v xml:space="preserve">     CONDUIT PVC SCH 40, 2.5", INCL. TRENCHING AND BACKFILL     (LF)</v>
      </c>
      <c r="I924" s="40">
        <v>18.8</v>
      </c>
      <c r="J924" s="40">
        <v>21</v>
      </c>
      <c r="K924" s="40">
        <v>19.75</v>
      </c>
      <c r="L924" s="40">
        <v>21</v>
      </c>
      <c r="M924" s="40">
        <v>22</v>
      </c>
      <c r="N924" s="40">
        <v>26</v>
      </c>
      <c r="O924" s="40">
        <v>22</v>
      </c>
      <c r="P924" s="40">
        <v>21.6</v>
      </c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</row>
    <row r="925" spans="3:40" ht="18" customHeight="1" x14ac:dyDescent="0.3">
      <c r="C925" s="2" t="s">
        <v>9046</v>
      </c>
      <c r="D925" s="1" t="s">
        <v>59</v>
      </c>
      <c r="E925" s="3">
        <f>IFERROR(MIN(SEN_Bidders),0)</f>
        <v>1020</v>
      </c>
      <c r="F925" s="3">
        <f>IFERROR(MAX(SEN_Bidders),0)</f>
        <v>1470</v>
      </c>
      <c r="G925" s="3">
        <f>IFERROR(AVERAGE(SEN_Bidders),0)</f>
        <v>1217.675</v>
      </c>
      <c r="H925" s="40" t="str">
        <f>tbl_SEN[[#This Row],[Item '#]]&amp;"     "&amp;tbl_SEN[[#This Row],[Description]]&amp;"     ("&amp;tbl_SEN[[#This Row],[Unit]]&amp;")"</f>
        <v xml:space="preserve">     Light Fixture 'B', SL1 Site Lighting      (EA)</v>
      </c>
      <c r="I925" s="40">
        <v>1020</v>
      </c>
      <c r="J925" s="40">
        <v>1130.4000000000001</v>
      </c>
      <c r="K925" s="40">
        <v>1190</v>
      </c>
      <c r="L925" s="40">
        <v>1131</v>
      </c>
      <c r="M925" s="40">
        <v>1200</v>
      </c>
      <c r="N925" s="40">
        <v>1400</v>
      </c>
      <c r="O925" s="40">
        <v>1200</v>
      </c>
      <c r="P925" s="40">
        <v>1470</v>
      </c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</row>
    <row r="926" spans="3:40" ht="18" customHeight="1" x14ac:dyDescent="0.3">
      <c r="C926" s="2" t="s">
        <v>9047</v>
      </c>
      <c r="D926" s="1" t="s">
        <v>59</v>
      </c>
      <c r="E926" s="3">
        <f>IFERROR(MIN(SEN_Bidders),0)</f>
        <v>1320</v>
      </c>
      <c r="F926" s="3">
        <f>IFERROR(MAX(SEN_Bidders),0)</f>
        <v>2600</v>
      </c>
      <c r="G926" s="3">
        <f>IFERROR(AVERAGE(SEN_Bidders),0)</f>
        <v>2094.75</v>
      </c>
      <c r="H926" s="40" t="str">
        <f>tbl_SEN[[#This Row],[Item '#]]&amp;"     "&amp;tbl_SEN[[#This Row],[Description]]&amp;"     ("&amp;tbl_SEN[[#This Row],[Unit]]&amp;")"</f>
        <v xml:space="preserve">     Aluminum Pole, SL1 Site Lighting     (EA)</v>
      </c>
      <c r="I926" s="40">
        <v>1900</v>
      </c>
      <c r="J926" s="40">
        <v>2124</v>
      </c>
      <c r="K926" s="40">
        <v>2240</v>
      </c>
      <c r="L926" s="40">
        <v>2124</v>
      </c>
      <c r="M926" s="40">
        <v>2200</v>
      </c>
      <c r="N926" s="40">
        <v>2600</v>
      </c>
      <c r="O926" s="40">
        <v>2250</v>
      </c>
      <c r="P926" s="40">
        <v>1320</v>
      </c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</row>
    <row r="927" spans="3:40" ht="18" customHeight="1" x14ac:dyDescent="0.3">
      <c r="C927" s="2" t="s">
        <v>8158</v>
      </c>
      <c r="D927" s="1" t="s">
        <v>59</v>
      </c>
      <c r="E927" s="3">
        <f>IFERROR(MIN(SEN_Bidders),0)</f>
        <v>210</v>
      </c>
      <c r="F927" s="3">
        <f>IFERROR(MAX(SEN_Bidders),0)</f>
        <v>540</v>
      </c>
      <c r="G927" s="3">
        <f>IFERROR(AVERAGE(SEN_Bidders),0)</f>
        <v>281.67500000000001</v>
      </c>
      <c r="H927" s="40" t="str">
        <f>tbl_SEN[[#This Row],[Item '#]]&amp;"     "&amp;tbl_SEN[[#This Row],[Description]]&amp;"     ("&amp;tbl_SEN[[#This Row],[Unit]]&amp;")"</f>
        <v xml:space="preserve">     DRIVEN GROUND ROD, 1/2" x 8', COPPER-CLAD STEEL (INCLUDES WIRE)     (EA)</v>
      </c>
      <c r="I927" s="40">
        <v>210</v>
      </c>
      <c r="J927" s="40">
        <v>236.4</v>
      </c>
      <c r="K927" s="40">
        <v>250</v>
      </c>
      <c r="L927" s="40">
        <v>237</v>
      </c>
      <c r="M927" s="40">
        <v>240</v>
      </c>
      <c r="N927" s="40">
        <v>290</v>
      </c>
      <c r="O927" s="40">
        <v>250</v>
      </c>
      <c r="P927" s="40">
        <v>540</v>
      </c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</row>
    <row r="928" spans="3:40" ht="18" customHeight="1" x14ac:dyDescent="0.3">
      <c r="C928" s="2" t="s">
        <v>9048</v>
      </c>
      <c r="D928" s="1" t="s">
        <v>59</v>
      </c>
      <c r="E928" s="3">
        <f>IFERROR(MIN(SEN_Bidders),0)</f>
        <v>10</v>
      </c>
      <c r="F928" s="3">
        <f>IFERROR(MAX(SEN_Bidders),0)</f>
        <v>320.04000000000002</v>
      </c>
      <c r="G928" s="3">
        <f>IFERROR(AVERAGE(SEN_Bidders),0)</f>
        <v>51.730000000000004</v>
      </c>
      <c r="H928" s="40" t="str">
        <f>tbl_SEN[[#This Row],[Item '#]]&amp;"     "&amp;tbl_SEN[[#This Row],[Description]]&amp;"     ("&amp;tbl_SEN[[#This Row],[Unit]]&amp;")"</f>
        <v xml:space="preserve">     Connections, Site Lighting     (EA)</v>
      </c>
      <c r="I928" s="40">
        <v>10</v>
      </c>
      <c r="J928" s="40">
        <v>10.8</v>
      </c>
      <c r="K928" s="40">
        <v>12</v>
      </c>
      <c r="L928" s="40">
        <v>11</v>
      </c>
      <c r="M928" s="40">
        <v>11</v>
      </c>
      <c r="N928" s="40">
        <v>14</v>
      </c>
      <c r="O928" s="40">
        <v>25</v>
      </c>
      <c r="P928" s="40">
        <v>320.04000000000002</v>
      </c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</row>
    <row r="929" spans="3:40" ht="18" customHeight="1" x14ac:dyDescent="0.3">
      <c r="C929" s="2" t="s">
        <v>9049</v>
      </c>
      <c r="D929" s="1" t="s">
        <v>59</v>
      </c>
      <c r="E929" s="3">
        <f>IFERROR(MIN(SEN_Bidders),0)</f>
        <v>293.95999999999998</v>
      </c>
      <c r="F929" s="3">
        <f>IFERROR(MAX(SEN_Bidders),0)</f>
        <v>2100</v>
      </c>
      <c r="G929" s="3">
        <f>IFERROR(AVERAGE(SEN_Bidders),0)</f>
        <v>1587.2449999999999</v>
      </c>
      <c r="H929" s="40" t="str">
        <f>tbl_SEN[[#This Row],[Item '#]]&amp;"     "&amp;tbl_SEN[[#This Row],[Description]]&amp;"     ("&amp;tbl_SEN[[#This Row],[Unit]]&amp;")"</f>
        <v xml:space="preserve">     Foundation, SL1 Site Lighting     (EA)</v>
      </c>
      <c r="I929" s="40">
        <v>1520</v>
      </c>
      <c r="J929" s="40">
        <v>1692</v>
      </c>
      <c r="K929" s="40">
        <v>1800</v>
      </c>
      <c r="L929" s="40">
        <v>1692</v>
      </c>
      <c r="M929" s="40">
        <v>1800</v>
      </c>
      <c r="N929" s="40">
        <v>2100</v>
      </c>
      <c r="O929" s="40">
        <v>1800</v>
      </c>
      <c r="P929" s="40">
        <v>293.95999999999998</v>
      </c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</row>
    <row r="930" spans="3:40" ht="18" customHeight="1" x14ac:dyDescent="0.3">
      <c r="C930" s="2" t="s">
        <v>8946</v>
      </c>
      <c r="D930" s="1" t="s">
        <v>59</v>
      </c>
      <c r="E930" s="3">
        <f>IFERROR(MIN(SEN_Bidders),0)</f>
        <v>1100</v>
      </c>
      <c r="F930" s="3">
        <f>IFERROR(MAX(SEN_Bidders),0)</f>
        <v>5644.76</v>
      </c>
      <c r="G930" s="3">
        <f>IFERROR(AVERAGE(SEN_Bidders),0)</f>
        <v>2049.3450000000003</v>
      </c>
      <c r="H930" s="40" t="str">
        <f>tbl_SEN[[#This Row],[Item '#]]&amp;"     "&amp;tbl_SEN[[#This Row],[Description]]&amp;"     ("&amp;tbl_SEN[[#This Row],[Unit]]&amp;")"</f>
        <v xml:space="preserve">     YARD HYDRANT - FROST FREE  COMPLETE     (EA)</v>
      </c>
      <c r="I930" s="40">
        <v>1400</v>
      </c>
      <c r="J930" s="40">
        <v>1800</v>
      </c>
      <c r="K930" s="40">
        <v>1350</v>
      </c>
      <c r="L930" s="40">
        <v>2200</v>
      </c>
      <c r="M930" s="40">
        <v>1100</v>
      </c>
      <c r="N930" s="40">
        <v>1300</v>
      </c>
      <c r="O930" s="40">
        <v>1600</v>
      </c>
      <c r="P930" s="40">
        <v>5644.76</v>
      </c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</row>
    <row r="931" spans="3:40" ht="18" customHeight="1" x14ac:dyDescent="0.3">
      <c r="C931" s="2" t="s">
        <v>8949</v>
      </c>
      <c r="D931" s="1" t="s">
        <v>12</v>
      </c>
      <c r="E931" s="3">
        <f>IFERROR(MIN(SEN_Bidders),0)</f>
        <v>32</v>
      </c>
      <c r="F931" s="3">
        <f>IFERROR(MAX(SEN_Bidders),0)</f>
        <v>112.43</v>
      </c>
      <c r="G931" s="3">
        <f>IFERROR(AVERAGE(SEN_Bidders),0)</f>
        <v>55.053750000000001</v>
      </c>
      <c r="H931" s="40" t="str">
        <f>tbl_SEN[[#This Row],[Item '#]]&amp;"     "&amp;tbl_SEN[[#This Row],[Description]]&amp;"     ("&amp;tbl_SEN[[#This Row],[Unit]]&amp;")"</f>
        <v xml:space="preserve">     1" WATER SERVICE LATERALS W/PREMIUM BACKFILL INCL CURB BOX     (LF)</v>
      </c>
      <c r="I931" s="40">
        <v>35</v>
      </c>
      <c r="J931" s="40">
        <v>53</v>
      </c>
      <c r="K931" s="40">
        <v>57</v>
      </c>
      <c r="L931" s="40">
        <v>40</v>
      </c>
      <c r="M931" s="40">
        <v>32</v>
      </c>
      <c r="N931" s="40">
        <v>76</v>
      </c>
      <c r="O931" s="40">
        <v>35</v>
      </c>
      <c r="P931" s="40">
        <v>112.43</v>
      </c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</row>
    <row r="932" spans="3:40" ht="18" customHeight="1" x14ac:dyDescent="0.3">
      <c r="C932" s="2" t="s">
        <v>8950</v>
      </c>
      <c r="D932" s="1" t="s">
        <v>12</v>
      </c>
      <c r="E932" s="3">
        <f>IFERROR(MIN(SEN_Bidders),0)</f>
        <v>16</v>
      </c>
      <c r="F932" s="3">
        <f>IFERROR(MAX(SEN_Bidders),0)</f>
        <v>68.84</v>
      </c>
      <c r="G932" s="3">
        <f>IFERROR(AVERAGE(SEN_Bidders),0)</f>
        <v>32.605000000000004</v>
      </c>
      <c r="H932" s="40" t="str">
        <f>tbl_SEN[[#This Row],[Item '#]]&amp;"     "&amp;tbl_SEN[[#This Row],[Description]]&amp;"     ("&amp;tbl_SEN[[#This Row],[Unit]]&amp;")"</f>
        <v xml:space="preserve">     1" WATER SERVICE LATERALS W/STANDARD BACKFILL INCL CURB BOX     (LF)</v>
      </c>
      <c r="I932" s="40">
        <v>23</v>
      </c>
      <c r="J932" s="40">
        <v>25</v>
      </c>
      <c r="K932" s="40">
        <v>43</v>
      </c>
      <c r="L932" s="40">
        <v>30</v>
      </c>
      <c r="M932" s="40">
        <v>25</v>
      </c>
      <c r="N932" s="40">
        <v>30</v>
      </c>
      <c r="O932" s="40">
        <v>16</v>
      </c>
      <c r="P932" s="40">
        <v>68.84</v>
      </c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</row>
    <row r="933" spans="3:40" ht="18" customHeight="1" x14ac:dyDescent="0.3">
      <c r="C933" s="2" t="s">
        <v>9055</v>
      </c>
      <c r="D933" s="1" t="s">
        <v>59</v>
      </c>
      <c r="E933" s="3">
        <f>IFERROR(MIN(SEN_Bidders),0)</f>
        <v>480</v>
      </c>
      <c r="F933" s="3">
        <f>IFERROR(MAX(SEN_Bidders),0)</f>
        <v>894</v>
      </c>
      <c r="G933" s="3">
        <f>IFERROR(AVERAGE(SEN_Bidders),0)</f>
        <v>583.125</v>
      </c>
      <c r="H933" s="40" t="str">
        <f>tbl_SEN[[#This Row],[Item '#]]&amp;"     "&amp;tbl_SEN[[#This Row],[Description]]&amp;"     ("&amp;tbl_SEN[[#This Row],[Unit]]&amp;")"</f>
        <v xml:space="preserve">     QUERCUS BICOLOR (3.5" CAL.)     (EA)</v>
      </c>
      <c r="I933" s="40">
        <v>520</v>
      </c>
      <c r="J933" s="40">
        <v>480</v>
      </c>
      <c r="K933" s="40">
        <v>680</v>
      </c>
      <c r="L933" s="40">
        <v>481</v>
      </c>
      <c r="M933" s="40">
        <v>500</v>
      </c>
      <c r="N933" s="40">
        <v>600</v>
      </c>
      <c r="O933" s="40">
        <v>510</v>
      </c>
      <c r="P933" s="40">
        <v>894</v>
      </c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</row>
    <row r="934" spans="3:40" ht="18" customHeight="1" x14ac:dyDescent="0.3">
      <c r="C934" s="2" t="s">
        <v>9056</v>
      </c>
      <c r="D934" s="1" t="s">
        <v>59</v>
      </c>
      <c r="E934" s="3">
        <f>IFERROR(MIN(SEN_Bidders),0)</f>
        <v>496</v>
      </c>
      <c r="F934" s="3">
        <f>IFERROR(MAX(SEN_Bidders),0)</f>
        <v>894</v>
      </c>
      <c r="G934" s="3">
        <f>IFERROR(AVERAGE(SEN_Bidders),0)</f>
        <v>593.875</v>
      </c>
      <c r="H934" s="40" t="str">
        <f>tbl_SEN[[#This Row],[Item '#]]&amp;"     "&amp;tbl_SEN[[#This Row],[Description]]&amp;"     ("&amp;tbl_SEN[[#This Row],[Unit]]&amp;")"</f>
        <v xml:space="preserve">     QUERCUS COCCINEA (3.5" CAL.)     (EA)</v>
      </c>
      <c r="I934" s="40">
        <v>535</v>
      </c>
      <c r="J934" s="40">
        <v>496</v>
      </c>
      <c r="K934" s="40">
        <v>680</v>
      </c>
      <c r="L934" s="40">
        <v>496</v>
      </c>
      <c r="M934" s="40">
        <v>525</v>
      </c>
      <c r="N934" s="40">
        <v>600</v>
      </c>
      <c r="O934" s="40">
        <v>525</v>
      </c>
      <c r="P934" s="40">
        <v>894</v>
      </c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</row>
    <row r="935" spans="3:40" ht="18" customHeight="1" x14ac:dyDescent="0.3">
      <c r="C935" s="2" t="s">
        <v>9057</v>
      </c>
      <c r="D935" s="1" t="s">
        <v>59</v>
      </c>
      <c r="E935" s="3">
        <f>IFERROR(MIN(SEN_Bidders),0)</f>
        <v>529</v>
      </c>
      <c r="F935" s="3">
        <f>IFERROR(MAX(SEN_Bidders),0)</f>
        <v>894</v>
      </c>
      <c r="G935" s="3">
        <f>IFERROR(AVERAGE(SEN_Bidders),0)</f>
        <v>616</v>
      </c>
      <c r="H935" s="40" t="str">
        <f>tbl_SEN[[#This Row],[Item '#]]&amp;"     "&amp;tbl_SEN[[#This Row],[Description]]&amp;"     ("&amp;tbl_SEN[[#This Row],[Unit]]&amp;")"</f>
        <v xml:space="preserve">     QUERCUS IMBRICARIA (3.5" CAL.)     (EA)</v>
      </c>
      <c r="I935" s="40">
        <v>570</v>
      </c>
      <c r="J935" s="40">
        <v>529</v>
      </c>
      <c r="K935" s="40">
        <v>680</v>
      </c>
      <c r="L935" s="40">
        <v>530</v>
      </c>
      <c r="M935" s="40">
        <v>550</v>
      </c>
      <c r="N935" s="40">
        <v>600</v>
      </c>
      <c r="O935" s="40">
        <v>575</v>
      </c>
      <c r="P935" s="40">
        <v>894</v>
      </c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</row>
  </sheetData>
  <mergeCells count="7">
    <mergeCell ref="I3:P3"/>
    <mergeCell ref="Q3:R3"/>
    <mergeCell ref="AF3:AN3"/>
    <mergeCell ref="AA3:AE3"/>
    <mergeCell ref="X3:Z3"/>
    <mergeCell ref="U3:W3"/>
    <mergeCell ref="S3:T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3313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3313" r:id="rId4" name="InsertBidder"/>
      </mc:Fallback>
    </mc:AlternateContent>
  </controls>
  <tableParts count="1"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AZ903"/>
  <sheetViews>
    <sheetView showGridLines="0" workbookViewId="0">
      <pane ySplit="4" topLeftCell="A879" activePane="bottomLeft" state="frozen"/>
      <selection pane="bottomLeft" activeCell="C890" sqref="C890"/>
    </sheetView>
  </sheetViews>
  <sheetFormatPr defaultColWidth="12.69921875" defaultRowHeight="18" customHeight="1" x14ac:dyDescent="0.3"/>
  <cols>
    <col min="1" max="1" width="8.69921875" style="1" customWidth="1"/>
    <col min="2" max="2" width="10.69921875" style="1" customWidth="1"/>
    <col min="3" max="3" width="80.69921875" style="2" customWidth="1"/>
    <col min="4" max="4" width="8.69921875" style="1" customWidth="1"/>
    <col min="5" max="5" width="13.3984375" customWidth="1"/>
    <col min="6" max="7" width="13.3984375" style="3" customWidth="1"/>
    <col min="8" max="8" width="0" style="3" hidden="1" customWidth="1"/>
    <col min="9" max="12" width="13.59765625" style="3" bestFit="1" customWidth="1"/>
    <col min="13" max="30" width="12.69921875" style="3"/>
    <col min="31" max="31" width="13.59765625" style="3" bestFit="1" customWidth="1"/>
    <col min="32" max="34" width="12.8984375" style="3" bestFit="1" customWidth="1"/>
    <col min="35" max="35" width="13.59765625" style="3" bestFit="1" customWidth="1"/>
    <col min="36" max="48" width="12.69921875" style="3"/>
    <col min="49" max="49" width="12.69921875" style="2" customWidth="1"/>
    <col min="50" max="52" width="12.69921875" style="3"/>
    <col min="53" max="53" width="12.69921875" style="1" customWidth="1"/>
    <col min="54" max="16384" width="12.69921875" style="1"/>
  </cols>
  <sheetData>
    <row r="1" spans="1:52" ht="30" customHeight="1" x14ac:dyDescent="0.3">
      <c r="A1" s="4" t="s">
        <v>153</v>
      </c>
      <c r="E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3"/>
      <c r="AZ1" s="1"/>
    </row>
    <row r="2" spans="1:52" ht="18" customHeight="1" x14ac:dyDescent="0.3">
      <c r="E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3"/>
      <c r="AZ2" s="1"/>
    </row>
    <row r="3" spans="1:52" ht="30" customHeight="1" x14ac:dyDescent="0.3">
      <c r="E3" s="3"/>
      <c r="H3" s="2"/>
      <c r="I3" s="88" t="s">
        <v>9587</v>
      </c>
      <c r="J3" s="89"/>
      <c r="K3" s="89"/>
      <c r="L3" s="90"/>
      <c r="M3" s="97" t="s">
        <v>9089</v>
      </c>
      <c r="N3" s="103"/>
      <c r="O3" s="103"/>
      <c r="P3" s="103"/>
      <c r="Q3" s="103"/>
      <c r="R3" s="103"/>
      <c r="S3" s="103"/>
      <c r="T3" s="98"/>
      <c r="U3" s="63" t="s">
        <v>8863</v>
      </c>
      <c r="V3" s="97" t="s">
        <v>8639</v>
      </c>
      <c r="W3" s="103"/>
      <c r="X3" s="103"/>
      <c r="Y3" s="98"/>
      <c r="Z3" s="94" t="s">
        <v>8542</v>
      </c>
      <c r="AA3" s="95"/>
      <c r="AB3" s="95"/>
      <c r="AC3" s="95"/>
      <c r="AD3" s="96"/>
      <c r="AE3" s="85" t="s">
        <v>7847</v>
      </c>
      <c r="AF3" s="86"/>
      <c r="AG3" s="86"/>
      <c r="AH3" s="86"/>
      <c r="AI3" s="87"/>
      <c r="AJ3" s="88" t="s">
        <v>6439</v>
      </c>
      <c r="AK3" s="89"/>
      <c r="AL3" s="89"/>
      <c r="AM3" s="89"/>
      <c r="AN3" s="90"/>
      <c r="AO3" s="85" t="s">
        <v>6412</v>
      </c>
      <c r="AP3" s="106"/>
      <c r="AQ3" s="106"/>
      <c r="AR3" s="107"/>
      <c r="AS3" s="105" t="s">
        <v>6411</v>
      </c>
      <c r="AT3" s="105"/>
      <c r="AU3" s="105"/>
      <c r="AV3" s="105"/>
      <c r="AW3" s="104" t="s">
        <v>6410</v>
      </c>
      <c r="AX3" s="104"/>
      <c r="AY3" s="104"/>
      <c r="AZ3" s="63" t="s">
        <v>4853</v>
      </c>
    </row>
    <row r="4" spans="1:52" s="5" customFormat="1" ht="30" customHeight="1" x14ac:dyDescent="0.3">
      <c r="A4" s="5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7</v>
      </c>
      <c r="H4" s="5" t="s">
        <v>370</v>
      </c>
      <c r="I4" s="5" t="s">
        <v>9583</v>
      </c>
      <c r="J4" s="5" t="s">
        <v>9584</v>
      </c>
      <c r="K4" s="5" t="s">
        <v>9585</v>
      </c>
      <c r="L4" s="5" t="s">
        <v>9586</v>
      </c>
      <c r="M4" s="5" t="s">
        <v>9331</v>
      </c>
      <c r="N4" s="5" t="s">
        <v>9332</v>
      </c>
      <c r="O4" s="5" t="s">
        <v>9333</v>
      </c>
      <c r="P4" s="5" t="s">
        <v>9334</v>
      </c>
      <c r="Q4" s="5" t="s">
        <v>9335</v>
      </c>
      <c r="R4" s="5" t="s">
        <v>9336</v>
      </c>
      <c r="S4" s="5" t="s">
        <v>9337</v>
      </c>
      <c r="T4" s="5" t="s">
        <v>9338</v>
      </c>
      <c r="U4" s="5" t="s">
        <v>9339</v>
      </c>
      <c r="V4" s="5" t="s">
        <v>9340</v>
      </c>
      <c r="W4" s="5" t="s">
        <v>9341</v>
      </c>
      <c r="X4" s="5" t="s">
        <v>9342</v>
      </c>
      <c r="Y4" s="5" t="s">
        <v>9343</v>
      </c>
      <c r="Z4" s="5" t="s">
        <v>9344</v>
      </c>
      <c r="AA4" s="5" t="s">
        <v>9345</v>
      </c>
      <c r="AB4" s="5" t="s">
        <v>9346</v>
      </c>
      <c r="AC4" s="5" t="s">
        <v>9347</v>
      </c>
      <c r="AD4" s="5" t="s">
        <v>9348</v>
      </c>
      <c r="AE4" s="5" t="s">
        <v>9349</v>
      </c>
      <c r="AF4" s="5" t="s">
        <v>9350</v>
      </c>
      <c r="AG4" s="5" t="s">
        <v>9351</v>
      </c>
      <c r="AH4" s="5" t="s">
        <v>9352</v>
      </c>
      <c r="AI4" s="5" t="s">
        <v>9353</v>
      </c>
      <c r="AJ4" s="5" t="s">
        <v>9354</v>
      </c>
      <c r="AK4" s="5" t="s">
        <v>9355</v>
      </c>
      <c r="AL4" s="5" t="s">
        <v>9356</v>
      </c>
      <c r="AM4" s="5" t="s">
        <v>9357</v>
      </c>
      <c r="AN4" s="5" t="s">
        <v>9358</v>
      </c>
      <c r="AO4" s="5" t="s">
        <v>9359</v>
      </c>
      <c r="AP4" s="5" t="s">
        <v>9360</v>
      </c>
      <c r="AQ4" s="5" t="s">
        <v>9361</v>
      </c>
      <c r="AR4" s="5" t="s">
        <v>9362</v>
      </c>
      <c r="AS4" s="5" t="s">
        <v>9363</v>
      </c>
      <c r="AT4" s="5" t="s">
        <v>9364</v>
      </c>
      <c r="AU4" s="5" t="s">
        <v>9365</v>
      </c>
      <c r="AV4" s="5" t="s">
        <v>9366</v>
      </c>
      <c r="AW4" s="5" t="s">
        <v>9330</v>
      </c>
      <c r="AX4" s="5" t="s">
        <v>9329</v>
      </c>
      <c r="AY4" s="5" t="s">
        <v>9367</v>
      </c>
      <c r="AZ4" s="5" t="s">
        <v>9368</v>
      </c>
    </row>
    <row r="5" spans="1:52" ht="18" customHeight="1" x14ac:dyDescent="0.3">
      <c r="A5" s="1">
        <v>2015</v>
      </c>
      <c r="B5" s="1">
        <v>201</v>
      </c>
      <c r="C5" s="2" t="s">
        <v>84</v>
      </c>
      <c r="D5" s="1" t="s">
        <v>9</v>
      </c>
      <c r="E5" s="3">
        <f>IFERROR(MIN(TAP_Bidders),0)</f>
        <v>1000</v>
      </c>
      <c r="F5" s="3">
        <f>IFERROR(MAX(TAP_Bidders),0)</f>
        <v>1750</v>
      </c>
      <c r="G5" s="3">
        <f>IFERROR(AVERAGE(TAP_Bidders),0)</f>
        <v>1316.6666666666667</v>
      </c>
      <c r="H5" s="2" t="str">
        <f>tbl_TAP[[#This Row],[Item '#]]&amp;"     "&amp;tbl_TAP[[#This Row],[Description]]&amp;"     ("&amp;tbl_TAP[[#This Row],[Unit]]&amp;")"</f>
        <v>201     Clearing and Grubbing     (LS)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3">
        <v>1000</v>
      </c>
      <c r="AX5" s="3">
        <v>1200</v>
      </c>
      <c r="AY5" s="3">
        <v>1750</v>
      </c>
      <c r="AZ5" s="9"/>
    </row>
    <row r="6" spans="1:52" ht="18" customHeight="1" x14ac:dyDescent="0.3">
      <c r="A6" s="1">
        <v>2015</v>
      </c>
      <c r="B6" s="1">
        <v>201</v>
      </c>
      <c r="C6" s="2" t="s">
        <v>154</v>
      </c>
      <c r="D6" s="1" t="s">
        <v>21</v>
      </c>
      <c r="E6" s="3">
        <f>IFERROR(MIN(TAP_Bidders),0)</f>
        <v>4</v>
      </c>
      <c r="F6" s="3">
        <f>IFERROR(MAX(TAP_Bidders),0)</f>
        <v>14.5</v>
      </c>
      <c r="G6" s="3">
        <f>IFERROR(AVERAGE(TAP_Bidders),0)</f>
        <v>10.833333333333334</v>
      </c>
      <c r="H6" s="2" t="str">
        <f>tbl_TAP[[#This Row],[Item '#]]&amp;"     "&amp;tbl_TAP[[#This Row],[Description]]&amp;"     ("&amp;tbl_TAP[[#This Row],[Unit]]&amp;")"</f>
        <v>201     Pavement Removed     (SY)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3">
        <v>14</v>
      </c>
      <c r="AX6" s="3">
        <v>4</v>
      </c>
      <c r="AY6" s="3">
        <v>14.5</v>
      </c>
      <c r="AZ6" s="9"/>
    </row>
    <row r="7" spans="1:52" ht="18" customHeight="1" x14ac:dyDescent="0.3">
      <c r="A7" s="34">
        <v>2016</v>
      </c>
      <c r="B7" s="34">
        <v>201</v>
      </c>
      <c r="C7" s="38" t="s">
        <v>84</v>
      </c>
      <c r="D7" s="34" t="s">
        <v>9</v>
      </c>
      <c r="E7" s="35">
        <f>IFERROR(MIN(TAP_Bidders),0)</f>
        <v>750</v>
      </c>
      <c r="F7" s="35">
        <f>IFERROR(MAX(TAP_Bidders),0)</f>
        <v>2500</v>
      </c>
      <c r="G7" s="35">
        <f>IFERROR(AVERAGE(TAP_Bidders),0)</f>
        <v>1762.5</v>
      </c>
      <c r="H7" s="36" t="str">
        <f>tbl_TAP[[#This Row],[Item '#]]&amp;"     "&amp;tbl_TAP[[#This Row],[Description]]&amp;"     ("&amp;tbl_TAP[[#This Row],[Unit]]&amp;")"</f>
        <v>201     Clearing and Grubbing     (LS)</v>
      </c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9">
        <v>2000</v>
      </c>
      <c r="AT7" s="39">
        <v>2500</v>
      </c>
      <c r="AU7" s="39">
        <v>750</v>
      </c>
      <c r="AV7" s="39">
        <v>1800</v>
      </c>
      <c r="AW7" s="35"/>
      <c r="AX7" s="35"/>
      <c r="AY7" s="35"/>
      <c r="AZ7" s="37"/>
    </row>
    <row r="8" spans="1:52" ht="18" customHeight="1" x14ac:dyDescent="0.3">
      <c r="A8" s="1">
        <v>2015</v>
      </c>
      <c r="B8" s="1">
        <v>202</v>
      </c>
      <c r="C8" s="2" t="s">
        <v>155</v>
      </c>
      <c r="D8" s="1" t="s">
        <v>12</v>
      </c>
      <c r="E8" s="3">
        <f>IFERROR(MIN(TAP_Bidders),0)</f>
        <v>7</v>
      </c>
      <c r="F8" s="3">
        <f>IFERROR(MAX(TAP_Bidders),0)</f>
        <v>83.25</v>
      </c>
      <c r="G8" s="3">
        <f>IFERROR(AVERAGE(TAP_Bidders),0)</f>
        <v>40.083333333333336</v>
      </c>
      <c r="H8" s="2" t="str">
        <f>tbl_TAP[[#This Row],[Item '#]]&amp;"     "&amp;tbl_TAP[[#This Row],[Description]]&amp;"     ("&amp;tbl_TAP[[#This Row],[Unit]]&amp;")"</f>
        <v>202     Pipe Removed, Over 24"     (LF)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3">
        <v>30</v>
      </c>
      <c r="AX8" s="3">
        <v>7</v>
      </c>
      <c r="AY8" s="3">
        <v>83.25</v>
      </c>
      <c r="AZ8" s="9"/>
    </row>
    <row r="9" spans="1:52" ht="18" customHeight="1" x14ac:dyDescent="0.3">
      <c r="A9" s="1">
        <v>2015</v>
      </c>
      <c r="B9" s="1">
        <v>202</v>
      </c>
      <c r="C9" s="2" t="s">
        <v>156</v>
      </c>
      <c r="D9" s="1" t="s">
        <v>12</v>
      </c>
      <c r="E9" s="3">
        <f>IFERROR(MIN(TAP_Bidders),0)</f>
        <v>50</v>
      </c>
      <c r="F9" s="3">
        <f>IFERROR(MAX(TAP_Bidders),0)</f>
        <v>130</v>
      </c>
      <c r="G9" s="3">
        <f>IFERROR(AVERAGE(TAP_Bidders),0)</f>
        <v>102.08333333333333</v>
      </c>
      <c r="H9" s="2" t="str">
        <f>tbl_TAP[[#This Row],[Item '#]]&amp;"     "&amp;tbl_TAP[[#This Row],[Description]]&amp;"     ("&amp;tbl_TAP[[#This Row],[Unit]]&amp;")"</f>
        <v>202     Special - Fill and Plug Existing Conduit     (LF)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">
        <v>50</v>
      </c>
      <c r="AX9" s="3">
        <v>130</v>
      </c>
      <c r="AY9" s="3">
        <v>126.25</v>
      </c>
      <c r="AZ9" s="9"/>
    </row>
    <row r="10" spans="1:52" ht="18" customHeight="1" x14ac:dyDescent="0.3">
      <c r="A10" s="1">
        <v>2015</v>
      </c>
      <c r="B10" s="1">
        <v>202</v>
      </c>
      <c r="C10" s="2" t="s">
        <v>157</v>
      </c>
      <c r="D10" s="1" t="s">
        <v>158</v>
      </c>
      <c r="E10" s="3">
        <f>IFERROR(MIN(TAP_Bidders),0)</f>
        <v>5</v>
      </c>
      <c r="F10" s="3">
        <f>IFERROR(MAX(TAP_Bidders),0)</f>
        <v>182.5</v>
      </c>
      <c r="G10" s="3">
        <f>IFERROR(AVERAGE(TAP_Bidders),0)</f>
        <v>93.75</v>
      </c>
      <c r="H10" s="2" t="str">
        <f>tbl_TAP[[#This Row],[Item '#]]&amp;"     "&amp;tbl_TAP[[#This Row],[Description]]&amp;"     ("&amp;tbl_TAP[[#This Row],[Unit]]&amp;")"</f>
        <v>202     Water     (MGAL)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3">
        <v>5</v>
      </c>
      <c r="AY10" s="3">
        <v>182.5</v>
      </c>
      <c r="AZ10" s="9"/>
    </row>
    <row r="11" spans="1:52" ht="18" customHeight="1" x14ac:dyDescent="0.3">
      <c r="A11" s="1">
        <v>2015</v>
      </c>
      <c r="B11" s="1">
        <v>203</v>
      </c>
      <c r="C11" s="2" t="s">
        <v>13</v>
      </c>
      <c r="D11" s="1" t="s">
        <v>14</v>
      </c>
      <c r="E11" s="3">
        <f>IFERROR(MIN(TAP_Bidders),0)</f>
        <v>10</v>
      </c>
      <c r="F11" s="3">
        <f>IFERROR(MAX(TAP_Bidders),0)</f>
        <v>33</v>
      </c>
      <c r="G11" s="3">
        <f>IFERROR(AVERAGE(TAP_Bidders),0)</f>
        <v>25</v>
      </c>
      <c r="H11" s="2" t="str">
        <f>tbl_TAP[[#This Row],[Item '#]]&amp;"     "&amp;tbl_TAP[[#This Row],[Description]]&amp;"     ("&amp;tbl_TAP[[#This Row],[Unit]]&amp;")"</f>
        <v>203     Embankment     (CY)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3">
        <v>10</v>
      </c>
      <c r="AX11" s="3">
        <v>30</v>
      </c>
      <c r="AY11" s="3">
        <v>27</v>
      </c>
      <c r="AZ11" s="9">
        <v>33</v>
      </c>
    </row>
    <row r="12" spans="1:52" ht="18" customHeight="1" x14ac:dyDescent="0.3">
      <c r="A12" s="1">
        <v>2015</v>
      </c>
      <c r="B12" s="1">
        <v>203</v>
      </c>
      <c r="C12" s="2" t="s">
        <v>15</v>
      </c>
      <c r="D12" s="1" t="s">
        <v>14</v>
      </c>
      <c r="E12" s="3">
        <f>IFERROR(MIN(TAP_Bidders),0)</f>
        <v>21</v>
      </c>
      <c r="F12" s="3">
        <f>IFERROR(MAX(TAP_Bidders),0)</f>
        <v>21</v>
      </c>
      <c r="G12" s="3">
        <f>IFERROR(AVERAGE(TAP_Bidders),0)</f>
        <v>21</v>
      </c>
      <c r="H12" s="2" t="str">
        <f>tbl_TAP[[#This Row],[Item '#]]&amp;"     "&amp;tbl_TAP[[#This Row],[Description]]&amp;"     ("&amp;tbl_TAP[[#This Row],[Unit]]&amp;")"</f>
        <v>203     Excavation     (CY)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3"/>
      <c r="AZ12" s="9">
        <v>21</v>
      </c>
    </row>
    <row r="13" spans="1:52" ht="18" customHeight="1" x14ac:dyDescent="0.3">
      <c r="A13" s="1">
        <v>2015</v>
      </c>
      <c r="B13" s="1">
        <v>203</v>
      </c>
      <c r="C13" s="2" t="s">
        <v>159</v>
      </c>
      <c r="D13" s="1" t="s">
        <v>14</v>
      </c>
      <c r="E13" s="3">
        <f>IFERROR(MIN(TAP_Bidders),0)</f>
        <v>19.75</v>
      </c>
      <c r="F13" s="3">
        <f>IFERROR(MAX(TAP_Bidders),0)</f>
        <v>19.75</v>
      </c>
      <c r="G13" s="3">
        <f>IFERROR(AVERAGE(TAP_Bidders),0)</f>
        <v>19.75</v>
      </c>
      <c r="H13" s="2" t="str">
        <f>tbl_TAP[[#This Row],[Item '#]]&amp;"     "&amp;tbl_TAP[[#This Row],[Description]]&amp;"     ("&amp;tbl_TAP[[#This Row],[Unit]]&amp;")"</f>
        <v>203     Excavation of Drainage Channel     (CY)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3"/>
      <c r="AZ13" s="9">
        <v>19.75</v>
      </c>
    </row>
    <row r="14" spans="1:52" ht="18" customHeight="1" x14ac:dyDescent="0.3">
      <c r="A14" s="34">
        <v>2016</v>
      </c>
      <c r="B14" s="34">
        <v>203</v>
      </c>
      <c r="C14" s="38" t="s">
        <v>4627</v>
      </c>
      <c r="D14" s="34" t="s">
        <v>9</v>
      </c>
      <c r="E14" s="35">
        <f>IFERROR(MIN(TAP_Bidders),0)</f>
        <v>1850</v>
      </c>
      <c r="F14" s="35">
        <f>IFERROR(MAX(TAP_Bidders),0)</f>
        <v>6400</v>
      </c>
      <c r="G14" s="35">
        <f>IFERROR(AVERAGE(TAP_Bidders),0)</f>
        <v>4375</v>
      </c>
      <c r="H14" s="36" t="str">
        <f>tbl_TAP[[#This Row],[Item '#]]&amp;"     "&amp;tbl_TAP[[#This Row],[Description]]&amp;"     ("&amp;tbl_TAP[[#This Row],[Unit]]&amp;")"</f>
        <v>203     Excavation and Embankment     (LS)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9">
        <v>5500</v>
      </c>
      <c r="AT14" s="39">
        <v>6400</v>
      </c>
      <c r="AU14" s="39">
        <v>1850</v>
      </c>
      <c r="AV14" s="39">
        <v>3750</v>
      </c>
      <c r="AW14" s="35"/>
      <c r="AX14" s="35"/>
      <c r="AY14" s="35"/>
      <c r="AZ14" s="37"/>
    </row>
    <row r="15" spans="1:52" ht="18" customHeight="1" x14ac:dyDescent="0.3">
      <c r="A15" s="1">
        <v>2015</v>
      </c>
      <c r="B15" s="1">
        <v>204</v>
      </c>
      <c r="C15" s="2" t="s">
        <v>160</v>
      </c>
      <c r="D15" s="1" t="s">
        <v>23</v>
      </c>
      <c r="E15" s="3">
        <f>IFERROR(MIN(TAP_Bidders),0)</f>
        <v>50</v>
      </c>
      <c r="F15" s="3">
        <f>IFERROR(MAX(TAP_Bidders),0)</f>
        <v>175</v>
      </c>
      <c r="G15" s="3">
        <f>IFERROR(AVERAGE(TAP_Bidders),0)</f>
        <v>115.41666666666667</v>
      </c>
      <c r="H15" s="2" t="str">
        <f>tbl_TAP[[#This Row],[Item '#]]&amp;"     "&amp;tbl_TAP[[#This Row],[Description]]&amp;"     ("&amp;tbl_TAP[[#This Row],[Unit]]&amp;")"</f>
        <v>204     Proof Rolling  (Shared Use Path)     (HR)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3">
        <v>50</v>
      </c>
      <c r="AX15" s="3">
        <v>175</v>
      </c>
      <c r="AY15" s="3">
        <v>121.25</v>
      </c>
      <c r="AZ15" s="9"/>
    </row>
    <row r="16" spans="1:52" ht="18" customHeight="1" x14ac:dyDescent="0.3">
      <c r="A16" s="1">
        <v>2015</v>
      </c>
      <c r="B16" s="1">
        <v>204</v>
      </c>
      <c r="C16" s="2" t="s">
        <v>161</v>
      </c>
      <c r="D16" s="1" t="s">
        <v>23</v>
      </c>
      <c r="E16" s="3">
        <f>IFERROR(MIN(TAP_Bidders),0)</f>
        <v>50</v>
      </c>
      <c r="F16" s="3">
        <f>IFERROR(MAX(TAP_Bidders),0)</f>
        <v>175</v>
      </c>
      <c r="G16" s="3">
        <f>IFERROR(AVERAGE(TAP_Bidders),0)</f>
        <v>115.41666666666667</v>
      </c>
      <c r="H16" s="2" t="str">
        <f>tbl_TAP[[#This Row],[Item '#]]&amp;"     "&amp;tbl_TAP[[#This Row],[Description]]&amp;"     ("&amp;tbl_TAP[[#This Row],[Unit]]&amp;")"</f>
        <v>204     Proof Rolling (Aggregate Roadway)     (HR)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">
        <v>50</v>
      </c>
      <c r="AX16" s="3">
        <v>175</v>
      </c>
      <c r="AY16" s="3">
        <v>121.25</v>
      </c>
      <c r="AZ16" s="9"/>
    </row>
    <row r="17" spans="1:52" ht="18" customHeight="1" x14ac:dyDescent="0.3">
      <c r="A17" s="1">
        <v>2015</v>
      </c>
      <c r="B17" s="1">
        <v>204</v>
      </c>
      <c r="C17" s="2" t="s">
        <v>162</v>
      </c>
      <c r="D17" s="1" t="s">
        <v>23</v>
      </c>
      <c r="E17" s="3">
        <f>IFERROR(MIN(TAP_Bidders),0)</f>
        <v>50</v>
      </c>
      <c r="F17" s="3">
        <f>IFERROR(MAX(TAP_Bidders),0)</f>
        <v>121.25</v>
      </c>
      <c r="G17" s="3">
        <f>IFERROR(AVERAGE(TAP_Bidders),0)</f>
        <v>85.625</v>
      </c>
      <c r="H17" s="2" t="str">
        <f>tbl_TAP[[#This Row],[Item '#]]&amp;"     "&amp;tbl_TAP[[#This Row],[Description]]&amp;"     ("&amp;tbl_TAP[[#This Row],[Unit]]&amp;")"</f>
        <v>204     Proof Rolling (Asphalt Roadway Pavement)     (HR)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3">
        <v>50</v>
      </c>
      <c r="AY17" s="3">
        <v>121.25</v>
      </c>
      <c r="AZ17" s="9"/>
    </row>
    <row r="18" spans="1:52" ht="18" customHeight="1" x14ac:dyDescent="0.3">
      <c r="A18" s="1">
        <v>2015</v>
      </c>
      <c r="B18" s="1">
        <v>204</v>
      </c>
      <c r="C18" s="2" t="s">
        <v>24</v>
      </c>
      <c r="D18" s="1" t="s">
        <v>21</v>
      </c>
      <c r="E18" s="3">
        <f>IFERROR(MIN(TAP_Bidders),0)</f>
        <v>13.75</v>
      </c>
      <c r="F18" s="3">
        <f>IFERROR(MAX(TAP_Bidders),0)</f>
        <v>13.75</v>
      </c>
      <c r="G18" s="3">
        <f>IFERROR(AVERAGE(TAP_Bidders),0)</f>
        <v>13.75</v>
      </c>
      <c r="H18" s="2" t="str">
        <f>tbl_TAP[[#This Row],[Item '#]]&amp;"     "&amp;tbl_TAP[[#This Row],[Description]]&amp;"     ("&amp;tbl_TAP[[#This Row],[Unit]]&amp;")"</f>
        <v>204     Subgrade Compaction     (SY)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3"/>
      <c r="AZ18" s="9">
        <v>13.75</v>
      </c>
    </row>
    <row r="19" spans="1:52" ht="18" customHeight="1" x14ac:dyDescent="0.3">
      <c r="A19" s="1">
        <v>2015</v>
      </c>
      <c r="B19" s="1">
        <v>204</v>
      </c>
      <c r="C19" s="2" t="s">
        <v>163</v>
      </c>
      <c r="D19" s="1" t="s">
        <v>21</v>
      </c>
      <c r="E19" s="3">
        <f>IFERROR(MIN(TAP_Bidders),0)</f>
        <v>2.5</v>
      </c>
      <c r="F19" s="3">
        <f>IFERROR(MAX(TAP_Bidders),0)</f>
        <v>8</v>
      </c>
      <c r="G19" s="3">
        <f>IFERROR(AVERAGE(TAP_Bidders),0)</f>
        <v>4.5</v>
      </c>
      <c r="H19" s="2" t="str">
        <f>tbl_TAP[[#This Row],[Item '#]]&amp;"     "&amp;tbl_TAP[[#This Row],[Description]]&amp;"     ("&amp;tbl_TAP[[#This Row],[Unit]]&amp;")"</f>
        <v>204     Subgrade Compaction (Aggregate Roadway)     (SY)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">
        <v>3</v>
      </c>
      <c r="AX19" s="3">
        <v>8</v>
      </c>
      <c r="AY19" s="3">
        <v>2.5</v>
      </c>
      <c r="AZ19" s="9"/>
    </row>
    <row r="20" spans="1:52" ht="18" customHeight="1" x14ac:dyDescent="0.3">
      <c r="A20" s="1">
        <v>2015</v>
      </c>
      <c r="B20" s="1">
        <v>204</v>
      </c>
      <c r="C20" s="2" t="s">
        <v>164</v>
      </c>
      <c r="D20" s="1" t="s">
        <v>21</v>
      </c>
      <c r="E20" s="3">
        <f>IFERROR(MIN(TAP_Bidders),0)</f>
        <v>2.5</v>
      </c>
      <c r="F20" s="3">
        <f>IFERROR(MAX(TAP_Bidders),0)</f>
        <v>3</v>
      </c>
      <c r="G20" s="3">
        <f>IFERROR(AVERAGE(TAP_Bidders),0)</f>
        <v>2.75</v>
      </c>
      <c r="H20" s="2" t="str">
        <f>tbl_TAP[[#This Row],[Item '#]]&amp;"     "&amp;tbl_TAP[[#This Row],[Description]]&amp;"     ("&amp;tbl_TAP[[#This Row],[Unit]]&amp;")"</f>
        <v>204     Subgrade Compaction (Asphalt Roadway Pavement)     (SY)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3">
        <v>3</v>
      </c>
      <c r="AY20" s="3">
        <v>2.5</v>
      </c>
      <c r="AZ20" s="9"/>
    </row>
    <row r="21" spans="1:52" ht="18" customHeight="1" x14ac:dyDescent="0.3">
      <c r="A21" s="1">
        <v>2015</v>
      </c>
      <c r="B21" s="1">
        <v>204</v>
      </c>
      <c r="C21" s="2" t="s">
        <v>4728</v>
      </c>
      <c r="D21" s="1" t="s">
        <v>21</v>
      </c>
      <c r="E21" s="3">
        <f>IFERROR(MIN(TAP_Bidders),0)</f>
        <v>2.75</v>
      </c>
      <c r="F21" s="3">
        <f>IFERROR(MAX(TAP_Bidders),0)</f>
        <v>8</v>
      </c>
      <c r="G21" s="3">
        <f>IFERROR(AVERAGE(TAP_Bidders),0)</f>
        <v>4.583333333333333</v>
      </c>
      <c r="H21" s="2" t="str">
        <f>tbl_TAP[[#This Row],[Item '#]]&amp;"     "&amp;tbl_TAP[[#This Row],[Description]]&amp;"     ("&amp;tbl_TAP[[#This Row],[Unit]]&amp;")"</f>
        <v>204     Subgrade Compaction - Sidewalks/Paths     (SY)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3">
        <v>3</v>
      </c>
      <c r="AX21" s="3">
        <v>8</v>
      </c>
      <c r="AY21" s="3">
        <v>2.75</v>
      </c>
      <c r="AZ21" s="9"/>
    </row>
    <row r="22" spans="1:52" ht="18" customHeight="1" x14ac:dyDescent="0.3">
      <c r="A22" s="1">
        <v>2015</v>
      </c>
      <c r="B22" s="1">
        <v>255</v>
      </c>
      <c r="C22" s="2" t="s">
        <v>130</v>
      </c>
      <c r="D22" s="1" t="s">
        <v>12</v>
      </c>
      <c r="E22" s="3">
        <f>IFERROR(MIN(TAP_Bidders),0)</f>
        <v>2.75</v>
      </c>
      <c r="F22" s="3">
        <f>IFERROR(MAX(TAP_Bidders),0)</f>
        <v>2.75</v>
      </c>
      <c r="G22" s="3">
        <f>IFERROR(AVERAGE(TAP_Bidders),0)</f>
        <v>2.75</v>
      </c>
      <c r="H22" s="2" t="str">
        <f>tbl_TAP[[#This Row],[Item '#]]&amp;"     "&amp;tbl_TAP[[#This Row],[Description]]&amp;"     ("&amp;tbl_TAP[[#This Row],[Unit]]&amp;")"</f>
        <v>255     Full Depth Pavement Sawing     (LF)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3"/>
      <c r="AZ22" s="9">
        <v>2.75</v>
      </c>
    </row>
    <row r="23" spans="1:52" ht="18" customHeight="1" x14ac:dyDescent="0.3">
      <c r="A23" s="1">
        <v>2015</v>
      </c>
      <c r="B23" s="1">
        <v>301</v>
      </c>
      <c r="C23" s="2" t="s">
        <v>129</v>
      </c>
      <c r="D23" s="1" t="s">
        <v>14</v>
      </c>
      <c r="E23" s="3">
        <f>IFERROR(MIN(TAP_Bidders),0)</f>
        <v>373.15</v>
      </c>
      <c r="F23" s="3">
        <f>IFERROR(MAX(TAP_Bidders),0)</f>
        <v>373.15</v>
      </c>
      <c r="G23" s="3">
        <f>IFERROR(AVERAGE(TAP_Bidders),0)</f>
        <v>373.15</v>
      </c>
      <c r="H23" s="2" t="str">
        <f>tbl_TAP[[#This Row],[Item '#]]&amp;"     "&amp;tbl_TAP[[#This Row],[Description]]&amp;"     ("&amp;tbl_TAP[[#This Row],[Unit]]&amp;")"</f>
        <v>301     3" Asphalt Concrete Base     (CY)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3"/>
      <c r="AZ23" s="9">
        <v>373.15</v>
      </c>
    </row>
    <row r="24" spans="1:52" ht="18" customHeight="1" x14ac:dyDescent="0.3">
      <c r="A24" s="1">
        <v>2015</v>
      </c>
      <c r="B24" s="1">
        <v>301</v>
      </c>
      <c r="C24" s="2" t="s">
        <v>165</v>
      </c>
      <c r="D24" s="1" t="s">
        <v>14</v>
      </c>
      <c r="E24" s="3">
        <f>IFERROR(MIN(TAP_Bidders),0)</f>
        <v>200</v>
      </c>
      <c r="F24" s="3">
        <f>IFERROR(MAX(TAP_Bidders),0)</f>
        <v>671</v>
      </c>
      <c r="G24" s="3">
        <f>IFERROR(AVERAGE(TAP_Bidders),0)</f>
        <v>435.5</v>
      </c>
      <c r="H24" s="2" t="str">
        <f>tbl_TAP[[#This Row],[Item '#]]&amp;"     "&amp;tbl_TAP[[#This Row],[Description]]&amp;"     ("&amp;tbl_TAP[[#This Row],[Unit]]&amp;")"</f>
        <v>301     Asphalt Concrete Base, PG 64-22     (CY)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3">
        <v>200</v>
      </c>
      <c r="AY24" s="3">
        <v>671</v>
      </c>
      <c r="AZ24" s="9"/>
    </row>
    <row r="25" spans="1:52" ht="18" customHeight="1" x14ac:dyDescent="0.3">
      <c r="A25" s="1">
        <v>2015</v>
      </c>
      <c r="B25" s="1">
        <v>304</v>
      </c>
      <c r="C25" s="2" t="s">
        <v>4727</v>
      </c>
      <c r="D25" s="1" t="s">
        <v>14</v>
      </c>
      <c r="E25" s="3">
        <f>IFERROR(MIN(TAP_Bidders),0)</f>
        <v>95</v>
      </c>
      <c r="F25" s="3">
        <f>IFERROR(MAX(TAP_Bidders),0)</f>
        <v>200</v>
      </c>
      <c r="G25" s="3">
        <f>IFERROR(AVERAGE(TAP_Bidders),0)</f>
        <v>138.91666666666666</v>
      </c>
      <c r="H25" s="2" t="str">
        <f>tbl_TAP[[#This Row],[Item '#]]&amp;"     "&amp;tbl_TAP[[#This Row],[Description]]&amp;"     ("&amp;tbl_TAP[[#This Row],[Unit]]&amp;")"</f>
        <v>304     Aggregate Base - Sidewalks/Paths     (CY)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3">
        <v>95</v>
      </c>
      <c r="AX25" s="3">
        <v>200</v>
      </c>
      <c r="AY25" s="3">
        <v>121.75</v>
      </c>
      <c r="AZ25" s="9"/>
    </row>
    <row r="26" spans="1:52" ht="18" customHeight="1" x14ac:dyDescent="0.3">
      <c r="A26" s="1">
        <v>2015</v>
      </c>
      <c r="B26" s="1">
        <v>304</v>
      </c>
      <c r="C26" s="2" t="s">
        <v>166</v>
      </c>
      <c r="D26" s="1" t="s">
        <v>14</v>
      </c>
      <c r="E26" s="3">
        <f>IFERROR(MIN(TAP_Bidders),0)</f>
        <v>85</v>
      </c>
      <c r="F26" s="3">
        <f>IFERROR(MAX(TAP_Bidders),0)</f>
        <v>200</v>
      </c>
      <c r="G26" s="3">
        <f>IFERROR(AVERAGE(TAP_Bidders),0)</f>
        <v>136.5</v>
      </c>
      <c r="H26" s="2" t="str">
        <f>tbl_TAP[[#This Row],[Item '#]]&amp;"     "&amp;tbl_TAP[[#This Row],[Description]]&amp;"     ("&amp;tbl_TAP[[#This Row],[Unit]]&amp;")"</f>
        <v>304     Aggregate Base (Aggregate Roadway)     (CY)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3">
        <v>85</v>
      </c>
      <c r="AX26" s="3">
        <v>200</v>
      </c>
      <c r="AY26" s="3">
        <v>124.5</v>
      </c>
      <c r="AZ26" s="9"/>
    </row>
    <row r="27" spans="1:52" ht="18" customHeight="1" x14ac:dyDescent="0.3">
      <c r="A27" s="1">
        <v>2015</v>
      </c>
      <c r="B27" s="1">
        <v>304</v>
      </c>
      <c r="C27" s="2" t="s">
        <v>167</v>
      </c>
      <c r="D27" s="1" t="s">
        <v>14</v>
      </c>
      <c r="E27" s="3">
        <f>IFERROR(MIN(TAP_Bidders),0)</f>
        <v>100</v>
      </c>
      <c r="F27" s="3">
        <f>IFERROR(MAX(TAP_Bidders),0)</f>
        <v>124.5</v>
      </c>
      <c r="G27" s="3">
        <f>IFERROR(AVERAGE(TAP_Bidders),0)</f>
        <v>112.25</v>
      </c>
      <c r="H27" s="2" t="str">
        <f>tbl_TAP[[#This Row],[Item '#]]&amp;"     "&amp;tbl_TAP[[#This Row],[Description]]&amp;"     ("&amp;tbl_TAP[[#This Row],[Unit]]&amp;")"</f>
        <v>304     Aggregate Base (Asphalt Roadway Pavement)     (CY)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3">
        <v>100</v>
      </c>
      <c r="AY27" s="3">
        <v>124.5</v>
      </c>
      <c r="AZ27" s="9"/>
    </row>
    <row r="28" spans="1:52" ht="18" customHeight="1" x14ac:dyDescent="0.3">
      <c r="A28" s="1">
        <v>2015</v>
      </c>
      <c r="B28" s="1">
        <v>304</v>
      </c>
      <c r="C28" s="2" t="s">
        <v>168</v>
      </c>
      <c r="D28" s="1" t="s">
        <v>14</v>
      </c>
      <c r="E28" s="3">
        <f>IFERROR(MIN(TAP_Bidders),0)</f>
        <v>88.75</v>
      </c>
      <c r="F28" s="3">
        <f>IFERROR(MAX(TAP_Bidders),0)</f>
        <v>88.75</v>
      </c>
      <c r="G28" s="3">
        <f>IFERROR(AVERAGE(TAP_Bidders),0)</f>
        <v>88.75</v>
      </c>
      <c r="H28" s="2" t="str">
        <f>tbl_TAP[[#This Row],[Item '#]]&amp;"     "&amp;tbl_TAP[[#This Row],[Description]]&amp;"     ("&amp;tbl_TAP[[#This Row],[Unit]]&amp;")"</f>
        <v>304     6" #57 Limestone (Behind Curb)     (CY)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3"/>
      <c r="AZ28" s="9">
        <v>88.75</v>
      </c>
    </row>
    <row r="29" spans="1:52" ht="18" customHeight="1" x14ac:dyDescent="0.3">
      <c r="A29" s="1">
        <v>2015</v>
      </c>
      <c r="B29" s="1">
        <v>304</v>
      </c>
      <c r="C29" s="2" t="s">
        <v>169</v>
      </c>
      <c r="D29" s="1" t="s">
        <v>14</v>
      </c>
      <c r="E29" s="3">
        <f>IFERROR(MIN(TAP_Bidders),0)</f>
        <v>59.3</v>
      </c>
      <c r="F29" s="3">
        <f>IFERROR(MAX(TAP_Bidders),0)</f>
        <v>59.3</v>
      </c>
      <c r="G29" s="3">
        <f>IFERROR(AVERAGE(TAP_Bidders),0)</f>
        <v>59.3</v>
      </c>
      <c r="H29" s="2" t="str">
        <f>tbl_TAP[[#This Row],[Item '#]]&amp;"     "&amp;tbl_TAP[[#This Row],[Description]]&amp;"     ("&amp;tbl_TAP[[#This Row],[Unit]]&amp;")"</f>
        <v>304     6" #57 Limestone (For Transition to Existing Gravel Road)     (CY)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3"/>
      <c r="AZ29" s="9">
        <v>59.3</v>
      </c>
    </row>
    <row r="30" spans="1:52" ht="18" customHeight="1" x14ac:dyDescent="0.3">
      <c r="A30" s="1">
        <v>2015</v>
      </c>
      <c r="B30" s="1">
        <v>304</v>
      </c>
      <c r="C30" s="2" t="s">
        <v>128</v>
      </c>
      <c r="D30" s="1" t="s">
        <v>14</v>
      </c>
      <c r="E30" s="3">
        <f>IFERROR(MIN(TAP_Bidders),0)</f>
        <v>48.25</v>
      </c>
      <c r="F30" s="3">
        <f>IFERROR(MAX(TAP_Bidders),0)</f>
        <v>48.25</v>
      </c>
      <c r="G30" s="3">
        <f>IFERROR(AVERAGE(TAP_Bidders),0)</f>
        <v>48.25</v>
      </c>
      <c r="H30" s="8" t="str">
        <f>tbl_TAP[[#This Row],[Item '#]]&amp;"     "&amp;tbl_TAP[[#This Row],[Description]]&amp;"     ("&amp;tbl_TAP[[#This Row],[Unit]]&amp;")"</f>
        <v>304     6" Aggregate Base     (CY)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3"/>
      <c r="AZ30" s="9">
        <v>48.25</v>
      </c>
    </row>
    <row r="31" spans="1:52" ht="18" customHeight="1" x14ac:dyDescent="0.3">
      <c r="A31" s="1">
        <v>2015</v>
      </c>
      <c r="B31" s="1">
        <v>304</v>
      </c>
      <c r="C31" s="2" t="s">
        <v>170</v>
      </c>
      <c r="D31" s="1" t="s">
        <v>14</v>
      </c>
      <c r="E31" s="3">
        <f>IFERROR(MIN(TAP_Bidders),0)</f>
        <v>138.05000000000001</v>
      </c>
      <c r="F31" s="3">
        <f>IFERROR(MAX(TAP_Bidders),0)</f>
        <v>138.05000000000001</v>
      </c>
      <c r="G31" s="3">
        <f>IFERROR(AVERAGE(TAP_Bidders),0)</f>
        <v>138.05000000000001</v>
      </c>
      <c r="H31" s="8" t="str">
        <f>tbl_TAP[[#This Row],[Item '#]]&amp;"     "&amp;tbl_TAP[[#This Row],[Description]]&amp;"     ("&amp;tbl_TAP[[#This Row],[Unit]]&amp;")"</f>
        <v>304     6" Aggregate Base (For Driveways)     (CY)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3"/>
      <c r="AZ31" s="9">
        <v>138.05000000000001</v>
      </c>
    </row>
    <row r="32" spans="1:52" ht="18" customHeight="1" x14ac:dyDescent="0.3">
      <c r="A32" s="34">
        <v>2016</v>
      </c>
      <c r="B32" s="34">
        <v>304</v>
      </c>
      <c r="C32" s="38" t="s">
        <v>4628</v>
      </c>
      <c r="D32" s="34" t="s">
        <v>14</v>
      </c>
      <c r="E32" s="35">
        <f>IFERROR(MIN(TAP_Bidders),0)</f>
        <v>64.3</v>
      </c>
      <c r="F32" s="35">
        <f>IFERROR(MAX(TAP_Bidders),0)</f>
        <v>90</v>
      </c>
      <c r="G32" s="35">
        <f>IFERROR(AVERAGE(TAP_Bidders),0)</f>
        <v>77.325000000000003</v>
      </c>
      <c r="H32" s="36" t="str">
        <f>tbl_TAP[[#This Row],[Item '#]]&amp;"     "&amp;tbl_TAP[[#This Row],[Description]]&amp;"     ("&amp;tbl_TAP[[#This Row],[Unit]]&amp;")"</f>
        <v>304     411 Crushed Limestone     (CY)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9">
        <v>90</v>
      </c>
      <c r="AT32" s="39">
        <v>80</v>
      </c>
      <c r="AU32" s="39">
        <v>75</v>
      </c>
      <c r="AV32" s="39">
        <v>64.3</v>
      </c>
      <c r="AW32" s="35"/>
      <c r="AX32" s="35"/>
      <c r="AY32" s="35"/>
      <c r="AZ32" s="37"/>
    </row>
    <row r="33" spans="1:52" ht="18" customHeight="1" x14ac:dyDescent="0.3">
      <c r="A33" s="34">
        <v>2016</v>
      </c>
      <c r="B33" s="34">
        <v>304</v>
      </c>
      <c r="C33" s="38" t="s">
        <v>4949</v>
      </c>
      <c r="D33" s="34" t="s">
        <v>14</v>
      </c>
      <c r="E33" s="35">
        <f>IFERROR(MIN(TAP_Bidders),0)</f>
        <v>80</v>
      </c>
      <c r="F33" s="35">
        <f>IFERROR(MAX(TAP_Bidders),0)</f>
        <v>250</v>
      </c>
      <c r="G33" s="35">
        <f>IFERROR(AVERAGE(TAP_Bidders),0)</f>
        <v>178.75</v>
      </c>
      <c r="H33" s="36" t="str">
        <f>tbl_TAP[[#This Row],[Item '#]]&amp;"     "&amp;tbl_TAP[[#This Row],[Description]]&amp;"     ("&amp;tbl_TAP[[#This Row],[Unit]]&amp;")"</f>
        <v>304     #57 Stone     (CY)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9">
        <v>250</v>
      </c>
      <c r="AT33" s="39">
        <v>80</v>
      </c>
      <c r="AU33" s="39">
        <v>135</v>
      </c>
      <c r="AV33" s="39">
        <v>250</v>
      </c>
      <c r="AW33" s="35"/>
      <c r="AX33" s="35"/>
      <c r="AY33" s="35"/>
      <c r="AZ33" s="37"/>
    </row>
    <row r="34" spans="1:52" ht="18" customHeight="1" x14ac:dyDescent="0.3">
      <c r="A34" s="1">
        <v>2015</v>
      </c>
      <c r="B34" s="1">
        <v>407</v>
      </c>
      <c r="C34" s="2" t="s">
        <v>89</v>
      </c>
      <c r="D34" s="1" t="s">
        <v>171</v>
      </c>
      <c r="E34" s="3">
        <f>IFERROR(MIN(TAP_Bidders),0)</f>
        <v>4</v>
      </c>
      <c r="F34" s="3">
        <f>IFERROR(MAX(TAP_Bidders),0)</f>
        <v>11.75</v>
      </c>
      <c r="G34" s="3">
        <f>IFERROR(AVERAGE(TAP_Bidders),0)</f>
        <v>7.875</v>
      </c>
      <c r="H34" s="8" t="str">
        <f>tbl_TAP[[#This Row],[Item '#]]&amp;"     "&amp;tbl_TAP[[#This Row],[Description]]&amp;"     ("&amp;tbl_TAP[[#This Row],[Unit]]&amp;")"</f>
        <v>407     Tack Coat for Intermediate Course     (Gal)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3">
        <v>4</v>
      </c>
      <c r="AY34" s="3">
        <v>11.75</v>
      </c>
      <c r="AZ34" s="9"/>
    </row>
    <row r="35" spans="1:52" ht="18" customHeight="1" x14ac:dyDescent="0.3">
      <c r="A35" s="1">
        <v>2015</v>
      </c>
      <c r="B35" s="1">
        <v>407</v>
      </c>
      <c r="C35" s="2" t="s">
        <v>172</v>
      </c>
      <c r="D35" s="1" t="s">
        <v>173</v>
      </c>
      <c r="E35" s="3">
        <f>IFERROR(MIN(TAP_Bidders),0)</f>
        <v>2.5</v>
      </c>
      <c r="F35" s="3">
        <f>IFERROR(MAX(TAP_Bidders),0)</f>
        <v>2.5</v>
      </c>
      <c r="G35" s="3">
        <f>IFERROR(AVERAGE(TAP_Bidders),0)</f>
        <v>2.5</v>
      </c>
      <c r="H35" s="8" t="str">
        <f>tbl_TAP[[#This Row],[Item '#]]&amp;"     "&amp;tbl_TAP[[#This Row],[Description]]&amp;"     ("&amp;tbl_TAP[[#This Row],[Unit]]&amp;")"</f>
        <v>407     Tack Coat (@ 0.4 Gal./S.Y.)     (Gal.)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3"/>
      <c r="AZ35" s="9">
        <v>2.5</v>
      </c>
    </row>
    <row r="36" spans="1:52" ht="18" customHeight="1" x14ac:dyDescent="0.3">
      <c r="A36" s="1">
        <v>2015</v>
      </c>
      <c r="B36" s="1">
        <v>411</v>
      </c>
      <c r="C36" s="2" t="s">
        <v>174</v>
      </c>
      <c r="D36" s="1" t="s">
        <v>14</v>
      </c>
      <c r="E36" s="3">
        <f>IFERROR(MIN(TAP_Bidders),0)</f>
        <v>85</v>
      </c>
      <c r="F36" s="3">
        <f>IFERROR(MAX(TAP_Bidders),0)</f>
        <v>200</v>
      </c>
      <c r="G36" s="3">
        <f>IFERROR(AVERAGE(TAP_Bidders),0)</f>
        <v>128.33333333333334</v>
      </c>
      <c r="H36" s="8" t="str">
        <f>tbl_TAP[[#This Row],[Item '#]]&amp;"     "&amp;tbl_TAP[[#This Row],[Description]]&amp;"     ("&amp;tbl_TAP[[#This Row],[Unit]]&amp;")"</f>
        <v>411     Stabilized Crushed Aggregate  (Shared Use Path)     (CY)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3">
        <v>85</v>
      </c>
      <c r="AX36" s="3">
        <v>200</v>
      </c>
      <c r="AY36" s="3">
        <v>100</v>
      </c>
      <c r="AZ36" s="9"/>
    </row>
    <row r="37" spans="1:52" ht="18" customHeight="1" x14ac:dyDescent="0.3">
      <c r="A37" s="1">
        <v>2015</v>
      </c>
      <c r="B37" s="1">
        <v>411</v>
      </c>
      <c r="C37" s="2" t="s">
        <v>175</v>
      </c>
      <c r="D37" s="1" t="s">
        <v>14</v>
      </c>
      <c r="E37" s="3">
        <f>IFERROR(MIN(TAP_Bidders),0)</f>
        <v>85</v>
      </c>
      <c r="F37" s="3">
        <f>IFERROR(MAX(TAP_Bidders),0)</f>
        <v>200</v>
      </c>
      <c r="G37" s="3">
        <f>IFERROR(AVERAGE(TAP_Bidders),0)</f>
        <v>128.16666666666666</v>
      </c>
      <c r="H37" s="8" t="str">
        <f>tbl_TAP[[#This Row],[Item '#]]&amp;"     "&amp;tbl_TAP[[#This Row],[Description]]&amp;"     ("&amp;tbl_TAP[[#This Row],[Unit]]&amp;")"</f>
        <v>411     Stabilized Crushed Aggregate (Aggregate Roadway)     (CY)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3">
        <v>85</v>
      </c>
      <c r="AX37" s="3">
        <v>200</v>
      </c>
      <c r="AY37" s="3">
        <v>99.5</v>
      </c>
      <c r="AZ37" s="9"/>
    </row>
    <row r="38" spans="1:52" ht="18" customHeight="1" x14ac:dyDescent="0.3">
      <c r="A38" s="1">
        <v>2015</v>
      </c>
      <c r="B38" s="1">
        <v>411</v>
      </c>
      <c r="C38" s="2" t="s">
        <v>176</v>
      </c>
      <c r="D38" s="1" t="s">
        <v>14</v>
      </c>
      <c r="E38" s="3">
        <f>IFERROR(MIN(TAP_Bidders),0)</f>
        <v>90</v>
      </c>
      <c r="F38" s="3">
        <f>IFERROR(MAX(TAP_Bidders),0)</f>
        <v>95.5</v>
      </c>
      <c r="G38" s="3">
        <f>IFERROR(AVERAGE(TAP_Bidders),0)</f>
        <v>92.75</v>
      </c>
      <c r="H38" s="8" t="str">
        <f>tbl_TAP[[#This Row],[Item '#]]&amp;"     "&amp;tbl_TAP[[#This Row],[Description]]&amp;"     ("&amp;tbl_TAP[[#This Row],[Unit]]&amp;")"</f>
        <v>411     Stabilized Crushed Aggregate (Asphalt Roadway Pavement)     (CY)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3">
        <v>90</v>
      </c>
      <c r="AY38" s="3">
        <v>95.5</v>
      </c>
      <c r="AZ38" s="9"/>
    </row>
    <row r="39" spans="1:52" ht="18" customHeight="1" x14ac:dyDescent="0.3">
      <c r="A39" s="1">
        <v>2015</v>
      </c>
      <c r="B39" s="1">
        <v>441</v>
      </c>
      <c r="C39" s="2" t="s">
        <v>177</v>
      </c>
      <c r="D39" s="1" t="s">
        <v>14</v>
      </c>
      <c r="E39" s="3">
        <f>IFERROR(MIN(TAP_Bidders),0)</f>
        <v>505</v>
      </c>
      <c r="F39" s="3">
        <f>IFERROR(MAX(TAP_Bidders),0)</f>
        <v>817</v>
      </c>
      <c r="G39" s="3">
        <f>IFERROR(AVERAGE(TAP_Bidders),0)</f>
        <v>661</v>
      </c>
      <c r="H39" s="8" t="str">
        <f>tbl_TAP[[#This Row],[Item '#]]&amp;"     "&amp;tbl_TAP[[#This Row],[Description]]&amp;"     ("&amp;tbl_TAP[[#This Row],[Unit]]&amp;")"</f>
        <v>441     Asphalt Concrete Surface Course, Type 1, PG 64-22     (CY)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3">
        <v>505</v>
      </c>
      <c r="AY39" s="3">
        <v>817</v>
      </c>
      <c r="AZ39" s="9"/>
    </row>
    <row r="40" spans="1:52" ht="18" customHeight="1" x14ac:dyDescent="0.3">
      <c r="A40" s="1">
        <v>2015</v>
      </c>
      <c r="B40" s="1">
        <v>448</v>
      </c>
      <c r="C40" s="2" t="s">
        <v>178</v>
      </c>
      <c r="D40" s="1" t="s">
        <v>14</v>
      </c>
      <c r="E40" s="3">
        <f>IFERROR(MIN(TAP_Bidders),0)</f>
        <v>384.75</v>
      </c>
      <c r="F40" s="3">
        <f>IFERROR(MAX(TAP_Bidders),0)</f>
        <v>384.75</v>
      </c>
      <c r="G40" s="3">
        <f>IFERROR(AVERAGE(TAP_Bidders),0)</f>
        <v>384.75</v>
      </c>
      <c r="H40" s="8" t="str">
        <f>tbl_TAP[[#This Row],[Item '#]]&amp;"     "&amp;tbl_TAP[[#This Row],[Description]]&amp;"     ("&amp;tbl_TAP[[#This Row],[Unit]]&amp;")"</f>
        <v>448     1.25" Asphalt Concrete Surface Course, Type 1, PG 64-22     (CY)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3"/>
      <c r="AZ40" s="9">
        <v>384.75</v>
      </c>
    </row>
    <row r="41" spans="1:52" ht="18" customHeight="1" x14ac:dyDescent="0.3">
      <c r="A41" s="1">
        <v>2015</v>
      </c>
      <c r="B41" s="1">
        <v>448</v>
      </c>
      <c r="C41" s="2" t="s">
        <v>179</v>
      </c>
      <c r="D41" s="1" t="s">
        <v>14</v>
      </c>
      <c r="E41" s="3">
        <f>IFERROR(MIN(TAP_Bidders),0)</f>
        <v>384.75</v>
      </c>
      <c r="F41" s="3">
        <f>IFERROR(MAX(TAP_Bidders),0)</f>
        <v>384.75</v>
      </c>
      <c r="G41" s="3">
        <f>IFERROR(AVERAGE(TAP_Bidders),0)</f>
        <v>384.75</v>
      </c>
      <c r="H41" s="8" t="str">
        <f>tbl_TAP[[#This Row],[Item '#]]&amp;"     "&amp;tbl_TAP[[#This Row],[Description]]&amp;"     ("&amp;tbl_TAP[[#This Row],[Unit]]&amp;")"</f>
        <v>448     1.75" Asphalt Concrete Intermediate Course, Type 1, PG 64-22     (CY)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3"/>
      <c r="AZ41" s="9">
        <v>384.75</v>
      </c>
    </row>
    <row r="42" spans="1:52" ht="18" customHeight="1" x14ac:dyDescent="0.3">
      <c r="A42" s="1">
        <v>2015</v>
      </c>
      <c r="B42" s="1">
        <v>452</v>
      </c>
      <c r="C42" s="2" t="s">
        <v>180</v>
      </c>
      <c r="D42" s="1" t="s">
        <v>21</v>
      </c>
      <c r="E42" s="3">
        <f>IFERROR(MIN(TAP_Bidders),0)</f>
        <v>108.1</v>
      </c>
      <c r="F42" s="3">
        <f>IFERROR(MAX(TAP_Bidders),0)</f>
        <v>108.1</v>
      </c>
      <c r="G42" s="3">
        <f>IFERROR(AVERAGE(TAP_Bidders),0)</f>
        <v>108.1</v>
      </c>
      <c r="H42" s="8" t="str">
        <f>tbl_TAP[[#This Row],[Item '#]]&amp;"     "&amp;tbl_TAP[[#This Row],[Description]]&amp;"     ("&amp;tbl_TAP[[#This Row],[Unit]]&amp;")"</f>
        <v>452     6" Non-Reinforced Concrete Pavement (For Driveways)     (SY)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3"/>
      <c r="AZ42" s="9">
        <v>108.1</v>
      </c>
    </row>
    <row r="43" spans="1:52" ht="18" customHeight="1" x14ac:dyDescent="0.3">
      <c r="A43" s="34">
        <v>2016</v>
      </c>
      <c r="B43" s="34">
        <v>452</v>
      </c>
      <c r="C43" s="38" t="s">
        <v>140</v>
      </c>
      <c r="D43" s="34" t="s">
        <v>21</v>
      </c>
      <c r="E43" s="35">
        <f>IFERROR(MIN(TAP_Bidders),0)</f>
        <v>50</v>
      </c>
      <c r="F43" s="35">
        <f>IFERROR(MAX(TAP_Bidders),0)</f>
        <v>150</v>
      </c>
      <c r="G43" s="35">
        <f>IFERROR(AVERAGE(TAP_Bidders),0)</f>
        <v>105.25</v>
      </c>
      <c r="H43" s="36" t="str">
        <f>tbl_TAP[[#This Row],[Item '#]]&amp;"     "&amp;tbl_TAP[[#This Row],[Description]]&amp;"     ("&amp;tbl_TAP[[#This Row],[Unit]]&amp;")"</f>
        <v>452     4" Concrete Walk     (SY)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9">
        <v>50</v>
      </c>
      <c r="AT43" s="39">
        <v>80</v>
      </c>
      <c r="AU43" s="39">
        <v>141</v>
      </c>
      <c r="AV43" s="39">
        <v>150</v>
      </c>
      <c r="AW43" s="35"/>
      <c r="AX43" s="35"/>
      <c r="AY43" s="35"/>
      <c r="AZ43" s="37"/>
    </row>
    <row r="44" spans="1:52" ht="18" customHeight="1" x14ac:dyDescent="0.3">
      <c r="A44" s="1">
        <v>2015</v>
      </c>
      <c r="B44" s="1">
        <v>503</v>
      </c>
      <c r="C44" s="2" t="s">
        <v>32</v>
      </c>
      <c r="D44" s="1" t="s">
        <v>9</v>
      </c>
      <c r="E44" s="3">
        <f>IFERROR(MIN(TAP_Bidders),0)</f>
        <v>5000</v>
      </c>
      <c r="F44" s="3">
        <f>IFERROR(MAX(TAP_Bidders),0)</f>
        <v>89500</v>
      </c>
      <c r="G44" s="3">
        <f>IFERROR(AVERAGE(TAP_Bidders),0)</f>
        <v>35166.666666666664</v>
      </c>
      <c r="H44" s="8" t="str">
        <f>tbl_TAP[[#This Row],[Item '#]]&amp;"     "&amp;tbl_TAP[[#This Row],[Description]]&amp;"     ("&amp;tbl_TAP[[#This Row],[Unit]]&amp;")"</f>
        <v>503     Cofferdams and Excavation Bracing     (LS)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3">
        <v>5000</v>
      </c>
      <c r="AX44" s="3">
        <v>11000</v>
      </c>
      <c r="AY44" s="3">
        <v>89500</v>
      </c>
      <c r="AZ44" s="9"/>
    </row>
    <row r="45" spans="1:52" ht="18" customHeight="1" x14ac:dyDescent="0.3">
      <c r="A45" s="1">
        <v>2015</v>
      </c>
      <c r="B45" s="1">
        <v>503</v>
      </c>
      <c r="C45" s="2" t="s">
        <v>33</v>
      </c>
      <c r="D45" s="1" t="s">
        <v>14</v>
      </c>
      <c r="E45" s="3">
        <f>IFERROR(MIN(TAP_Bidders),0)</f>
        <v>10</v>
      </c>
      <c r="F45" s="3">
        <f>IFERROR(MAX(TAP_Bidders),0)</f>
        <v>82</v>
      </c>
      <c r="G45" s="3">
        <f>IFERROR(AVERAGE(TAP_Bidders),0)</f>
        <v>38.666666666666664</v>
      </c>
      <c r="H45" s="8" t="str">
        <f>tbl_TAP[[#This Row],[Item '#]]&amp;"     "&amp;tbl_TAP[[#This Row],[Description]]&amp;"     ("&amp;tbl_TAP[[#This Row],[Unit]]&amp;")"</f>
        <v>503     Unclassified Excavation     (CY)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3">
        <v>24</v>
      </c>
      <c r="AX45" s="3">
        <v>10</v>
      </c>
      <c r="AY45" s="3">
        <v>82</v>
      </c>
      <c r="AZ45" s="9"/>
    </row>
    <row r="46" spans="1:52" ht="18" customHeight="1" x14ac:dyDescent="0.3">
      <c r="A46" s="1">
        <v>2015</v>
      </c>
      <c r="B46" s="1">
        <v>509</v>
      </c>
      <c r="C46" s="2" t="s">
        <v>37</v>
      </c>
      <c r="D46" s="1" t="s">
        <v>38</v>
      </c>
      <c r="E46" s="3">
        <f>IFERROR(MIN(TAP_Bidders),0)</f>
        <v>1.05</v>
      </c>
      <c r="F46" s="3">
        <f>IFERROR(MAX(TAP_Bidders),0)</f>
        <v>1.69</v>
      </c>
      <c r="G46" s="3">
        <f>IFERROR(AVERAGE(TAP_Bidders),0)</f>
        <v>1.4133333333333333</v>
      </c>
      <c r="H46" s="8" t="str">
        <f>tbl_TAP[[#This Row],[Item '#]]&amp;"     "&amp;tbl_TAP[[#This Row],[Description]]&amp;"     ("&amp;tbl_TAP[[#This Row],[Unit]]&amp;")"</f>
        <v>509     Epoxy Coated Reinforcing Steel     (LB)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3">
        <v>1.5</v>
      </c>
      <c r="AX46" s="3">
        <v>1.69</v>
      </c>
      <c r="AY46" s="3">
        <v>1.05</v>
      </c>
      <c r="AZ46" s="9"/>
    </row>
    <row r="47" spans="1:52" ht="18" customHeight="1" x14ac:dyDescent="0.3">
      <c r="A47" s="1">
        <v>2015</v>
      </c>
      <c r="B47" s="1">
        <v>511</v>
      </c>
      <c r="C47" s="2" t="s">
        <v>181</v>
      </c>
      <c r="D47" s="1" t="s">
        <v>14</v>
      </c>
      <c r="E47" s="3">
        <f>IFERROR(MIN(TAP_Bidders),0)</f>
        <v>294</v>
      </c>
      <c r="F47" s="3">
        <f>IFERROR(MAX(TAP_Bidders),0)</f>
        <v>640.25</v>
      </c>
      <c r="G47" s="3">
        <f>IFERROR(AVERAGE(TAP_Bidders),0)</f>
        <v>444.75</v>
      </c>
      <c r="H47" s="8" t="str">
        <f>tbl_TAP[[#This Row],[Item '#]]&amp;"     "&amp;tbl_TAP[[#This Row],[Description]]&amp;"     ("&amp;tbl_TAP[[#This Row],[Unit]]&amp;")"</f>
        <v>511     Class QC1 Concrete, Footing     (CY)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3">
        <v>400</v>
      </c>
      <c r="AX47" s="3">
        <v>294</v>
      </c>
      <c r="AY47" s="3">
        <v>640.25</v>
      </c>
      <c r="AZ47" s="9"/>
    </row>
    <row r="48" spans="1:52" ht="18" customHeight="1" x14ac:dyDescent="0.3">
      <c r="A48" s="1">
        <v>2015</v>
      </c>
      <c r="B48" s="1">
        <v>511</v>
      </c>
      <c r="C48" s="2" t="s">
        <v>4665</v>
      </c>
      <c r="D48" s="1" t="s">
        <v>14</v>
      </c>
      <c r="E48" s="3">
        <f>IFERROR(MIN(TAP_Bidders),0)</f>
        <v>1600</v>
      </c>
      <c r="F48" s="3">
        <f>IFERROR(MAX(TAP_Bidders),0)</f>
        <v>4800</v>
      </c>
      <c r="G48" s="3">
        <f>IFERROR(AVERAGE(TAP_Bidders),0)</f>
        <v>2900</v>
      </c>
      <c r="H48" s="8" t="str">
        <f>tbl_TAP[[#This Row],[Item '#]]&amp;"     "&amp;tbl_TAP[[#This Row],[Description]]&amp;"     ("&amp;tbl_TAP[[#This Row],[Unit]]&amp;")"</f>
        <v>511     Class QC1 Concrete, Headwall (APP 1)     (CY)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3">
        <v>1600</v>
      </c>
      <c r="AX48" s="3">
        <v>4800</v>
      </c>
      <c r="AY48" s="3">
        <v>2300</v>
      </c>
      <c r="AZ48" s="9"/>
    </row>
    <row r="49" spans="1:52" ht="18" customHeight="1" x14ac:dyDescent="0.3">
      <c r="A49" s="1">
        <v>2015</v>
      </c>
      <c r="B49" s="1">
        <v>511</v>
      </c>
      <c r="C49" s="2" t="s">
        <v>4666</v>
      </c>
      <c r="D49" s="1" t="s">
        <v>14</v>
      </c>
      <c r="E49" s="3">
        <f>IFERROR(MIN(TAP_Bidders),0)</f>
        <v>1600</v>
      </c>
      <c r="F49" s="3">
        <f>IFERROR(MAX(TAP_Bidders),0)</f>
        <v>2300</v>
      </c>
      <c r="G49" s="3">
        <f>IFERROR(AVERAGE(TAP_Bidders),0)</f>
        <v>1950</v>
      </c>
      <c r="H49" s="8" t="str">
        <f>tbl_TAP[[#This Row],[Item '#]]&amp;"     "&amp;tbl_TAP[[#This Row],[Description]]&amp;"     ("&amp;tbl_TAP[[#This Row],[Unit]]&amp;")"</f>
        <v>511     Class QC1 Concrete, Headwall (APP 2)     (CY)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3">
        <v>1600</v>
      </c>
      <c r="AY49" s="3">
        <v>2300</v>
      </c>
      <c r="AZ49" s="9"/>
    </row>
    <row r="50" spans="1:52" ht="18" customHeight="1" x14ac:dyDescent="0.3">
      <c r="A50" s="1">
        <v>2015</v>
      </c>
      <c r="B50" s="1">
        <v>511</v>
      </c>
      <c r="C50" s="2" t="s">
        <v>4664</v>
      </c>
      <c r="D50" s="1" t="s">
        <v>14</v>
      </c>
      <c r="E50" s="3">
        <f>IFERROR(MIN(TAP_Bidders),0)</f>
        <v>1150</v>
      </c>
      <c r="F50" s="3">
        <f>IFERROR(MAX(TAP_Bidders),0)</f>
        <v>1471</v>
      </c>
      <c r="G50" s="3">
        <f>IFERROR(AVERAGE(TAP_Bidders),0)</f>
        <v>1357</v>
      </c>
      <c r="H50" s="8" t="str">
        <f>tbl_TAP[[#This Row],[Item '#]]&amp;"     "&amp;tbl_TAP[[#This Row],[Description]]&amp;"     ("&amp;tbl_TAP[[#This Row],[Unit]]&amp;")"</f>
        <v>511     Class QC1 Concrete, Wingwall Above Footing (APP 1)     (CY)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3">
        <v>1450</v>
      </c>
      <c r="AX50" s="3">
        <v>1471</v>
      </c>
      <c r="AY50" s="3">
        <v>1150</v>
      </c>
      <c r="AZ50" s="9"/>
    </row>
    <row r="51" spans="1:52" ht="18" customHeight="1" x14ac:dyDescent="0.3">
      <c r="A51" s="1">
        <v>2015</v>
      </c>
      <c r="B51" s="1">
        <v>511</v>
      </c>
      <c r="C51" s="2" t="s">
        <v>4663</v>
      </c>
      <c r="D51" s="1" t="s">
        <v>14</v>
      </c>
      <c r="E51" s="3">
        <f>IFERROR(MIN(TAP_Bidders),0)</f>
        <v>1225</v>
      </c>
      <c r="F51" s="3">
        <f>IFERROR(MAX(TAP_Bidders),0)</f>
        <v>1500</v>
      </c>
      <c r="G51" s="3">
        <f>IFERROR(AVERAGE(TAP_Bidders),0)</f>
        <v>1362.5</v>
      </c>
      <c r="H51" s="8" t="str">
        <f>tbl_TAP[[#This Row],[Item '#]]&amp;"     "&amp;tbl_TAP[[#This Row],[Description]]&amp;"     ("&amp;tbl_TAP[[#This Row],[Unit]]&amp;")"</f>
        <v>511     Class QC1 Concrete, Wingwall Above Footing (APP 2)     (CY)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3">
        <v>1500</v>
      </c>
      <c r="AY51" s="3">
        <v>1225</v>
      </c>
      <c r="AZ51" s="9"/>
    </row>
    <row r="52" spans="1:52" ht="18" customHeight="1" x14ac:dyDescent="0.3">
      <c r="A52" s="34">
        <v>2016</v>
      </c>
      <c r="B52" s="34">
        <v>511</v>
      </c>
      <c r="C52" s="38" t="s">
        <v>4629</v>
      </c>
      <c r="D52" s="34" t="s">
        <v>9</v>
      </c>
      <c r="E52" s="35">
        <f>IFERROR(MIN(TAP_Bidders),0)</f>
        <v>3500</v>
      </c>
      <c r="F52" s="35">
        <f>IFERROR(MAX(TAP_Bidders),0)</f>
        <v>4000</v>
      </c>
      <c r="G52" s="35">
        <f>IFERROR(AVERAGE(TAP_Bidders),0)</f>
        <v>3800</v>
      </c>
      <c r="H52" s="36" t="str">
        <f>tbl_TAP[[#This Row],[Item '#]]&amp;"     "&amp;tbl_TAP[[#This Row],[Description]]&amp;"     ("&amp;tbl_TAP[[#This Row],[Unit]]&amp;")"</f>
        <v>511     Concrete Abutment     (LS)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9">
        <v>3850</v>
      </c>
      <c r="AT52" s="39">
        <v>3500</v>
      </c>
      <c r="AU52" s="39">
        <v>4000</v>
      </c>
      <c r="AV52" s="39">
        <v>3850</v>
      </c>
      <c r="AW52" s="35"/>
      <c r="AX52" s="35"/>
      <c r="AY52" s="35"/>
      <c r="AZ52" s="37"/>
    </row>
    <row r="53" spans="1:52" ht="18" customHeight="1" x14ac:dyDescent="0.3">
      <c r="A53" s="1">
        <v>2015</v>
      </c>
      <c r="B53" s="1">
        <v>512</v>
      </c>
      <c r="C53" s="2" t="s">
        <v>182</v>
      </c>
      <c r="D53" s="1" t="s">
        <v>21</v>
      </c>
      <c r="E53" s="3">
        <f>IFERROR(MIN(TAP_Bidders),0)</f>
        <v>9</v>
      </c>
      <c r="F53" s="3">
        <f>IFERROR(MAX(TAP_Bidders),0)</f>
        <v>15.5</v>
      </c>
      <c r="G53" s="3">
        <f>IFERROR(AVERAGE(TAP_Bidders),0)</f>
        <v>13.166666666666666</v>
      </c>
      <c r="H53" s="8" t="str">
        <f>tbl_TAP[[#This Row],[Item '#]]&amp;"     "&amp;tbl_TAP[[#This Row],[Description]]&amp;"     ("&amp;tbl_TAP[[#This Row],[Unit]]&amp;")"</f>
        <v>512     Type 2 Waterproofing     (SY)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3">
        <v>15</v>
      </c>
      <c r="AX53" s="3">
        <v>9</v>
      </c>
      <c r="AY53" s="3">
        <v>15.5</v>
      </c>
      <c r="AZ53" s="9"/>
    </row>
    <row r="54" spans="1:52" ht="18" customHeight="1" x14ac:dyDescent="0.3">
      <c r="A54" s="1">
        <v>2015</v>
      </c>
      <c r="B54" s="1">
        <v>516</v>
      </c>
      <c r="C54" s="2" t="s">
        <v>183</v>
      </c>
      <c r="D54" s="1" t="s">
        <v>48</v>
      </c>
      <c r="E54" s="3">
        <f>IFERROR(MIN(TAP_Bidders),0)</f>
        <v>2.5</v>
      </c>
      <c r="F54" s="3">
        <f>IFERROR(MAX(TAP_Bidders),0)</f>
        <v>9.5</v>
      </c>
      <c r="G54" s="3">
        <f>IFERROR(AVERAGE(TAP_Bidders),0)</f>
        <v>5</v>
      </c>
      <c r="H54" s="8" t="str">
        <f>tbl_TAP[[#This Row],[Item '#]]&amp;"     "&amp;tbl_TAP[[#This Row],[Description]]&amp;"     ("&amp;tbl_TAP[[#This Row],[Unit]]&amp;")"</f>
        <v>516     1" Preformed Expansion Joint Filler     (SF)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3">
        <v>3</v>
      </c>
      <c r="AX54" s="3">
        <v>2.5</v>
      </c>
      <c r="AY54" s="3">
        <v>9.5</v>
      </c>
      <c r="AZ54" s="9"/>
    </row>
    <row r="55" spans="1:52" ht="18" customHeight="1" x14ac:dyDescent="0.3">
      <c r="A55" s="1">
        <v>2015</v>
      </c>
      <c r="B55" s="1">
        <v>518</v>
      </c>
      <c r="C55" s="2" t="s">
        <v>45</v>
      </c>
      <c r="D55" s="1" t="s">
        <v>14</v>
      </c>
      <c r="E55" s="3">
        <f>IFERROR(MIN(TAP_Bidders),0)</f>
        <v>75</v>
      </c>
      <c r="F55" s="3">
        <f>IFERROR(MAX(TAP_Bidders),0)</f>
        <v>150</v>
      </c>
      <c r="G55" s="3">
        <f>IFERROR(AVERAGE(TAP_Bidders),0)</f>
        <v>102.16666666666667</v>
      </c>
      <c r="H55" s="8" t="str">
        <f>tbl_TAP[[#This Row],[Item '#]]&amp;"     "&amp;tbl_TAP[[#This Row],[Description]]&amp;"     ("&amp;tbl_TAP[[#This Row],[Unit]]&amp;")"</f>
        <v>518     Porous Backfill with Filter Fabric     (CY)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3">
        <v>75</v>
      </c>
      <c r="AX55" s="3">
        <v>150</v>
      </c>
      <c r="AY55" s="3">
        <v>81.5</v>
      </c>
      <c r="AZ55" s="9"/>
    </row>
    <row r="56" spans="1:52" ht="18" customHeight="1" x14ac:dyDescent="0.3">
      <c r="A56" s="1">
        <v>2015</v>
      </c>
      <c r="B56" s="1">
        <v>601</v>
      </c>
      <c r="C56" s="2" t="s">
        <v>185</v>
      </c>
      <c r="D56" s="1" t="s">
        <v>14</v>
      </c>
      <c r="E56" s="3">
        <f>IFERROR(MIN(TAP_Bidders),0)</f>
        <v>81.5</v>
      </c>
      <c r="F56" s="3">
        <f>IFERROR(MAX(TAP_Bidders),0)</f>
        <v>150</v>
      </c>
      <c r="G56" s="3">
        <f>IFERROR(AVERAGE(TAP_Bidders),0)</f>
        <v>110.5</v>
      </c>
      <c r="H56" s="8" t="str">
        <f>tbl_TAP[[#This Row],[Item '#]]&amp;"     "&amp;tbl_TAP[[#This Row],[Description]]&amp;"     ("&amp;tbl_TAP[[#This Row],[Unit]]&amp;")"</f>
        <v>601     Rock Channel Protection, Type A with Aggregate Filter     (CY)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3">
        <v>100</v>
      </c>
      <c r="AX56" s="3">
        <v>150</v>
      </c>
      <c r="AY56" s="3">
        <v>81.5</v>
      </c>
      <c r="AZ56" s="9"/>
    </row>
    <row r="57" spans="1:52" ht="18" customHeight="1" x14ac:dyDescent="0.3">
      <c r="A57" s="1">
        <v>2015</v>
      </c>
      <c r="B57" s="1">
        <v>601</v>
      </c>
      <c r="C57" s="2" t="s">
        <v>1479</v>
      </c>
      <c r="D57" s="1" t="s">
        <v>14</v>
      </c>
      <c r="E57" s="3">
        <f>IFERROR(MIN(TAP_Bidders),0)</f>
        <v>77.25</v>
      </c>
      <c r="F57" s="3">
        <f>IFERROR(MAX(TAP_Bidders),0)</f>
        <v>140</v>
      </c>
      <c r="G57" s="3">
        <f>IFERROR(AVERAGE(TAP_Bidders),0)</f>
        <v>105.75</v>
      </c>
      <c r="H57" s="8" t="str">
        <f>tbl_TAP[[#This Row],[Item '#]]&amp;"     "&amp;tbl_TAP[[#This Row],[Description]]&amp;"     ("&amp;tbl_TAP[[#This Row],[Unit]]&amp;")"</f>
        <v>601     Rock Channel Protection, Type D Without Filter     (CY)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3">
        <v>100</v>
      </c>
      <c r="AX57" s="3">
        <v>140</v>
      </c>
      <c r="AY57" s="3">
        <v>77.25</v>
      </c>
      <c r="AZ57" s="9"/>
    </row>
    <row r="58" spans="1:52" ht="18" customHeight="1" x14ac:dyDescent="0.3">
      <c r="A58" s="1">
        <v>2015</v>
      </c>
      <c r="B58" s="1">
        <v>601</v>
      </c>
      <c r="C58" s="2" t="s">
        <v>187</v>
      </c>
      <c r="D58" s="1" t="s">
        <v>14</v>
      </c>
      <c r="E58" s="3">
        <f>IFERROR(MIN(TAP_Bidders),0)</f>
        <v>129.5</v>
      </c>
      <c r="F58" s="3">
        <f>IFERROR(MAX(TAP_Bidders),0)</f>
        <v>129.5</v>
      </c>
      <c r="G58" s="3">
        <f>IFERROR(AVERAGE(TAP_Bidders),0)</f>
        <v>129.5</v>
      </c>
      <c r="H58" s="8" t="str">
        <f>tbl_TAP[[#This Row],[Item '#]]&amp;"     "&amp;tbl_TAP[[#This Row],[Description]]&amp;"     ("&amp;tbl_TAP[[#This Row],[Unit]]&amp;")"</f>
        <v>601     Rock Channel Protection, Type CC without Filter     (CY)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"/>
      <c r="AZ58" s="9">
        <v>129.5</v>
      </c>
    </row>
    <row r="59" spans="1:52" ht="18" customHeight="1" x14ac:dyDescent="0.3">
      <c r="A59" s="34">
        <v>2016</v>
      </c>
      <c r="B59" s="34">
        <v>601</v>
      </c>
      <c r="C59" s="2" t="s">
        <v>46</v>
      </c>
      <c r="D59" s="34" t="s">
        <v>14</v>
      </c>
      <c r="E59" s="35">
        <f>IFERROR(MIN(TAP_Bidders),0)</f>
        <v>110</v>
      </c>
      <c r="F59" s="35">
        <f>IFERROR(MAX(TAP_Bidders),0)</f>
        <v>150</v>
      </c>
      <c r="G59" s="35">
        <f>IFERROR(AVERAGE(TAP_Bidders),0)</f>
        <v>126.25</v>
      </c>
      <c r="H59" s="36" t="str">
        <f>tbl_TAP[[#This Row],[Item '#]]&amp;"     "&amp;tbl_TAP[[#This Row],[Description]]&amp;"     ("&amp;tbl_TAP[[#This Row],[Unit]]&amp;")"</f>
        <v>601     Rock Channel Protection, Type C, with Filter Fabric     (CY)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9">
        <v>125</v>
      </c>
      <c r="AT59" s="39">
        <v>120</v>
      </c>
      <c r="AU59" s="39">
        <v>110</v>
      </c>
      <c r="AV59" s="39">
        <v>150</v>
      </c>
      <c r="AW59" s="35"/>
      <c r="AX59" s="35"/>
      <c r="AY59" s="35"/>
      <c r="AZ59" s="37"/>
    </row>
    <row r="60" spans="1:52" ht="18" customHeight="1" x14ac:dyDescent="0.3">
      <c r="A60" s="1">
        <v>2015</v>
      </c>
      <c r="B60" s="1">
        <v>602</v>
      </c>
      <c r="C60" s="2" t="s">
        <v>188</v>
      </c>
      <c r="D60" s="1" t="s">
        <v>14</v>
      </c>
      <c r="E60" s="3">
        <f>IFERROR(MIN(TAP_Bidders),0)</f>
        <v>601.5</v>
      </c>
      <c r="F60" s="3">
        <f>IFERROR(MAX(TAP_Bidders),0)</f>
        <v>601.5</v>
      </c>
      <c r="G60" s="3">
        <f>IFERROR(AVERAGE(TAP_Bidders),0)</f>
        <v>601.5</v>
      </c>
      <c r="H60" s="8" t="str">
        <f>tbl_TAP[[#This Row],[Item '#]]&amp;"     "&amp;tbl_TAP[[#This Row],[Description]]&amp;"     ("&amp;tbl_TAP[[#This Row],[Unit]]&amp;")"</f>
        <v>602     Concrete Masonry (For Half-Height Headwall for Plastic Pipe)     (CY)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"/>
      <c r="AZ60" s="9">
        <v>601.5</v>
      </c>
    </row>
    <row r="61" spans="1:52" ht="18" customHeight="1" x14ac:dyDescent="0.3">
      <c r="A61" s="1">
        <v>2015</v>
      </c>
      <c r="B61" s="1">
        <v>605</v>
      </c>
      <c r="C61" s="2" t="s">
        <v>189</v>
      </c>
      <c r="D61" s="1" t="s">
        <v>12</v>
      </c>
      <c r="E61" s="3">
        <f>IFERROR(MIN(TAP_Bidders),0)</f>
        <v>13.5</v>
      </c>
      <c r="F61" s="3">
        <f>IFERROR(MAX(TAP_Bidders),0)</f>
        <v>13.5</v>
      </c>
      <c r="G61" s="3">
        <f>IFERROR(AVERAGE(TAP_Bidders),0)</f>
        <v>13.5</v>
      </c>
      <c r="H61" s="8" t="str">
        <f>tbl_TAP[[#This Row],[Item '#]]&amp;"     "&amp;tbl_TAP[[#This Row],[Description]]&amp;"     ("&amp;tbl_TAP[[#This Row],[Unit]]&amp;")"</f>
        <v>605     4" Shallow Pipe Underdrain     (LF)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"/>
      <c r="AZ61" s="9">
        <v>13.5</v>
      </c>
    </row>
    <row r="62" spans="1:52" ht="18" customHeight="1" x14ac:dyDescent="0.3">
      <c r="A62" s="1">
        <v>2015</v>
      </c>
      <c r="B62" s="1">
        <v>609</v>
      </c>
      <c r="C62" s="2" t="s">
        <v>190</v>
      </c>
      <c r="D62" s="1" t="s">
        <v>12</v>
      </c>
      <c r="E62" s="3">
        <f>IFERROR(MIN(TAP_Bidders),0)</f>
        <v>26</v>
      </c>
      <c r="F62" s="3">
        <f>IFERROR(MAX(TAP_Bidders),0)</f>
        <v>26</v>
      </c>
      <c r="G62" s="3">
        <f>IFERROR(AVERAGE(TAP_Bidders),0)</f>
        <v>26</v>
      </c>
      <c r="H62" s="8" t="str">
        <f>tbl_TAP[[#This Row],[Item '#]]&amp;"     "&amp;tbl_TAP[[#This Row],[Description]]&amp;"     ("&amp;tbl_TAP[[#This Row],[Unit]]&amp;")"</f>
        <v>609     Curb, Type 3-B     (LF)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"/>
      <c r="AZ62" s="9">
        <v>26</v>
      </c>
    </row>
    <row r="63" spans="1:52" ht="18" customHeight="1" x14ac:dyDescent="0.3">
      <c r="A63" s="1">
        <v>2015</v>
      </c>
      <c r="B63" s="1">
        <v>611</v>
      </c>
      <c r="C63" s="2" t="s">
        <v>1699</v>
      </c>
      <c r="D63" s="1" t="s">
        <v>59</v>
      </c>
      <c r="E63" s="3">
        <f>IFERROR(MIN(TAP_Bidders),0)</f>
        <v>1159.45</v>
      </c>
      <c r="F63" s="3">
        <f>IFERROR(MAX(TAP_Bidders),0)</f>
        <v>1159.45</v>
      </c>
      <c r="G63" s="3">
        <f>IFERROR(AVERAGE(TAP_Bidders),0)</f>
        <v>1159.45</v>
      </c>
      <c r="H63" s="8" t="str">
        <f>tbl_TAP[[#This Row],[Item '#]]&amp;"     "&amp;tbl_TAP[[#This Row],[Description]]&amp;"     ("&amp;tbl_TAP[[#This Row],[Unit]]&amp;")"</f>
        <v>611     Catch Basin, No. 2-2A     (EA)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"/>
      <c r="AZ63" s="9">
        <v>1159.45</v>
      </c>
    </row>
    <row r="64" spans="1:52" ht="18" customHeight="1" x14ac:dyDescent="0.3">
      <c r="A64" s="1">
        <v>2015</v>
      </c>
      <c r="B64" s="1">
        <v>611</v>
      </c>
      <c r="C64" s="2" t="s">
        <v>1701</v>
      </c>
      <c r="D64" s="1" t="s">
        <v>59</v>
      </c>
      <c r="E64" s="3">
        <f>IFERROR(MIN(TAP_Bidders),0)</f>
        <v>1417.75</v>
      </c>
      <c r="F64" s="3">
        <f>IFERROR(MAX(TAP_Bidders),0)</f>
        <v>1417.75</v>
      </c>
      <c r="G64" s="3">
        <f>IFERROR(AVERAGE(TAP_Bidders),0)</f>
        <v>1417.75</v>
      </c>
      <c r="H64" s="8" t="str">
        <f>tbl_TAP[[#This Row],[Item '#]]&amp;"     "&amp;tbl_TAP[[#This Row],[Description]]&amp;"     ("&amp;tbl_TAP[[#This Row],[Unit]]&amp;")"</f>
        <v>611     Catch Basin, No. 2-2B     (EA)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3"/>
      <c r="AZ64" s="9">
        <v>1417.75</v>
      </c>
    </row>
    <row r="65" spans="1:52" ht="18" customHeight="1" x14ac:dyDescent="0.3">
      <c r="A65" s="1">
        <v>2015</v>
      </c>
      <c r="B65" s="1">
        <v>611</v>
      </c>
      <c r="C65" s="2" t="s">
        <v>1682</v>
      </c>
      <c r="D65" s="1" t="s">
        <v>59</v>
      </c>
      <c r="E65" s="3">
        <f>IFERROR(MIN(TAP_Bidders),0)</f>
        <v>1801.25</v>
      </c>
      <c r="F65" s="3">
        <f>IFERROR(MAX(TAP_Bidders),0)</f>
        <v>1801.25</v>
      </c>
      <c r="G65" s="3">
        <f>IFERROR(AVERAGE(TAP_Bidders),0)</f>
        <v>1801.25</v>
      </c>
      <c r="H65" s="8" t="str">
        <f>tbl_TAP[[#This Row],[Item '#]]&amp;"     "&amp;tbl_TAP[[#This Row],[Description]]&amp;"     ("&amp;tbl_TAP[[#This Row],[Unit]]&amp;")"</f>
        <v>611     Catch Basin, No. 3A     (EA)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3"/>
      <c r="AZ65" s="9">
        <v>1801.25</v>
      </c>
    </row>
    <row r="66" spans="1:52" ht="18" customHeight="1" x14ac:dyDescent="0.3">
      <c r="A66" s="1">
        <v>2015</v>
      </c>
      <c r="B66" s="1">
        <v>611</v>
      </c>
      <c r="C66" s="2" t="s">
        <v>123</v>
      </c>
      <c r="D66" s="1" t="s">
        <v>12</v>
      </c>
      <c r="E66" s="3">
        <f>IFERROR(MIN(TAP_Bidders),0)</f>
        <v>7.5</v>
      </c>
      <c r="F66" s="3">
        <f>IFERROR(MAX(TAP_Bidders),0)</f>
        <v>7.5</v>
      </c>
      <c r="G66" s="3">
        <f>IFERROR(AVERAGE(TAP_Bidders),0)</f>
        <v>7.5</v>
      </c>
      <c r="H66" s="8" t="str">
        <f>tbl_TAP[[#This Row],[Item '#]]&amp;"     "&amp;tbl_TAP[[#This Row],[Description]]&amp;"     ("&amp;tbl_TAP[[#This Row],[Unit]]&amp;")"</f>
        <v>611     4" Conduit, Type F for Underdrain Outlets     (LF)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3"/>
      <c r="AZ66" s="9">
        <v>7.5</v>
      </c>
    </row>
    <row r="67" spans="1:52" ht="18" customHeight="1" x14ac:dyDescent="0.3">
      <c r="A67" s="1">
        <v>2015</v>
      </c>
      <c r="B67" s="1">
        <v>611</v>
      </c>
      <c r="C67" s="2" t="s">
        <v>191</v>
      </c>
      <c r="D67" s="1" t="s">
        <v>12</v>
      </c>
      <c r="E67" s="3">
        <f>IFERROR(MIN(TAP_Bidders),0)</f>
        <v>68.5</v>
      </c>
      <c r="F67" s="3">
        <f>IFERROR(MAX(TAP_Bidders),0)</f>
        <v>68.5</v>
      </c>
      <c r="G67" s="3">
        <f>IFERROR(AVERAGE(TAP_Bidders),0)</f>
        <v>68.5</v>
      </c>
      <c r="H67" s="8" t="str">
        <f>tbl_TAP[[#This Row],[Item '#]]&amp;"     "&amp;tbl_TAP[[#This Row],[Description]]&amp;"     ("&amp;tbl_TAP[[#This Row],[Unit]]&amp;")"</f>
        <v>611     12” HDPE N-12 Storm Sewer, Type B     (LF)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3"/>
      <c r="AZ67" s="9">
        <v>68.5</v>
      </c>
    </row>
    <row r="68" spans="1:52" ht="18" customHeight="1" x14ac:dyDescent="0.3">
      <c r="A68" s="1">
        <v>2015</v>
      </c>
      <c r="B68" s="1">
        <v>611</v>
      </c>
      <c r="C68" s="2" t="s">
        <v>192</v>
      </c>
      <c r="D68" s="1" t="s">
        <v>12</v>
      </c>
      <c r="E68" s="3">
        <f>IFERROR(MIN(TAP_Bidders),0)</f>
        <v>82.3</v>
      </c>
      <c r="F68" s="3">
        <f>IFERROR(MAX(TAP_Bidders),0)</f>
        <v>82.3</v>
      </c>
      <c r="G68" s="3">
        <f>IFERROR(AVERAGE(TAP_Bidders),0)</f>
        <v>82.3</v>
      </c>
      <c r="H68" s="8" t="str">
        <f>tbl_TAP[[#This Row],[Item '#]]&amp;"     "&amp;tbl_TAP[[#This Row],[Description]]&amp;"     ("&amp;tbl_TAP[[#This Row],[Unit]]&amp;")"</f>
        <v>611     15” HDPE N-12 Storm Sewer, Type B     (LF)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3"/>
      <c r="AZ68" s="9">
        <v>82.3</v>
      </c>
    </row>
    <row r="69" spans="1:52" ht="18" customHeight="1" x14ac:dyDescent="0.3">
      <c r="A69" s="1">
        <v>2015</v>
      </c>
      <c r="B69" s="1">
        <v>611</v>
      </c>
      <c r="C69" s="2" t="s">
        <v>193</v>
      </c>
      <c r="D69" s="1" t="s">
        <v>12</v>
      </c>
      <c r="E69" s="3">
        <f>IFERROR(MIN(TAP_Bidders),0)</f>
        <v>92.5</v>
      </c>
      <c r="F69" s="3">
        <f>IFERROR(MAX(TAP_Bidders),0)</f>
        <v>92.5</v>
      </c>
      <c r="G69" s="3">
        <f>IFERROR(AVERAGE(TAP_Bidders),0)</f>
        <v>92.5</v>
      </c>
      <c r="H69" s="8" t="str">
        <f>tbl_TAP[[#This Row],[Item '#]]&amp;"     "&amp;tbl_TAP[[#This Row],[Description]]&amp;"     ("&amp;tbl_TAP[[#This Row],[Unit]]&amp;")"</f>
        <v>611     18” HDPE N-12 Storm Sewer, Type B     (LF)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3"/>
      <c r="AZ69" s="9">
        <v>92.5</v>
      </c>
    </row>
    <row r="70" spans="1:52" ht="18" customHeight="1" x14ac:dyDescent="0.3">
      <c r="A70" s="1">
        <v>2015</v>
      </c>
      <c r="B70" s="1">
        <v>611</v>
      </c>
      <c r="C70" s="2" t="s">
        <v>194</v>
      </c>
      <c r="D70" s="1" t="s">
        <v>12</v>
      </c>
      <c r="E70" s="3">
        <f>IFERROR(MIN(TAP_Bidders),0)</f>
        <v>82.5</v>
      </c>
      <c r="F70" s="3">
        <f>IFERROR(MAX(TAP_Bidders),0)</f>
        <v>82.5</v>
      </c>
      <c r="G70" s="3">
        <f>IFERROR(AVERAGE(TAP_Bidders),0)</f>
        <v>82.5</v>
      </c>
      <c r="H70" s="8" t="str">
        <f>tbl_TAP[[#This Row],[Item '#]]&amp;"     "&amp;tbl_TAP[[#This Row],[Description]]&amp;"     ("&amp;tbl_TAP[[#This Row],[Unit]]&amp;")"</f>
        <v>611     21” HDPE N-12 Storm Sewer, Type B     (LF)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3"/>
      <c r="AZ70" s="9">
        <v>82.5</v>
      </c>
    </row>
    <row r="71" spans="1:52" ht="18" customHeight="1" x14ac:dyDescent="0.3">
      <c r="A71" s="1">
        <v>2015</v>
      </c>
      <c r="B71" s="1">
        <v>611</v>
      </c>
      <c r="C71" s="2" t="s">
        <v>195</v>
      </c>
      <c r="D71" s="1" t="s">
        <v>12</v>
      </c>
      <c r="E71" s="3">
        <f>IFERROR(MIN(TAP_Bidders),0)</f>
        <v>950</v>
      </c>
      <c r="F71" s="3">
        <f>IFERROR(MAX(TAP_Bidders),0)</f>
        <v>1700</v>
      </c>
      <c r="G71" s="3">
        <f>IFERROR(AVERAGE(TAP_Bidders),0)</f>
        <v>1283.3333333333333</v>
      </c>
      <c r="H71" s="8" t="str">
        <f>tbl_TAP[[#This Row],[Item '#]]&amp;"     "&amp;tbl_TAP[[#This Row],[Description]]&amp;"     ("&amp;tbl_TAP[[#This Row],[Unit]]&amp;")"</f>
        <v>611     14' x 6' Conduit, Type A, 706.05     (LF)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3">
        <v>1700</v>
      </c>
      <c r="AX71" s="3">
        <v>1200</v>
      </c>
      <c r="AY71" s="3">
        <v>950</v>
      </c>
      <c r="AZ71" s="9"/>
    </row>
    <row r="72" spans="1:52" ht="18" customHeight="1" x14ac:dyDescent="0.3">
      <c r="A72" s="1">
        <v>2015</v>
      </c>
      <c r="B72" s="1">
        <v>611</v>
      </c>
      <c r="C72" s="2" t="s">
        <v>196</v>
      </c>
      <c r="D72" s="1" t="s">
        <v>9</v>
      </c>
      <c r="E72" s="3">
        <f>IFERROR(MIN(TAP_Bidders),0)</f>
        <v>2000</v>
      </c>
      <c r="F72" s="3">
        <f>IFERROR(MAX(TAP_Bidders),0)</f>
        <v>5850</v>
      </c>
      <c r="G72" s="3">
        <f>IFERROR(AVERAGE(TAP_Bidders),0)</f>
        <v>3616.6666666666665</v>
      </c>
      <c r="H72" s="8" t="str">
        <f>tbl_TAP[[#This Row],[Item '#]]&amp;"     "&amp;tbl_TAP[[#This Row],[Description]]&amp;"     ("&amp;tbl_TAP[[#This Row],[Unit]]&amp;")"</f>
        <v>611     Drainage Structure, Misc.: Maintenance of Culvert Flow     (LS)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3">
        <v>3000</v>
      </c>
      <c r="AX72" s="3">
        <v>2000</v>
      </c>
      <c r="AY72" s="3">
        <v>5850</v>
      </c>
      <c r="AZ72" s="9"/>
    </row>
    <row r="73" spans="1:52" ht="18" customHeight="1" x14ac:dyDescent="0.3">
      <c r="A73" s="1">
        <v>2015</v>
      </c>
      <c r="B73" s="1">
        <v>614</v>
      </c>
      <c r="C73" s="2" t="s">
        <v>98</v>
      </c>
      <c r="D73" s="1" t="s">
        <v>9</v>
      </c>
      <c r="E73" s="3">
        <f>IFERROR(MIN(TAP_Bidders),0)</f>
        <v>875</v>
      </c>
      <c r="F73" s="3">
        <f>IFERROR(MAX(TAP_Bidders),0)</f>
        <v>7500</v>
      </c>
      <c r="G73" s="3">
        <f>IFERROR(AVERAGE(TAP_Bidders),0)</f>
        <v>3125</v>
      </c>
      <c r="H73" s="8" t="str">
        <f>tbl_TAP[[#This Row],[Item '#]]&amp;"     "&amp;tbl_TAP[[#This Row],[Description]]&amp;"     ("&amp;tbl_TAP[[#This Row],[Unit]]&amp;")"</f>
        <v>614     Maintaining Traffic     (LS)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3">
        <v>7500</v>
      </c>
      <c r="AX73" s="3">
        <v>1000</v>
      </c>
      <c r="AY73" s="3">
        <v>875</v>
      </c>
      <c r="AZ73" s="9"/>
    </row>
    <row r="74" spans="1:52" ht="18" customHeight="1" x14ac:dyDescent="0.3">
      <c r="A74" s="1">
        <v>2015</v>
      </c>
      <c r="B74" s="1">
        <v>623</v>
      </c>
      <c r="C74" s="2" t="s">
        <v>99</v>
      </c>
      <c r="D74" s="1" t="s">
        <v>9</v>
      </c>
      <c r="E74" s="3">
        <f>IFERROR(MIN(TAP_Bidders),0)</f>
        <v>2500</v>
      </c>
      <c r="F74" s="3">
        <f>IFERROR(MAX(TAP_Bidders),0)</f>
        <v>5300</v>
      </c>
      <c r="G74" s="3">
        <f>IFERROR(AVERAGE(TAP_Bidders),0)</f>
        <v>3600</v>
      </c>
      <c r="H74" s="8" t="str">
        <f>tbl_TAP[[#This Row],[Item '#]]&amp;"     "&amp;tbl_TAP[[#This Row],[Description]]&amp;"     ("&amp;tbl_TAP[[#This Row],[Unit]]&amp;")"</f>
        <v>623     Construction Layout Stakes and Surveying     (LS)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3">
        <v>3000</v>
      </c>
      <c r="AX74" s="3">
        <v>2500</v>
      </c>
      <c r="AY74" s="3">
        <v>5300</v>
      </c>
      <c r="AZ74" s="9"/>
    </row>
    <row r="75" spans="1:52" ht="18" customHeight="1" x14ac:dyDescent="0.3">
      <c r="A75" s="34">
        <v>2016</v>
      </c>
      <c r="B75" s="34">
        <v>623</v>
      </c>
      <c r="C75" s="38" t="s">
        <v>4626</v>
      </c>
      <c r="D75" s="34" t="s">
        <v>9</v>
      </c>
      <c r="E75" s="35">
        <f>IFERROR(MIN(TAP_Bidders),0)</f>
        <v>1000</v>
      </c>
      <c r="F75" s="35">
        <f>IFERROR(MAX(TAP_Bidders),0)</f>
        <v>2850</v>
      </c>
      <c r="G75" s="35">
        <f>IFERROR(AVERAGE(TAP_Bidders),0)</f>
        <v>1787.5</v>
      </c>
      <c r="H75" s="36" t="str">
        <f>tbl_TAP[[#This Row],[Item '#]]&amp;"     "&amp;tbl_TAP[[#This Row],[Description]]&amp;"     ("&amp;tbl_TAP[[#This Row],[Unit]]&amp;")"</f>
        <v>623     Construction Staking     (LS)</v>
      </c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9">
        <v>1500</v>
      </c>
      <c r="AT75" s="39">
        <v>1000</v>
      </c>
      <c r="AU75" s="39">
        <v>2850</v>
      </c>
      <c r="AV75" s="39">
        <v>1800</v>
      </c>
      <c r="AW75" s="35"/>
      <c r="AX75" s="35"/>
      <c r="AY75" s="35"/>
      <c r="AZ75" s="37"/>
    </row>
    <row r="76" spans="1:52" ht="18" customHeight="1" x14ac:dyDescent="0.3">
      <c r="A76" s="1">
        <v>2015</v>
      </c>
      <c r="B76" s="1">
        <v>624</v>
      </c>
      <c r="C76" s="2" t="s">
        <v>53</v>
      </c>
      <c r="D76" s="1" t="s">
        <v>9</v>
      </c>
      <c r="E76" s="3">
        <f>IFERROR(MIN(TAP_Bidders),0)</f>
        <v>3000</v>
      </c>
      <c r="F76" s="3">
        <f>IFERROR(MAX(TAP_Bidders),0)</f>
        <v>36350</v>
      </c>
      <c r="G76" s="3">
        <f>IFERROR(AVERAGE(TAP_Bidders),0)</f>
        <v>14783.333333333334</v>
      </c>
      <c r="H76" s="8" t="str">
        <f>tbl_TAP[[#This Row],[Item '#]]&amp;"     "&amp;tbl_TAP[[#This Row],[Description]]&amp;"     ("&amp;tbl_TAP[[#This Row],[Unit]]&amp;")"</f>
        <v>624     Mobilization     (LS)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3">
        <v>5000</v>
      </c>
      <c r="AX76" s="3">
        <v>3000</v>
      </c>
      <c r="AY76" s="3">
        <v>36350</v>
      </c>
      <c r="AZ76" s="9"/>
    </row>
    <row r="77" spans="1:52" ht="18" customHeight="1" x14ac:dyDescent="0.3">
      <c r="A77" s="34">
        <v>2016</v>
      </c>
      <c r="B77" s="34">
        <v>624</v>
      </c>
      <c r="C77" s="38" t="s">
        <v>53</v>
      </c>
      <c r="D77" s="34" t="s">
        <v>9</v>
      </c>
      <c r="E77" s="35">
        <f>IFERROR(MIN(TAP_Bidders),0)</f>
        <v>1000</v>
      </c>
      <c r="F77" s="35">
        <f>IFERROR(MAX(TAP_Bidders),0)</f>
        <v>3100</v>
      </c>
      <c r="G77" s="35">
        <f>IFERROR(AVERAGE(TAP_Bidders),0)</f>
        <v>1750</v>
      </c>
      <c r="H77" s="36" t="str">
        <f>tbl_TAP[[#This Row],[Item '#]]&amp;"     "&amp;tbl_TAP[[#This Row],[Description]]&amp;"     ("&amp;tbl_TAP[[#This Row],[Unit]]&amp;")"</f>
        <v>624     Mobilization     (LS)</v>
      </c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9">
        <v>1100</v>
      </c>
      <c r="AT77" s="39">
        <v>1000</v>
      </c>
      <c r="AU77" s="39">
        <v>3100</v>
      </c>
      <c r="AV77" s="39">
        <v>1800</v>
      </c>
      <c r="AW77" s="35"/>
      <c r="AX77" s="35"/>
      <c r="AY77" s="35"/>
      <c r="AZ77" s="37"/>
    </row>
    <row r="78" spans="1:52" ht="18" customHeight="1" x14ac:dyDescent="0.3">
      <c r="A78" s="1">
        <v>2015</v>
      </c>
      <c r="B78" s="1">
        <v>659</v>
      </c>
      <c r="C78" s="2" t="s">
        <v>206</v>
      </c>
      <c r="D78" s="1" t="s">
        <v>21</v>
      </c>
      <c r="E78" s="3">
        <f>IFERROR(MIN(TAP_Bidders),0)</f>
        <v>2</v>
      </c>
      <c r="F78" s="3">
        <f>IFERROR(MAX(TAP_Bidders),0)</f>
        <v>29.25</v>
      </c>
      <c r="G78" s="3">
        <f>IFERROR(AVERAGE(TAP_Bidders),0)</f>
        <v>11.2875</v>
      </c>
      <c r="H78" s="8" t="str">
        <f>tbl_TAP[[#This Row],[Item '#]]&amp;"     "&amp;tbl_TAP[[#This Row],[Description]]&amp;"     ("&amp;tbl_TAP[[#This Row],[Unit]]&amp;")"</f>
        <v>659     Repair Seeding and Mulching     (SY)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3">
        <v>5</v>
      </c>
      <c r="AX78" s="3">
        <v>2</v>
      </c>
      <c r="AY78" s="3">
        <v>29.25</v>
      </c>
      <c r="AZ78" s="9">
        <v>8.9</v>
      </c>
    </row>
    <row r="79" spans="1:52" ht="18" customHeight="1" x14ac:dyDescent="0.3">
      <c r="A79" s="1">
        <v>2015</v>
      </c>
      <c r="B79" s="1">
        <v>659</v>
      </c>
      <c r="C79" s="2" t="s">
        <v>120</v>
      </c>
      <c r="D79" s="1" t="s">
        <v>21</v>
      </c>
      <c r="E79" s="3">
        <f>IFERROR(MIN(TAP_Bidders),0)</f>
        <v>2</v>
      </c>
      <c r="F79" s="3">
        <f>IFERROR(MAX(TAP_Bidders),0)</f>
        <v>7</v>
      </c>
      <c r="G79" s="3">
        <f>IFERROR(AVERAGE(TAP_Bidders),0)</f>
        <v>4</v>
      </c>
      <c r="H79" s="8" t="str">
        <f>tbl_TAP[[#This Row],[Item '#]]&amp;"     "&amp;tbl_TAP[[#This Row],[Description]]&amp;"     ("&amp;tbl_TAP[[#This Row],[Unit]]&amp;")"</f>
        <v>659     Seeding and Mulching     (SY)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3">
        <v>3</v>
      </c>
      <c r="AX79" s="3">
        <v>2</v>
      </c>
      <c r="AY79" s="3">
        <v>7</v>
      </c>
      <c r="AZ79" s="9"/>
    </row>
    <row r="80" spans="1:52" ht="18" customHeight="1" x14ac:dyDescent="0.3">
      <c r="A80" s="1">
        <v>2015</v>
      </c>
      <c r="B80" s="1">
        <v>659</v>
      </c>
      <c r="C80" s="2" t="s">
        <v>197</v>
      </c>
      <c r="D80" s="1" t="s">
        <v>21</v>
      </c>
      <c r="E80" s="3">
        <f>IFERROR(MIN(TAP_Bidders),0)</f>
        <v>16.25</v>
      </c>
      <c r="F80" s="3">
        <f>IFERROR(MAX(TAP_Bidders),0)</f>
        <v>16.25</v>
      </c>
      <c r="G80" s="3">
        <f>IFERROR(AVERAGE(TAP_Bidders),0)</f>
        <v>16.25</v>
      </c>
      <c r="H80" s="8" t="str">
        <f>tbl_TAP[[#This Row],[Item '#]]&amp;"     "&amp;tbl_TAP[[#This Row],[Description]]&amp;"     ("&amp;tbl_TAP[[#This Row],[Unit]]&amp;")"</f>
        <v>659     Seeding and Mulching with Turf Reinforcing Mat     (SY)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3"/>
      <c r="AZ80" s="9">
        <v>16.25</v>
      </c>
    </row>
    <row r="81" spans="1:52" ht="18" customHeight="1" x14ac:dyDescent="0.3">
      <c r="A81" s="1">
        <v>2015</v>
      </c>
      <c r="B81" s="1">
        <v>659</v>
      </c>
      <c r="C81" s="2" t="s">
        <v>198</v>
      </c>
      <c r="D81" s="1" t="s">
        <v>199</v>
      </c>
      <c r="E81" s="3">
        <f>IFERROR(MIN(TAP_Bidders),0)</f>
        <v>1000</v>
      </c>
      <c r="F81" s="3">
        <f>IFERROR(MAX(TAP_Bidders),0)</f>
        <v>1000</v>
      </c>
      <c r="G81" s="3">
        <f>IFERROR(AVERAGE(TAP_Bidders),0)</f>
        <v>1000</v>
      </c>
      <c r="H81" s="8" t="str">
        <f>tbl_TAP[[#This Row],[Item '#]]&amp;"     "&amp;tbl_TAP[[#This Row],[Description]]&amp;"     ("&amp;tbl_TAP[[#This Row],[Unit]]&amp;")"</f>
        <v>659     Commercial Fertilizer     (TON)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3">
        <v>1000</v>
      </c>
      <c r="AZ81" s="9"/>
    </row>
    <row r="82" spans="1:52" ht="18" customHeight="1" x14ac:dyDescent="0.3">
      <c r="A82" s="1">
        <v>2015</v>
      </c>
      <c r="B82" s="1">
        <v>659</v>
      </c>
      <c r="C82" s="2" t="s">
        <v>200</v>
      </c>
      <c r="D82" s="1" t="s">
        <v>201</v>
      </c>
      <c r="E82" s="3">
        <f>IFERROR(MIN(TAP_Bidders),0)</f>
        <v>100</v>
      </c>
      <c r="F82" s="3">
        <f>IFERROR(MAX(TAP_Bidders),0)</f>
        <v>2000</v>
      </c>
      <c r="G82" s="3">
        <f>IFERROR(AVERAGE(TAP_Bidders),0)</f>
        <v>1025</v>
      </c>
      <c r="H82" s="8" t="str">
        <f>tbl_TAP[[#This Row],[Item '#]]&amp;"     "&amp;tbl_TAP[[#This Row],[Description]]&amp;"     ("&amp;tbl_TAP[[#This Row],[Unit]]&amp;")"</f>
        <v>659     Lime     (ACRE)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3">
        <v>100</v>
      </c>
      <c r="AX82" s="3">
        <v>2000</v>
      </c>
      <c r="AY82" s="3">
        <v>975</v>
      </c>
      <c r="AZ82" s="9"/>
    </row>
    <row r="83" spans="1:52" ht="18" customHeight="1" x14ac:dyDescent="0.3">
      <c r="A83" s="1">
        <v>2015</v>
      </c>
      <c r="B83" s="1">
        <v>659</v>
      </c>
      <c r="C83" s="2" t="s">
        <v>202</v>
      </c>
      <c r="D83" s="1" t="s">
        <v>59</v>
      </c>
      <c r="E83" s="3">
        <f>IFERROR(MIN(TAP_Bidders),0)</f>
        <v>50</v>
      </c>
      <c r="F83" s="3">
        <f>IFERROR(MAX(TAP_Bidders),0)</f>
        <v>500</v>
      </c>
      <c r="G83" s="3">
        <f>IFERROR(AVERAGE(TAP_Bidders),0)</f>
        <v>316.66666666666669</v>
      </c>
      <c r="H83" s="8" t="str">
        <f>tbl_TAP[[#This Row],[Item '#]]&amp;"     "&amp;tbl_TAP[[#This Row],[Description]]&amp;"     ("&amp;tbl_TAP[[#This Row],[Unit]]&amp;")"</f>
        <v>659     Soil Analysis Test     (EA)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3">
        <v>50</v>
      </c>
      <c r="AX83" s="3">
        <v>500</v>
      </c>
      <c r="AY83" s="3">
        <v>400</v>
      </c>
      <c r="AZ83" s="9"/>
    </row>
    <row r="84" spans="1:52" ht="18" customHeight="1" x14ac:dyDescent="0.3">
      <c r="A84" s="1">
        <v>2015</v>
      </c>
      <c r="B84" s="1">
        <v>659</v>
      </c>
      <c r="C84" s="2" t="s">
        <v>203</v>
      </c>
      <c r="D84" s="1" t="s">
        <v>14</v>
      </c>
      <c r="E84" s="3">
        <f>IFERROR(MIN(TAP_Bidders),0)</f>
        <v>35</v>
      </c>
      <c r="F84" s="3">
        <f>IFERROR(MAX(TAP_Bidders),0)</f>
        <v>70</v>
      </c>
      <c r="G84" s="3">
        <f>IFERROR(AVERAGE(TAP_Bidders),0)</f>
        <v>51.666666666666664</v>
      </c>
      <c r="H84" s="8" t="str">
        <f>tbl_TAP[[#This Row],[Item '#]]&amp;"     "&amp;tbl_TAP[[#This Row],[Description]]&amp;"     ("&amp;tbl_TAP[[#This Row],[Unit]]&amp;")"</f>
        <v>659     Topsoil      (CY)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3">
        <v>35</v>
      </c>
      <c r="AX84" s="3">
        <v>50</v>
      </c>
      <c r="AY84" s="3">
        <v>70</v>
      </c>
      <c r="AZ84" s="9"/>
    </row>
    <row r="85" spans="1:52" ht="18" customHeight="1" x14ac:dyDescent="0.3">
      <c r="A85" s="1">
        <v>2015</v>
      </c>
      <c r="B85" s="1">
        <v>659</v>
      </c>
      <c r="C85" s="2" t="s">
        <v>204</v>
      </c>
      <c r="D85" s="1" t="s">
        <v>14</v>
      </c>
      <c r="E85" s="3">
        <f>IFERROR(MIN(TAP_Bidders),0)</f>
        <v>38.5</v>
      </c>
      <c r="F85" s="3">
        <f>IFERROR(MAX(TAP_Bidders),0)</f>
        <v>38.5</v>
      </c>
      <c r="G85" s="3">
        <f>IFERROR(AVERAGE(TAP_Bidders),0)</f>
        <v>38.5</v>
      </c>
      <c r="H85" s="8" t="str">
        <f>tbl_TAP[[#This Row],[Item '#]]&amp;"     "&amp;tbl_TAP[[#This Row],[Description]]&amp;"     ("&amp;tbl_TAP[[#This Row],[Unit]]&amp;")"</f>
        <v>659     Topsoil (Behind Curb)     (CY)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3"/>
      <c r="AZ85" s="9">
        <v>38.5</v>
      </c>
    </row>
    <row r="86" spans="1:52" ht="18" customHeight="1" x14ac:dyDescent="0.3">
      <c r="A86" s="34">
        <v>2016</v>
      </c>
      <c r="B86" s="34">
        <v>659</v>
      </c>
      <c r="C86" s="38" t="s">
        <v>120</v>
      </c>
      <c r="D86" s="34" t="s">
        <v>9</v>
      </c>
      <c r="E86" s="35">
        <f>IFERROR(MIN(TAP_Bidders),0)</f>
        <v>300</v>
      </c>
      <c r="F86" s="35">
        <f>IFERROR(MAX(TAP_Bidders),0)</f>
        <v>3600</v>
      </c>
      <c r="G86" s="35">
        <f>IFERROR(AVERAGE(TAP_Bidders),0)</f>
        <v>2042.5</v>
      </c>
      <c r="H86" s="36" t="str">
        <f>tbl_TAP[[#This Row],[Item '#]]&amp;"     "&amp;tbl_TAP[[#This Row],[Description]]&amp;"     ("&amp;tbl_TAP[[#This Row],[Unit]]&amp;")"</f>
        <v>659     Seeding and Mulching     (LS)</v>
      </c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9">
        <v>300</v>
      </c>
      <c r="AT86" s="39">
        <v>1200</v>
      </c>
      <c r="AU86" s="39">
        <v>3600</v>
      </c>
      <c r="AV86" s="39">
        <v>3070</v>
      </c>
      <c r="AW86" s="35"/>
      <c r="AX86" s="35"/>
      <c r="AY86" s="35"/>
      <c r="AZ86" s="37"/>
    </row>
    <row r="87" spans="1:52" ht="18" customHeight="1" x14ac:dyDescent="0.3">
      <c r="A87" s="34">
        <v>2016</v>
      </c>
      <c r="B87" s="34">
        <v>703</v>
      </c>
      <c r="C87" s="38" t="s">
        <v>4952</v>
      </c>
      <c r="D87" s="34" t="s">
        <v>14</v>
      </c>
      <c r="E87" s="35">
        <f>IFERROR(MIN(TAP_Bidders),0)</f>
        <v>57</v>
      </c>
      <c r="F87" s="35">
        <f>IFERROR(MAX(TAP_Bidders),0)</f>
        <v>180</v>
      </c>
      <c r="G87" s="35">
        <f>IFERROR(AVERAGE(TAP_Bidders),0)</f>
        <v>99.25</v>
      </c>
      <c r="H87" s="36" t="str">
        <f>tbl_TAP[[#This Row],[Item '#]]&amp;"     "&amp;tbl_TAP[[#This Row],[Description]]&amp;"     ("&amp;tbl_TAP[[#This Row],[Unit]]&amp;")"</f>
        <v>703     #4 Limestone     (CY)</v>
      </c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9">
        <v>90</v>
      </c>
      <c r="AT87" s="39">
        <v>70</v>
      </c>
      <c r="AU87" s="39">
        <v>57</v>
      </c>
      <c r="AV87" s="39">
        <v>180</v>
      </c>
      <c r="AW87" s="35"/>
      <c r="AX87" s="35"/>
      <c r="AY87" s="35"/>
      <c r="AZ87" s="37"/>
    </row>
    <row r="88" spans="1:52" ht="18" customHeight="1" x14ac:dyDescent="0.3">
      <c r="A88" s="1">
        <v>2015</v>
      </c>
      <c r="B88" s="1">
        <v>706</v>
      </c>
      <c r="C88" s="2" t="s">
        <v>205</v>
      </c>
      <c r="D88" s="1" t="s">
        <v>59</v>
      </c>
      <c r="E88" s="3">
        <f>IFERROR(MIN(TAP_Bidders),0)</f>
        <v>2250.35</v>
      </c>
      <c r="F88" s="3">
        <f>IFERROR(MAX(TAP_Bidders),0)</f>
        <v>2250.35</v>
      </c>
      <c r="G88" s="3">
        <f>IFERROR(AVERAGE(TAP_Bidders),0)</f>
        <v>2250.35</v>
      </c>
      <c r="H88" s="8" t="str">
        <f>tbl_TAP[[#This Row],[Item '#]]&amp;"     "&amp;tbl_TAP[[#This Row],[Description]]&amp;"     ("&amp;tbl_TAP[[#This Row],[Unit]]&amp;")"</f>
        <v>706     Precast Manhole, Under 8'     (EA)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3"/>
      <c r="AZ88" s="9">
        <v>2250.35</v>
      </c>
    </row>
    <row r="89" spans="1:52" ht="18" customHeight="1" x14ac:dyDescent="0.3">
      <c r="A89" s="1">
        <v>2015</v>
      </c>
      <c r="B89" s="1" t="s">
        <v>75</v>
      </c>
      <c r="C89" s="2" t="s">
        <v>184</v>
      </c>
      <c r="D89" s="1" t="s">
        <v>48</v>
      </c>
      <c r="E89" s="3">
        <f>IFERROR(MIN(TAP_Bidders),0)</f>
        <v>5</v>
      </c>
      <c r="F89" s="3">
        <f>IFERROR(MAX(TAP_Bidders),0)</f>
        <v>15</v>
      </c>
      <c r="G89" s="3">
        <f>IFERROR(AVERAGE(TAP_Bidders),0)</f>
        <v>11.633333333333333</v>
      </c>
      <c r="H89" s="8" t="str">
        <f>tbl_TAP[[#This Row],[Item '#]]&amp;"     "&amp;tbl_TAP[[#This Row],[Description]]&amp;"     ("&amp;tbl_TAP[[#This Row],[Unit]]&amp;")"</f>
        <v>SPEC     Special - Form Liner     (SF)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3">
        <v>5</v>
      </c>
      <c r="AX89" s="3">
        <v>15</v>
      </c>
      <c r="AY89" s="3">
        <v>14.9</v>
      </c>
      <c r="AZ89" s="9"/>
    </row>
    <row r="90" spans="1:52" ht="18" customHeight="1" x14ac:dyDescent="0.3">
      <c r="A90" s="34">
        <v>2017</v>
      </c>
      <c r="B90" s="34">
        <v>201</v>
      </c>
      <c r="C90" s="38" t="s">
        <v>5409</v>
      </c>
      <c r="D90" s="34" t="s">
        <v>9</v>
      </c>
      <c r="E90" s="35">
        <f>IFERROR(MIN(TAP_Bidders),0)</f>
        <v>17000</v>
      </c>
      <c r="F90" s="35">
        <f>IFERROR(MAX(TAP_Bidders),0)</f>
        <v>79000</v>
      </c>
      <c r="G90" s="35">
        <f>IFERROR(AVERAGE(TAP_Bidders),0)</f>
        <v>35250</v>
      </c>
      <c r="H90" s="36" t="str">
        <f>tbl_TAP[[#This Row],[Item '#]]&amp;"     "&amp;tbl_TAP[[#This Row],[Description]]&amp;"     ("&amp;tbl_TAP[[#This Row],[Unit]]&amp;")"</f>
        <v>201     Clearing and Grubbing - Include Stump Removal     (LS)</v>
      </c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9">
        <v>17000</v>
      </c>
      <c r="AP90" s="39">
        <v>20000</v>
      </c>
      <c r="AQ90" s="39">
        <v>25000</v>
      </c>
      <c r="AR90" s="39">
        <v>79000</v>
      </c>
      <c r="AS90" s="36"/>
      <c r="AT90" s="36"/>
      <c r="AU90" s="36"/>
      <c r="AV90" s="36"/>
      <c r="AW90" s="35"/>
      <c r="AX90" s="35"/>
      <c r="AY90" s="35"/>
      <c r="AZ90" s="37"/>
    </row>
    <row r="91" spans="1:52" ht="18" customHeight="1" x14ac:dyDescent="0.3">
      <c r="A91" s="34">
        <v>2017</v>
      </c>
      <c r="B91" s="34">
        <v>202</v>
      </c>
      <c r="C91" s="38" t="s">
        <v>5410</v>
      </c>
      <c r="D91" s="34" t="s">
        <v>9</v>
      </c>
      <c r="E91" s="35">
        <f>IFERROR(MIN(TAP_Bidders),0)</f>
        <v>1000</v>
      </c>
      <c r="F91" s="35">
        <f>IFERROR(MAX(TAP_Bidders),0)</f>
        <v>4900</v>
      </c>
      <c r="G91" s="35">
        <f>IFERROR(AVERAGE(TAP_Bidders),0)</f>
        <v>3350</v>
      </c>
      <c r="H91" s="36" t="str">
        <f>tbl_TAP[[#This Row],[Item '#]]&amp;"     "&amp;tbl_TAP[[#This Row],[Description]]&amp;"     ("&amp;tbl_TAP[[#This Row],[Unit]]&amp;")"</f>
        <v>202     Demolition - Restroom Building in Area 23     (LS)</v>
      </c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9">
        <v>1000</v>
      </c>
      <c r="AP91" s="39">
        <v>3000</v>
      </c>
      <c r="AQ91" s="39">
        <v>4500</v>
      </c>
      <c r="AR91" s="39">
        <v>4900</v>
      </c>
      <c r="AS91" s="36"/>
      <c r="AT91" s="36"/>
      <c r="AU91" s="36"/>
      <c r="AV91" s="36"/>
      <c r="AW91" s="35"/>
      <c r="AX91" s="35"/>
      <c r="AY91" s="35"/>
      <c r="AZ91" s="37"/>
    </row>
    <row r="92" spans="1:52" ht="18" customHeight="1" x14ac:dyDescent="0.3">
      <c r="A92" s="34">
        <v>2017</v>
      </c>
      <c r="B92" s="34">
        <v>202</v>
      </c>
      <c r="C92" s="38" t="s">
        <v>5411</v>
      </c>
      <c r="D92" s="34" t="s">
        <v>9</v>
      </c>
      <c r="E92" s="35">
        <f>IFERROR(MIN(TAP_Bidders),0)</f>
        <v>1000</v>
      </c>
      <c r="F92" s="35">
        <f>IFERROR(MAX(TAP_Bidders),0)</f>
        <v>4500</v>
      </c>
      <c r="G92" s="35">
        <f>IFERROR(AVERAGE(TAP_Bidders),0)</f>
        <v>2925</v>
      </c>
      <c r="H92" s="36" t="str">
        <f>tbl_TAP[[#This Row],[Item '#]]&amp;"     "&amp;tbl_TAP[[#This Row],[Description]]&amp;"     ("&amp;tbl_TAP[[#This Row],[Unit]]&amp;")"</f>
        <v>202     Demolition - Shelter Building in Area 24     (LS)</v>
      </c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9">
        <v>1000</v>
      </c>
      <c r="AP92" s="39">
        <v>2500</v>
      </c>
      <c r="AQ92" s="39">
        <v>4500</v>
      </c>
      <c r="AR92" s="39">
        <v>3700</v>
      </c>
      <c r="AS92" s="36"/>
      <c r="AT92" s="36"/>
      <c r="AU92" s="36"/>
      <c r="AV92" s="36"/>
      <c r="AW92" s="35"/>
      <c r="AX92" s="35"/>
      <c r="AY92" s="35"/>
      <c r="AZ92" s="37"/>
    </row>
    <row r="93" spans="1:52" ht="18" customHeight="1" x14ac:dyDescent="0.3">
      <c r="A93" s="34">
        <v>2017</v>
      </c>
      <c r="B93" s="34">
        <v>202</v>
      </c>
      <c r="C93" s="38" t="s">
        <v>5412</v>
      </c>
      <c r="D93" s="34" t="s">
        <v>9</v>
      </c>
      <c r="E93" s="35">
        <f>IFERROR(MIN(TAP_Bidders),0)</f>
        <v>1000</v>
      </c>
      <c r="F93" s="35">
        <f>IFERROR(MAX(TAP_Bidders),0)</f>
        <v>8000</v>
      </c>
      <c r="G93" s="35">
        <f>IFERROR(AVERAGE(TAP_Bidders),0)</f>
        <v>4225</v>
      </c>
      <c r="H93" s="36" t="str">
        <f>tbl_TAP[[#This Row],[Item '#]]&amp;"     "&amp;tbl_TAP[[#This Row],[Description]]&amp;"     ("&amp;tbl_TAP[[#This Row],[Unit]]&amp;")"</f>
        <v>202     Demolition - Restroom Building in Area 24     (LS)</v>
      </c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9">
        <v>1000</v>
      </c>
      <c r="AP93" s="39">
        <v>3000</v>
      </c>
      <c r="AQ93" s="39">
        <v>8000</v>
      </c>
      <c r="AR93" s="39">
        <v>4900</v>
      </c>
      <c r="AS93" s="36"/>
      <c r="AT93" s="36"/>
      <c r="AU93" s="36"/>
      <c r="AV93" s="36"/>
      <c r="AW93" s="35"/>
      <c r="AX93" s="35"/>
      <c r="AY93" s="35"/>
      <c r="AZ93" s="37"/>
    </row>
    <row r="94" spans="1:52" ht="18" customHeight="1" x14ac:dyDescent="0.3">
      <c r="A94" s="34">
        <v>2017</v>
      </c>
      <c r="B94" s="34">
        <v>202</v>
      </c>
      <c r="C94" s="38" t="s">
        <v>5413</v>
      </c>
      <c r="D94" s="34" t="s">
        <v>9</v>
      </c>
      <c r="E94" s="35">
        <f>IFERROR(MIN(TAP_Bidders),0)</f>
        <v>700</v>
      </c>
      <c r="F94" s="35">
        <f>IFERROR(MAX(TAP_Bidders),0)</f>
        <v>8000</v>
      </c>
      <c r="G94" s="35">
        <f>IFERROR(AVERAGE(TAP_Bidders),0)</f>
        <v>4150</v>
      </c>
      <c r="H94" s="36" t="str">
        <f>tbl_TAP[[#This Row],[Item '#]]&amp;"     "&amp;tbl_TAP[[#This Row],[Description]]&amp;"     ("&amp;tbl_TAP[[#This Row],[Unit]]&amp;")"</f>
        <v>202     Demolition - Restroom Building in Area 29     (LS)</v>
      </c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9">
        <v>700</v>
      </c>
      <c r="AP94" s="39">
        <v>3000</v>
      </c>
      <c r="AQ94" s="39">
        <v>8000</v>
      </c>
      <c r="AR94" s="39">
        <v>4900</v>
      </c>
      <c r="AS94" s="36"/>
      <c r="AT94" s="36"/>
      <c r="AU94" s="36"/>
      <c r="AV94" s="36"/>
      <c r="AW94" s="35"/>
      <c r="AX94" s="35"/>
      <c r="AY94" s="35"/>
      <c r="AZ94" s="37"/>
    </row>
    <row r="95" spans="1:52" ht="18" customHeight="1" x14ac:dyDescent="0.3">
      <c r="A95" s="34">
        <v>2017</v>
      </c>
      <c r="B95" s="34">
        <v>202</v>
      </c>
      <c r="C95" s="38" t="s">
        <v>5414</v>
      </c>
      <c r="D95" s="34" t="s">
        <v>9</v>
      </c>
      <c r="E95" s="35">
        <f>IFERROR(MIN(TAP_Bidders),0)</f>
        <v>800</v>
      </c>
      <c r="F95" s="35">
        <f>IFERROR(MAX(TAP_Bidders),0)</f>
        <v>2000</v>
      </c>
      <c r="G95" s="35">
        <f>IFERROR(AVERAGE(TAP_Bidders),0)</f>
        <v>1300</v>
      </c>
      <c r="H95" s="36" t="str">
        <f>tbl_TAP[[#This Row],[Item '#]]&amp;"     "&amp;tbl_TAP[[#This Row],[Description]]&amp;"     ("&amp;tbl_TAP[[#This Row],[Unit]]&amp;")"</f>
        <v>202     Demolition - Dumpster Pad     (LS)</v>
      </c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9">
        <v>800</v>
      </c>
      <c r="AP95" s="39">
        <v>1400</v>
      </c>
      <c r="AQ95" s="39">
        <v>2000</v>
      </c>
      <c r="AR95" s="39">
        <v>1000</v>
      </c>
      <c r="AS95" s="36"/>
      <c r="AT95" s="36"/>
      <c r="AU95" s="36"/>
      <c r="AV95" s="36"/>
      <c r="AW95" s="35"/>
      <c r="AX95" s="35"/>
      <c r="AY95" s="35"/>
      <c r="AZ95" s="37"/>
    </row>
    <row r="96" spans="1:52" ht="18" customHeight="1" x14ac:dyDescent="0.3">
      <c r="A96" s="34">
        <v>2017</v>
      </c>
      <c r="B96" s="34">
        <v>202</v>
      </c>
      <c r="C96" s="38" t="s">
        <v>5415</v>
      </c>
      <c r="D96" s="34" t="s">
        <v>9</v>
      </c>
      <c r="E96" s="35">
        <f>IFERROR(MIN(TAP_Bidders),0)</f>
        <v>800</v>
      </c>
      <c r="F96" s="35">
        <f>IFERROR(MAX(TAP_Bidders),0)</f>
        <v>3500</v>
      </c>
      <c r="G96" s="35">
        <f>IFERROR(AVERAGE(TAP_Bidders),0)</f>
        <v>2250</v>
      </c>
      <c r="H96" s="36" t="str">
        <f>tbl_TAP[[#This Row],[Item '#]]&amp;"     "&amp;tbl_TAP[[#This Row],[Description]]&amp;"     ("&amp;tbl_TAP[[#This Row],[Unit]]&amp;")"</f>
        <v>202     Demolition - Existing Playground     (LS)</v>
      </c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9">
        <v>800</v>
      </c>
      <c r="AP96" s="39">
        <v>3500</v>
      </c>
      <c r="AQ96" s="39">
        <v>3500</v>
      </c>
      <c r="AR96" s="39">
        <v>1200</v>
      </c>
      <c r="AS96" s="36"/>
      <c r="AT96" s="36"/>
      <c r="AU96" s="36"/>
      <c r="AV96" s="36"/>
      <c r="AW96" s="35"/>
      <c r="AX96" s="35"/>
      <c r="AY96" s="35"/>
      <c r="AZ96" s="37"/>
    </row>
    <row r="97" spans="1:52" ht="18" customHeight="1" x14ac:dyDescent="0.3">
      <c r="A97" s="34">
        <v>2017</v>
      </c>
      <c r="B97" s="34">
        <v>202</v>
      </c>
      <c r="C97" s="38" t="s">
        <v>5416</v>
      </c>
      <c r="D97" s="34" t="s">
        <v>12</v>
      </c>
      <c r="E97" s="35">
        <f>IFERROR(MIN(TAP_Bidders),0)</f>
        <v>1</v>
      </c>
      <c r="F97" s="35">
        <f>IFERROR(MAX(TAP_Bidders),0)</f>
        <v>17</v>
      </c>
      <c r="G97" s="35">
        <f>IFERROR(AVERAGE(TAP_Bidders),0)</f>
        <v>6.375</v>
      </c>
      <c r="H97" s="36" t="str">
        <f>tbl_TAP[[#This Row],[Item '#]]&amp;"     "&amp;tbl_TAP[[#This Row],[Description]]&amp;"     ("&amp;tbl_TAP[[#This Row],[Unit]]&amp;")"</f>
        <v>202     Remove Utility - Waterline     (LF)</v>
      </c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9">
        <v>2.5</v>
      </c>
      <c r="AP97" s="39">
        <v>5</v>
      </c>
      <c r="AQ97" s="39">
        <v>17</v>
      </c>
      <c r="AR97" s="39">
        <v>1</v>
      </c>
      <c r="AS97" s="36"/>
      <c r="AT97" s="36"/>
      <c r="AU97" s="36"/>
      <c r="AV97" s="36"/>
      <c r="AW97" s="35"/>
      <c r="AX97" s="35"/>
      <c r="AY97" s="35"/>
      <c r="AZ97" s="37"/>
    </row>
    <row r="98" spans="1:52" ht="18" customHeight="1" x14ac:dyDescent="0.3">
      <c r="A98" s="34">
        <v>2017</v>
      </c>
      <c r="B98" s="34">
        <v>202</v>
      </c>
      <c r="C98" s="38" t="s">
        <v>5417</v>
      </c>
      <c r="D98" s="34" t="s">
        <v>59</v>
      </c>
      <c r="E98" s="35">
        <f>IFERROR(MIN(TAP_Bidders),0)</f>
        <v>145</v>
      </c>
      <c r="F98" s="35">
        <f>IFERROR(MAX(TAP_Bidders),0)</f>
        <v>775</v>
      </c>
      <c r="G98" s="35">
        <f>IFERROR(AVERAGE(TAP_Bidders),0)</f>
        <v>355</v>
      </c>
      <c r="H98" s="36" t="str">
        <f>tbl_TAP[[#This Row],[Item '#]]&amp;"     "&amp;tbl_TAP[[#This Row],[Description]]&amp;"     ("&amp;tbl_TAP[[#This Row],[Unit]]&amp;")"</f>
        <v>202     Remove Utility - Waterline Yard Hydrants     (EA)</v>
      </c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9">
        <v>145</v>
      </c>
      <c r="AP98" s="39">
        <v>300</v>
      </c>
      <c r="AQ98" s="39">
        <v>775</v>
      </c>
      <c r="AR98" s="39">
        <v>200</v>
      </c>
      <c r="AS98" s="36"/>
      <c r="AT98" s="36"/>
      <c r="AU98" s="36"/>
      <c r="AV98" s="36"/>
      <c r="AW98" s="35"/>
      <c r="AX98" s="35"/>
      <c r="AY98" s="35"/>
      <c r="AZ98" s="37"/>
    </row>
    <row r="99" spans="1:52" ht="18" customHeight="1" x14ac:dyDescent="0.3">
      <c r="A99" s="34">
        <v>2017</v>
      </c>
      <c r="B99" s="34">
        <v>202</v>
      </c>
      <c r="C99" s="38" t="s">
        <v>5418</v>
      </c>
      <c r="D99" s="34" t="s">
        <v>59</v>
      </c>
      <c r="E99" s="35">
        <f>IFERROR(MIN(TAP_Bidders),0)</f>
        <v>100</v>
      </c>
      <c r="F99" s="35">
        <f>IFERROR(MAX(TAP_Bidders),0)</f>
        <v>300</v>
      </c>
      <c r="G99" s="35">
        <f>IFERROR(AVERAGE(TAP_Bidders),0)</f>
        <v>207.5</v>
      </c>
      <c r="H99" s="36" t="str">
        <f>tbl_TAP[[#This Row],[Item '#]]&amp;"     "&amp;tbl_TAP[[#This Row],[Description]]&amp;"     ("&amp;tbl_TAP[[#This Row],[Unit]]&amp;")"</f>
        <v>202     Remove Utility - Waterline Valve     (EA)</v>
      </c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9">
        <v>290</v>
      </c>
      <c r="AP99" s="39">
        <v>300</v>
      </c>
      <c r="AQ99" s="39">
        <v>140</v>
      </c>
      <c r="AR99" s="39">
        <v>100</v>
      </c>
      <c r="AS99" s="36"/>
      <c r="AT99" s="36"/>
      <c r="AU99" s="36"/>
      <c r="AV99" s="36"/>
      <c r="AW99" s="35"/>
      <c r="AX99" s="35"/>
      <c r="AY99" s="35"/>
      <c r="AZ99" s="37"/>
    </row>
    <row r="100" spans="1:52" ht="18" customHeight="1" x14ac:dyDescent="0.3">
      <c r="A100" s="34">
        <v>2017</v>
      </c>
      <c r="B100" s="34">
        <v>202</v>
      </c>
      <c r="C100" s="38" t="s">
        <v>5419</v>
      </c>
      <c r="D100" s="34" t="s">
        <v>12</v>
      </c>
      <c r="E100" s="35">
        <f>IFERROR(MIN(TAP_Bidders),0)</f>
        <v>1</v>
      </c>
      <c r="F100" s="35">
        <f>IFERROR(MAX(TAP_Bidders),0)</f>
        <v>1.35</v>
      </c>
      <c r="G100" s="35">
        <f>IFERROR(AVERAGE(TAP_Bidders),0)</f>
        <v>1.1625000000000001</v>
      </c>
      <c r="H100" s="36" t="str">
        <f>tbl_TAP[[#This Row],[Item '#]]&amp;"     "&amp;tbl_TAP[[#This Row],[Description]]&amp;"     ("&amp;tbl_TAP[[#This Row],[Unit]]&amp;")"</f>
        <v>202     Remove Utility - Electric (Underground)     (LF)</v>
      </c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9">
        <v>1</v>
      </c>
      <c r="AP100" s="39">
        <v>1.35</v>
      </c>
      <c r="AQ100" s="39">
        <v>1.3</v>
      </c>
      <c r="AR100" s="39">
        <v>1</v>
      </c>
      <c r="AS100" s="36"/>
      <c r="AT100" s="36"/>
      <c r="AU100" s="36"/>
      <c r="AV100" s="36"/>
      <c r="AW100" s="35"/>
      <c r="AX100" s="35"/>
      <c r="AY100" s="35"/>
      <c r="AZ100" s="37"/>
    </row>
    <row r="101" spans="1:52" ht="18" customHeight="1" x14ac:dyDescent="0.3">
      <c r="A101" s="34">
        <v>2017</v>
      </c>
      <c r="B101" s="34">
        <v>202</v>
      </c>
      <c r="C101" s="38" t="s">
        <v>5420</v>
      </c>
      <c r="D101" s="34" t="s">
        <v>59</v>
      </c>
      <c r="E101" s="35">
        <f>IFERROR(MIN(TAP_Bidders),0)</f>
        <v>100</v>
      </c>
      <c r="F101" s="35">
        <f>IFERROR(MAX(TAP_Bidders),0)</f>
        <v>254</v>
      </c>
      <c r="G101" s="35">
        <f>IFERROR(AVERAGE(TAP_Bidders),0)</f>
        <v>177.25</v>
      </c>
      <c r="H101" s="36" t="str">
        <f>tbl_TAP[[#This Row],[Item '#]]&amp;"     "&amp;tbl_TAP[[#This Row],[Description]]&amp;"     ("&amp;tbl_TAP[[#This Row],[Unit]]&amp;")"</f>
        <v>202     Remove Utility - Electric Panel     (EA)</v>
      </c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9">
        <v>254</v>
      </c>
      <c r="AP101" s="39">
        <v>200</v>
      </c>
      <c r="AQ101" s="39">
        <v>155</v>
      </c>
      <c r="AR101" s="39">
        <v>100</v>
      </c>
      <c r="AS101" s="36"/>
      <c r="AT101" s="36"/>
      <c r="AU101" s="36"/>
      <c r="AV101" s="36"/>
      <c r="AW101" s="35"/>
      <c r="AX101" s="35"/>
      <c r="AY101" s="35"/>
      <c r="AZ101" s="37"/>
    </row>
    <row r="102" spans="1:52" ht="18" customHeight="1" x14ac:dyDescent="0.3">
      <c r="A102" s="34">
        <v>2017</v>
      </c>
      <c r="B102" s="34">
        <v>202</v>
      </c>
      <c r="C102" s="38" t="s">
        <v>5421</v>
      </c>
      <c r="D102" s="34" t="s">
        <v>59</v>
      </c>
      <c r="E102" s="35">
        <f>IFERROR(MIN(TAP_Bidders),0)</f>
        <v>300</v>
      </c>
      <c r="F102" s="35">
        <f>IFERROR(MAX(TAP_Bidders),0)</f>
        <v>2400</v>
      </c>
      <c r="G102" s="35">
        <f>IFERROR(AVERAGE(TAP_Bidders),0)</f>
        <v>1237.5</v>
      </c>
      <c r="H102" s="36" t="str">
        <f>tbl_TAP[[#This Row],[Item '#]]&amp;"     "&amp;tbl_TAP[[#This Row],[Description]]&amp;"     ("&amp;tbl_TAP[[#This Row],[Unit]]&amp;")"</f>
        <v>202     Remove Utility - Sanitary Dump Station/Vaults     (EA)</v>
      </c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9">
        <v>700</v>
      </c>
      <c r="AP102" s="39">
        <v>300</v>
      </c>
      <c r="AQ102" s="39">
        <v>1550</v>
      </c>
      <c r="AR102" s="39">
        <v>2400</v>
      </c>
      <c r="AS102" s="36"/>
      <c r="AT102" s="36"/>
      <c r="AU102" s="36"/>
      <c r="AV102" s="36"/>
      <c r="AW102" s="35"/>
      <c r="AX102" s="35"/>
      <c r="AY102" s="35"/>
      <c r="AZ102" s="37"/>
    </row>
    <row r="103" spans="1:52" ht="18" customHeight="1" x14ac:dyDescent="0.3">
      <c r="A103" s="34">
        <v>2017</v>
      </c>
      <c r="B103" s="34">
        <v>202</v>
      </c>
      <c r="C103" s="38" t="s">
        <v>5422</v>
      </c>
      <c r="D103" s="34" t="s">
        <v>59</v>
      </c>
      <c r="E103" s="35">
        <f>IFERROR(MIN(TAP_Bidders),0)</f>
        <v>50</v>
      </c>
      <c r="F103" s="35">
        <f>IFERROR(MAX(TAP_Bidders),0)</f>
        <v>610</v>
      </c>
      <c r="G103" s="35">
        <f>IFERROR(AVERAGE(TAP_Bidders),0)</f>
        <v>365</v>
      </c>
      <c r="H103" s="36" t="str">
        <f>tbl_TAP[[#This Row],[Item '#]]&amp;"     "&amp;tbl_TAP[[#This Row],[Description]]&amp;"     ("&amp;tbl_TAP[[#This Row],[Unit]]&amp;")"</f>
        <v>202     Remove Utility - Storm Drain     (EA)</v>
      </c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9">
        <v>300</v>
      </c>
      <c r="AP103" s="39">
        <v>500</v>
      </c>
      <c r="AQ103" s="39">
        <v>610</v>
      </c>
      <c r="AR103" s="39">
        <v>50</v>
      </c>
      <c r="AS103" s="36"/>
      <c r="AT103" s="36"/>
      <c r="AU103" s="36"/>
      <c r="AV103" s="36"/>
      <c r="AW103" s="35"/>
      <c r="AX103" s="35"/>
      <c r="AY103" s="35"/>
      <c r="AZ103" s="37"/>
    </row>
    <row r="104" spans="1:52" ht="18" customHeight="1" x14ac:dyDescent="0.3">
      <c r="A104" s="34">
        <v>2017</v>
      </c>
      <c r="B104" s="34">
        <v>202</v>
      </c>
      <c r="C104" s="38" t="s">
        <v>5423</v>
      </c>
      <c r="D104" s="34" t="s">
        <v>12</v>
      </c>
      <c r="E104" s="35">
        <f>IFERROR(MIN(TAP_Bidders),0)</f>
        <v>5</v>
      </c>
      <c r="F104" s="35">
        <f>IFERROR(MAX(TAP_Bidders),0)</f>
        <v>19</v>
      </c>
      <c r="G104" s="35">
        <f>IFERROR(AVERAGE(TAP_Bidders),0)</f>
        <v>9</v>
      </c>
      <c r="H104" s="36" t="str">
        <f>tbl_TAP[[#This Row],[Item '#]]&amp;"     "&amp;tbl_TAP[[#This Row],[Description]]&amp;"     ("&amp;tbl_TAP[[#This Row],[Unit]]&amp;")"</f>
        <v>202     Remove Utility - Storm Pipe     (LF)</v>
      </c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9">
        <v>7</v>
      </c>
      <c r="AP104" s="39">
        <v>5</v>
      </c>
      <c r="AQ104" s="39">
        <v>19</v>
      </c>
      <c r="AR104" s="39">
        <v>5</v>
      </c>
      <c r="AS104" s="36"/>
      <c r="AT104" s="36"/>
      <c r="AU104" s="36"/>
      <c r="AV104" s="36"/>
      <c r="AW104" s="35"/>
      <c r="AX104" s="35"/>
      <c r="AY104" s="35"/>
      <c r="AZ104" s="37"/>
    </row>
    <row r="105" spans="1:52" ht="18" customHeight="1" x14ac:dyDescent="0.3">
      <c r="A105" s="34">
        <v>2017</v>
      </c>
      <c r="B105" s="34">
        <v>202</v>
      </c>
      <c r="C105" s="38" t="s">
        <v>5424</v>
      </c>
      <c r="D105" s="34" t="s">
        <v>12</v>
      </c>
      <c r="E105" s="35">
        <f>IFERROR(MIN(TAP_Bidders),0)</f>
        <v>0.1</v>
      </c>
      <c r="F105" s="35">
        <f>IFERROR(MAX(TAP_Bidders),0)</f>
        <v>20</v>
      </c>
      <c r="G105" s="35">
        <f>IFERROR(AVERAGE(TAP_Bidders),0)</f>
        <v>8.2750000000000004</v>
      </c>
      <c r="H105" s="36" t="str">
        <f>tbl_TAP[[#This Row],[Item '#]]&amp;"     "&amp;tbl_TAP[[#This Row],[Description]]&amp;"     ("&amp;tbl_TAP[[#This Row],[Unit]]&amp;")"</f>
        <v>202     Remove Utility - French Drain     (LF)</v>
      </c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9">
        <v>0.1</v>
      </c>
      <c r="AP105" s="39">
        <v>8</v>
      </c>
      <c r="AQ105" s="39">
        <v>20</v>
      </c>
      <c r="AR105" s="39">
        <v>5</v>
      </c>
      <c r="AS105" s="36"/>
      <c r="AT105" s="36"/>
      <c r="AU105" s="36"/>
      <c r="AV105" s="36"/>
      <c r="AW105" s="35"/>
      <c r="AX105" s="35"/>
      <c r="AY105" s="35"/>
      <c r="AZ105" s="37"/>
    </row>
    <row r="106" spans="1:52" ht="18" customHeight="1" x14ac:dyDescent="0.3">
      <c r="A106" s="34">
        <v>2017</v>
      </c>
      <c r="B106" s="34">
        <v>202</v>
      </c>
      <c r="C106" s="38" t="s">
        <v>5425</v>
      </c>
      <c r="D106" s="34" t="s">
        <v>12</v>
      </c>
      <c r="E106" s="35">
        <f>IFERROR(MIN(TAP_Bidders),0)</f>
        <v>2</v>
      </c>
      <c r="F106" s="35">
        <f>IFERROR(MAX(TAP_Bidders),0)</f>
        <v>10</v>
      </c>
      <c r="G106" s="35">
        <f>IFERROR(AVERAGE(TAP_Bidders),0)</f>
        <v>6.75</v>
      </c>
      <c r="H106" s="36" t="str">
        <f>tbl_TAP[[#This Row],[Item '#]]&amp;"     "&amp;tbl_TAP[[#This Row],[Description]]&amp;"     ("&amp;tbl_TAP[[#This Row],[Unit]]&amp;")"</f>
        <v>202     Remove Fence     (LF)</v>
      </c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9">
        <v>10</v>
      </c>
      <c r="AP106" s="39">
        <v>5</v>
      </c>
      <c r="AQ106" s="39">
        <v>10</v>
      </c>
      <c r="AR106" s="39">
        <v>2</v>
      </c>
      <c r="AS106" s="36"/>
      <c r="AT106" s="36"/>
      <c r="AU106" s="36"/>
      <c r="AV106" s="36"/>
      <c r="AW106" s="35"/>
      <c r="AX106" s="35"/>
      <c r="AY106" s="35"/>
      <c r="AZ106" s="37"/>
    </row>
    <row r="107" spans="1:52" ht="18" customHeight="1" x14ac:dyDescent="0.3">
      <c r="A107" s="34">
        <v>2017</v>
      </c>
      <c r="B107" s="34">
        <v>202</v>
      </c>
      <c r="C107" s="38" t="s">
        <v>5426</v>
      </c>
      <c r="D107" s="34" t="s">
        <v>21</v>
      </c>
      <c r="E107" s="35">
        <f>IFERROR(MIN(TAP_Bidders),0)</f>
        <v>0.1</v>
      </c>
      <c r="F107" s="35">
        <f>IFERROR(MAX(TAP_Bidders),0)</f>
        <v>4</v>
      </c>
      <c r="G107" s="35">
        <f>IFERROR(AVERAGE(TAP_Bidders),0)</f>
        <v>2.0874999999999999</v>
      </c>
      <c r="H107" s="36" t="str">
        <f>tbl_TAP[[#This Row],[Item '#]]&amp;"     "&amp;tbl_TAP[[#This Row],[Description]]&amp;"     ("&amp;tbl_TAP[[#This Row],[Unit]]&amp;")"</f>
        <v>202     Remove (Export and Haul Away) Gravel Drives     (SY)</v>
      </c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9">
        <v>0.1</v>
      </c>
      <c r="AP107" s="39">
        <v>4</v>
      </c>
      <c r="AQ107" s="39">
        <v>3.25</v>
      </c>
      <c r="AR107" s="39">
        <v>1</v>
      </c>
      <c r="AS107" s="36"/>
      <c r="AT107" s="36"/>
      <c r="AU107" s="36"/>
      <c r="AV107" s="36"/>
      <c r="AW107" s="35"/>
      <c r="AX107" s="35"/>
      <c r="AY107" s="35"/>
      <c r="AZ107" s="37"/>
    </row>
    <row r="108" spans="1:52" ht="18" customHeight="1" x14ac:dyDescent="0.3">
      <c r="A108" s="34">
        <v>2017</v>
      </c>
      <c r="B108" s="34">
        <v>202</v>
      </c>
      <c r="C108" s="38" t="s">
        <v>5427</v>
      </c>
      <c r="D108" s="34" t="s">
        <v>21</v>
      </c>
      <c r="E108" s="35">
        <f>IFERROR(MIN(TAP_Bidders),0)</f>
        <v>1</v>
      </c>
      <c r="F108" s="35">
        <f>IFERROR(MAX(TAP_Bidders),0)</f>
        <v>5.25</v>
      </c>
      <c r="G108" s="35">
        <f>IFERROR(AVERAGE(TAP_Bidders),0)</f>
        <v>3.9375</v>
      </c>
      <c r="H108" s="36" t="str">
        <f>tbl_TAP[[#This Row],[Item '#]]&amp;"     "&amp;tbl_TAP[[#This Row],[Description]]&amp;"     ("&amp;tbl_TAP[[#This Row],[Unit]]&amp;")"</f>
        <v>202     Remove (Export and Haul Away) Asphalt Pavement     (SY)</v>
      </c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9">
        <v>1</v>
      </c>
      <c r="AP108" s="39">
        <v>5.25</v>
      </c>
      <c r="AQ108" s="39">
        <v>4.5</v>
      </c>
      <c r="AR108" s="39">
        <v>5</v>
      </c>
      <c r="AS108" s="36"/>
      <c r="AT108" s="36"/>
      <c r="AU108" s="36"/>
      <c r="AV108" s="36"/>
      <c r="AW108" s="35"/>
      <c r="AX108" s="35"/>
      <c r="AY108" s="35"/>
      <c r="AZ108" s="37"/>
    </row>
    <row r="109" spans="1:52" ht="18" customHeight="1" x14ac:dyDescent="0.3">
      <c r="A109" s="34">
        <v>2017</v>
      </c>
      <c r="B109" s="34">
        <v>202</v>
      </c>
      <c r="C109" s="38" t="s">
        <v>5428</v>
      </c>
      <c r="D109" s="34" t="s">
        <v>9</v>
      </c>
      <c r="E109" s="35">
        <f>IFERROR(MIN(TAP_Bidders),0)</f>
        <v>2000</v>
      </c>
      <c r="F109" s="35">
        <f>IFERROR(MAX(TAP_Bidders),0)</f>
        <v>3500</v>
      </c>
      <c r="G109" s="35">
        <f>IFERROR(AVERAGE(TAP_Bidders),0)</f>
        <v>2825</v>
      </c>
      <c r="H109" s="36" t="str">
        <f>tbl_TAP[[#This Row],[Item '#]]&amp;"     "&amp;tbl_TAP[[#This Row],[Description]]&amp;"     ("&amp;tbl_TAP[[#This Row],[Unit]]&amp;")"</f>
        <v>202     Remove Misc. Items - Fire Rings, Grills Trash Cans, Signs, Posts     (LS)</v>
      </c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9">
        <v>2000</v>
      </c>
      <c r="AP109" s="39">
        <v>3500</v>
      </c>
      <c r="AQ109" s="39">
        <v>2800</v>
      </c>
      <c r="AR109" s="39">
        <v>3000</v>
      </c>
      <c r="AS109" s="36"/>
      <c r="AT109" s="36"/>
      <c r="AU109" s="36"/>
      <c r="AV109" s="36"/>
      <c r="AW109" s="35"/>
      <c r="AX109" s="35"/>
      <c r="AY109" s="35"/>
      <c r="AZ109" s="37"/>
    </row>
    <row r="110" spans="1:52" ht="18" customHeight="1" x14ac:dyDescent="0.3">
      <c r="A110" s="34">
        <v>2017</v>
      </c>
      <c r="B110" s="34">
        <v>203</v>
      </c>
      <c r="C110" s="38" t="s">
        <v>15</v>
      </c>
      <c r="D110" s="34" t="s">
        <v>14</v>
      </c>
      <c r="E110" s="35">
        <f>IFERROR(MIN(TAP_Bidders),0)</f>
        <v>12</v>
      </c>
      <c r="F110" s="35">
        <f>IFERROR(MAX(TAP_Bidders),0)</f>
        <v>16.25</v>
      </c>
      <c r="G110" s="35">
        <f>IFERROR(AVERAGE(TAP_Bidders),0)</f>
        <v>13.8125</v>
      </c>
      <c r="H110" s="36" t="str">
        <f>tbl_TAP[[#This Row],[Item '#]]&amp;"     "&amp;tbl_TAP[[#This Row],[Description]]&amp;"     ("&amp;tbl_TAP[[#This Row],[Unit]]&amp;")"</f>
        <v>203     Excavation     (CY)</v>
      </c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9">
        <v>12</v>
      </c>
      <c r="AP110" s="39">
        <v>15</v>
      </c>
      <c r="AQ110" s="39">
        <v>16.25</v>
      </c>
      <c r="AR110" s="39">
        <v>12</v>
      </c>
      <c r="AS110" s="36"/>
      <c r="AT110" s="36"/>
      <c r="AU110" s="36"/>
      <c r="AV110" s="36"/>
      <c r="AW110" s="35"/>
      <c r="AX110" s="35"/>
      <c r="AY110" s="35"/>
      <c r="AZ110" s="37"/>
    </row>
    <row r="111" spans="1:52" ht="18" customHeight="1" x14ac:dyDescent="0.3">
      <c r="A111" s="34">
        <v>2017</v>
      </c>
      <c r="B111" s="34">
        <v>203</v>
      </c>
      <c r="C111" s="38" t="s">
        <v>13</v>
      </c>
      <c r="D111" s="34" t="s">
        <v>14</v>
      </c>
      <c r="E111" s="35">
        <f>IFERROR(MIN(TAP_Bidders),0)</f>
        <v>2</v>
      </c>
      <c r="F111" s="35">
        <f>IFERROR(MAX(TAP_Bidders),0)</f>
        <v>12</v>
      </c>
      <c r="G111" s="35">
        <f>IFERROR(AVERAGE(TAP_Bidders),0)</f>
        <v>6.375</v>
      </c>
      <c r="H111" s="36" t="str">
        <f>tbl_TAP[[#This Row],[Item '#]]&amp;"     "&amp;tbl_TAP[[#This Row],[Description]]&amp;"     ("&amp;tbl_TAP[[#This Row],[Unit]]&amp;")"</f>
        <v>203     Embankment     (CY)</v>
      </c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9">
        <v>4</v>
      </c>
      <c r="AP111" s="39">
        <v>2</v>
      </c>
      <c r="AQ111" s="39">
        <v>7.5</v>
      </c>
      <c r="AR111" s="39">
        <v>12</v>
      </c>
      <c r="AS111" s="36"/>
      <c r="AT111" s="36"/>
      <c r="AU111" s="36"/>
      <c r="AV111" s="36"/>
      <c r="AW111" s="35"/>
      <c r="AX111" s="35"/>
      <c r="AY111" s="35"/>
      <c r="AZ111" s="37"/>
    </row>
    <row r="112" spans="1:52" ht="18" customHeight="1" x14ac:dyDescent="0.3">
      <c r="A112" s="34">
        <v>2017</v>
      </c>
      <c r="B112" s="34">
        <v>204</v>
      </c>
      <c r="C112" s="38" t="s">
        <v>24</v>
      </c>
      <c r="D112" s="34" t="s">
        <v>21</v>
      </c>
      <c r="E112" s="35">
        <f>IFERROR(MIN(TAP_Bidders),0)</f>
        <v>1</v>
      </c>
      <c r="F112" s="35">
        <f>IFERROR(MAX(TAP_Bidders),0)</f>
        <v>2</v>
      </c>
      <c r="G112" s="35">
        <f>IFERROR(AVERAGE(TAP_Bidders),0)</f>
        <v>1.3374999999999999</v>
      </c>
      <c r="H112" s="36" t="str">
        <f>tbl_TAP[[#This Row],[Item '#]]&amp;"     "&amp;tbl_TAP[[#This Row],[Description]]&amp;"     ("&amp;tbl_TAP[[#This Row],[Unit]]&amp;")"</f>
        <v>204     Subgrade Compaction     (SY)</v>
      </c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9">
        <v>1.25</v>
      </c>
      <c r="AP112" s="39">
        <v>1</v>
      </c>
      <c r="AQ112" s="39">
        <v>1.1000000000000001</v>
      </c>
      <c r="AR112" s="39">
        <v>2</v>
      </c>
      <c r="AS112" s="36"/>
      <c r="AT112" s="36"/>
      <c r="AU112" s="36"/>
      <c r="AV112" s="36"/>
      <c r="AW112" s="35"/>
      <c r="AX112" s="35"/>
      <c r="AY112" s="35"/>
      <c r="AZ112" s="37"/>
    </row>
    <row r="113" spans="1:52" ht="18" customHeight="1" x14ac:dyDescent="0.3">
      <c r="A113" s="34">
        <v>2017</v>
      </c>
      <c r="B113" s="34">
        <v>204</v>
      </c>
      <c r="C113" s="38" t="s">
        <v>22</v>
      </c>
      <c r="D113" s="34" t="s">
        <v>23</v>
      </c>
      <c r="E113" s="35">
        <f>IFERROR(MIN(TAP_Bidders),0)</f>
        <v>100</v>
      </c>
      <c r="F113" s="35">
        <f>IFERROR(MAX(TAP_Bidders),0)</f>
        <v>175</v>
      </c>
      <c r="G113" s="35">
        <f>IFERROR(AVERAGE(TAP_Bidders),0)</f>
        <v>125</v>
      </c>
      <c r="H113" s="36" t="str">
        <f>tbl_TAP[[#This Row],[Item '#]]&amp;"     "&amp;tbl_TAP[[#This Row],[Description]]&amp;"     ("&amp;tbl_TAP[[#This Row],[Unit]]&amp;")"</f>
        <v>204     Proof Rolling     (HR)</v>
      </c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9">
        <v>175</v>
      </c>
      <c r="AP113" s="39">
        <v>125</v>
      </c>
      <c r="AQ113" s="39">
        <v>100</v>
      </c>
      <c r="AR113" s="39">
        <v>100</v>
      </c>
      <c r="AS113" s="36"/>
      <c r="AT113" s="36"/>
      <c r="AU113" s="36"/>
      <c r="AV113" s="36"/>
      <c r="AW113" s="35"/>
      <c r="AX113" s="35"/>
      <c r="AY113" s="35"/>
      <c r="AZ113" s="37"/>
    </row>
    <row r="114" spans="1:52" ht="18" customHeight="1" x14ac:dyDescent="0.3">
      <c r="A114" s="34">
        <v>2017</v>
      </c>
      <c r="B114" s="34">
        <v>207</v>
      </c>
      <c r="C114" s="38" t="s">
        <v>5429</v>
      </c>
      <c r="D114" s="34" t="s">
        <v>12</v>
      </c>
      <c r="E114" s="35">
        <f>IFERROR(MIN(TAP_Bidders),0)</f>
        <v>4</v>
      </c>
      <c r="F114" s="35">
        <f>IFERROR(MAX(TAP_Bidders),0)</f>
        <v>5</v>
      </c>
      <c r="G114" s="35">
        <f>IFERROR(AVERAGE(TAP_Bidders),0)</f>
        <v>4.375</v>
      </c>
      <c r="H114" s="36" t="str">
        <f>tbl_TAP[[#This Row],[Item '#]]&amp;"     "&amp;tbl_TAP[[#This Row],[Description]]&amp;"     ("&amp;tbl_TAP[[#This Row],[Unit]]&amp;")"</f>
        <v>207     12” Diameter Filter Sock     (LF)</v>
      </c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9">
        <v>4</v>
      </c>
      <c r="AP114" s="39">
        <v>5</v>
      </c>
      <c r="AQ114" s="39">
        <v>4.5</v>
      </c>
      <c r="AR114" s="39">
        <v>4</v>
      </c>
      <c r="AS114" s="36"/>
      <c r="AT114" s="36"/>
      <c r="AU114" s="36"/>
      <c r="AV114" s="36"/>
      <c r="AW114" s="35"/>
      <c r="AX114" s="35"/>
      <c r="AY114" s="35"/>
      <c r="AZ114" s="37"/>
    </row>
    <row r="115" spans="1:52" ht="18" customHeight="1" x14ac:dyDescent="0.3">
      <c r="A115" s="34">
        <v>2017</v>
      </c>
      <c r="B115" s="34">
        <v>207</v>
      </c>
      <c r="C115" s="38" t="s">
        <v>5430</v>
      </c>
      <c r="D115" s="34" t="s">
        <v>59</v>
      </c>
      <c r="E115" s="35">
        <f>IFERROR(MIN(TAP_Bidders),0)</f>
        <v>300</v>
      </c>
      <c r="F115" s="35">
        <f>IFERROR(MAX(TAP_Bidders),0)</f>
        <v>3000</v>
      </c>
      <c r="G115" s="35">
        <f>IFERROR(AVERAGE(TAP_Bidders),0)</f>
        <v>1231.25</v>
      </c>
      <c r="H115" s="36" t="str">
        <f>tbl_TAP[[#This Row],[Item '#]]&amp;"     "&amp;tbl_TAP[[#This Row],[Description]]&amp;"     ("&amp;tbl_TAP[[#This Row],[Unit]]&amp;")"</f>
        <v>207     Concrete Washout Area     (EA)</v>
      </c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9">
        <v>300</v>
      </c>
      <c r="AP115" s="39">
        <v>825</v>
      </c>
      <c r="AQ115" s="39">
        <v>800</v>
      </c>
      <c r="AR115" s="39">
        <v>3000</v>
      </c>
      <c r="AS115" s="36"/>
      <c r="AT115" s="36"/>
      <c r="AU115" s="36"/>
      <c r="AV115" s="36"/>
      <c r="AW115" s="35"/>
      <c r="AX115" s="35"/>
      <c r="AY115" s="35"/>
      <c r="AZ115" s="37"/>
    </row>
    <row r="116" spans="1:52" ht="18" customHeight="1" x14ac:dyDescent="0.3">
      <c r="A116" s="34">
        <v>2017</v>
      </c>
      <c r="B116" s="34">
        <v>207</v>
      </c>
      <c r="C116" s="38" t="s">
        <v>4742</v>
      </c>
      <c r="D116" s="34" t="s">
        <v>59</v>
      </c>
      <c r="E116" s="35">
        <f>IFERROR(MIN(TAP_Bidders),0)</f>
        <v>2000</v>
      </c>
      <c r="F116" s="35">
        <f>IFERROR(MAX(TAP_Bidders),0)</f>
        <v>5000</v>
      </c>
      <c r="G116" s="35">
        <f>IFERROR(AVERAGE(TAP_Bidders),0)</f>
        <v>3750</v>
      </c>
      <c r="H116" s="36" t="str">
        <f>tbl_TAP[[#This Row],[Item '#]]&amp;"     "&amp;tbl_TAP[[#This Row],[Description]]&amp;"     ("&amp;tbl_TAP[[#This Row],[Unit]]&amp;")"</f>
        <v>207     Stabilized Construction Entrance     (EA)</v>
      </c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9">
        <v>2000</v>
      </c>
      <c r="AP116" s="39">
        <v>4000</v>
      </c>
      <c r="AQ116" s="39">
        <v>4000</v>
      </c>
      <c r="AR116" s="39">
        <v>5000</v>
      </c>
      <c r="AS116" s="36"/>
      <c r="AT116" s="36"/>
      <c r="AU116" s="36"/>
      <c r="AV116" s="36"/>
      <c r="AW116" s="35"/>
      <c r="AX116" s="35"/>
      <c r="AY116" s="35"/>
      <c r="AZ116" s="37"/>
    </row>
    <row r="117" spans="1:52" ht="18" customHeight="1" x14ac:dyDescent="0.3">
      <c r="A117" s="34">
        <v>2017</v>
      </c>
      <c r="B117" s="34">
        <v>207</v>
      </c>
      <c r="C117" s="38" t="s">
        <v>5431</v>
      </c>
      <c r="D117" s="34" t="s">
        <v>59</v>
      </c>
      <c r="E117" s="35">
        <f>IFERROR(MIN(TAP_Bidders),0)</f>
        <v>150</v>
      </c>
      <c r="F117" s="35">
        <f>IFERROR(MAX(TAP_Bidders),0)</f>
        <v>300</v>
      </c>
      <c r="G117" s="35">
        <f>IFERROR(AVERAGE(TAP_Bidders),0)</f>
        <v>207.5</v>
      </c>
      <c r="H117" s="36" t="str">
        <f>tbl_TAP[[#This Row],[Item '#]]&amp;"     "&amp;tbl_TAP[[#This Row],[Description]]&amp;"     ("&amp;tbl_TAP[[#This Row],[Unit]]&amp;")"</f>
        <v>207     Compost Sock Check Dam     (EA)</v>
      </c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9">
        <v>150</v>
      </c>
      <c r="AP117" s="39">
        <v>150</v>
      </c>
      <c r="AQ117" s="39">
        <v>230</v>
      </c>
      <c r="AR117" s="39">
        <v>300</v>
      </c>
      <c r="AS117" s="36"/>
      <c r="AT117" s="36"/>
      <c r="AU117" s="36"/>
      <c r="AV117" s="36"/>
      <c r="AW117" s="35"/>
      <c r="AX117" s="35"/>
      <c r="AY117" s="35"/>
      <c r="AZ117" s="37"/>
    </row>
    <row r="118" spans="1:52" ht="18" customHeight="1" x14ac:dyDescent="0.3">
      <c r="A118" s="34">
        <v>2017</v>
      </c>
      <c r="B118" s="34">
        <v>207</v>
      </c>
      <c r="C118" s="38" t="s">
        <v>5432</v>
      </c>
      <c r="D118" s="34" t="s">
        <v>59</v>
      </c>
      <c r="E118" s="35">
        <f>IFERROR(MIN(TAP_Bidders),0)</f>
        <v>125</v>
      </c>
      <c r="F118" s="35">
        <f>IFERROR(MAX(TAP_Bidders),0)</f>
        <v>800</v>
      </c>
      <c r="G118" s="35">
        <f>IFERROR(AVERAGE(TAP_Bidders),0)</f>
        <v>357.5</v>
      </c>
      <c r="H118" s="36" t="str">
        <f>tbl_TAP[[#This Row],[Item '#]]&amp;"     "&amp;tbl_TAP[[#This Row],[Description]]&amp;"     ("&amp;tbl_TAP[[#This Row],[Unit]]&amp;")"</f>
        <v>207     Rock Check Dam     (EA)</v>
      </c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9">
        <v>205</v>
      </c>
      <c r="AP118" s="39">
        <v>125</v>
      </c>
      <c r="AQ118" s="39">
        <v>800</v>
      </c>
      <c r="AR118" s="39">
        <v>300</v>
      </c>
      <c r="AS118" s="36"/>
      <c r="AT118" s="36"/>
      <c r="AU118" s="36"/>
      <c r="AV118" s="36"/>
      <c r="AW118" s="35"/>
      <c r="AX118" s="35"/>
      <c r="AY118" s="35"/>
      <c r="AZ118" s="37"/>
    </row>
    <row r="119" spans="1:52" ht="18" customHeight="1" x14ac:dyDescent="0.3">
      <c r="A119" s="34">
        <v>2017</v>
      </c>
      <c r="B119" s="34">
        <v>207</v>
      </c>
      <c r="C119" s="38" t="s">
        <v>5433</v>
      </c>
      <c r="D119" s="34" t="s">
        <v>59</v>
      </c>
      <c r="E119" s="35">
        <f>IFERROR(MIN(TAP_Bidders),0)</f>
        <v>82</v>
      </c>
      <c r="F119" s="35">
        <f>IFERROR(MAX(TAP_Bidders),0)</f>
        <v>125</v>
      </c>
      <c r="G119" s="35">
        <f>IFERROR(AVERAGE(TAP_Bidders),0)</f>
        <v>101.75</v>
      </c>
      <c r="H119" s="36" t="str">
        <f>tbl_TAP[[#This Row],[Item '#]]&amp;"     "&amp;tbl_TAP[[#This Row],[Description]]&amp;"     ("&amp;tbl_TAP[[#This Row],[Unit]]&amp;")"</f>
        <v>207     Catch Basin Inlet Protection     (EA)</v>
      </c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9">
        <v>82</v>
      </c>
      <c r="AP119" s="39">
        <v>100</v>
      </c>
      <c r="AQ119" s="39">
        <v>125</v>
      </c>
      <c r="AR119" s="39">
        <v>100</v>
      </c>
      <c r="AS119" s="36"/>
      <c r="AT119" s="36"/>
      <c r="AU119" s="36"/>
      <c r="AV119" s="36"/>
      <c r="AW119" s="35"/>
      <c r="AX119" s="35"/>
      <c r="AY119" s="35"/>
      <c r="AZ119" s="37"/>
    </row>
    <row r="120" spans="1:52" ht="18" customHeight="1" x14ac:dyDescent="0.3">
      <c r="A120" s="34">
        <v>2017</v>
      </c>
      <c r="B120" s="34">
        <v>207</v>
      </c>
      <c r="C120" s="38" t="s">
        <v>5434</v>
      </c>
      <c r="D120" s="34" t="s">
        <v>12</v>
      </c>
      <c r="E120" s="35">
        <f>IFERROR(MIN(TAP_Bidders),0)</f>
        <v>2</v>
      </c>
      <c r="F120" s="35">
        <f>IFERROR(MAX(TAP_Bidders),0)</f>
        <v>4.25</v>
      </c>
      <c r="G120" s="35">
        <f>IFERROR(AVERAGE(TAP_Bidders),0)</f>
        <v>2.9375</v>
      </c>
      <c r="H120" s="36" t="str">
        <f>tbl_TAP[[#This Row],[Item '#]]&amp;"     "&amp;tbl_TAP[[#This Row],[Description]]&amp;"     ("&amp;tbl_TAP[[#This Row],[Unit]]&amp;")"</f>
        <v>207     Temporary Diversion Dike     (LF)</v>
      </c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9">
        <v>2</v>
      </c>
      <c r="AP120" s="39">
        <v>4.25</v>
      </c>
      <c r="AQ120" s="39">
        <v>3</v>
      </c>
      <c r="AR120" s="39">
        <v>2.5</v>
      </c>
      <c r="AS120" s="36"/>
      <c r="AT120" s="36"/>
      <c r="AU120" s="36"/>
      <c r="AV120" s="36"/>
      <c r="AW120" s="35"/>
      <c r="AX120" s="35"/>
      <c r="AY120" s="35"/>
      <c r="AZ120" s="37"/>
    </row>
    <row r="121" spans="1:52" ht="18" customHeight="1" x14ac:dyDescent="0.3">
      <c r="A121" s="34">
        <v>2017</v>
      </c>
      <c r="B121" s="34">
        <v>207</v>
      </c>
      <c r="C121" s="38" t="s">
        <v>5435</v>
      </c>
      <c r="D121" s="34" t="s">
        <v>48</v>
      </c>
      <c r="E121" s="35">
        <f>IFERROR(MIN(TAP_Bidders),0)</f>
        <v>0.05</v>
      </c>
      <c r="F121" s="35">
        <f>IFERROR(MAX(TAP_Bidders),0)</f>
        <v>0.5</v>
      </c>
      <c r="G121" s="35">
        <f>IFERROR(AVERAGE(TAP_Bidders),0)</f>
        <v>0.21250000000000002</v>
      </c>
      <c r="H121" s="36" t="str">
        <f>tbl_TAP[[#This Row],[Item '#]]&amp;"     "&amp;tbl_TAP[[#This Row],[Description]]&amp;"     ("&amp;tbl_TAP[[#This Row],[Unit]]&amp;")"</f>
        <v>207     Temporary Seeding and Mulching     (SF)</v>
      </c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9">
        <v>0.05</v>
      </c>
      <c r="AP121" s="39">
        <v>0.1</v>
      </c>
      <c r="AQ121" s="39">
        <v>0.2</v>
      </c>
      <c r="AR121" s="39">
        <v>0.5</v>
      </c>
      <c r="AS121" s="36"/>
      <c r="AT121" s="36"/>
      <c r="AU121" s="36"/>
      <c r="AV121" s="36"/>
      <c r="AW121" s="35"/>
      <c r="AX121" s="35"/>
      <c r="AY121" s="35"/>
      <c r="AZ121" s="37"/>
    </row>
    <row r="122" spans="1:52" ht="18" customHeight="1" x14ac:dyDescent="0.3">
      <c r="A122" s="34">
        <v>2017</v>
      </c>
      <c r="B122" s="34">
        <v>503</v>
      </c>
      <c r="C122" s="38" t="s">
        <v>32</v>
      </c>
      <c r="D122" s="34" t="s">
        <v>9</v>
      </c>
      <c r="E122" s="35">
        <f>IFERROR(MIN(TAP_Bidders),0)</f>
        <v>3500</v>
      </c>
      <c r="F122" s="35">
        <f>IFERROR(MAX(TAP_Bidders),0)</f>
        <v>79000</v>
      </c>
      <c r="G122" s="35">
        <f>IFERROR(AVERAGE(TAP_Bidders),0)</f>
        <v>26125</v>
      </c>
      <c r="H122" s="36" t="str">
        <f>tbl_TAP[[#This Row],[Item '#]]&amp;"     "&amp;tbl_TAP[[#This Row],[Description]]&amp;"     ("&amp;tbl_TAP[[#This Row],[Unit]]&amp;")"</f>
        <v>503     Cofferdams and Excavation Bracing     (LS)</v>
      </c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9">
        <v>7000</v>
      </c>
      <c r="AP122" s="39">
        <v>3500</v>
      </c>
      <c r="AQ122" s="39">
        <v>15000</v>
      </c>
      <c r="AR122" s="39">
        <v>79000</v>
      </c>
      <c r="AS122" s="36"/>
      <c r="AT122" s="36"/>
      <c r="AU122" s="36"/>
      <c r="AV122" s="36"/>
      <c r="AW122" s="35"/>
      <c r="AX122" s="35"/>
      <c r="AY122" s="35"/>
      <c r="AZ122" s="37"/>
    </row>
    <row r="123" spans="1:52" ht="18" customHeight="1" x14ac:dyDescent="0.3">
      <c r="A123" s="34">
        <v>2017</v>
      </c>
      <c r="B123" s="34">
        <v>601</v>
      </c>
      <c r="C123" s="38" t="s">
        <v>5436</v>
      </c>
      <c r="D123" s="34" t="s">
        <v>14</v>
      </c>
      <c r="E123" s="35">
        <f>IFERROR(MIN(TAP_Bidders),0)</f>
        <v>90</v>
      </c>
      <c r="F123" s="35">
        <f>IFERROR(MAX(TAP_Bidders),0)</f>
        <v>120</v>
      </c>
      <c r="G123" s="35">
        <f>IFERROR(AVERAGE(TAP_Bidders),0)</f>
        <v>112.5</v>
      </c>
      <c r="H123" s="36" t="str">
        <f>tbl_TAP[[#This Row],[Item '#]]&amp;"     "&amp;tbl_TAP[[#This Row],[Description]]&amp;"     ("&amp;tbl_TAP[[#This Row],[Unit]]&amp;")"</f>
        <v>601     Type B Rock Channel Protection with Filter     (CY)</v>
      </c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9">
        <v>120</v>
      </c>
      <c r="AP123" s="39">
        <v>90</v>
      </c>
      <c r="AQ123" s="39">
        <v>120</v>
      </c>
      <c r="AR123" s="39">
        <v>120</v>
      </c>
      <c r="AS123" s="36"/>
      <c r="AT123" s="36"/>
      <c r="AU123" s="36"/>
      <c r="AV123" s="36"/>
      <c r="AW123" s="35"/>
      <c r="AX123" s="35"/>
      <c r="AY123" s="35"/>
      <c r="AZ123" s="37"/>
    </row>
    <row r="124" spans="1:52" ht="18" customHeight="1" x14ac:dyDescent="0.3">
      <c r="A124" s="34">
        <v>2017</v>
      </c>
      <c r="B124" s="34">
        <v>601</v>
      </c>
      <c r="C124" s="38" t="s">
        <v>5437</v>
      </c>
      <c r="D124" s="34" t="s">
        <v>14</v>
      </c>
      <c r="E124" s="35">
        <f>IFERROR(MIN(TAP_Bidders),0)</f>
        <v>95</v>
      </c>
      <c r="F124" s="35">
        <f>IFERROR(MAX(TAP_Bidders),0)</f>
        <v>150</v>
      </c>
      <c r="G124" s="35">
        <f>IFERROR(AVERAGE(TAP_Bidders),0)</f>
        <v>121.25</v>
      </c>
      <c r="H124" s="36" t="str">
        <f>tbl_TAP[[#This Row],[Item '#]]&amp;"     "&amp;tbl_TAP[[#This Row],[Description]]&amp;"     ("&amp;tbl_TAP[[#This Row],[Unit]]&amp;")"</f>
        <v>601     Type C Rock Channel  Protection with Filter     (CY)</v>
      </c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9">
        <v>130</v>
      </c>
      <c r="AP124" s="39">
        <v>95</v>
      </c>
      <c r="AQ124" s="39">
        <v>150</v>
      </c>
      <c r="AR124" s="39">
        <v>110</v>
      </c>
      <c r="AS124" s="36"/>
      <c r="AT124" s="36"/>
      <c r="AU124" s="36"/>
      <c r="AV124" s="36"/>
      <c r="AW124" s="35"/>
      <c r="AX124" s="35"/>
      <c r="AY124" s="35"/>
      <c r="AZ124" s="37"/>
    </row>
    <row r="125" spans="1:52" ht="18" customHeight="1" x14ac:dyDescent="0.3">
      <c r="A125" s="34">
        <v>2017</v>
      </c>
      <c r="B125" s="34">
        <v>651</v>
      </c>
      <c r="C125" s="38" t="s">
        <v>5438</v>
      </c>
      <c r="D125" s="34" t="s">
        <v>14</v>
      </c>
      <c r="E125" s="35">
        <f>IFERROR(MIN(TAP_Bidders),0)</f>
        <v>1</v>
      </c>
      <c r="F125" s="35">
        <f>IFERROR(MAX(TAP_Bidders),0)</f>
        <v>7</v>
      </c>
      <c r="G125" s="35">
        <f>IFERROR(AVERAGE(TAP_Bidders),0)</f>
        <v>5</v>
      </c>
      <c r="H125" s="36" t="str">
        <f>tbl_TAP[[#This Row],[Item '#]]&amp;"     "&amp;tbl_TAP[[#This Row],[Description]]&amp;"     ("&amp;tbl_TAP[[#This Row],[Unit]]&amp;")"</f>
        <v>651     Topsoil Stockpile     (CY)</v>
      </c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9">
        <v>1</v>
      </c>
      <c r="AP125" s="39">
        <v>6</v>
      </c>
      <c r="AQ125" s="39">
        <v>7</v>
      </c>
      <c r="AR125" s="39">
        <v>6</v>
      </c>
      <c r="AS125" s="36"/>
      <c r="AT125" s="36"/>
      <c r="AU125" s="36"/>
      <c r="AV125" s="36"/>
      <c r="AW125" s="35"/>
      <c r="AX125" s="35"/>
      <c r="AY125" s="35"/>
      <c r="AZ125" s="37"/>
    </row>
    <row r="126" spans="1:52" ht="18" customHeight="1" x14ac:dyDescent="0.3">
      <c r="A126" s="34">
        <v>2017</v>
      </c>
      <c r="B126" s="34">
        <v>652</v>
      </c>
      <c r="C126" s="38" t="s">
        <v>5439</v>
      </c>
      <c r="D126" s="34" t="s">
        <v>14</v>
      </c>
      <c r="E126" s="35">
        <f>IFERROR(MIN(TAP_Bidders),0)</f>
        <v>8</v>
      </c>
      <c r="F126" s="35">
        <f>IFERROR(MAX(TAP_Bidders),0)</f>
        <v>20</v>
      </c>
      <c r="G126" s="35">
        <f>IFERROR(AVERAGE(TAP_Bidders),0)</f>
        <v>14</v>
      </c>
      <c r="H126" s="36" t="str">
        <f>tbl_TAP[[#This Row],[Item '#]]&amp;"     "&amp;tbl_TAP[[#This Row],[Description]]&amp;"     ("&amp;tbl_TAP[[#This Row],[Unit]]&amp;")"</f>
        <v>652     Placing Topsoil Stockpile     (CY)</v>
      </c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9">
        <v>20</v>
      </c>
      <c r="AP126" s="39">
        <v>20</v>
      </c>
      <c r="AQ126" s="39">
        <v>8</v>
      </c>
      <c r="AR126" s="39">
        <v>8</v>
      </c>
      <c r="AS126" s="36"/>
      <c r="AT126" s="36"/>
      <c r="AU126" s="36"/>
      <c r="AV126" s="36"/>
      <c r="AW126" s="35"/>
      <c r="AX126" s="35"/>
      <c r="AY126" s="35"/>
      <c r="AZ126" s="37"/>
    </row>
    <row r="127" spans="1:52" ht="18" customHeight="1" x14ac:dyDescent="0.3">
      <c r="A127" s="34">
        <v>2017</v>
      </c>
      <c r="B127" s="34">
        <v>671</v>
      </c>
      <c r="C127" s="38" t="s">
        <v>5440</v>
      </c>
      <c r="D127" s="34" t="s">
        <v>21</v>
      </c>
      <c r="E127" s="35">
        <f>IFERROR(MIN(TAP_Bidders),0)</f>
        <v>2.25</v>
      </c>
      <c r="F127" s="35">
        <f>IFERROR(MAX(TAP_Bidders),0)</f>
        <v>10</v>
      </c>
      <c r="G127" s="35">
        <f>IFERROR(AVERAGE(TAP_Bidders),0)</f>
        <v>5.4375</v>
      </c>
      <c r="H127" s="36" t="str">
        <f>tbl_TAP[[#This Row],[Item '#]]&amp;"     "&amp;tbl_TAP[[#This Row],[Description]]&amp;"     ("&amp;tbl_TAP[[#This Row],[Unit]]&amp;")"</f>
        <v>671     Swale Reinforcement Mats      (SY)</v>
      </c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9">
        <v>6.5</v>
      </c>
      <c r="AP127" s="39">
        <v>3</v>
      </c>
      <c r="AQ127" s="39">
        <v>2.25</v>
      </c>
      <c r="AR127" s="39">
        <v>10</v>
      </c>
      <c r="AS127" s="36"/>
      <c r="AT127" s="36"/>
      <c r="AU127" s="36"/>
      <c r="AV127" s="36"/>
      <c r="AW127" s="35"/>
      <c r="AX127" s="35"/>
      <c r="AY127" s="35"/>
      <c r="AZ127" s="37"/>
    </row>
    <row r="128" spans="1:52" ht="18" customHeight="1" x14ac:dyDescent="0.3">
      <c r="A128" s="34">
        <v>2017</v>
      </c>
      <c r="B128" s="34">
        <v>671</v>
      </c>
      <c r="C128" s="38" t="s">
        <v>5441</v>
      </c>
      <c r="D128" s="34" t="s">
        <v>21</v>
      </c>
      <c r="E128" s="35">
        <f>IFERROR(MIN(TAP_Bidders),0)</f>
        <v>2</v>
      </c>
      <c r="F128" s="35">
        <f>IFERROR(MAX(TAP_Bidders),0)</f>
        <v>3</v>
      </c>
      <c r="G128" s="35">
        <f>IFERROR(AVERAGE(TAP_Bidders),0)</f>
        <v>2.5249999999999999</v>
      </c>
      <c r="H128" s="36" t="str">
        <f>tbl_TAP[[#This Row],[Item '#]]&amp;"     "&amp;tbl_TAP[[#This Row],[Description]]&amp;"     ("&amp;tbl_TAP[[#This Row],[Unit]]&amp;")"</f>
        <v>671     Turf Reinforcement Mats     (SY)</v>
      </c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9">
        <v>3</v>
      </c>
      <c r="AP128" s="39">
        <v>2</v>
      </c>
      <c r="AQ128" s="39">
        <v>2.1</v>
      </c>
      <c r="AR128" s="39">
        <v>3</v>
      </c>
      <c r="AS128" s="36"/>
      <c r="AT128" s="36"/>
      <c r="AU128" s="36"/>
      <c r="AV128" s="36"/>
      <c r="AW128" s="35"/>
      <c r="AX128" s="35"/>
      <c r="AY128" s="35"/>
      <c r="AZ128" s="37"/>
    </row>
    <row r="129" spans="1:52" ht="18" customHeight="1" x14ac:dyDescent="0.3">
      <c r="A129" s="34">
        <v>2017</v>
      </c>
      <c r="B129" s="34" t="s">
        <v>75</v>
      </c>
      <c r="C129" s="38" t="s">
        <v>5442</v>
      </c>
      <c r="D129" s="34" t="s">
        <v>12</v>
      </c>
      <c r="E129" s="35">
        <f>IFERROR(MIN(TAP_Bidders),0)</f>
        <v>1.5</v>
      </c>
      <c r="F129" s="35">
        <f>IFERROR(MAX(TAP_Bidders),0)</f>
        <v>5.25</v>
      </c>
      <c r="G129" s="35">
        <f>IFERROR(AVERAGE(TAP_Bidders),0)</f>
        <v>3.25</v>
      </c>
      <c r="H129" s="36" t="str">
        <f>tbl_TAP[[#This Row],[Item '#]]&amp;"     "&amp;tbl_TAP[[#This Row],[Description]]&amp;"     ("&amp;tbl_TAP[[#This Row],[Unit]]&amp;")"</f>
        <v>SPEC     Tree Protection Fencing     (LF)</v>
      </c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9">
        <v>4</v>
      </c>
      <c r="AP129" s="39">
        <v>1.5</v>
      </c>
      <c r="AQ129" s="39">
        <v>5.25</v>
      </c>
      <c r="AR129" s="39">
        <v>2.25</v>
      </c>
      <c r="AS129" s="36"/>
      <c r="AT129" s="36"/>
      <c r="AU129" s="36"/>
      <c r="AV129" s="36"/>
      <c r="AW129" s="35"/>
      <c r="AX129" s="35"/>
      <c r="AY129" s="35"/>
      <c r="AZ129" s="37"/>
    </row>
    <row r="130" spans="1:52" ht="18" customHeight="1" x14ac:dyDescent="0.3">
      <c r="A130" s="34">
        <v>2017</v>
      </c>
      <c r="B130" s="34" t="s">
        <v>75</v>
      </c>
      <c r="C130" s="38" t="s">
        <v>5443</v>
      </c>
      <c r="D130" s="34" t="s">
        <v>59</v>
      </c>
      <c r="E130" s="35">
        <f>IFERROR(MIN(TAP_Bidders),0)</f>
        <v>4500</v>
      </c>
      <c r="F130" s="35">
        <f>IFERROR(MAX(TAP_Bidders),0)</f>
        <v>14000</v>
      </c>
      <c r="G130" s="35">
        <f>IFERROR(AVERAGE(TAP_Bidders),0)</f>
        <v>7425</v>
      </c>
      <c r="H130" s="36" t="str">
        <f>tbl_TAP[[#This Row],[Item '#]]&amp;"     "&amp;tbl_TAP[[#This Row],[Description]]&amp;"     ("&amp;tbl_TAP[[#This Row],[Unit]]&amp;")"</f>
        <v>SPEC     Stream Protection Drop Structures     (EA)</v>
      </c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9">
        <v>4500</v>
      </c>
      <c r="AP130" s="39">
        <v>6400</v>
      </c>
      <c r="AQ130" s="39">
        <v>4800</v>
      </c>
      <c r="AR130" s="39">
        <v>14000</v>
      </c>
      <c r="AS130" s="36"/>
      <c r="AT130" s="36"/>
      <c r="AU130" s="36"/>
      <c r="AV130" s="36"/>
      <c r="AW130" s="35"/>
      <c r="AX130" s="35"/>
      <c r="AY130" s="35"/>
      <c r="AZ130" s="37"/>
    </row>
    <row r="131" spans="1:52" ht="18" customHeight="1" x14ac:dyDescent="0.3">
      <c r="A131" s="34">
        <v>2017</v>
      </c>
      <c r="B131" s="34" t="s">
        <v>75</v>
      </c>
      <c r="C131" s="38" t="s">
        <v>5444</v>
      </c>
      <c r="D131" s="34" t="s">
        <v>12</v>
      </c>
      <c r="E131" s="35">
        <f>IFERROR(MIN(TAP_Bidders),0)</f>
        <v>4</v>
      </c>
      <c r="F131" s="35">
        <f>IFERROR(MAX(TAP_Bidders),0)</f>
        <v>12</v>
      </c>
      <c r="G131" s="35">
        <f>IFERROR(AVERAGE(TAP_Bidders),0)</f>
        <v>7.375</v>
      </c>
      <c r="H131" s="36" t="str">
        <f>tbl_TAP[[#This Row],[Item '#]]&amp;"     "&amp;tbl_TAP[[#This Row],[Description]]&amp;"     ("&amp;tbl_TAP[[#This Row],[Unit]]&amp;")"</f>
        <v>SPEC     Stream Restoration – Natural Stone     (LF)</v>
      </c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9">
        <v>4</v>
      </c>
      <c r="AP131" s="39">
        <v>8</v>
      </c>
      <c r="AQ131" s="39">
        <v>5.5</v>
      </c>
      <c r="AR131" s="39">
        <v>12</v>
      </c>
      <c r="AS131" s="36"/>
      <c r="AT131" s="36"/>
      <c r="AU131" s="36"/>
      <c r="AV131" s="36"/>
      <c r="AW131" s="35"/>
      <c r="AX131" s="35"/>
      <c r="AY131" s="35"/>
      <c r="AZ131" s="37"/>
    </row>
    <row r="132" spans="1:52" ht="18" customHeight="1" x14ac:dyDescent="0.3">
      <c r="A132" s="34">
        <v>2017</v>
      </c>
      <c r="B132" s="34" t="s">
        <v>75</v>
      </c>
      <c r="C132" s="38" t="s">
        <v>4746</v>
      </c>
      <c r="D132" s="34" t="s">
        <v>59</v>
      </c>
      <c r="E132" s="35">
        <f>IFERROR(MIN(TAP_Bidders),0)</f>
        <v>600</v>
      </c>
      <c r="F132" s="35">
        <f>IFERROR(MAX(TAP_Bidders),0)</f>
        <v>1000</v>
      </c>
      <c r="G132" s="35">
        <f>IFERROR(AVERAGE(TAP_Bidders),0)</f>
        <v>850</v>
      </c>
      <c r="H132" s="36" t="str">
        <f>tbl_TAP[[#This Row],[Item '#]]&amp;"     "&amp;tbl_TAP[[#This Row],[Description]]&amp;"     ("&amp;tbl_TAP[[#This Row],[Unit]]&amp;")"</f>
        <v>SPEC     Survey Control Monument     (EA)</v>
      </c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9">
        <v>800</v>
      </c>
      <c r="AP132" s="39">
        <v>600</v>
      </c>
      <c r="AQ132" s="39">
        <v>1000</v>
      </c>
      <c r="AR132" s="39">
        <v>1000</v>
      </c>
      <c r="AS132" s="36"/>
      <c r="AT132" s="36"/>
      <c r="AU132" s="36"/>
      <c r="AV132" s="36"/>
      <c r="AW132" s="35"/>
      <c r="AX132" s="35"/>
      <c r="AY132" s="35"/>
      <c r="AZ132" s="37"/>
    </row>
    <row r="133" spans="1:52" ht="18" customHeight="1" x14ac:dyDescent="0.3">
      <c r="A133" s="34">
        <v>2017</v>
      </c>
      <c r="B133" s="34">
        <v>602</v>
      </c>
      <c r="C133" s="38" t="s">
        <v>5445</v>
      </c>
      <c r="D133" s="34" t="s">
        <v>59</v>
      </c>
      <c r="E133" s="35">
        <f>IFERROR(MIN(TAP_Bidders),0)</f>
        <v>500</v>
      </c>
      <c r="F133" s="35">
        <f>IFERROR(MAX(TAP_Bidders),0)</f>
        <v>1200</v>
      </c>
      <c r="G133" s="35">
        <f>IFERROR(AVERAGE(TAP_Bidders),0)</f>
        <v>716.25</v>
      </c>
      <c r="H133" s="36" t="str">
        <f>tbl_TAP[[#This Row],[Item '#]]&amp;"     "&amp;tbl_TAP[[#This Row],[Description]]&amp;"     ("&amp;tbl_TAP[[#This Row],[Unit]]&amp;")"</f>
        <v>602     ODOT Half-Height Headwall 2.2     (EA)</v>
      </c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9">
        <v>600</v>
      </c>
      <c r="AP133" s="39">
        <v>565</v>
      </c>
      <c r="AQ133" s="39">
        <v>1200</v>
      </c>
      <c r="AR133" s="39">
        <v>500</v>
      </c>
      <c r="AS133" s="36"/>
      <c r="AT133" s="36"/>
      <c r="AU133" s="36"/>
      <c r="AV133" s="36"/>
      <c r="AW133" s="35"/>
      <c r="AX133" s="35"/>
      <c r="AY133" s="35"/>
      <c r="AZ133" s="37"/>
    </row>
    <row r="134" spans="1:52" ht="18" customHeight="1" x14ac:dyDescent="0.3">
      <c r="A134" s="34">
        <v>2017</v>
      </c>
      <c r="B134" s="34">
        <v>602</v>
      </c>
      <c r="C134" s="38" t="s">
        <v>5446</v>
      </c>
      <c r="D134" s="34" t="s">
        <v>14</v>
      </c>
      <c r="E134" s="35">
        <f>IFERROR(MIN(TAP_Bidders),0)</f>
        <v>450</v>
      </c>
      <c r="F134" s="35">
        <f>IFERROR(MAX(TAP_Bidders),0)</f>
        <v>1500</v>
      </c>
      <c r="G134" s="35">
        <f>IFERROR(AVERAGE(TAP_Bidders),0)</f>
        <v>931.25</v>
      </c>
      <c r="H134" s="36" t="str">
        <f>tbl_TAP[[#This Row],[Item '#]]&amp;"     "&amp;tbl_TAP[[#This Row],[Description]]&amp;"     ("&amp;tbl_TAP[[#This Row],[Unit]]&amp;")"</f>
        <v>602     ODOT Type A Wingwall     (CY)</v>
      </c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9">
        <v>1000</v>
      </c>
      <c r="AP134" s="39">
        <v>775</v>
      </c>
      <c r="AQ134" s="39">
        <v>1500</v>
      </c>
      <c r="AR134" s="39">
        <v>450</v>
      </c>
      <c r="AS134" s="36"/>
      <c r="AT134" s="36"/>
      <c r="AU134" s="36"/>
      <c r="AV134" s="36"/>
      <c r="AW134" s="35"/>
      <c r="AX134" s="35"/>
      <c r="AY134" s="35"/>
      <c r="AZ134" s="37"/>
    </row>
    <row r="135" spans="1:52" ht="18" customHeight="1" x14ac:dyDescent="0.3">
      <c r="A135" s="34">
        <v>2017</v>
      </c>
      <c r="B135" s="34">
        <v>611</v>
      </c>
      <c r="C135" s="38" t="s">
        <v>5447</v>
      </c>
      <c r="D135" s="34" t="s">
        <v>59</v>
      </c>
      <c r="E135" s="35">
        <f>IFERROR(MIN(TAP_Bidders),0)</f>
        <v>750</v>
      </c>
      <c r="F135" s="35">
        <f>IFERROR(MAX(TAP_Bidders),0)</f>
        <v>1500</v>
      </c>
      <c r="G135" s="35">
        <f>IFERROR(AVERAGE(TAP_Bidders),0)</f>
        <v>1112.5</v>
      </c>
      <c r="H135" s="36" t="str">
        <f>tbl_TAP[[#This Row],[Item '#]]&amp;"     "&amp;tbl_TAP[[#This Row],[Description]]&amp;"     ("&amp;tbl_TAP[[#This Row],[Unit]]&amp;")"</f>
        <v>611     ODOT Catch Basin No 2-2B     (EA)</v>
      </c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9">
        <v>1300</v>
      </c>
      <c r="AP135" s="39">
        <v>900</v>
      </c>
      <c r="AQ135" s="39">
        <v>1500</v>
      </c>
      <c r="AR135" s="39">
        <v>750</v>
      </c>
      <c r="AS135" s="36"/>
      <c r="AT135" s="36"/>
      <c r="AU135" s="36"/>
      <c r="AV135" s="36"/>
      <c r="AW135" s="35"/>
      <c r="AX135" s="35"/>
      <c r="AY135" s="35"/>
      <c r="AZ135" s="37"/>
    </row>
    <row r="136" spans="1:52" ht="18" customHeight="1" x14ac:dyDescent="0.3">
      <c r="A136" s="34">
        <v>2017</v>
      </c>
      <c r="B136" s="34">
        <v>611</v>
      </c>
      <c r="C136" s="38" t="s">
        <v>5448</v>
      </c>
      <c r="D136" s="34" t="s">
        <v>59</v>
      </c>
      <c r="E136" s="35">
        <f>IFERROR(MIN(TAP_Bidders),0)</f>
        <v>250</v>
      </c>
      <c r="F136" s="35">
        <f>IFERROR(MAX(TAP_Bidders),0)</f>
        <v>1500</v>
      </c>
      <c r="G136" s="35">
        <f>IFERROR(AVERAGE(TAP_Bidders),0)</f>
        <v>637.5</v>
      </c>
      <c r="H136" s="36" t="str">
        <f>tbl_TAP[[#This Row],[Item '#]]&amp;"     "&amp;tbl_TAP[[#This Row],[Description]]&amp;"     ("&amp;tbl_TAP[[#This Row],[Unit]]&amp;")"</f>
        <v>611     Adjust Sanitary Manhole to Grade     (EA)</v>
      </c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9">
        <v>1500</v>
      </c>
      <c r="AP136" s="39">
        <v>400</v>
      </c>
      <c r="AQ136" s="39">
        <v>400</v>
      </c>
      <c r="AR136" s="39">
        <v>250</v>
      </c>
      <c r="AS136" s="36"/>
      <c r="AT136" s="36"/>
      <c r="AU136" s="36"/>
      <c r="AV136" s="36"/>
      <c r="AW136" s="35"/>
      <c r="AX136" s="35"/>
      <c r="AY136" s="35"/>
      <c r="AZ136" s="37"/>
    </row>
    <row r="137" spans="1:52" ht="18" customHeight="1" x14ac:dyDescent="0.3">
      <c r="A137" s="34">
        <v>2017</v>
      </c>
      <c r="B137" s="34" t="s">
        <v>75</v>
      </c>
      <c r="C137" s="38" t="s">
        <v>5449</v>
      </c>
      <c r="D137" s="34" t="s">
        <v>12</v>
      </c>
      <c r="E137" s="35">
        <f>IFERROR(MIN(TAP_Bidders),0)</f>
        <v>47</v>
      </c>
      <c r="F137" s="35">
        <f>IFERROR(MAX(TAP_Bidders),0)</f>
        <v>90</v>
      </c>
      <c r="G137" s="35">
        <f>IFERROR(AVERAGE(TAP_Bidders),0)</f>
        <v>70.5</v>
      </c>
      <c r="H137" s="36" t="str">
        <f>tbl_TAP[[#This Row],[Item '#]]&amp;"     "&amp;tbl_TAP[[#This Row],[Description]]&amp;"     ("&amp;tbl_TAP[[#This Row],[Unit]]&amp;")"</f>
        <v>SPEC     12” Storm Sewer Conduit, Type A- RCP     (LF)</v>
      </c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9">
        <v>62</v>
      </c>
      <c r="AP137" s="39">
        <v>47</v>
      </c>
      <c r="AQ137" s="39">
        <v>83</v>
      </c>
      <c r="AR137" s="39">
        <v>90</v>
      </c>
      <c r="AS137" s="36"/>
      <c r="AT137" s="36"/>
      <c r="AU137" s="36"/>
      <c r="AV137" s="36"/>
      <c r="AW137" s="35"/>
      <c r="AX137" s="35"/>
      <c r="AY137" s="35"/>
      <c r="AZ137" s="37"/>
    </row>
    <row r="138" spans="1:52" ht="18" customHeight="1" x14ac:dyDescent="0.3">
      <c r="A138" s="34">
        <v>2017</v>
      </c>
      <c r="B138" s="34" t="s">
        <v>75</v>
      </c>
      <c r="C138" s="38" t="s">
        <v>5450</v>
      </c>
      <c r="D138" s="34" t="s">
        <v>12</v>
      </c>
      <c r="E138" s="35">
        <f>IFERROR(MIN(TAP_Bidders),0)</f>
        <v>55</v>
      </c>
      <c r="F138" s="35">
        <f>IFERROR(MAX(TAP_Bidders),0)</f>
        <v>91</v>
      </c>
      <c r="G138" s="35">
        <f>IFERROR(AVERAGE(TAP_Bidders),0)</f>
        <v>71.75</v>
      </c>
      <c r="H138" s="36" t="str">
        <f>tbl_TAP[[#This Row],[Item '#]]&amp;"     "&amp;tbl_TAP[[#This Row],[Description]]&amp;"     ("&amp;tbl_TAP[[#This Row],[Unit]]&amp;")"</f>
        <v>SPEC     12” Storm Sewer Conduit, Type B- RCP     (LF)</v>
      </c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9">
        <v>55</v>
      </c>
      <c r="AP138" s="39">
        <v>59</v>
      </c>
      <c r="AQ138" s="39">
        <v>82</v>
      </c>
      <c r="AR138" s="39">
        <v>91</v>
      </c>
      <c r="AS138" s="36"/>
      <c r="AT138" s="36"/>
      <c r="AU138" s="36"/>
      <c r="AV138" s="36"/>
      <c r="AW138" s="35"/>
      <c r="AX138" s="35"/>
      <c r="AY138" s="35"/>
      <c r="AZ138" s="37"/>
    </row>
    <row r="139" spans="1:52" ht="18" customHeight="1" x14ac:dyDescent="0.3">
      <c r="A139" s="34">
        <v>2017</v>
      </c>
      <c r="B139" s="34" t="s">
        <v>75</v>
      </c>
      <c r="C139" s="38" t="s">
        <v>5451</v>
      </c>
      <c r="D139" s="34" t="s">
        <v>12</v>
      </c>
      <c r="E139" s="35">
        <f>IFERROR(MIN(TAP_Bidders),0)</f>
        <v>57</v>
      </c>
      <c r="F139" s="35">
        <f>IFERROR(MAX(TAP_Bidders),0)</f>
        <v>99</v>
      </c>
      <c r="G139" s="35">
        <f>IFERROR(AVERAGE(TAP_Bidders),0)</f>
        <v>78.25</v>
      </c>
      <c r="H139" s="36" t="str">
        <f>tbl_TAP[[#This Row],[Item '#]]&amp;"     "&amp;tbl_TAP[[#This Row],[Description]]&amp;"     ("&amp;tbl_TAP[[#This Row],[Unit]]&amp;")"</f>
        <v>SPEC     18" Storm Sewer Conduit, Type A- RCP     (LF)</v>
      </c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9">
        <v>72</v>
      </c>
      <c r="AP139" s="39">
        <v>57</v>
      </c>
      <c r="AQ139" s="39">
        <v>85</v>
      </c>
      <c r="AR139" s="39">
        <v>99</v>
      </c>
      <c r="AS139" s="36"/>
      <c r="AT139" s="36"/>
      <c r="AU139" s="36"/>
      <c r="AV139" s="36"/>
      <c r="AW139" s="35"/>
      <c r="AX139" s="35"/>
      <c r="AY139" s="35"/>
      <c r="AZ139" s="37"/>
    </row>
    <row r="140" spans="1:52" ht="18" customHeight="1" x14ac:dyDescent="0.3">
      <c r="A140" s="34">
        <v>2017</v>
      </c>
      <c r="B140" s="34" t="s">
        <v>75</v>
      </c>
      <c r="C140" s="38" t="s">
        <v>5452</v>
      </c>
      <c r="D140" s="34" t="s">
        <v>12</v>
      </c>
      <c r="E140" s="35">
        <f>IFERROR(MIN(TAP_Bidders),0)</f>
        <v>69</v>
      </c>
      <c r="F140" s="35">
        <f>IFERROR(MAX(TAP_Bidders),0)</f>
        <v>99</v>
      </c>
      <c r="G140" s="35">
        <f>IFERROR(AVERAGE(TAP_Bidders),0)</f>
        <v>82.5</v>
      </c>
      <c r="H140" s="36" t="str">
        <f>tbl_TAP[[#This Row],[Item '#]]&amp;"     "&amp;tbl_TAP[[#This Row],[Description]]&amp;"     ("&amp;tbl_TAP[[#This Row],[Unit]]&amp;")"</f>
        <v>SPEC     18" Storm Sewer Conduit, Type B- RCP     (LF)</v>
      </c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9">
        <v>70</v>
      </c>
      <c r="AP140" s="39">
        <v>69</v>
      </c>
      <c r="AQ140" s="39">
        <v>92</v>
      </c>
      <c r="AR140" s="39">
        <v>99</v>
      </c>
      <c r="AS140" s="36"/>
      <c r="AT140" s="36"/>
      <c r="AU140" s="36"/>
      <c r="AV140" s="36"/>
      <c r="AW140" s="35"/>
      <c r="AX140" s="35"/>
      <c r="AY140" s="35"/>
      <c r="AZ140" s="37"/>
    </row>
    <row r="141" spans="1:52" ht="18" customHeight="1" x14ac:dyDescent="0.3">
      <c r="A141" s="34">
        <v>2017</v>
      </c>
      <c r="B141" s="34" t="s">
        <v>75</v>
      </c>
      <c r="C141" s="38" t="s">
        <v>5453</v>
      </c>
      <c r="D141" s="34" t="s">
        <v>12</v>
      </c>
      <c r="E141" s="35">
        <f>IFERROR(MIN(TAP_Bidders),0)</f>
        <v>70</v>
      </c>
      <c r="F141" s="35">
        <f>IFERROR(MAX(TAP_Bidders),0)</f>
        <v>135</v>
      </c>
      <c r="G141" s="35">
        <f>IFERROR(AVERAGE(TAP_Bidders),0)</f>
        <v>104.25</v>
      </c>
      <c r="H141" s="36" t="str">
        <f>tbl_TAP[[#This Row],[Item '#]]&amp;"     "&amp;tbl_TAP[[#This Row],[Description]]&amp;"     ("&amp;tbl_TAP[[#This Row],[Unit]]&amp;")"</f>
        <v>SPEC     24" Storm Sewer Conduit, Type A- RCP     (LF)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9">
        <v>102</v>
      </c>
      <c r="AP141" s="39">
        <v>70</v>
      </c>
      <c r="AQ141" s="39">
        <v>135</v>
      </c>
      <c r="AR141" s="39">
        <v>110</v>
      </c>
      <c r="AS141" s="36"/>
      <c r="AT141" s="36"/>
      <c r="AU141" s="36"/>
      <c r="AV141" s="36"/>
      <c r="AW141" s="35"/>
      <c r="AX141" s="35"/>
      <c r="AY141" s="35"/>
      <c r="AZ141" s="37"/>
    </row>
    <row r="142" spans="1:52" ht="18" customHeight="1" x14ac:dyDescent="0.3">
      <c r="A142" s="34">
        <v>2017</v>
      </c>
      <c r="B142" s="34" t="s">
        <v>75</v>
      </c>
      <c r="C142" s="38" t="s">
        <v>5454</v>
      </c>
      <c r="D142" s="34" t="s">
        <v>12</v>
      </c>
      <c r="E142" s="35">
        <f>IFERROR(MIN(TAP_Bidders),0)</f>
        <v>100</v>
      </c>
      <c r="F142" s="35">
        <f>IFERROR(MAX(TAP_Bidders),0)</f>
        <v>170</v>
      </c>
      <c r="G142" s="35">
        <f>IFERROR(AVERAGE(TAP_Bidders),0)</f>
        <v>131.25</v>
      </c>
      <c r="H142" s="36" t="str">
        <f>tbl_TAP[[#This Row],[Item '#]]&amp;"     "&amp;tbl_TAP[[#This Row],[Description]]&amp;"     ("&amp;tbl_TAP[[#This Row],[Unit]]&amp;")"</f>
        <v>SPEC     30" Storm Sewer Conduit, Type A- RCP     (LF)</v>
      </c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9">
        <v>125</v>
      </c>
      <c r="AP142" s="39">
        <v>100</v>
      </c>
      <c r="AQ142" s="39">
        <v>170</v>
      </c>
      <c r="AR142" s="39">
        <v>130</v>
      </c>
      <c r="AS142" s="36"/>
      <c r="AT142" s="36"/>
      <c r="AU142" s="36"/>
      <c r="AV142" s="36"/>
      <c r="AW142" s="35"/>
      <c r="AX142" s="35"/>
      <c r="AY142" s="35"/>
      <c r="AZ142" s="37"/>
    </row>
    <row r="143" spans="1:52" ht="18" customHeight="1" x14ac:dyDescent="0.3">
      <c r="A143" s="34">
        <v>2017</v>
      </c>
      <c r="B143" s="34" t="s">
        <v>75</v>
      </c>
      <c r="C143" s="38" t="s">
        <v>5455</v>
      </c>
      <c r="D143" s="34" t="s">
        <v>12</v>
      </c>
      <c r="E143" s="35">
        <f>IFERROR(MIN(TAP_Bidders),0)</f>
        <v>122</v>
      </c>
      <c r="F143" s="35">
        <f>IFERROR(MAX(TAP_Bidders),0)</f>
        <v>175</v>
      </c>
      <c r="G143" s="35">
        <f>IFERROR(AVERAGE(TAP_Bidders),0)</f>
        <v>152.5</v>
      </c>
      <c r="H143" s="36" t="str">
        <f>tbl_TAP[[#This Row],[Item '#]]&amp;"     "&amp;tbl_TAP[[#This Row],[Description]]&amp;"     ("&amp;tbl_TAP[[#This Row],[Unit]]&amp;")"</f>
        <v>SPEC     36" Storm Sewer Conduit, Type A- RCP     (LF)</v>
      </c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9">
        <v>148</v>
      </c>
      <c r="AP143" s="39">
        <v>122</v>
      </c>
      <c r="AQ143" s="39">
        <v>175</v>
      </c>
      <c r="AR143" s="39">
        <v>165</v>
      </c>
      <c r="AS143" s="36"/>
      <c r="AT143" s="36"/>
      <c r="AU143" s="36"/>
      <c r="AV143" s="36"/>
      <c r="AW143" s="35"/>
      <c r="AX143" s="35"/>
      <c r="AY143" s="35"/>
      <c r="AZ143" s="37"/>
    </row>
    <row r="144" spans="1:52" ht="18" customHeight="1" x14ac:dyDescent="0.3">
      <c r="A144" s="34">
        <v>2017</v>
      </c>
      <c r="B144" s="34" t="s">
        <v>75</v>
      </c>
      <c r="C144" s="38" t="s">
        <v>5456</v>
      </c>
      <c r="D144" s="34" t="s">
        <v>12</v>
      </c>
      <c r="E144" s="35">
        <f>IFERROR(MIN(TAP_Bidders),0)</f>
        <v>525</v>
      </c>
      <c r="F144" s="35">
        <f>IFERROR(MAX(TAP_Bidders),0)</f>
        <v>950</v>
      </c>
      <c r="G144" s="35">
        <f>IFERROR(AVERAGE(TAP_Bidders),0)</f>
        <v>747.5</v>
      </c>
      <c r="H144" s="36" t="str">
        <f>tbl_TAP[[#This Row],[Item '#]]&amp;"     "&amp;tbl_TAP[[#This Row],[Description]]&amp;"     ("&amp;tbl_TAP[[#This Row],[Unit]]&amp;")"</f>
        <v>SPEC     48" x 72" Precast Reinforced Concrete Box Culvert , Type A     (LF)</v>
      </c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9">
        <v>800</v>
      </c>
      <c r="AP144" s="39">
        <v>525</v>
      </c>
      <c r="AQ144" s="39">
        <v>715</v>
      </c>
      <c r="AR144" s="39">
        <v>950</v>
      </c>
      <c r="AS144" s="36"/>
      <c r="AT144" s="36"/>
      <c r="AU144" s="36"/>
      <c r="AV144" s="36"/>
      <c r="AW144" s="35"/>
      <c r="AX144" s="35"/>
      <c r="AY144" s="35"/>
      <c r="AZ144" s="37"/>
    </row>
    <row r="145" spans="1:52" ht="18" customHeight="1" x14ac:dyDescent="0.3">
      <c r="A145" s="34">
        <v>2017</v>
      </c>
      <c r="B145" s="34">
        <v>625</v>
      </c>
      <c r="C145" s="38" t="s">
        <v>5457</v>
      </c>
      <c r="D145" s="34" t="s">
        <v>59</v>
      </c>
      <c r="E145" s="35">
        <f>IFERROR(MIN(TAP_Bidders),0)</f>
        <v>785</v>
      </c>
      <c r="F145" s="35">
        <f>IFERROR(MAX(TAP_Bidders),0)</f>
        <v>3775</v>
      </c>
      <c r="G145" s="35">
        <f>IFERROR(AVERAGE(TAP_Bidders),0)</f>
        <v>2248.25</v>
      </c>
      <c r="H145" s="36" t="str">
        <f>tbl_TAP[[#This Row],[Item '#]]&amp;"     "&amp;tbl_TAP[[#This Row],[Description]]&amp;"     ("&amp;tbl_TAP[[#This Row],[Unit]]&amp;")"</f>
        <v>625     New Branch Breaker Panels at Meter Centers, with 100 A feed     (EA)</v>
      </c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9">
        <v>3433</v>
      </c>
      <c r="AP145" s="39">
        <v>785</v>
      </c>
      <c r="AQ145" s="39">
        <v>1000</v>
      </c>
      <c r="AR145" s="39">
        <v>3775</v>
      </c>
      <c r="AS145" s="36"/>
      <c r="AT145" s="36"/>
      <c r="AU145" s="36"/>
      <c r="AV145" s="36"/>
      <c r="AW145" s="35"/>
      <c r="AX145" s="35"/>
      <c r="AY145" s="35"/>
      <c r="AZ145" s="37"/>
    </row>
    <row r="146" spans="1:52" ht="18" customHeight="1" x14ac:dyDescent="0.3">
      <c r="A146" s="34">
        <v>2017</v>
      </c>
      <c r="B146" s="34">
        <v>625</v>
      </c>
      <c r="C146" s="38" t="s">
        <v>5458</v>
      </c>
      <c r="D146" s="34" t="s">
        <v>9</v>
      </c>
      <c r="E146" s="35">
        <f>IFERROR(MIN(TAP_Bidders),0)</f>
        <v>47000</v>
      </c>
      <c r="F146" s="35">
        <f>IFERROR(MAX(TAP_Bidders),0)</f>
        <v>64500</v>
      </c>
      <c r="G146" s="35">
        <f>IFERROR(AVERAGE(TAP_Bidders),0)</f>
        <v>57549.25</v>
      </c>
      <c r="H146" s="36" t="str">
        <f>tbl_TAP[[#This Row],[Item '#]]&amp;"     "&amp;tbl_TAP[[#This Row],[Description]]&amp;"     ("&amp;tbl_TAP[[#This Row],[Unit]]&amp;")"</f>
        <v>625     Service Feed from Utility Pole to H-Frames Underground     (LS)</v>
      </c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9">
        <v>56697</v>
      </c>
      <c r="AP146" s="39">
        <v>47000</v>
      </c>
      <c r="AQ146" s="39">
        <v>64500</v>
      </c>
      <c r="AR146" s="39">
        <v>62000</v>
      </c>
      <c r="AS146" s="36"/>
      <c r="AT146" s="36"/>
      <c r="AU146" s="36"/>
      <c r="AV146" s="36"/>
      <c r="AW146" s="35"/>
      <c r="AX146" s="35"/>
      <c r="AY146" s="35"/>
      <c r="AZ146" s="37"/>
    </row>
    <row r="147" spans="1:52" ht="18" customHeight="1" x14ac:dyDescent="0.3">
      <c r="A147" s="34">
        <v>2017</v>
      </c>
      <c r="B147" s="34">
        <v>625</v>
      </c>
      <c r="C147" s="38" t="s">
        <v>5459</v>
      </c>
      <c r="D147" s="34" t="s">
        <v>9</v>
      </c>
      <c r="E147" s="35">
        <f>IFERROR(MIN(TAP_Bidders),0)</f>
        <v>47340</v>
      </c>
      <c r="F147" s="35">
        <f>IFERROR(MAX(TAP_Bidders),0)</f>
        <v>91770</v>
      </c>
      <c r="G147" s="35">
        <f>IFERROR(AVERAGE(TAP_Bidders),0)</f>
        <v>65777.5</v>
      </c>
      <c r="H147" s="36" t="str">
        <f>tbl_TAP[[#This Row],[Item '#]]&amp;"     "&amp;tbl_TAP[[#This Row],[Description]]&amp;"     ("&amp;tbl_TAP[[#This Row],[Unit]]&amp;")"</f>
        <v>625     Meter Centers with breakers and H-Frame Structure     (LS)</v>
      </c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9">
        <v>47340</v>
      </c>
      <c r="AP147" s="39">
        <v>91770</v>
      </c>
      <c r="AQ147" s="39">
        <v>72000</v>
      </c>
      <c r="AR147" s="39">
        <v>52000</v>
      </c>
      <c r="AS147" s="36"/>
      <c r="AT147" s="36"/>
      <c r="AU147" s="36"/>
      <c r="AV147" s="36"/>
      <c r="AW147" s="35"/>
      <c r="AX147" s="35"/>
      <c r="AY147" s="35"/>
      <c r="AZ147" s="37"/>
    </row>
    <row r="148" spans="1:52" ht="18" customHeight="1" x14ac:dyDescent="0.3">
      <c r="A148" s="34">
        <v>2017</v>
      </c>
      <c r="B148" s="34">
        <v>625</v>
      </c>
      <c r="C148" s="38" t="s">
        <v>5460</v>
      </c>
      <c r="D148" s="34" t="s">
        <v>9</v>
      </c>
      <c r="E148" s="35">
        <f>IFERROR(MIN(TAP_Bidders),0)</f>
        <v>177889</v>
      </c>
      <c r="F148" s="35">
        <f>IFERROR(MAX(TAP_Bidders),0)</f>
        <v>255000</v>
      </c>
      <c r="G148" s="35">
        <f>IFERROR(AVERAGE(TAP_Bidders),0)</f>
        <v>215253.5</v>
      </c>
      <c r="H148" s="36" t="str">
        <f>tbl_TAP[[#This Row],[Item '#]]&amp;"     "&amp;tbl_TAP[[#This Row],[Description]]&amp;"     ("&amp;tbl_TAP[[#This Row],[Unit]]&amp;")"</f>
        <v>625     Electrical Underground Distribution Cable with PVC Conduit secondary to Buildings and Campsites     (LS)</v>
      </c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9">
        <v>177889</v>
      </c>
      <c r="AP148" s="39">
        <v>233125</v>
      </c>
      <c r="AQ148" s="39">
        <v>255000</v>
      </c>
      <c r="AR148" s="39">
        <v>195000</v>
      </c>
      <c r="AS148" s="36"/>
      <c r="AT148" s="36"/>
      <c r="AU148" s="36"/>
      <c r="AV148" s="36"/>
      <c r="AW148" s="35"/>
      <c r="AX148" s="35"/>
      <c r="AY148" s="35"/>
      <c r="AZ148" s="37"/>
    </row>
    <row r="149" spans="1:52" ht="18" customHeight="1" x14ac:dyDescent="0.3">
      <c r="A149" s="34">
        <v>2017</v>
      </c>
      <c r="B149" s="34">
        <v>625</v>
      </c>
      <c r="C149" s="38" t="s">
        <v>5461</v>
      </c>
      <c r="D149" s="34" t="s">
        <v>9</v>
      </c>
      <c r="E149" s="35">
        <f>IFERROR(MIN(TAP_Bidders),0)</f>
        <v>5030</v>
      </c>
      <c r="F149" s="35">
        <f>IFERROR(MAX(TAP_Bidders),0)</f>
        <v>24000</v>
      </c>
      <c r="G149" s="35">
        <f>IFERROR(AVERAGE(TAP_Bidders),0)</f>
        <v>14998.5</v>
      </c>
      <c r="H149" s="36" t="str">
        <f>tbl_TAP[[#This Row],[Item '#]]&amp;"     "&amp;tbl_TAP[[#This Row],[Description]]&amp;"     ("&amp;tbl_TAP[[#This Row],[Unit]]&amp;")"</f>
        <v>625     Communication Installation Trench , 3" Rigid PVC and Backfill from Existing Pedestal to RR     (LS)</v>
      </c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9">
        <v>14464</v>
      </c>
      <c r="AP149" s="39">
        <v>5030</v>
      </c>
      <c r="AQ149" s="39">
        <v>24000</v>
      </c>
      <c r="AR149" s="39">
        <v>16500</v>
      </c>
      <c r="AS149" s="36"/>
      <c r="AT149" s="36"/>
      <c r="AU149" s="36"/>
      <c r="AV149" s="36"/>
      <c r="AW149" s="35"/>
      <c r="AX149" s="35"/>
      <c r="AY149" s="35"/>
      <c r="AZ149" s="37"/>
    </row>
    <row r="150" spans="1:52" ht="18" customHeight="1" x14ac:dyDescent="0.3">
      <c r="A150" s="34">
        <v>2017</v>
      </c>
      <c r="B150" s="34">
        <v>638</v>
      </c>
      <c r="C150" s="38" t="s">
        <v>4685</v>
      </c>
      <c r="D150" s="34" t="s">
        <v>12</v>
      </c>
      <c r="E150" s="35">
        <f>IFERROR(MIN(TAP_Bidders),0)</f>
        <v>36</v>
      </c>
      <c r="F150" s="35">
        <f>IFERROR(MAX(TAP_Bidders),0)</f>
        <v>109</v>
      </c>
      <c r="G150" s="35">
        <f>IFERROR(AVERAGE(TAP_Bidders),0)</f>
        <v>58.25</v>
      </c>
      <c r="H150" s="36" t="str">
        <f>tbl_TAP[[#This Row],[Item '#]]&amp;"     "&amp;tbl_TAP[[#This Row],[Description]]&amp;"     ("&amp;tbl_TAP[[#This Row],[Unit]]&amp;")"</f>
        <v>638     6" Water Main w/Gravel Backfill     (LF)</v>
      </c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9">
        <v>39</v>
      </c>
      <c r="AP150" s="39">
        <v>36</v>
      </c>
      <c r="AQ150" s="39">
        <v>49</v>
      </c>
      <c r="AR150" s="39">
        <v>109</v>
      </c>
      <c r="AS150" s="36"/>
      <c r="AT150" s="36"/>
      <c r="AU150" s="36"/>
      <c r="AV150" s="36"/>
      <c r="AW150" s="35"/>
      <c r="AX150" s="35"/>
      <c r="AY150" s="35"/>
      <c r="AZ150" s="37"/>
    </row>
    <row r="151" spans="1:52" ht="18" customHeight="1" x14ac:dyDescent="0.3">
      <c r="A151" s="34">
        <v>2017</v>
      </c>
      <c r="B151" s="34">
        <v>638</v>
      </c>
      <c r="C151" s="38" t="s">
        <v>4686</v>
      </c>
      <c r="D151" s="34" t="s">
        <v>12</v>
      </c>
      <c r="E151" s="35">
        <f>IFERROR(MIN(TAP_Bidders),0)</f>
        <v>33</v>
      </c>
      <c r="F151" s="35">
        <f>IFERROR(MAX(TAP_Bidders),0)</f>
        <v>104</v>
      </c>
      <c r="G151" s="35">
        <f>IFERROR(AVERAGE(TAP_Bidders),0)</f>
        <v>54.75</v>
      </c>
      <c r="H151" s="36" t="str">
        <f>tbl_TAP[[#This Row],[Item '#]]&amp;"     "&amp;tbl_TAP[[#This Row],[Description]]&amp;"     ("&amp;tbl_TAP[[#This Row],[Unit]]&amp;")"</f>
        <v>638     4" Water Main w/Gravel Backfill     (LF)</v>
      </c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9">
        <v>37</v>
      </c>
      <c r="AP151" s="39">
        <v>33</v>
      </c>
      <c r="AQ151" s="39">
        <v>45</v>
      </c>
      <c r="AR151" s="39">
        <v>104</v>
      </c>
      <c r="AS151" s="36"/>
      <c r="AT151" s="36"/>
      <c r="AU151" s="36"/>
      <c r="AV151" s="36"/>
      <c r="AW151" s="35"/>
      <c r="AX151" s="35"/>
      <c r="AY151" s="35"/>
      <c r="AZ151" s="37"/>
    </row>
    <row r="152" spans="1:52" ht="18" customHeight="1" x14ac:dyDescent="0.3">
      <c r="A152" s="34">
        <v>2017</v>
      </c>
      <c r="B152" s="34">
        <v>638</v>
      </c>
      <c r="C152" s="38" t="s">
        <v>3752</v>
      </c>
      <c r="D152" s="34" t="s">
        <v>59</v>
      </c>
      <c r="E152" s="35">
        <f>IFERROR(MIN(TAP_Bidders),0)</f>
        <v>1100</v>
      </c>
      <c r="F152" s="35">
        <f>IFERROR(MAX(TAP_Bidders),0)</f>
        <v>1700</v>
      </c>
      <c r="G152" s="35">
        <f>IFERROR(AVERAGE(TAP_Bidders),0)</f>
        <v>1450</v>
      </c>
      <c r="H152" s="36" t="str">
        <f>tbl_TAP[[#This Row],[Item '#]]&amp;"     "&amp;tbl_TAP[[#This Row],[Description]]&amp;"     ("&amp;tbl_TAP[[#This Row],[Unit]]&amp;")"</f>
        <v>638     6" Gate Valve     (EA)</v>
      </c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9">
        <v>1500</v>
      </c>
      <c r="AP152" s="39">
        <v>1100</v>
      </c>
      <c r="AQ152" s="39">
        <v>1700</v>
      </c>
      <c r="AR152" s="39">
        <v>1500</v>
      </c>
      <c r="AS152" s="36"/>
      <c r="AT152" s="36"/>
      <c r="AU152" s="36"/>
      <c r="AV152" s="36"/>
      <c r="AW152" s="35"/>
      <c r="AX152" s="35"/>
      <c r="AY152" s="35"/>
      <c r="AZ152" s="37"/>
    </row>
    <row r="153" spans="1:52" ht="18" customHeight="1" x14ac:dyDescent="0.3">
      <c r="A153" s="34">
        <v>2017</v>
      </c>
      <c r="B153" s="34">
        <v>638</v>
      </c>
      <c r="C153" s="38" t="s">
        <v>4688</v>
      </c>
      <c r="D153" s="34" t="s">
        <v>59</v>
      </c>
      <c r="E153" s="35">
        <f>IFERROR(MIN(TAP_Bidders),0)</f>
        <v>900</v>
      </c>
      <c r="F153" s="35">
        <f>IFERROR(MAX(TAP_Bidders),0)</f>
        <v>1600</v>
      </c>
      <c r="G153" s="35">
        <f>IFERROR(AVERAGE(TAP_Bidders),0)</f>
        <v>1250</v>
      </c>
      <c r="H153" s="36" t="str">
        <f>tbl_TAP[[#This Row],[Item '#]]&amp;"     "&amp;tbl_TAP[[#This Row],[Description]]&amp;"     ("&amp;tbl_TAP[[#This Row],[Unit]]&amp;")"</f>
        <v>638     4" Gate Valve     (EA)</v>
      </c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9">
        <v>1300</v>
      </c>
      <c r="AP153" s="39">
        <v>900</v>
      </c>
      <c r="AQ153" s="39">
        <v>1600</v>
      </c>
      <c r="AR153" s="39">
        <v>1200</v>
      </c>
      <c r="AS153" s="36"/>
      <c r="AT153" s="36"/>
      <c r="AU153" s="36"/>
      <c r="AV153" s="36"/>
      <c r="AW153" s="35"/>
      <c r="AX153" s="35"/>
      <c r="AY153" s="35"/>
      <c r="AZ153" s="37"/>
    </row>
    <row r="154" spans="1:52" ht="18" customHeight="1" x14ac:dyDescent="0.3">
      <c r="A154" s="34">
        <v>2017</v>
      </c>
      <c r="B154" s="34">
        <v>638</v>
      </c>
      <c r="C154" s="38" t="s">
        <v>5462</v>
      </c>
      <c r="D154" s="34" t="s">
        <v>59</v>
      </c>
      <c r="E154" s="35">
        <f>IFERROR(MIN(TAP_Bidders),0)</f>
        <v>400</v>
      </c>
      <c r="F154" s="35">
        <f>IFERROR(MAX(TAP_Bidders),0)</f>
        <v>2000</v>
      </c>
      <c r="G154" s="35">
        <f>IFERROR(AVERAGE(TAP_Bidders),0)</f>
        <v>965</v>
      </c>
      <c r="H154" s="36" t="str">
        <f>tbl_TAP[[#This Row],[Item '#]]&amp;"     "&amp;tbl_TAP[[#This Row],[Description]]&amp;"     ("&amp;tbl_TAP[[#This Row],[Unit]]&amp;")"</f>
        <v>638     RV Standard Yard Hydrants     (EA)</v>
      </c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9">
        <v>400</v>
      </c>
      <c r="AP154" s="39">
        <v>460</v>
      </c>
      <c r="AQ154" s="39">
        <v>1000</v>
      </c>
      <c r="AR154" s="39">
        <v>2000</v>
      </c>
      <c r="AS154" s="36"/>
      <c r="AT154" s="36"/>
      <c r="AU154" s="36"/>
      <c r="AV154" s="36"/>
      <c r="AW154" s="35"/>
      <c r="AX154" s="35"/>
      <c r="AY154" s="35"/>
      <c r="AZ154" s="37"/>
    </row>
    <row r="155" spans="1:52" ht="18" customHeight="1" x14ac:dyDescent="0.3">
      <c r="A155" s="34">
        <v>2017</v>
      </c>
      <c r="B155" s="34">
        <v>638</v>
      </c>
      <c r="C155" s="38" t="s">
        <v>5463</v>
      </c>
      <c r="D155" s="34" t="s">
        <v>59</v>
      </c>
      <c r="E155" s="35">
        <f>IFERROR(MIN(TAP_Bidders),0)</f>
        <v>1000</v>
      </c>
      <c r="F155" s="35">
        <f>IFERROR(MAX(TAP_Bidders),0)</f>
        <v>2500</v>
      </c>
      <c r="G155" s="35">
        <f>IFERROR(AVERAGE(TAP_Bidders),0)</f>
        <v>1550</v>
      </c>
      <c r="H155" s="36" t="str">
        <f>tbl_TAP[[#This Row],[Item '#]]&amp;"     "&amp;tbl_TAP[[#This Row],[Description]]&amp;"     ("&amp;tbl_TAP[[#This Row],[Unit]]&amp;")"</f>
        <v>638     RV Frost-Free Yard Hydrants     (EA)</v>
      </c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9">
        <v>1000</v>
      </c>
      <c r="AP155" s="39">
        <v>1200</v>
      </c>
      <c r="AQ155" s="39">
        <v>1500</v>
      </c>
      <c r="AR155" s="39">
        <v>2500</v>
      </c>
      <c r="AS155" s="36"/>
      <c r="AT155" s="36"/>
      <c r="AU155" s="36"/>
      <c r="AV155" s="36"/>
      <c r="AW155" s="35"/>
      <c r="AX155" s="35"/>
      <c r="AY155" s="35"/>
      <c r="AZ155" s="37"/>
    </row>
    <row r="156" spans="1:52" ht="18" customHeight="1" x14ac:dyDescent="0.3">
      <c r="A156" s="34">
        <v>2017</v>
      </c>
      <c r="B156" s="34">
        <v>638</v>
      </c>
      <c r="C156" s="38" t="s">
        <v>5464</v>
      </c>
      <c r="D156" s="34" t="s">
        <v>59</v>
      </c>
      <c r="E156" s="35">
        <f>IFERROR(MIN(TAP_Bidders),0)</f>
        <v>2500</v>
      </c>
      <c r="F156" s="35">
        <f>IFERROR(MAX(TAP_Bidders),0)</f>
        <v>4800</v>
      </c>
      <c r="G156" s="35">
        <f>IFERROR(AVERAGE(TAP_Bidders),0)</f>
        <v>3725</v>
      </c>
      <c r="H156" s="36" t="str">
        <f>tbl_TAP[[#This Row],[Item '#]]&amp;"     "&amp;tbl_TAP[[#This Row],[Description]]&amp;"     ("&amp;tbl_TAP[[#This Row],[Unit]]&amp;")"</f>
        <v>638     Flush Hydrant     (EA)</v>
      </c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9">
        <v>4800</v>
      </c>
      <c r="AP156" s="39">
        <v>3800</v>
      </c>
      <c r="AQ156" s="39">
        <v>3800</v>
      </c>
      <c r="AR156" s="39">
        <v>2500</v>
      </c>
      <c r="AS156" s="36"/>
      <c r="AT156" s="36"/>
      <c r="AU156" s="36"/>
      <c r="AV156" s="36"/>
      <c r="AW156" s="35"/>
      <c r="AX156" s="35"/>
      <c r="AY156" s="35"/>
      <c r="AZ156" s="37"/>
    </row>
    <row r="157" spans="1:52" ht="18" customHeight="1" x14ac:dyDescent="0.3">
      <c r="A157" s="34">
        <v>2017</v>
      </c>
      <c r="B157" s="34">
        <v>638</v>
      </c>
      <c r="C157" s="38" t="s">
        <v>5465</v>
      </c>
      <c r="D157" s="34" t="s">
        <v>59</v>
      </c>
      <c r="E157" s="35">
        <f>IFERROR(MIN(TAP_Bidders),0)</f>
        <v>500</v>
      </c>
      <c r="F157" s="35">
        <f>IFERROR(MAX(TAP_Bidders),0)</f>
        <v>4000</v>
      </c>
      <c r="G157" s="35">
        <f>IFERROR(AVERAGE(TAP_Bidders),0)</f>
        <v>1525</v>
      </c>
      <c r="H157" s="36" t="str">
        <f>tbl_TAP[[#This Row],[Item '#]]&amp;"     "&amp;tbl_TAP[[#This Row],[Description]]&amp;"     ("&amp;tbl_TAP[[#This Row],[Unit]]&amp;")"</f>
        <v>638     Yard Hydrant     (EA)</v>
      </c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9">
        <v>500</v>
      </c>
      <c r="AP157" s="39">
        <v>500</v>
      </c>
      <c r="AQ157" s="39">
        <v>1100</v>
      </c>
      <c r="AR157" s="39">
        <v>4000</v>
      </c>
      <c r="AS157" s="36"/>
      <c r="AT157" s="36"/>
      <c r="AU157" s="36"/>
      <c r="AV157" s="36"/>
      <c r="AW157" s="35"/>
      <c r="AX157" s="35"/>
      <c r="AY157" s="35"/>
      <c r="AZ157" s="37"/>
    </row>
    <row r="158" spans="1:52" ht="18" customHeight="1" x14ac:dyDescent="0.3">
      <c r="A158" s="34">
        <v>2017</v>
      </c>
      <c r="B158" s="34" t="s">
        <v>75</v>
      </c>
      <c r="C158" s="38" t="s">
        <v>5466</v>
      </c>
      <c r="D158" s="34" t="s">
        <v>12</v>
      </c>
      <c r="E158" s="35">
        <f>IFERROR(MIN(TAP_Bidders),0)</f>
        <v>7.5</v>
      </c>
      <c r="F158" s="35">
        <f>IFERROR(MAX(TAP_Bidders),0)</f>
        <v>18.5</v>
      </c>
      <c r="G158" s="35">
        <f>IFERROR(AVERAGE(TAP_Bidders),0)</f>
        <v>12.5</v>
      </c>
      <c r="H158" s="36" t="str">
        <f>tbl_TAP[[#This Row],[Item '#]]&amp;"     "&amp;tbl_TAP[[#This Row],[Description]]&amp;"     ("&amp;tbl_TAP[[#This Row],[Unit]]&amp;")"</f>
        <v>SPEC     French Drain Complete - 6" Perforated Drain (1’ Gravel Width)     (LF)</v>
      </c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9">
        <v>11</v>
      </c>
      <c r="AP158" s="39">
        <v>13</v>
      </c>
      <c r="AQ158" s="39">
        <v>18.5</v>
      </c>
      <c r="AR158" s="39">
        <v>7.5</v>
      </c>
      <c r="AS158" s="36"/>
      <c r="AT158" s="36"/>
      <c r="AU158" s="36"/>
      <c r="AV158" s="36"/>
      <c r="AW158" s="35"/>
      <c r="AX158" s="35"/>
      <c r="AY158" s="35"/>
      <c r="AZ158" s="37"/>
    </row>
    <row r="159" spans="1:52" ht="18" customHeight="1" x14ac:dyDescent="0.3">
      <c r="A159" s="34">
        <v>2017</v>
      </c>
      <c r="B159" s="34" t="s">
        <v>75</v>
      </c>
      <c r="C159" s="38" t="s">
        <v>5467</v>
      </c>
      <c r="D159" s="34" t="s">
        <v>12</v>
      </c>
      <c r="E159" s="35">
        <f>IFERROR(MIN(TAP_Bidders),0)</f>
        <v>8.5</v>
      </c>
      <c r="F159" s="35">
        <f>IFERROR(MAX(TAP_Bidders),0)</f>
        <v>30</v>
      </c>
      <c r="G159" s="35">
        <f>IFERROR(AVERAGE(TAP_Bidders),0)</f>
        <v>17.875</v>
      </c>
      <c r="H159" s="36" t="str">
        <f>tbl_TAP[[#This Row],[Item '#]]&amp;"     "&amp;tbl_TAP[[#This Row],[Description]]&amp;"     ("&amp;tbl_TAP[[#This Row],[Unit]]&amp;")"</f>
        <v>SPEC     French Drain Complete-6” Perforated Drain (2’ Gravel Width within Swales)     (LF)</v>
      </c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9">
        <v>14</v>
      </c>
      <c r="AP159" s="39">
        <v>19</v>
      </c>
      <c r="AQ159" s="39">
        <v>30</v>
      </c>
      <c r="AR159" s="39">
        <v>8.5</v>
      </c>
      <c r="AS159" s="36"/>
      <c r="AT159" s="36"/>
      <c r="AU159" s="36"/>
      <c r="AV159" s="36"/>
      <c r="AW159" s="35"/>
      <c r="AX159" s="35"/>
      <c r="AY159" s="35"/>
      <c r="AZ159" s="37"/>
    </row>
    <row r="160" spans="1:52" ht="18" customHeight="1" x14ac:dyDescent="0.3">
      <c r="A160" s="34">
        <v>2017</v>
      </c>
      <c r="B160" s="34" t="s">
        <v>75</v>
      </c>
      <c r="C160" s="38" t="s">
        <v>5468</v>
      </c>
      <c r="D160" s="34" t="s">
        <v>12</v>
      </c>
      <c r="E160" s="35">
        <f>IFERROR(MIN(TAP_Bidders),0)</f>
        <v>9</v>
      </c>
      <c r="F160" s="35">
        <f>IFERROR(MAX(TAP_Bidders),0)</f>
        <v>30</v>
      </c>
      <c r="G160" s="35">
        <f>IFERROR(AVERAGE(TAP_Bidders),0)</f>
        <v>17.25</v>
      </c>
      <c r="H160" s="36" t="str">
        <f>tbl_TAP[[#This Row],[Item '#]]&amp;"     "&amp;tbl_TAP[[#This Row],[Description]]&amp;"     ("&amp;tbl_TAP[[#This Row],[Unit]]&amp;")"</f>
        <v>SPEC     6” Solid Storm Conduit (SDR 35 PVC) – Swale French Drain Outlets     (LF)</v>
      </c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9">
        <v>9</v>
      </c>
      <c r="AP160" s="39">
        <v>16</v>
      </c>
      <c r="AQ160" s="39">
        <v>30</v>
      </c>
      <c r="AR160" s="39">
        <v>14</v>
      </c>
      <c r="AS160" s="36"/>
      <c r="AT160" s="36"/>
      <c r="AU160" s="36"/>
      <c r="AV160" s="36"/>
      <c r="AW160" s="35"/>
      <c r="AX160" s="35"/>
      <c r="AY160" s="35"/>
      <c r="AZ160" s="37"/>
    </row>
    <row r="161" spans="1:52" ht="18" customHeight="1" x14ac:dyDescent="0.3">
      <c r="A161" s="34">
        <v>2017</v>
      </c>
      <c r="B161" s="34" t="s">
        <v>75</v>
      </c>
      <c r="C161" s="38" t="s">
        <v>5469</v>
      </c>
      <c r="D161" s="34" t="s">
        <v>9</v>
      </c>
      <c r="E161" s="35">
        <f>IFERROR(MIN(TAP_Bidders),0)</f>
        <v>66201</v>
      </c>
      <c r="F161" s="35">
        <f>IFERROR(MAX(TAP_Bidders),0)</f>
        <v>103000</v>
      </c>
      <c r="G161" s="35">
        <f>IFERROR(AVERAGE(TAP_Bidders),0)</f>
        <v>82669</v>
      </c>
      <c r="H161" s="36" t="str">
        <f>tbl_TAP[[#This Row],[Item '#]]&amp;"     "&amp;tbl_TAP[[#This Row],[Description]]&amp;"     ("&amp;tbl_TAP[[#This Row],[Unit]]&amp;")"</f>
        <v>SPEC     Site Lighting     (LS)</v>
      </c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9">
        <v>66201</v>
      </c>
      <c r="AP161" s="39">
        <v>91475</v>
      </c>
      <c r="AQ161" s="39">
        <v>103000</v>
      </c>
      <c r="AR161" s="39">
        <v>70000</v>
      </c>
      <c r="AS161" s="36"/>
      <c r="AT161" s="36"/>
      <c r="AU161" s="36"/>
      <c r="AV161" s="36"/>
      <c r="AW161" s="35"/>
      <c r="AX161" s="35"/>
      <c r="AY161" s="35"/>
      <c r="AZ161" s="37"/>
    </row>
    <row r="162" spans="1:52" ht="18" customHeight="1" x14ac:dyDescent="0.3">
      <c r="A162" s="34">
        <v>2017</v>
      </c>
      <c r="B162" s="34" t="s">
        <v>75</v>
      </c>
      <c r="C162" s="38" t="s">
        <v>4696</v>
      </c>
      <c r="D162" s="34" t="s">
        <v>59</v>
      </c>
      <c r="E162" s="35">
        <f>IFERROR(MIN(TAP_Bidders),0)</f>
        <v>4800</v>
      </c>
      <c r="F162" s="35">
        <f>IFERROR(MAX(TAP_Bidders),0)</f>
        <v>5800</v>
      </c>
      <c r="G162" s="35">
        <f>IFERROR(AVERAGE(TAP_Bidders),0)</f>
        <v>5275</v>
      </c>
      <c r="H162" s="36" t="str">
        <f>tbl_TAP[[#This Row],[Item '#]]&amp;"     "&amp;tbl_TAP[[#This Row],[Description]]&amp;"     ("&amp;tbl_TAP[[#This Row],[Unit]]&amp;")"</f>
        <v>SPEC     Drinking Fountain (at Shelter)     (EA)</v>
      </c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9">
        <v>5500</v>
      </c>
      <c r="AP162" s="39">
        <v>5800</v>
      </c>
      <c r="AQ162" s="39">
        <v>4800</v>
      </c>
      <c r="AR162" s="39">
        <v>5000</v>
      </c>
      <c r="AS162" s="36"/>
      <c r="AT162" s="36"/>
      <c r="AU162" s="36"/>
      <c r="AV162" s="36"/>
      <c r="AW162" s="35"/>
      <c r="AX162" s="35"/>
      <c r="AY162" s="35"/>
      <c r="AZ162" s="37"/>
    </row>
    <row r="163" spans="1:52" ht="18" customHeight="1" x14ac:dyDescent="0.3">
      <c r="A163" s="34">
        <v>2017</v>
      </c>
      <c r="B163" s="34" t="s">
        <v>75</v>
      </c>
      <c r="C163" s="38" t="s">
        <v>5470</v>
      </c>
      <c r="D163" s="34" t="s">
        <v>12</v>
      </c>
      <c r="E163" s="35">
        <f>IFERROR(MIN(TAP_Bidders),0)</f>
        <v>27</v>
      </c>
      <c r="F163" s="35">
        <f>IFERROR(MAX(TAP_Bidders),0)</f>
        <v>145</v>
      </c>
      <c r="G163" s="35">
        <f>IFERROR(AVERAGE(TAP_Bidders),0)</f>
        <v>76</v>
      </c>
      <c r="H163" s="36" t="str">
        <f>tbl_TAP[[#This Row],[Item '#]]&amp;"     "&amp;tbl_TAP[[#This Row],[Description]]&amp;"     ("&amp;tbl_TAP[[#This Row],[Unit]]&amp;")"</f>
        <v>SPEC     1/2” Water Lateral to Drinking Fountain     (LF)</v>
      </c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9">
        <v>100</v>
      </c>
      <c r="AP163" s="39">
        <v>32</v>
      </c>
      <c r="AQ163" s="39">
        <v>145</v>
      </c>
      <c r="AR163" s="39">
        <v>27</v>
      </c>
      <c r="AS163" s="36"/>
      <c r="AT163" s="36"/>
      <c r="AU163" s="36"/>
      <c r="AV163" s="36"/>
      <c r="AW163" s="35"/>
      <c r="AX163" s="35"/>
      <c r="AY163" s="35"/>
      <c r="AZ163" s="37"/>
    </row>
    <row r="164" spans="1:52" ht="18" customHeight="1" x14ac:dyDescent="0.3">
      <c r="A164" s="34">
        <v>2017</v>
      </c>
      <c r="B164" s="34" t="s">
        <v>75</v>
      </c>
      <c r="C164" s="38" t="s">
        <v>5471</v>
      </c>
      <c r="D164" s="34" t="s">
        <v>12</v>
      </c>
      <c r="E164" s="35">
        <f>IFERROR(MIN(TAP_Bidders),0)</f>
        <v>32</v>
      </c>
      <c r="F164" s="35">
        <f>IFERROR(MAX(TAP_Bidders),0)</f>
        <v>120</v>
      </c>
      <c r="G164" s="35">
        <f>IFERROR(AVERAGE(TAP_Bidders),0)</f>
        <v>58.75</v>
      </c>
      <c r="H164" s="36" t="str">
        <f>tbl_TAP[[#This Row],[Item '#]]&amp;"     "&amp;tbl_TAP[[#This Row],[Description]]&amp;"     ("&amp;tbl_TAP[[#This Row],[Unit]]&amp;")"</f>
        <v>SPEC     2" Water Lateral To Restroom     (LF)</v>
      </c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9">
        <v>43</v>
      </c>
      <c r="AP164" s="39">
        <v>32</v>
      </c>
      <c r="AQ164" s="39">
        <v>120</v>
      </c>
      <c r="AR164" s="39">
        <v>40</v>
      </c>
      <c r="AS164" s="36"/>
      <c r="AT164" s="36"/>
      <c r="AU164" s="36"/>
      <c r="AV164" s="36"/>
      <c r="AW164" s="35"/>
      <c r="AX164" s="35"/>
      <c r="AY164" s="35"/>
      <c r="AZ164" s="37"/>
    </row>
    <row r="165" spans="1:52" ht="18" customHeight="1" x14ac:dyDescent="0.3">
      <c r="A165" s="34">
        <v>2017</v>
      </c>
      <c r="B165" s="34" t="s">
        <v>75</v>
      </c>
      <c r="C165" s="38" t="s">
        <v>5472</v>
      </c>
      <c r="D165" s="34" t="s">
        <v>12</v>
      </c>
      <c r="E165" s="35">
        <f>IFERROR(MIN(TAP_Bidders),0)</f>
        <v>18</v>
      </c>
      <c r="F165" s="35">
        <f>IFERROR(MAX(TAP_Bidders),0)</f>
        <v>38</v>
      </c>
      <c r="G165" s="35">
        <f>IFERROR(AVERAGE(TAP_Bidders),0)</f>
        <v>28.75</v>
      </c>
      <c r="H165" s="36" t="str">
        <f>tbl_TAP[[#This Row],[Item '#]]&amp;"     "&amp;tbl_TAP[[#This Row],[Description]]&amp;"     ("&amp;tbl_TAP[[#This Row],[Unit]]&amp;")"</f>
        <v>SPEC     1" Water Laterals - RV Campsites     (LF)</v>
      </c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9">
        <v>29</v>
      </c>
      <c r="AP165" s="39">
        <v>18</v>
      </c>
      <c r="AQ165" s="39">
        <v>38</v>
      </c>
      <c r="AR165" s="39">
        <v>30</v>
      </c>
      <c r="AS165" s="36"/>
      <c r="AT165" s="36"/>
      <c r="AU165" s="36"/>
      <c r="AV165" s="36"/>
      <c r="AW165" s="35"/>
      <c r="AX165" s="35"/>
      <c r="AY165" s="35"/>
      <c r="AZ165" s="37"/>
    </row>
    <row r="166" spans="1:52" ht="18" customHeight="1" x14ac:dyDescent="0.3">
      <c r="A166" s="34">
        <v>2017</v>
      </c>
      <c r="B166" s="34" t="s">
        <v>75</v>
      </c>
      <c r="C166" s="38" t="s">
        <v>5473</v>
      </c>
      <c r="D166" s="34" t="s">
        <v>12</v>
      </c>
      <c r="E166" s="35">
        <f>IFERROR(MIN(TAP_Bidders),0)</f>
        <v>51</v>
      </c>
      <c r="F166" s="35">
        <f>IFERROR(MAX(TAP_Bidders),0)</f>
        <v>300</v>
      </c>
      <c r="G166" s="35">
        <f>IFERROR(AVERAGE(TAP_Bidders),0)</f>
        <v>124.75</v>
      </c>
      <c r="H166" s="36" t="str">
        <f>tbl_TAP[[#This Row],[Item '#]]&amp;"     "&amp;tbl_TAP[[#This Row],[Description]]&amp;"     ("&amp;tbl_TAP[[#This Row],[Unit]]&amp;")"</f>
        <v>SPEC     8" Sanitary Sewer (SDR 35 PVC) Main w/Gravel Backfill-Installed     (LF)</v>
      </c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9">
        <v>83</v>
      </c>
      <c r="AP166" s="39">
        <v>51</v>
      </c>
      <c r="AQ166" s="39">
        <v>65</v>
      </c>
      <c r="AR166" s="39">
        <v>300</v>
      </c>
      <c r="AS166" s="36"/>
      <c r="AT166" s="36"/>
      <c r="AU166" s="36"/>
      <c r="AV166" s="36"/>
      <c r="AW166" s="35"/>
      <c r="AX166" s="35"/>
      <c r="AY166" s="35"/>
      <c r="AZ166" s="37"/>
    </row>
    <row r="167" spans="1:52" ht="18" customHeight="1" x14ac:dyDescent="0.3">
      <c r="A167" s="34">
        <v>2017</v>
      </c>
      <c r="B167" s="34" t="s">
        <v>75</v>
      </c>
      <c r="C167" s="38" t="s">
        <v>5474</v>
      </c>
      <c r="D167" s="34" t="s">
        <v>59</v>
      </c>
      <c r="E167" s="35">
        <f>IFERROR(MIN(TAP_Bidders),0)</f>
        <v>2500</v>
      </c>
      <c r="F167" s="35">
        <f>IFERROR(MAX(TAP_Bidders),0)</f>
        <v>3000</v>
      </c>
      <c r="G167" s="35">
        <f>IFERROR(AVERAGE(TAP_Bidders),0)</f>
        <v>2812.5</v>
      </c>
      <c r="H167" s="36" t="str">
        <f>tbl_TAP[[#This Row],[Item '#]]&amp;"     "&amp;tbl_TAP[[#This Row],[Description]]&amp;"     ("&amp;tbl_TAP[[#This Row],[Unit]]&amp;")"</f>
        <v>SPEC     48" Sanitary Sewer Manholes     (EA)</v>
      </c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9">
        <v>3000</v>
      </c>
      <c r="AP167" s="39">
        <v>2750</v>
      </c>
      <c r="AQ167" s="39">
        <v>3000</v>
      </c>
      <c r="AR167" s="39">
        <v>2500</v>
      </c>
      <c r="AS167" s="36"/>
      <c r="AT167" s="36"/>
      <c r="AU167" s="36"/>
      <c r="AV167" s="36"/>
      <c r="AW167" s="35"/>
      <c r="AX167" s="35"/>
      <c r="AY167" s="35"/>
      <c r="AZ167" s="37"/>
    </row>
    <row r="168" spans="1:52" ht="18" customHeight="1" x14ac:dyDescent="0.3">
      <c r="A168" s="34">
        <v>2017</v>
      </c>
      <c r="B168" s="34" t="s">
        <v>75</v>
      </c>
      <c r="C168" s="38" t="s">
        <v>5475</v>
      </c>
      <c r="D168" s="34" t="s">
        <v>59</v>
      </c>
      <c r="E168" s="35">
        <f>IFERROR(MIN(TAP_Bidders),0)</f>
        <v>1200</v>
      </c>
      <c r="F168" s="35">
        <f>IFERROR(MAX(TAP_Bidders),0)</f>
        <v>2700</v>
      </c>
      <c r="G168" s="35">
        <f>IFERROR(AVERAGE(TAP_Bidders),0)</f>
        <v>1625</v>
      </c>
      <c r="H168" s="36" t="str">
        <f>tbl_TAP[[#This Row],[Item '#]]&amp;"     "&amp;tbl_TAP[[#This Row],[Description]]&amp;"     ("&amp;tbl_TAP[[#This Row],[Unit]]&amp;")"</f>
        <v>SPEC     Connect Sanitary to Existing Manhole     (EA)</v>
      </c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9">
        <v>1300</v>
      </c>
      <c r="AP168" s="39">
        <v>1200</v>
      </c>
      <c r="AQ168" s="39">
        <v>1300</v>
      </c>
      <c r="AR168" s="39">
        <v>2700</v>
      </c>
      <c r="AS168" s="36"/>
      <c r="AT168" s="36"/>
      <c r="AU168" s="36"/>
      <c r="AV168" s="36"/>
      <c r="AW168" s="35"/>
      <c r="AX168" s="35"/>
      <c r="AY168" s="35"/>
      <c r="AZ168" s="37"/>
    </row>
    <row r="169" spans="1:52" ht="18" customHeight="1" x14ac:dyDescent="0.3">
      <c r="A169" s="34">
        <v>2017</v>
      </c>
      <c r="B169" s="34" t="s">
        <v>75</v>
      </c>
      <c r="C169" s="38" t="s">
        <v>5476</v>
      </c>
      <c r="D169" s="34" t="s">
        <v>59</v>
      </c>
      <c r="E169" s="35">
        <f>IFERROR(MIN(TAP_Bidders),0)</f>
        <v>1400</v>
      </c>
      <c r="F169" s="35">
        <f>IFERROR(MAX(TAP_Bidders),0)</f>
        <v>2000</v>
      </c>
      <c r="G169" s="35">
        <f>IFERROR(AVERAGE(TAP_Bidders),0)</f>
        <v>1850</v>
      </c>
      <c r="H169" s="36" t="str">
        <f>tbl_TAP[[#This Row],[Item '#]]&amp;"     "&amp;tbl_TAP[[#This Row],[Description]]&amp;"     ("&amp;tbl_TAP[[#This Row],[Unit]]&amp;")"</f>
        <v>SPEC     Connect Sanitary Lateral to Existing Sanitary Main     (EA)</v>
      </c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9">
        <v>2000</v>
      </c>
      <c r="AP169" s="39">
        <v>1400</v>
      </c>
      <c r="AQ169" s="39">
        <v>2000</v>
      </c>
      <c r="AR169" s="39">
        <v>2000</v>
      </c>
      <c r="AS169" s="36"/>
      <c r="AT169" s="36"/>
      <c r="AU169" s="36"/>
      <c r="AV169" s="36"/>
      <c r="AW169" s="35"/>
      <c r="AX169" s="35"/>
      <c r="AY169" s="35"/>
      <c r="AZ169" s="37"/>
    </row>
    <row r="170" spans="1:52" ht="18" customHeight="1" x14ac:dyDescent="0.3">
      <c r="A170" s="34">
        <v>2017</v>
      </c>
      <c r="B170" s="34" t="s">
        <v>75</v>
      </c>
      <c r="C170" s="38" t="s">
        <v>5477</v>
      </c>
      <c r="D170" s="34" t="s">
        <v>14</v>
      </c>
      <c r="E170" s="35">
        <f>IFERROR(MIN(TAP_Bidders),0)</f>
        <v>45</v>
      </c>
      <c r="F170" s="35">
        <f>IFERROR(MAX(TAP_Bidders),0)</f>
        <v>125</v>
      </c>
      <c r="G170" s="35">
        <f>IFERROR(AVERAGE(TAP_Bidders),0)</f>
        <v>89</v>
      </c>
      <c r="H170" s="36" t="str">
        <f>tbl_TAP[[#This Row],[Item '#]]&amp;"     "&amp;tbl_TAP[[#This Row],[Description]]&amp;"     ("&amp;tbl_TAP[[#This Row],[Unit]]&amp;")"</f>
        <v>SPEC     No. 1 and No.2 Angular Limestone - 12" Depth     (CY)</v>
      </c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9">
        <v>66</v>
      </c>
      <c r="AP170" s="39">
        <v>120</v>
      </c>
      <c r="AQ170" s="39">
        <v>125</v>
      </c>
      <c r="AR170" s="39">
        <v>45</v>
      </c>
      <c r="AS170" s="36"/>
      <c r="AT170" s="36"/>
      <c r="AU170" s="36"/>
      <c r="AV170" s="36"/>
      <c r="AW170" s="35"/>
      <c r="AX170" s="35"/>
      <c r="AY170" s="35"/>
      <c r="AZ170" s="37"/>
    </row>
    <row r="171" spans="1:52" ht="18" customHeight="1" x14ac:dyDescent="0.3">
      <c r="A171" s="34">
        <v>2017</v>
      </c>
      <c r="B171" s="34" t="s">
        <v>75</v>
      </c>
      <c r="C171" s="38" t="s">
        <v>5478</v>
      </c>
      <c r="D171" s="34" t="s">
        <v>12</v>
      </c>
      <c r="E171" s="35">
        <f>IFERROR(MIN(TAP_Bidders),0)</f>
        <v>13</v>
      </c>
      <c r="F171" s="35">
        <f>IFERROR(MAX(TAP_Bidders),0)</f>
        <v>48</v>
      </c>
      <c r="G171" s="35">
        <f>IFERROR(AVERAGE(TAP_Bidders),0)</f>
        <v>30.25</v>
      </c>
      <c r="H171" s="36" t="str">
        <f>tbl_TAP[[#This Row],[Item '#]]&amp;"     "&amp;tbl_TAP[[#This Row],[Description]]&amp;"     ("&amp;tbl_TAP[[#This Row],[Unit]]&amp;")"</f>
        <v>SPEC     6" PVC Sleeve for Future Gas Line     (LF)</v>
      </c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9">
        <v>48</v>
      </c>
      <c r="AP171" s="39">
        <v>13</v>
      </c>
      <c r="AQ171" s="39">
        <v>45</v>
      </c>
      <c r="AR171" s="39">
        <v>15</v>
      </c>
      <c r="AS171" s="36"/>
      <c r="AT171" s="36"/>
      <c r="AU171" s="36"/>
      <c r="AV171" s="36"/>
      <c r="AW171" s="35"/>
      <c r="AX171" s="35"/>
      <c r="AY171" s="35"/>
      <c r="AZ171" s="37"/>
    </row>
    <row r="172" spans="1:52" ht="18" customHeight="1" x14ac:dyDescent="0.3">
      <c r="A172" s="34">
        <v>2017</v>
      </c>
      <c r="B172" s="34" t="s">
        <v>75</v>
      </c>
      <c r="C172" s="38" t="s">
        <v>5479</v>
      </c>
      <c r="D172" s="34" t="s">
        <v>59</v>
      </c>
      <c r="E172" s="35">
        <f>IFERROR(MIN(TAP_Bidders),0)</f>
        <v>1200</v>
      </c>
      <c r="F172" s="35">
        <f>IFERROR(MAX(TAP_Bidders),0)</f>
        <v>5000</v>
      </c>
      <c r="G172" s="35">
        <f>IFERROR(AVERAGE(TAP_Bidders),0)</f>
        <v>3350</v>
      </c>
      <c r="H172" s="36" t="str">
        <f>tbl_TAP[[#This Row],[Item '#]]&amp;"     "&amp;tbl_TAP[[#This Row],[Description]]&amp;"     ("&amp;tbl_TAP[[#This Row],[Unit]]&amp;")"</f>
        <v>SPEC     Connect Water Main to Existing Water Main     (EA)</v>
      </c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9">
        <v>5000</v>
      </c>
      <c r="AP172" s="39">
        <v>1200</v>
      </c>
      <c r="AQ172" s="39">
        <v>3200</v>
      </c>
      <c r="AR172" s="39">
        <v>4000</v>
      </c>
      <c r="AS172" s="36"/>
      <c r="AT172" s="36"/>
      <c r="AU172" s="36"/>
      <c r="AV172" s="36"/>
      <c r="AW172" s="35"/>
      <c r="AX172" s="35"/>
      <c r="AY172" s="35"/>
      <c r="AZ172" s="37"/>
    </row>
    <row r="173" spans="1:52" ht="18" customHeight="1" x14ac:dyDescent="0.3">
      <c r="A173" s="34">
        <v>2017</v>
      </c>
      <c r="B173" s="34" t="s">
        <v>75</v>
      </c>
      <c r="C173" s="38" t="s">
        <v>5480</v>
      </c>
      <c r="D173" s="34" t="s">
        <v>12</v>
      </c>
      <c r="E173" s="35">
        <f>IFERROR(MIN(TAP_Bidders),0)</f>
        <v>7</v>
      </c>
      <c r="F173" s="35">
        <f>IFERROR(MAX(TAP_Bidders),0)</f>
        <v>25</v>
      </c>
      <c r="G173" s="35">
        <f>IFERROR(AVERAGE(TAP_Bidders),0)</f>
        <v>13.75</v>
      </c>
      <c r="H173" s="36" t="str">
        <f>tbl_TAP[[#This Row],[Item '#]]&amp;"     "&amp;tbl_TAP[[#This Row],[Description]]&amp;"     ("&amp;tbl_TAP[[#This Row],[Unit]]&amp;")"</f>
        <v>SPEC     4” Perforated Underdrain (SDR 35 PVC) at Playgrounds     (LF)</v>
      </c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9">
        <v>13</v>
      </c>
      <c r="AP173" s="39">
        <v>10</v>
      </c>
      <c r="AQ173" s="39">
        <v>25</v>
      </c>
      <c r="AR173" s="39">
        <v>7</v>
      </c>
      <c r="AS173" s="36"/>
      <c r="AT173" s="36"/>
      <c r="AU173" s="36"/>
      <c r="AV173" s="36"/>
      <c r="AW173" s="35"/>
      <c r="AX173" s="35"/>
      <c r="AY173" s="35"/>
      <c r="AZ173" s="37"/>
    </row>
    <row r="174" spans="1:52" ht="18" customHeight="1" x14ac:dyDescent="0.3">
      <c r="A174" s="34">
        <v>2017</v>
      </c>
      <c r="B174" s="34" t="s">
        <v>75</v>
      </c>
      <c r="C174" s="38" t="s">
        <v>5481</v>
      </c>
      <c r="D174" s="34" t="s">
        <v>59</v>
      </c>
      <c r="E174" s="35">
        <f>IFERROR(MIN(TAP_Bidders),0)</f>
        <v>2000</v>
      </c>
      <c r="F174" s="35">
        <f>IFERROR(MAX(TAP_Bidders),0)</f>
        <v>4000</v>
      </c>
      <c r="G174" s="35">
        <f>IFERROR(AVERAGE(TAP_Bidders),0)</f>
        <v>2750</v>
      </c>
      <c r="H174" s="36" t="str">
        <f>tbl_TAP[[#This Row],[Item '#]]&amp;"     "&amp;tbl_TAP[[#This Row],[Description]]&amp;"     ("&amp;tbl_TAP[[#This Row],[Unit]]&amp;")"</f>
        <v>SPEC     Sanitary Waste Drain and Signage, Complete     (EA)</v>
      </c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9">
        <v>2000</v>
      </c>
      <c r="AP174" s="39">
        <v>4000</v>
      </c>
      <c r="AQ174" s="39">
        <v>3000</v>
      </c>
      <c r="AR174" s="39">
        <v>2000</v>
      </c>
      <c r="AS174" s="36"/>
      <c r="AT174" s="36"/>
      <c r="AU174" s="36"/>
      <c r="AV174" s="36"/>
      <c r="AW174" s="35"/>
      <c r="AX174" s="35"/>
      <c r="AY174" s="35"/>
      <c r="AZ174" s="37"/>
    </row>
    <row r="175" spans="1:52" ht="18" customHeight="1" x14ac:dyDescent="0.3">
      <c r="A175" s="34">
        <v>2017</v>
      </c>
      <c r="B175" s="34" t="s">
        <v>75</v>
      </c>
      <c r="C175" s="38" t="s">
        <v>5482</v>
      </c>
      <c r="D175" s="34" t="s">
        <v>12</v>
      </c>
      <c r="E175" s="35">
        <f>IFERROR(MIN(TAP_Bidders),0)</f>
        <v>25.5</v>
      </c>
      <c r="F175" s="35">
        <f>IFERROR(MAX(TAP_Bidders),0)</f>
        <v>150</v>
      </c>
      <c r="G175" s="35">
        <f>IFERROR(AVERAGE(TAP_Bidders),0)</f>
        <v>71.875</v>
      </c>
      <c r="H175" s="36" t="str">
        <f>tbl_TAP[[#This Row],[Item '#]]&amp;"     "&amp;tbl_TAP[[#This Row],[Description]]&amp;"     ("&amp;tbl_TAP[[#This Row],[Unit]]&amp;")"</f>
        <v>SPEC     4" Sewer Laterals Complete Includes Cleanouts, Wyes &amp; Caps     (LF)</v>
      </c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9">
        <v>50</v>
      </c>
      <c r="AP175" s="39">
        <v>25.5</v>
      </c>
      <c r="AQ175" s="39">
        <v>62</v>
      </c>
      <c r="AR175" s="39">
        <v>150</v>
      </c>
      <c r="AS175" s="36"/>
      <c r="AT175" s="36"/>
      <c r="AU175" s="36"/>
      <c r="AV175" s="36"/>
      <c r="AW175" s="35"/>
      <c r="AX175" s="35"/>
      <c r="AY175" s="35"/>
      <c r="AZ175" s="37"/>
    </row>
    <row r="176" spans="1:52" ht="18" customHeight="1" x14ac:dyDescent="0.3">
      <c r="A176" s="34">
        <v>2017</v>
      </c>
      <c r="B176" s="34">
        <v>254</v>
      </c>
      <c r="C176" s="38" t="s">
        <v>5483</v>
      </c>
      <c r="D176" s="34" t="s">
        <v>21</v>
      </c>
      <c r="E176" s="35">
        <f>IFERROR(MIN(TAP_Bidders),0)</f>
        <v>2.35</v>
      </c>
      <c r="F176" s="35">
        <f>IFERROR(MAX(TAP_Bidders),0)</f>
        <v>7.5</v>
      </c>
      <c r="G176" s="35">
        <f>IFERROR(AVERAGE(TAP_Bidders),0)</f>
        <v>4.6500000000000004</v>
      </c>
      <c r="H176" s="36" t="str">
        <f>tbl_TAP[[#This Row],[Item '#]]&amp;"     "&amp;tbl_TAP[[#This Row],[Description]]&amp;"     ("&amp;tbl_TAP[[#This Row],[Unit]]&amp;")"</f>
        <v>254     Existing Roadway Pavement Planing - 1.5" Depth     (SY)</v>
      </c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9">
        <v>2.35</v>
      </c>
      <c r="AP176" s="39">
        <v>3</v>
      </c>
      <c r="AQ176" s="39">
        <v>7.5</v>
      </c>
      <c r="AR176" s="39">
        <v>5.75</v>
      </c>
      <c r="AS176" s="36"/>
      <c r="AT176" s="36"/>
      <c r="AU176" s="36"/>
      <c r="AV176" s="36"/>
      <c r="AW176" s="35"/>
      <c r="AX176" s="35"/>
      <c r="AY176" s="35"/>
      <c r="AZ176" s="37"/>
    </row>
    <row r="177" spans="1:52" ht="18" customHeight="1" x14ac:dyDescent="0.3">
      <c r="A177" s="34">
        <v>2017</v>
      </c>
      <c r="B177" s="34">
        <v>255</v>
      </c>
      <c r="C177" s="38" t="s">
        <v>130</v>
      </c>
      <c r="D177" s="34" t="s">
        <v>12</v>
      </c>
      <c r="E177" s="35">
        <f>IFERROR(MIN(TAP_Bidders),0)</f>
        <v>1</v>
      </c>
      <c r="F177" s="35">
        <f>IFERROR(MAX(TAP_Bidders),0)</f>
        <v>3</v>
      </c>
      <c r="G177" s="35">
        <f>IFERROR(AVERAGE(TAP_Bidders),0)</f>
        <v>1.5625</v>
      </c>
      <c r="H177" s="36" t="str">
        <f>tbl_TAP[[#This Row],[Item '#]]&amp;"     "&amp;tbl_TAP[[#This Row],[Description]]&amp;"     ("&amp;tbl_TAP[[#This Row],[Unit]]&amp;")"</f>
        <v>255     Full Depth Pavement Sawing     (LF)</v>
      </c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9">
        <v>1</v>
      </c>
      <c r="AP177" s="39">
        <v>1.25</v>
      </c>
      <c r="AQ177" s="39">
        <v>3</v>
      </c>
      <c r="AR177" s="39">
        <v>1</v>
      </c>
      <c r="AS177" s="36"/>
      <c r="AT177" s="36"/>
      <c r="AU177" s="36"/>
      <c r="AV177" s="36"/>
      <c r="AW177" s="35"/>
      <c r="AX177" s="35"/>
      <c r="AY177" s="35"/>
      <c r="AZ177" s="37"/>
    </row>
    <row r="178" spans="1:52" ht="18" customHeight="1" x14ac:dyDescent="0.3">
      <c r="A178" s="34">
        <v>2017</v>
      </c>
      <c r="B178" s="34">
        <v>301</v>
      </c>
      <c r="C178" s="38" t="s">
        <v>5484</v>
      </c>
      <c r="D178" s="34" t="s">
        <v>14</v>
      </c>
      <c r="E178" s="35">
        <f>IFERROR(MIN(TAP_Bidders),0)</f>
        <v>158</v>
      </c>
      <c r="F178" s="35">
        <f>IFERROR(MAX(TAP_Bidders),0)</f>
        <v>220</v>
      </c>
      <c r="G178" s="35">
        <f>IFERROR(AVERAGE(TAP_Bidders),0)</f>
        <v>188.25</v>
      </c>
      <c r="H178" s="36" t="str">
        <f>tbl_TAP[[#This Row],[Item '#]]&amp;"     "&amp;tbl_TAP[[#This Row],[Description]]&amp;"     ("&amp;tbl_TAP[[#This Row],[Unit]]&amp;")"</f>
        <v>301     Asphalt Concrete Base - Transient and ADA RV Pads - 4"      (CY)</v>
      </c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9">
        <v>158</v>
      </c>
      <c r="AP178" s="39">
        <v>170</v>
      </c>
      <c r="AQ178" s="39">
        <v>220</v>
      </c>
      <c r="AR178" s="39">
        <v>205</v>
      </c>
      <c r="AS178" s="36"/>
      <c r="AT178" s="36"/>
      <c r="AU178" s="36"/>
      <c r="AV178" s="36"/>
      <c r="AW178" s="35"/>
      <c r="AX178" s="35"/>
      <c r="AY178" s="35"/>
      <c r="AZ178" s="37"/>
    </row>
    <row r="179" spans="1:52" ht="18" customHeight="1" x14ac:dyDescent="0.3">
      <c r="A179" s="34">
        <v>2017</v>
      </c>
      <c r="B179" s="34">
        <v>301</v>
      </c>
      <c r="C179" s="38" t="s">
        <v>5485</v>
      </c>
      <c r="D179" s="34" t="s">
        <v>14</v>
      </c>
      <c r="E179" s="35">
        <f>IFERROR(MIN(TAP_Bidders),0)</f>
        <v>158</v>
      </c>
      <c r="F179" s="35">
        <f>IFERROR(MAX(TAP_Bidders),0)</f>
        <v>220</v>
      </c>
      <c r="G179" s="35">
        <f>IFERROR(AVERAGE(TAP_Bidders),0)</f>
        <v>188.25</v>
      </c>
      <c r="H179" s="36" t="str">
        <f>tbl_TAP[[#This Row],[Item '#]]&amp;"     "&amp;tbl_TAP[[#This Row],[Description]]&amp;"     ("&amp;tbl_TAP[[#This Row],[Unit]]&amp;")"</f>
        <v>301     Asphalt Concrete Base - Seasonal RV Pads - 4"      (CY)</v>
      </c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9">
        <v>158</v>
      </c>
      <c r="AP179" s="39">
        <v>170</v>
      </c>
      <c r="AQ179" s="39">
        <v>220</v>
      </c>
      <c r="AR179" s="39">
        <v>205</v>
      </c>
      <c r="AS179" s="36"/>
      <c r="AT179" s="36"/>
      <c r="AU179" s="36"/>
      <c r="AV179" s="36"/>
      <c r="AW179" s="35"/>
      <c r="AX179" s="35"/>
      <c r="AY179" s="35"/>
      <c r="AZ179" s="37"/>
    </row>
    <row r="180" spans="1:52" ht="18" customHeight="1" x14ac:dyDescent="0.3">
      <c r="A180" s="34">
        <v>2017</v>
      </c>
      <c r="B180" s="34">
        <v>301</v>
      </c>
      <c r="C180" s="38" t="s">
        <v>5486</v>
      </c>
      <c r="D180" s="34" t="s">
        <v>14</v>
      </c>
      <c r="E180" s="35">
        <f>IFERROR(MIN(TAP_Bidders),0)</f>
        <v>158</v>
      </c>
      <c r="F180" s="35">
        <f>IFERROR(MAX(TAP_Bidders),0)</f>
        <v>222</v>
      </c>
      <c r="G180" s="35">
        <f>IFERROR(AVERAGE(TAP_Bidders),0)</f>
        <v>188.75</v>
      </c>
      <c r="H180" s="36" t="str">
        <f>tbl_TAP[[#This Row],[Item '#]]&amp;"     "&amp;tbl_TAP[[#This Row],[Description]]&amp;"     ("&amp;tbl_TAP[[#This Row],[Unit]]&amp;")"</f>
        <v>301     Asphalt Concrete Base - Parking Lots and Tent Sites - 4"     (CY)</v>
      </c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9">
        <v>158</v>
      </c>
      <c r="AP180" s="39">
        <v>170</v>
      </c>
      <c r="AQ180" s="39">
        <v>222</v>
      </c>
      <c r="AR180" s="39">
        <v>205</v>
      </c>
      <c r="AS180" s="36"/>
      <c r="AT180" s="36"/>
      <c r="AU180" s="36"/>
      <c r="AV180" s="36"/>
      <c r="AW180" s="35"/>
      <c r="AX180" s="35"/>
      <c r="AY180" s="35"/>
      <c r="AZ180" s="37"/>
    </row>
    <row r="181" spans="1:52" ht="18" customHeight="1" x14ac:dyDescent="0.3">
      <c r="A181" s="34">
        <v>2017</v>
      </c>
      <c r="B181" s="34">
        <v>301</v>
      </c>
      <c r="C181" s="38" t="s">
        <v>5487</v>
      </c>
      <c r="D181" s="34" t="s">
        <v>14</v>
      </c>
      <c r="E181" s="35">
        <f>IFERROR(MIN(TAP_Bidders),0)</f>
        <v>150</v>
      </c>
      <c r="F181" s="35">
        <f>IFERROR(MAX(TAP_Bidders),0)</f>
        <v>195</v>
      </c>
      <c r="G181" s="35">
        <f>IFERROR(AVERAGE(TAP_Bidders),0)</f>
        <v>170.75</v>
      </c>
      <c r="H181" s="36" t="str">
        <f>tbl_TAP[[#This Row],[Item '#]]&amp;"     "&amp;tbl_TAP[[#This Row],[Description]]&amp;"     ("&amp;tbl_TAP[[#This Row],[Unit]]&amp;")"</f>
        <v>301     Asphalt Concrete Base - Roadways - 4"     (CY)</v>
      </c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9">
        <v>158</v>
      </c>
      <c r="AP181" s="39">
        <v>150</v>
      </c>
      <c r="AQ181" s="39">
        <v>195</v>
      </c>
      <c r="AR181" s="39">
        <v>180</v>
      </c>
      <c r="AS181" s="36"/>
      <c r="AT181" s="36"/>
      <c r="AU181" s="36"/>
      <c r="AV181" s="36"/>
      <c r="AW181" s="35"/>
      <c r="AX181" s="35"/>
      <c r="AY181" s="35"/>
      <c r="AZ181" s="37"/>
    </row>
    <row r="182" spans="1:52" ht="18" customHeight="1" x14ac:dyDescent="0.3">
      <c r="A182" s="34">
        <v>2017</v>
      </c>
      <c r="B182" s="34">
        <v>304</v>
      </c>
      <c r="C182" s="38" t="s">
        <v>5488</v>
      </c>
      <c r="D182" s="34" t="s">
        <v>14</v>
      </c>
      <c r="E182" s="35">
        <f>IFERROR(MIN(TAP_Bidders),0)</f>
        <v>45</v>
      </c>
      <c r="F182" s="35">
        <f>IFERROR(MAX(TAP_Bidders),0)</f>
        <v>92</v>
      </c>
      <c r="G182" s="35">
        <f>IFERROR(AVERAGE(TAP_Bidders),0)</f>
        <v>70</v>
      </c>
      <c r="H182" s="36" t="str">
        <f>tbl_TAP[[#This Row],[Item '#]]&amp;"     "&amp;tbl_TAP[[#This Row],[Description]]&amp;"     ("&amp;tbl_TAP[[#This Row],[Unit]]&amp;")"</f>
        <v>304     Aggregate Base - Transient and ADA RV Pads - 6"     (CY)</v>
      </c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9">
        <v>80</v>
      </c>
      <c r="AP182" s="39">
        <v>63</v>
      </c>
      <c r="AQ182" s="39">
        <v>92</v>
      </c>
      <c r="AR182" s="39">
        <v>45</v>
      </c>
      <c r="AS182" s="36"/>
      <c r="AT182" s="36"/>
      <c r="AU182" s="36"/>
      <c r="AV182" s="36"/>
      <c r="AW182" s="35"/>
      <c r="AX182" s="35"/>
      <c r="AY182" s="35"/>
      <c r="AZ182" s="37"/>
    </row>
    <row r="183" spans="1:52" ht="18" customHeight="1" x14ac:dyDescent="0.3">
      <c r="A183" s="34">
        <v>2017</v>
      </c>
      <c r="B183" s="34">
        <v>304</v>
      </c>
      <c r="C183" s="38" t="s">
        <v>5489</v>
      </c>
      <c r="D183" s="34" t="s">
        <v>14</v>
      </c>
      <c r="E183" s="35">
        <f>IFERROR(MIN(TAP_Bidders),0)</f>
        <v>45</v>
      </c>
      <c r="F183" s="35">
        <f>IFERROR(MAX(TAP_Bidders),0)</f>
        <v>95</v>
      </c>
      <c r="G183" s="35">
        <f>IFERROR(AVERAGE(TAP_Bidders),0)</f>
        <v>71.25</v>
      </c>
      <c r="H183" s="36" t="str">
        <f>tbl_TAP[[#This Row],[Item '#]]&amp;"     "&amp;tbl_TAP[[#This Row],[Description]]&amp;"     ("&amp;tbl_TAP[[#This Row],[Unit]]&amp;")"</f>
        <v>304     Aggregate Base - Seasonal RV Pads (Concrete Area) - 4"     (CY)</v>
      </c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9">
        <v>82</v>
      </c>
      <c r="AP183" s="39">
        <v>63</v>
      </c>
      <c r="AQ183" s="39">
        <v>95</v>
      </c>
      <c r="AR183" s="39">
        <v>45</v>
      </c>
      <c r="AS183" s="36"/>
      <c r="AT183" s="36"/>
      <c r="AU183" s="36"/>
      <c r="AV183" s="36"/>
      <c r="AW183" s="35"/>
      <c r="AX183" s="35"/>
      <c r="AY183" s="35"/>
      <c r="AZ183" s="37"/>
    </row>
    <row r="184" spans="1:52" ht="18" customHeight="1" x14ac:dyDescent="0.3">
      <c r="A184" s="34">
        <v>2017</v>
      </c>
      <c r="B184" s="34">
        <v>304</v>
      </c>
      <c r="C184" s="38" t="s">
        <v>5490</v>
      </c>
      <c r="D184" s="34" t="s">
        <v>14</v>
      </c>
      <c r="E184" s="35">
        <f>IFERROR(MIN(TAP_Bidders),0)</f>
        <v>45</v>
      </c>
      <c r="F184" s="35">
        <f>IFERROR(MAX(TAP_Bidders),0)</f>
        <v>93</v>
      </c>
      <c r="G184" s="35">
        <f>IFERROR(AVERAGE(TAP_Bidders),0)</f>
        <v>70.75</v>
      </c>
      <c r="H184" s="36" t="str">
        <f>tbl_TAP[[#This Row],[Item '#]]&amp;"     "&amp;tbl_TAP[[#This Row],[Description]]&amp;"     ("&amp;tbl_TAP[[#This Row],[Unit]]&amp;")"</f>
        <v>304     Aggregate Base - Seasonal RV Pads (Asphalt Area) - 6"     (CY)</v>
      </c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9">
        <v>82</v>
      </c>
      <c r="AP184" s="39">
        <v>63</v>
      </c>
      <c r="AQ184" s="39">
        <v>93</v>
      </c>
      <c r="AR184" s="39">
        <v>45</v>
      </c>
      <c r="AS184" s="36"/>
      <c r="AT184" s="36"/>
      <c r="AU184" s="36"/>
      <c r="AV184" s="36"/>
      <c r="AW184" s="35"/>
      <c r="AX184" s="35"/>
      <c r="AY184" s="35"/>
      <c r="AZ184" s="37"/>
    </row>
    <row r="185" spans="1:52" ht="18" customHeight="1" x14ac:dyDescent="0.3">
      <c r="A185" s="34">
        <v>2017</v>
      </c>
      <c r="B185" s="34">
        <v>304</v>
      </c>
      <c r="C185" s="38" t="s">
        <v>5491</v>
      </c>
      <c r="D185" s="34" t="s">
        <v>14</v>
      </c>
      <c r="E185" s="35">
        <f>IFERROR(MIN(TAP_Bidders),0)</f>
        <v>45</v>
      </c>
      <c r="F185" s="35">
        <f>IFERROR(MAX(TAP_Bidders),0)</f>
        <v>93</v>
      </c>
      <c r="G185" s="35">
        <f>IFERROR(AVERAGE(TAP_Bidders),0)</f>
        <v>70.75</v>
      </c>
      <c r="H185" s="36" t="str">
        <f>tbl_TAP[[#This Row],[Item '#]]&amp;"     "&amp;tbl_TAP[[#This Row],[Description]]&amp;"     ("&amp;tbl_TAP[[#This Row],[Unit]]&amp;")"</f>
        <v>304     Aggregate Base - Parking Lots and Tent Sites - 6"     (CY)</v>
      </c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9">
        <v>82</v>
      </c>
      <c r="AP185" s="39">
        <v>63</v>
      </c>
      <c r="AQ185" s="39">
        <v>93</v>
      </c>
      <c r="AR185" s="39">
        <v>45</v>
      </c>
      <c r="AS185" s="36"/>
      <c r="AT185" s="36"/>
      <c r="AU185" s="36"/>
      <c r="AV185" s="36"/>
      <c r="AW185" s="35"/>
      <c r="AX185" s="35"/>
      <c r="AY185" s="35"/>
      <c r="AZ185" s="37"/>
    </row>
    <row r="186" spans="1:52" ht="18" customHeight="1" x14ac:dyDescent="0.3">
      <c r="A186" s="34">
        <v>2017</v>
      </c>
      <c r="B186" s="34">
        <v>304</v>
      </c>
      <c r="C186" s="38" t="s">
        <v>5492</v>
      </c>
      <c r="D186" s="34" t="s">
        <v>14</v>
      </c>
      <c r="E186" s="35">
        <f>IFERROR(MIN(TAP_Bidders),0)</f>
        <v>45</v>
      </c>
      <c r="F186" s="35">
        <f>IFERROR(MAX(TAP_Bidders),0)</f>
        <v>90</v>
      </c>
      <c r="G186" s="35">
        <f>IFERROR(AVERAGE(TAP_Bidders),0)</f>
        <v>62.75</v>
      </c>
      <c r="H186" s="36" t="str">
        <f>tbl_TAP[[#This Row],[Item '#]]&amp;"     "&amp;tbl_TAP[[#This Row],[Description]]&amp;"     ("&amp;tbl_TAP[[#This Row],[Unit]]&amp;")"</f>
        <v>304     Aggregate Base - Roadways - 6"     (CY)</v>
      </c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9">
        <v>60</v>
      </c>
      <c r="AP186" s="39">
        <v>56</v>
      </c>
      <c r="AQ186" s="39">
        <v>90</v>
      </c>
      <c r="AR186" s="39">
        <v>45</v>
      </c>
      <c r="AS186" s="36"/>
      <c r="AT186" s="36"/>
      <c r="AU186" s="36"/>
      <c r="AV186" s="36"/>
      <c r="AW186" s="35"/>
      <c r="AX186" s="35"/>
      <c r="AY186" s="35"/>
      <c r="AZ186" s="37"/>
    </row>
    <row r="187" spans="1:52" ht="18" customHeight="1" x14ac:dyDescent="0.3">
      <c r="A187" s="34">
        <v>2017</v>
      </c>
      <c r="B187" s="34">
        <v>304</v>
      </c>
      <c r="C187" s="38" t="s">
        <v>5493</v>
      </c>
      <c r="D187" s="34" t="s">
        <v>14</v>
      </c>
      <c r="E187" s="35">
        <f>IFERROR(MIN(TAP_Bidders),0)</f>
        <v>45</v>
      </c>
      <c r="F187" s="35">
        <f>IFERROR(MAX(TAP_Bidders),0)</f>
        <v>113</v>
      </c>
      <c r="G187" s="35">
        <f>IFERROR(AVERAGE(TAP_Bidders),0)</f>
        <v>78.5</v>
      </c>
      <c r="H187" s="36" t="str">
        <f>tbl_TAP[[#This Row],[Item '#]]&amp;"     "&amp;tbl_TAP[[#This Row],[Description]]&amp;"     ("&amp;tbl_TAP[[#This Row],[Unit]]&amp;")"</f>
        <v>304     Aggregate Base - Trails - 6"     (CY)</v>
      </c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9">
        <v>113</v>
      </c>
      <c r="AP187" s="39">
        <v>65</v>
      </c>
      <c r="AQ187" s="39">
        <v>91</v>
      </c>
      <c r="AR187" s="39">
        <v>45</v>
      </c>
      <c r="AS187" s="36"/>
      <c r="AT187" s="36"/>
      <c r="AU187" s="36"/>
      <c r="AV187" s="36"/>
      <c r="AW187" s="35"/>
      <c r="AX187" s="35"/>
      <c r="AY187" s="35"/>
      <c r="AZ187" s="37"/>
    </row>
    <row r="188" spans="1:52" ht="18" customHeight="1" x14ac:dyDescent="0.3">
      <c r="A188" s="34">
        <v>2017</v>
      </c>
      <c r="B188" s="34">
        <v>304</v>
      </c>
      <c r="C188" s="38" t="s">
        <v>5494</v>
      </c>
      <c r="D188" s="34" t="s">
        <v>14</v>
      </c>
      <c r="E188" s="35">
        <f>IFERROR(MIN(TAP_Bidders),0)</f>
        <v>45</v>
      </c>
      <c r="F188" s="35">
        <f>IFERROR(MAX(TAP_Bidders),0)</f>
        <v>124</v>
      </c>
      <c r="G188" s="35">
        <f>IFERROR(AVERAGE(TAP_Bidders),0)</f>
        <v>84.75</v>
      </c>
      <c r="H188" s="36" t="str">
        <f>tbl_TAP[[#This Row],[Item '#]]&amp;"     "&amp;tbl_TAP[[#This Row],[Description]]&amp;"     ("&amp;tbl_TAP[[#This Row],[Unit]]&amp;")"</f>
        <v>304     Aggregate Base - Sidewalks - 4"     (CY)</v>
      </c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9">
        <v>124</v>
      </c>
      <c r="AP188" s="39">
        <v>70</v>
      </c>
      <c r="AQ188" s="39">
        <v>100</v>
      </c>
      <c r="AR188" s="39">
        <v>45</v>
      </c>
      <c r="AS188" s="36"/>
      <c r="AT188" s="36"/>
      <c r="AU188" s="36"/>
      <c r="AV188" s="36"/>
      <c r="AW188" s="35"/>
      <c r="AX188" s="35"/>
      <c r="AY188" s="35"/>
      <c r="AZ188" s="37"/>
    </row>
    <row r="189" spans="1:52" ht="18" customHeight="1" x14ac:dyDescent="0.3">
      <c r="A189" s="34">
        <v>2017</v>
      </c>
      <c r="B189" s="34">
        <v>304</v>
      </c>
      <c r="C189" s="38" t="s">
        <v>5495</v>
      </c>
      <c r="D189" s="34" t="s">
        <v>14</v>
      </c>
      <c r="E189" s="35">
        <f>IFERROR(MIN(TAP_Bidders),0)</f>
        <v>45</v>
      </c>
      <c r="F189" s="35">
        <f>IFERROR(MAX(TAP_Bidders),0)</f>
        <v>120</v>
      </c>
      <c r="G189" s="35">
        <f>IFERROR(AVERAGE(TAP_Bidders),0)</f>
        <v>87</v>
      </c>
      <c r="H189" s="36" t="str">
        <f>tbl_TAP[[#This Row],[Item '#]]&amp;"     "&amp;tbl_TAP[[#This Row],[Description]]&amp;"     ("&amp;tbl_TAP[[#This Row],[Unit]]&amp;")"</f>
        <v>304     Aggregate Base - ADA Site Picnic Table and Utility Connection Pads - 4"     (CY)</v>
      </c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9">
        <v>83</v>
      </c>
      <c r="AP189" s="39">
        <v>100</v>
      </c>
      <c r="AQ189" s="39">
        <v>120</v>
      </c>
      <c r="AR189" s="39">
        <v>45</v>
      </c>
      <c r="AS189" s="36"/>
      <c r="AT189" s="36"/>
      <c r="AU189" s="36"/>
      <c r="AV189" s="36"/>
      <c r="AW189" s="35"/>
      <c r="AX189" s="35"/>
      <c r="AY189" s="35"/>
      <c r="AZ189" s="37"/>
    </row>
    <row r="190" spans="1:52" ht="18" customHeight="1" x14ac:dyDescent="0.3">
      <c r="A190" s="34">
        <v>2017</v>
      </c>
      <c r="B190" s="34">
        <v>407</v>
      </c>
      <c r="C190" s="38" t="s">
        <v>5496</v>
      </c>
      <c r="D190" s="34" t="s">
        <v>29</v>
      </c>
      <c r="E190" s="35">
        <f>IFERROR(MIN(TAP_Bidders),0)</f>
        <v>2</v>
      </c>
      <c r="F190" s="35">
        <f>IFERROR(MAX(TAP_Bidders),0)</f>
        <v>3.5</v>
      </c>
      <c r="G190" s="35">
        <f>IFERROR(AVERAGE(TAP_Bidders),0)</f>
        <v>2.6875</v>
      </c>
      <c r="H190" s="36" t="str">
        <f>tbl_TAP[[#This Row],[Item '#]]&amp;"     "&amp;tbl_TAP[[#This Row],[Description]]&amp;"     ("&amp;tbl_TAP[[#This Row],[Unit]]&amp;")"</f>
        <v>407     Tack Coat (0.05 gal/SY) (Two Coats)  - Parking Lots and Tent Sites     (GAL)</v>
      </c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9">
        <v>2</v>
      </c>
      <c r="AP190" s="39">
        <v>3.5</v>
      </c>
      <c r="AQ190" s="39">
        <v>2.25</v>
      </c>
      <c r="AR190" s="39">
        <v>3</v>
      </c>
      <c r="AS190" s="36"/>
      <c r="AT190" s="36"/>
      <c r="AU190" s="36"/>
      <c r="AV190" s="36"/>
      <c r="AW190" s="35"/>
      <c r="AX190" s="35"/>
      <c r="AY190" s="35"/>
      <c r="AZ190" s="37"/>
    </row>
    <row r="191" spans="1:52" ht="18" customHeight="1" x14ac:dyDescent="0.3">
      <c r="A191" s="34">
        <v>2017</v>
      </c>
      <c r="B191" s="34">
        <v>407</v>
      </c>
      <c r="C191" s="38" t="s">
        <v>5497</v>
      </c>
      <c r="D191" s="34" t="s">
        <v>29</v>
      </c>
      <c r="E191" s="35">
        <f>IFERROR(MIN(TAP_Bidders),0)</f>
        <v>2</v>
      </c>
      <c r="F191" s="35">
        <f>IFERROR(MAX(TAP_Bidders),0)</f>
        <v>3.5</v>
      </c>
      <c r="G191" s="35">
        <f>IFERROR(AVERAGE(TAP_Bidders),0)</f>
        <v>2.6875</v>
      </c>
      <c r="H191" s="36" t="str">
        <f>tbl_TAP[[#This Row],[Item '#]]&amp;"     "&amp;tbl_TAP[[#This Row],[Description]]&amp;"     ("&amp;tbl_TAP[[#This Row],[Unit]]&amp;")"</f>
        <v>407     Tack Coat (0.05 gal/SY) (Two Coats)  - Transient and ADA RV Pads     (GAL)</v>
      </c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9">
        <v>2</v>
      </c>
      <c r="AP191" s="39">
        <v>3.5</v>
      </c>
      <c r="AQ191" s="39">
        <v>2.25</v>
      </c>
      <c r="AR191" s="39">
        <v>3</v>
      </c>
      <c r="AS191" s="36"/>
      <c r="AT191" s="36"/>
      <c r="AU191" s="36"/>
      <c r="AV191" s="36"/>
      <c r="AW191" s="35"/>
      <c r="AX191" s="35"/>
      <c r="AY191" s="35"/>
      <c r="AZ191" s="37"/>
    </row>
    <row r="192" spans="1:52" ht="18" customHeight="1" x14ac:dyDescent="0.3">
      <c r="A192" s="34">
        <v>2017</v>
      </c>
      <c r="B192" s="34">
        <v>407</v>
      </c>
      <c r="C192" s="38" t="s">
        <v>5498</v>
      </c>
      <c r="D192" s="34" t="s">
        <v>29</v>
      </c>
      <c r="E192" s="35">
        <f>IFERROR(MIN(TAP_Bidders),0)</f>
        <v>2</v>
      </c>
      <c r="F192" s="35">
        <f>IFERROR(MAX(TAP_Bidders),0)</f>
        <v>3.5</v>
      </c>
      <c r="G192" s="35">
        <f>IFERROR(AVERAGE(TAP_Bidders),0)</f>
        <v>2.6875</v>
      </c>
      <c r="H192" s="36" t="str">
        <f>tbl_TAP[[#This Row],[Item '#]]&amp;"     "&amp;tbl_TAP[[#This Row],[Description]]&amp;"     ("&amp;tbl_TAP[[#This Row],[Unit]]&amp;")"</f>
        <v>407     Tack Coat (0.05 gal/SY) (Two Coats)  - Seasonal RV Pads     (GAL)</v>
      </c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9">
        <v>2</v>
      </c>
      <c r="AP192" s="39">
        <v>3.5</v>
      </c>
      <c r="AQ192" s="39">
        <v>2.25</v>
      </c>
      <c r="AR192" s="39">
        <v>3</v>
      </c>
      <c r="AS192" s="36"/>
      <c r="AT192" s="36"/>
      <c r="AU192" s="36"/>
      <c r="AV192" s="36"/>
      <c r="AW192" s="35"/>
      <c r="AX192" s="35"/>
      <c r="AY192" s="35"/>
      <c r="AZ192" s="37"/>
    </row>
    <row r="193" spans="1:52" ht="18" customHeight="1" x14ac:dyDescent="0.3">
      <c r="A193" s="34">
        <v>2017</v>
      </c>
      <c r="B193" s="34">
        <v>407</v>
      </c>
      <c r="C193" s="38" t="s">
        <v>5499</v>
      </c>
      <c r="D193" s="34" t="s">
        <v>29</v>
      </c>
      <c r="E193" s="35">
        <f>IFERROR(MIN(TAP_Bidders),0)</f>
        <v>2</v>
      </c>
      <c r="F193" s="35">
        <f>IFERROR(MAX(TAP_Bidders),0)</f>
        <v>3.5</v>
      </c>
      <c r="G193" s="35">
        <f>IFERROR(AVERAGE(TAP_Bidders),0)</f>
        <v>2.6875</v>
      </c>
      <c r="H193" s="36" t="str">
        <f>tbl_TAP[[#This Row],[Item '#]]&amp;"     "&amp;tbl_TAP[[#This Row],[Description]]&amp;"     ("&amp;tbl_TAP[[#This Row],[Unit]]&amp;")"</f>
        <v>407     Tack Coat (0.05 gal/SY) (Two Coats)  - Roadways     (GAL)</v>
      </c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9">
        <v>2</v>
      </c>
      <c r="AP193" s="39">
        <v>3.5</v>
      </c>
      <c r="AQ193" s="39">
        <v>2.25</v>
      </c>
      <c r="AR193" s="39">
        <v>3</v>
      </c>
      <c r="AS193" s="36"/>
      <c r="AT193" s="36"/>
      <c r="AU193" s="36"/>
      <c r="AV193" s="36"/>
      <c r="AW193" s="35"/>
      <c r="AX193" s="35"/>
      <c r="AY193" s="35"/>
      <c r="AZ193" s="37"/>
    </row>
    <row r="194" spans="1:52" ht="18" customHeight="1" x14ac:dyDescent="0.3">
      <c r="A194" s="34">
        <v>2017</v>
      </c>
      <c r="B194" s="34">
        <v>407</v>
      </c>
      <c r="C194" s="38" t="s">
        <v>5500</v>
      </c>
      <c r="D194" s="34" t="s">
        <v>29</v>
      </c>
      <c r="E194" s="35">
        <f>IFERROR(MIN(TAP_Bidders),0)</f>
        <v>2</v>
      </c>
      <c r="F194" s="35">
        <f>IFERROR(MAX(TAP_Bidders),0)</f>
        <v>3.5</v>
      </c>
      <c r="G194" s="35">
        <f>IFERROR(AVERAGE(TAP_Bidders),0)</f>
        <v>2.6875</v>
      </c>
      <c r="H194" s="36" t="str">
        <f>tbl_TAP[[#This Row],[Item '#]]&amp;"     "&amp;tbl_TAP[[#This Row],[Description]]&amp;"     ("&amp;tbl_TAP[[#This Row],[Unit]]&amp;")"</f>
        <v>407     Tack Coat (0.05 gal/SY) (Single Coat)  - Mill and Overlay Areas     (GAL)</v>
      </c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9">
        <v>2</v>
      </c>
      <c r="AP194" s="39">
        <v>3.5</v>
      </c>
      <c r="AQ194" s="39">
        <v>2.25</v>
      </c>
      <c r="AR194" s="39">
        <v>3</v>
      </c>
      <c r="AS194" s="36"/>
      <c r="AT194" s="36"/>
      <c r="AU194" s="36"/>
      <c r="AV194" s="36"/>
      <c r="AW194" s="35"/>
      <c r="AX194" s="35"/>
      <c r="AY194" s="35"/>
      <c r="AZ194" s="37"/>
    </row>
    <row r="195" spans="1:52" ht="18" customHeight="1" x14ac:dyDescent="0.3">
      <c r="A195" s="34">
        <v>2017</v>
      </c>
      <c r="B195" s="34">
        <v>441</v>
      </c>
      <c r="C195" s="38" t="s">
        <v>5501</v>
      </c>
      <c r="D195" s="34" t="s">
        <v>14</v>
      </c>
      <c r="E195" s="35">
        <f>IFERROR(MIN(TAP_Bidders),0)</f>
        <v>183</v>
      </c>
      <c r="F195" s="35">
        <f>IFERROR(MAX(TAP_Bidders),0)</f>
        <v>245</v>
      </c>
      <c r="G195" s="35">
        <f>IFERROR(AVERAGE(TAP_Bidders),0)</f>
        <v>212</v>
      </c>
      <c r="H195" s="36" t="str">
        <f>tbl_TAP[[#This Row],[Item '#]]&amp;"     "&amp;tbl_TAP[[#This Row],[Description]]&amp;"     ("&amp;tbl_TAP[[#This Row],[Unit]]&amp;")"</f>
        <v>441     Asphalt Type I Intermediate - Transient and ADA RV Pads - 1-3/4"     (CY)</v>
      </c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9">
        <v>183</v>
      </c>
      <c r="AP195" s="39">
        <v>185</v>
      </c>
      <c r="AQ195" s="39">
        <v>235</v>
      </c>
      <c r="AR195" s="39">
        <v>245</v>
      </c>
      <c r="AS195" s="36"/>
      <c r="AT195" s="36"/>
      <c r="AU195" s="36"/>
      <c r="AV195" s="36"/>
      <c r="AW195" s="35"/>
      <c r="AX195" s="35"/>
      <c r="AY195" s="35"/>
      <c r="AZ195" s="37"/>
    </row>
    <row r="196" spans="1:52" ht="18" customHeight="1" x14ac:dyDescent="0.3">
      <c r="A196" s="34">
        <v>2017</v>
      </c>
      <c r="B196" s="34">
        <v>441</v>
      </c>
      <c r="C196" s="38" t="s">
        <v>5502</v>
      </c>
      <c r="D196" s="34" t="s">
        <v>14</v>
      </c>
      <c r="E196" s="35">
        <f>IFERROR(MIN(TAP_Bidders),0)</f>
        <v>183</v>
      </c>
      <c r="F196" s="35">
        <f>IFERROR(MAX(TAP_Bidders),0)</f>
        <v>245</v>
      </c>
      <c r="G196" s="35">
        <f>IFERROR(AVERAGE(TAP_Bidders),0)</f>
        <v>212</v>
      </c>
      <c r="H196" s="36" t="str">
        <f>tbl_TAP[[#This Row],[Item '#]]&amp;"     "&amp;tbl_TAP[[#This Row],[Description]]&amp;"     ("&amp;tbl_TAP[[#This Row],[Unit]]&amp;")"</f>
        <v>441     Asphalt Type I Intermediate - Seasonal RV Pads - 1-3/4"     (CY)</v>
      </c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9">
        <v>183</v>
      </c>
      <c r="AP196" s="39">
        <v>185</v>
      </c>
      <c r="AQ196" s="39">
        <v>235</v>
      </c>
      <c r="AR196" s="39">
        <v>245</v>
      </c>
      <c r="AS196" s="36"/>
      <c r="AT196" s="36"/>
      <c r="AU196" s="36"/>
      <c r="AV196" s="36"/>
      <c r="AW196" s="35"/>
      <c r="AX196" s="35"/>
      <c r="AY196" s="35"/>
      <c r="AZ196" s="37"/>
    </row>
    <row r="197" spans="1:52" ht="18" customHeight="1" x14ac:dyDescent="0.3">
      <c r="A197" s="34">
        <v>2017</v>
      </c>
      <c r="B197" s="34">
        <v>441</v>
      </c>
      <c r="C197" s="38" t="s">
        <v>5503</v>
      </c>
      <c r="D197" s="34" t="s">
        <v>14</v>
      </c>
      <c r="E197" s="35">
        <f>IFERROR(MIN(TAP_Bidders),0)</f>
        <v>183</v>
      </c>
      <c r="F197" s="35">
        <f>IFERROR(MAX(TAP_Bidders),0)</f>
        <v>245</v>
      </c>
      <c r="G197" s="35">
        <f>IFERROR(AVERAGE(TAP_Bidders),0)</f>
        <v>212</v>
      </c>
      <c r="H197" s="36" t="str">
        <f>tbl_TAP[[#This Row],[Item '#]]&amp;"     "&amp;tbl_TAP[[#This Row],[Description]]&amp;"     ("&amp;tbl_TAP[[#This Row],[Unit]]&amp;")"</f>
        <v>441     Asphalt Type I Intermediate - Parking Lots and Tent Sites - 1-3/4"     (CY)</v>
      </c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9">
        <v>183</v>
      </c>
      <c r="AP197" s="39">
        <v>185</v>
      </c>
      <c r="AQ197" s="39">
        <v>235</v>
      </c>
      <c r="AR197" s="39">
        <v>245</v>
      </c>
      <c r="AS197" s="36"/>
      <c r="AT197" s="36"/>
      <c r="AU197" s="36"/>
      <c r="AV197" s="36"/>
      <c r="AW197" s="35"/>
      <c r="AX197" s="35"/>
      <c r="AY197" s="35"/>
      <c r="AZ197" s="37"/>
    </row>
    <row r="198" spans="1:52" ht="18" customHeight="1" x14ac:dyDescent="0.3">
      <c r="A198" s="34">
        <v>2017</v>
      </c>
      <c r="B198" s="34">
        <v>441</v>
      </c>
      <c r="C198" s="38" t="s">
        <v>5504</v>
      </c>
      <c r="D198" s="34" t="s">
        <v>14</v>
      </c>
      <c r="E198" s="35">
        <f>IFERROR(MIN(TAP_Bidders),0)</f>
        <v>166</v>
      </c>
      <c r="F198" s="35">
        <f>IFERROR(MAX(TAP_Bidders),0)</f>
        <v>210</v>
      </c>
      <c r="G198" s="35">
        <f>IFERROR(AVERAGE(TAP_Bidders),0)</f>
        <v>189.75</v>
      </c>
      <c r="H198" s="36" t="str">
        <f>tbl_TAP[[#This Row],[Item '#]]&amp;"     "&amp;tbl_TAP[[#This Row],[Description]]&amp;"     ("&amp;tbl_TAP[[#This Row],[Unit]]&amp;")"</f>
        <v>441     Asphalt Type I Intermediate - Roadways - 1-3/4"     (CY)</v>
      </c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9">
        <v>183</v>
      </c>
      <c r="AP198" s="39">
        <v>166</v>
      </c>
      <c r="AQ198" s="39">
        <v>200</v>
      </c>
      <c r="AR198" s="39">
        <v>210</v>
      </c>
      <c r="AS198" s="36"/>
      <c r="AT198" s="36"/>
      <c r="AU198" s="36"/>
      <c r="AV198" s="36"/>
      <c r="AW198" s="35"/>
      <c r="AX198" s="35"/>
      <c r="AY198" s="35"/>
      <c r="AZ198" s="37"/>
    </row>
    <row r="199" spans="1:52" ht="18" customHeight="1" x14ac:dyDescent="0.3">
      <c r="A199" s="34">
        <v>2017</v>
      </c>
      <c r="B199" s="34">
        <v>441</v>
      </c>
      <c r="C199" s="38" t="s">
        <v>5505</v>
      </c>
      <c r="D199" s="34" t="s">
        <v>14</v>
      </c>
      <c r="E199" s="35">
        <f>IFERROR(MIN(TAP_Bidders),0)</f>
        <v>186</v>
      </c>
      <c r="F199" s="35">
        <f>IFERROR(MAX(TAP_Bidders),0)</f>
        <v>290</v>
      </c>
      <c r="G199" s="35">
        <f>IFERROR(AVERAGE(TAP_Bidders),0)</f>
        <v>238.5</v>
      </c>
      <c r="H199" s="36" t="str">
        <f>tbl_TAP[[#This Row],[Item '#]]&amp;"     "&amp;tbl_TAP[[#This Row],[Description]]&amp;"     ("&amp;tbl_TAP[[#This Row],[Unit]]&amp;")"</f>
        <v>441     Asphalt Type I Surface - Transient and ADA RV Pads - 1-1/4"     (CY)</v>
      </c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9">
        <v>186</v>
      </c>
      <c r="AP199" s="39">
        <v>208</v>
      </c>
      <c r="AQ199" s="39">
        <v>290</v>
      </c>
      <c r="AR199" s="39">
        <v>270</v>
      </c>
      <c r="AS199" s="36"/>
      <c r="AT199" s="36"/>
      <c r="AU199" s="36"/>
      <c r="AV199" s="36"/>
      <c r="AW199" s="35"/>
      <c r="AX199" s="35"/>
      <c r="AY199" s="35"/>
      <c r="AZ199" s="37"/>
    </row>
    <row r="200" spans="1:52" ht="18" customHeight="1" x14ac:dyDescent="0.3">
      <c r="A200" s="34">
        <v>2017</v>
      </c>
      <c r="B200" s="34">
        <v>441</v>
      </c>
      <c r="C200" s="38" t="s">
        <v>5506</v>
      </c>
      <c r="D200" s="34" t="s">
        <v>14</v>
      </c>
      <c r="E200" s="35">
        <f>IFERROR(MIN(TAP_Bidders),0)</f>
        <v>186</v>
      </c>
      <c r="F200" s="35">
        <f>IFERROR(MAX(TAP_Bidders),0)</f>
        <v>290</v>
      </c>
      <c r="G200" s="35">
        <f>IFERROR(AVERAGE(TAP_Bidders),0)</f>
        <v>238.5</v>
      </c>
      <c r="H200" s="36" t="str">
        <f>tbl_TAP[[#This Row],[Item '#]]&amp;"     "&amp;tbl_TAP[[#This Row],[Description]]&amp;"     ("&amp;tbl_TAP[[#This Row],[Unit]]&amp;")"</f>
        <v>441     Asphalt Type I Surface - Seasonal RV Pads - 1-1/4"     (CY)</v>
      </c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9">
        <v>186</v>
      </c>
      <c r="AP200" s="39">
        <v>208</v>
      </c>
      <c r="AQ200" s="39">
        <v>290</v>
      </c>
      <c r="AR200" s="39">
        <v>270</v>
      </c>
      <c r="AS200" s="36"/>
      <c r="AT200" s="36"/>
      <c r="AU200" s="36"/>
      <c r="AV200" s="36"/>
      <c r="AW200" s="35"/>
      <c r="AX200" s="35"/>
      <c r="AY200" s="35"/>
      <c r="AZ200" s="37"/>
    </row>
    <row r="201" spans="1:52" ht="18" customHeight="1" x14ac:dyDescent="0.3">
      <c r="A201" s="34">
        <v>2017</v>
      </c>
      <c r="B201" s="34">
        <v>441</v>
      </c>
      <c r="C201" s="38" t="s">
        <v>5507</v>
      </c>
      <c r="D201" s="34" t="s">
        <v>14</v>
      </c>
      <c r="E201" s="35">
        <f>IFERROR(MIN(TAP_Bidders),0)</f>
        <v>186</v>
      </c>
      <c r="F201" s="35">
        <f>IFERROR(MAX(TAP_Bidders),0)</f>
        <v>290</v>
      </c>
      <c r="G201" s="35">
        <f>IFERROR(AVERAGE(TAP_Bidders),0)</f>
        <v>238.5</v>
      </c>
      <c r="H201" s="36" t="str">
        <f>tbl_TAP[[#This Row],[Item '#]]&amp;"     "&amp;tbl_TAP[[#This Row],[Description]]&amp;"     ("&amp;tbl_TAP[[#This Row],[Unit]]&amp;")"</f>
        <v>441     Asphalt Type I Surface - Parking Lots and Tent Sites - 1-1/4"     (CY)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9">
        <v>186</v>
      </c>
      <c r="AP201" s="39">
        <v>208</v>
      </c>
      <c r="AQ201" s="39">
        <v>290</v>
      </c>
      <c r="AR201" s="39">
        <v>270</v>
      </c>
      <c r="AS201" s="36"/>
      <c r="AT201" s="36"/>
      <c r="AU201" s="36"/>
      <c r="AV201" s="36"/>
      <c r="AW201" s="35"/>
      <c r="AX201" s="35"/>
      <c r="AY201" s="35"/>
      <c r="AZ201" s="37"/>
    </row>
    <row r="202" spans="1:52" ht="18" customHeight="1" x14ac:dyDescent="0.3">
      <c r="A202" s="34">
        <v>2017</v>
      </c>
      <c r="B202" s="34">
        <v>441</v>
      </c>
      <c r="C202" s="38" t="s">
        <v>5508</v>
      </c>
      <c r="D202" s="34" t="s">
        <v>14</v>
      </c>
      <c r="E202" s="35">
        <f>IFERROR(MIN(TAP_Bidders),0)</f>
        <v>186</v>
      </c>
      <c r="F202" s="35">
        <f>IFERROR(MAX(TAP_Bidders),0)</f>
        <v>215</v>
      </c>
      <c r="G202" s="35">
        <f>IFERROR(AVERAGE(TAP_Bidders),0)</f>
        <v>200</v>
      </c>
      <c r="H202" s="36" t="str">
        <f>tbl_TAP[[#This Row],[Item '#]]&amp;"     "&amp;tbl_TAP[[#This Row],[Description]]&amp;"     ("&amp;tbl_TAP[[#This Row],[Unit]]&amp;")"</f>
        <v>441     Asphalt Type I Surface - Roadways - 1-1/4"     (CY)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9">
        <v>186</v>
      </c>
      <c r="AP202" s="39">
        <v>189</v>
      </c>
      <c r="AQ202" s="39">
        <v>210</v>
      </c>
      <c r="AR202" s="39">
        <v>215</v>
      </c>
      <c r="AS202" s="36"/>
      <c r="AT202" s="36"/>
      <c r="AU202" s="36"/>
      <c r="AV202" s="36"/>
      <c r="AW202" s="35"/>
      <c r="AX202" s="35"/>
      <c r="AY202" s="35"/>
      <c r="AZ202" s="37"/>
    </row>
    <row r="203" spans="1:52" ht="18" customHeight="1" x14ac:dyDescent="0.3">
      <c r="A203" s="34">
        <v>2017</v>
      </c>
      <c r="B203" s="34">
        <v>441</v>
      </c>
      <c r="C203" s="38" t="s">
        <v>5509</v>
      </c>
      <c r="D203" s="34" t="s">
        <v>14</v>
      </c>
      <c r="E203" s="35">
        <f>IFERROR(MIN(TAP_Bidders),0)</f>
        <v>186</v>
      </c>
      <c r="F203" s="35">
        <f>IFERROR(MAX(TAP_Bidders),0)</f>
        <v>290</v>
      </c>
      <c r="G203" s="35">
        <f>IFERROR(AVERAGE(TAP_Bidders),0)</f>
        <v>239.75</v>
      </c>
      <c r="H203" s="36" t="str">
        <f>tbl_TAP[[#This Row],[Item '#]]&amp;"     "&amp;tbl_TAP[[#This Row],[Description]]&amp;"     ("&amp;tbl_TAP[[#This Row],[Unit]]&amp;")"</f>
        <v>441     Asphalt Type I Surface - Existing Restroom Parking Lot Asphalt Overlay - 1.5" Depth     (CY)</v>
      </c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9">
        <v>186</v>
      </c>
      <c r="AP203" s="39">
        <v>208</v>
      </c>
      <c r="AQ203" s="39">
        <v>290</v>
      </c>
      <c r="AR203" s="39">
        <v>275</v>
      </c>
      <c r="AS203" s="36"/>
      <c r="AT203" s="36"/>
      <c r="AU203" s="36"/>
      <c r="AV203" s="36"/>
      <c r="AW203" s="35"/>
      <c r="AX203" s="35"/>
      <c r="AY203" s="35"/>
      <c r="AZ203" s="37"/>
    </row>
    <row r="204" spans="1:52" ht="18" customHeight="1" x14ac:dyDescent="0.3">
      <c r="A204" s="34">
        <v>2017</v>
      </c>
      <c r="B204" s="34">
        <v>441</v>
      </c>
      <c r="C204" s="38" t="s">
        <v>5510</v>
      </c>
      <c r="D204" s="34" t="s">
        <v>14</v>
      </c>
      <c r="E204" s="35">
        <f>IFERROR(MIN(TAP_Bidders),0)</f>
        <v>186</v>
      </c>
      <c r="F204" s="35">
        <f>IFERROR(MAX(TAP_Bidders),0)</f>
        <v>215</v>
      </c>
      <c r="G204" s="35">
        <f>IFERROR(AVERAGE(TAP_Bidders),0)</f>
        <v>200</v>
      </c>
      <c r="H204" s="36" t="str">
        <f>tbl_TAP[[#This Row],[Item '#]]&amp;"     "&amp;tbl_TAP[[#This Row],[Description]]&amp;"     ("&amp;tbl_TAP[[#This Row],[Unit]]&amp;")"</f>
        <v>441     Asphalt Type I Surface - Existing Roadway Asphalt Overlay - 1.5" Depth     (CY)</v>
      </c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9">
        <v>186</v>
      </c>
      <c r="AP204" s="39">
        <v>189</v>
      </c>
      <c r="AQ204" s="39">
        <v>210</v>
      </c>
      <c r="AR204" s="39">
        <v>215</v>
      </c>
      <c r="AS204" s="36"/>
      <c r="AT204" s="36"/>
      <c r="AU204" s="36"/>
      <c r="AV204" s="36"/>
      <c r="AW204" s="35"/>
      <c r="AX204" s="35"/>
      <c r="AY204" s="35"/>
      <c r="AZ204" s="37"/>
    </row>
    <row r="205" spans="1:52" ht="18" customHeight="1" x14ac:dyDescent="0.3">
      <c r="A205" s="34">
        <v>2017</v>
      </c>
      <c r="B205" s="34">
        <v>448</v>
      </c>
      <c r="C205" s="38" t="s">
        <v>5511</v>
      </c>
      <c r="D205" s="34" t="s">
        <v>14</v>
      </c>
      <c r="E205" s="35">
        <f>IFERROR(MIN(TAP_Bidders),0)</f>
        <v>186</v>
      </c>
      <c r="F205" s="35">
        <f>IFERROR(MAX(TAP_Bidders),0)</f>
        <v>605</v>
      </c>
      <c r="G205" s="35">
        <f>IFERROR(AVERAGE(TAP_Bidders),0)</f>
        <v>328</v>
      </c>
      <c r="H205" s="36" t="str">
        <f>tbl_TAP[[#This Row],[Item '#]]&amp;"     "&amp;tbl_TAP[[#This Row],[Description]]&amp;"     ("&amp;tbl_TAP[[#This Row],[Unit]]&amp;")"</f>
        <v>448     Asphalt Concrete Surface Course (Light Traffic) - Trails - 2.5"     (CY)</v>
      </c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9">
        <v>186</v>
      </c>
      <c r="AP205" s="39">
        <v>231</v>
      </c>
      <c r="AQ205" s="39">
        <v>290</v>
      </c>
      <c r="AR205" s="39">
        <v>605</v>
      </c>
      <c r="AS205" s="36"/>
      <c r="AT205" s="36"/>
      <c r="AU205" s="36"/>
      <c r="AV205" s="36"/>
      <c r="AW205" s="35"/>
      <c r="AX205" s="35"/>
      <c r="AY205" s="35"/>
      <c r="AZ205" s="37"/>
    </row>
    <row r="206" spans="1:52" ht="18" customHeight="1" x14ac:dyDescent="0.3">
      <c r="A206" s="34">
        <v>2017</v>
      </c>
      <c r="B206" s="34">
        <v>454</v>
      </c>
      <c r="C206" s="38" t="s">
        <v>5512</v>
      </c>
      <c r="D206" s="34" t="s">
        <v>21</v>
      </c>
      <c r="E206" s="35">
        <f>IFERROR(MIN(TAP_Bidders),0)</f>
        <v>44.5</v>
      </c>
      <c r="F206" s="35">
        <f>IFERROR(MAX(TAP_Bidders),0)</f>
        <v>80</v>
      </c>
      <c r="G206" s="35">
        <f>IFERROR(AVERAGE(TAP_Bidders),0)</f>
        <v>54.375</v>
      </c>
      <c r="H206" s="36" t="str">
        <f>tbl_TAP[[#This Row],[Item '#]]&amp;"     "&amp;tbl_TAP[[#This Row],[Description]]&amp;"     ("&amp;tbl_TAP[[#This Row],[Unit]]&amp;")"</f>
        <v>454     Nonreinforced Portland Cement Concrete - Seasonal RV Pads - 5"     (SY)</v>
      </c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9">
        <v>47</v>
      </c>
      <c r="AP206" s="39">
        <v>44.5</v>
      </c>
      <c r="AQ206" s="39">
        <v>46</v>
      </c>
      <c r="AR206" s="39">
        <v>80</v>
      </c>
      <c r="AS206" s="36"/>
      <c r="AT206" s="36"/>
      <c r="AU206" s="36"/>
      <c r="AV206" s="36"/>
      <c r="AW206" s="35"/>
      <c r="AX206" s="35"/>
      <c r="AY206" s="35"/>
      <c r="AZ206" s="37"/>
    </row>
    <row r="207" spans="1:52" ht="18" customHeight="1" x14ac:dyDescent="0.3">
      <c r="A207" s="34">
        <v>2017</v>
      </c>
      <c r="B207" s="34">
        <v>454</v>
      </c>
      <c r="C207" s="38" t="s">
        <v>5513</v>
      </c>
      <c r="D207" s="34" t="s">
        <v>21</v>
      </c>
      <c r="E207" s="35">
        <f>IFERROR(MIN(TAP_Bidders),0)</f>
        <v>80</v>
      </c>
      <c r="F207" s="35">
        <f>IFERROR(MAX(TAP_Bidders),0)</f>
        <v>320</v>
      </c>
      <c r="G207" s="35">
        <f>IFERROR(AVERAGE(TAP_Bidders),0)</f>
        <v>167.5</v>
      </c>
      <c r="H207" s="36" t="str">
        <f>tbl_TAP[[#This Row],[Item '#]]&amp;"     "&amp;tbl_TAP[[#This Row],[Description]]&amp;"     ("&amp;tbl_TAP[[#This Row],[Unit]]&amp;")"</f>
        <v>454     Nonreinforced Portland Cement Concrete - 18" Diameter Utility Connection Pads - 4"     (SY)</v>
      </c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9">
        <v>150</v>
      </c>
      <c r="AP207" s="39">
        <v>320</v>
      </c>
      <c r="AQ207" s="39">
        <v>120</v>
      </c>
      <c r="AR207" s="39">
        <v>80</v>
      </c>
      <c r="AS207" s="36"/>
      <c r="AT207" s="36"/>
      <c r="AU207" s="36"/>
      <c r="AV207" s="36"/>
      <c r="AW207" s="35"/>
      <c r="AX207" s="35"/>
      <c r="AY207" s="35"/>
      <c r="AZ207" s="37"/>
    </row>
    <row r="208" spans="1:52" ht="18" customHeight="1" x14ac:dyDescent="0.3">
      <c r="A208" s="34">
        <v>2017</v>
      </c>
      <c r="B208" s="34">
        <v>608</v>
      </c>
      <c r="C208" s="38" t="s">
        <v>5514</v>
      </c>
      <c r="D208" s="34" t="s">
        <v>48</v>
      </c>
      <c r="E208" s="35">
        <f>IFERROR(MIN(TAP_Bidders),0)</f>
        <v>7</v>
      </c>
      <c r="F208" s="35">
        <f>IFERROR(MAX(TAP_Bidders),0)</f>
        <v>8.5</v>
      </c>
      <c r="G208" s="35">
        <f>IFERROR(AVERAGE(TAP_Bidders),0)</f>
        <v>7.75</v>
      </c>
      <c r="H208" s="36" t="str">
        <f>tbl_TAP[[#This Row],[Item '#]]&amp;"     "&amp;tbl_TAP[[#This Row],[Description]]&amp;"     ("&amp;tbl_TAP[[#This Row],[Unit]]&amp;")"</f>
        <v>608     Concrete Walk - 4" (CXT &amp; Shelter Areas)     (SF)</v>
      </c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9">
        <v>8</v>
      </c>
      <c r="AP208" s="39">
        <v>8.5</v>
      </c>
      <c r="AQ208" s="39">
        <v>7.5</v>
      </c>
      <c r="AR208" s="39">
        <v>7</v>
      </c>
      <c r="AS208" s="36"/>
      <c r="AT208" s="36"/>
      <c r="AU208" s="36"/>
      <c r="AV208" s="36"/>
      <c r="AW208" s="35"/>
      <c r="AX208" s="35"/>
      <c r="AY208" s="35"/>
      <c r="AZ208" s="37"/>
    </row>
    <row r="209" spans="1:52" ht="18" customHeight="1" x14ac:dyDescent="0.3">
      <c r="A209" s="34">
        <v>2017</v>
      </c>
      <c r="B209" s="34">
        <v>608</v>
      </c>
      <c r="C209" s="38" t="s">
        <v>5515</v>
      </c>
      <c r="D209" s="34" t="s">
        <v>48</v>
      </c>
      <c r="E209" s="35">
        <f>IFERROR(MIN(TAP_Bidders),0)</f>
        <v>7.5</v>
      </c>
      <c r="F209" s="35">
        <f>IFERROR(MAX(TAP_Bidders),0)</f>
        <v>8</v>
      </c>
      <c r="G209" s="35">
        <f>IFERROR(AVERAGE(TAP_Bidders),0)</f>
        <v>7.875</v>
      </c>
      <c r="H209" s="36" t="str">
        <f>tbl_TAP[[#This Row],[Item '#]]&amp;"     "&amp;tbl_TAP[[#This Row],[Description]]&amp;"     ("&amp;tbl_TAP[[#This Row],[Unit]]&amp;")"</f>
        <v>608     Concrete Walk - ADA Site Picnic Table and Utility Connection Pads - 4"     (SF)</v>
      </c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9">
        <v>8</v>
      </c>
      <c r="AP209" s="39">
        <v>7.5</v>
      </c>
      <c r="AQ209" s="39">
        <v>8</v>
      </c>
      <c r="AR209" s="39">
        <v>8</v>
      </c>
      <c r="AS209" s="36"/>
      <c r="AT209" s="36"/>
      <c r="AU209" s="36"/>
      <c r="AV209" s="36"/>
      <c r="AW209" s="35"/>
      <c r="AX209" s="35"/>
      <c r="AY209" s="35"/>
      <c r="AZ209" s="37"/>
    </row>
    <row r="210" spans="1:52" ht="18" customHeight="1" x14ac:dyDescent="0.3">
      <c r="A210" s="34">
        <v>2017</v>
      </c>
      <c r="B210" s="34">
        <v>630</v>
      </c>
      <c r="C210" s="38" t="s">
        <v>5516</v>
      </c>
      <c r="D210" s="34" t="s">
        <v>59</v>
      </c>
      <c r="E210" s="35">
        <f>IFERROR(MIN(TAP_Bidders),0)</f>
        <v>220</v>
      </c>
      <c r="F210" s="35">
        <f>IFERROR(MAX(TAP_Bidders),0)</f>
        <v>1100</v>
      </c>
      <c r="G210" s="35">
        <f>IFERROR(AVERAGE(TAP_Bidders),0)</f>
        <v>516.25</v>
      </c>
      <c r="H210" s="36" t="str">
        <f>tbl_TAP[[#This Row],[Item '#]]&amp;"     "&amp;tbl_TAP[[#This Row],[Description]]&amp;"     ("&amp;tbl_TAP[[#This Row],[Unit]]&amp;")"</f>
        <v>630     Traffic / Parking Signage - with Post and Base     (EA)</v>
      </c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9">
        <v>220</v>
      </c>
      <c r="AP210" s="39">
        <v>520</v>
      </c>
      <c r="AQ210" s="39">
        <v>1100</v>
      </c>
      <c r="AR210" s="39">
        <v>225</v>
      </c>
      <c r="AS210" s="36"/>
      <c r="AT210" s="36"/>
      <c r="AU210" s="36"/>
      <c r="AV210" s="36"/>
      <c r="AW210" s="35"/>
      <c r="AX210" s="35"/>
      <c r="AY210" s="35"/>
      <c r="AZ210" s="37"/>
    </row>
    <row r="211" spans="1:52" ht="18" customHeight="1" x14ac:dyDescent="0.3">
      <c r="A211" s="34">
        <v>2017</v>
      </c>
      <c r="B211" s="34">
        <v>630</v>
      </c>
      <c r="C211" s="38" t="s">
        <v>5517</v>
      </c>
      <c r="D211" s="34" t="s">
        <v>59</v>
      </c>
      <c r="E211" s="35">
        <f>IFERROR(MIN(TAP_Bidders),0)</f>
        <v>180</v>
      </c>
      <c r="F211" s="35">
        <f>IFERROR(MAX(TAP_Bidders),0)</f>
        <v>1100</v>
      </c>
      <c r="G211" s="35">
        <f>IFERROR(AVERAGE(TAP_Bidders),0)</f>
        <v>500</v>
      </c>
      <c r="H211" s="36" t="str">
        <f>tbl_TAP[[#This Row],[Item '#]]&amp;"     "&amp;tbl_TAP[[#This Row],[Description]]&amp;"     ("&amp;tbl_TAP[[#This Row],[Unit]]&amp;")"</f>
        <v>630     Disabled Parking Sign -  with Post and Base       (EA)</v>
      </c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9">
        <v>180</v>
      </c>
      <c r="AP211" s="39">
        <v>520</v>
      </c>
      <c r="AQ211" s="39">
        <v>1100</v>
      </c>
      <c r="AR211" s="39">
        <v>200</v>
      </c>
      <c r="AS211" s="36"/>
      <c r="AT211" s="36"/>
      <c r="AU211" s="36"/>
      <c r="AV211" s="36"/>
      <c r="AW211" s="35"/>
      <c r="AX211" s="35"/>
      <c r="AY211" s="35"/>
      <c r="AZ211" s="37"/>
    </row>
    <row r="212" spans="1:52" ht="18" customHeight="1" x14ac:dyDescent="0.3">
      <c r="A212" s="34">
        <v>2017</v>
      </c>
      <c r="B212" s="34">
        <v>630</v>
      </c>
      <c r="C212" s="38" t="s">
        <v>5518</v>
      </c>
      <c r="D212" s="34" t="s">
        <v>59</v>
      </c>
      <c r="E212" s="35">
        <f>IFERROR(MIN(TAP_Bidders),0)</f>
        <v>265</v>
      </c>
      <c r="F212" s="35">
        <f>IFERROR(MAX(TAP_Bidders),0)</f>
        <v>1000</v>
      </c>
      <c r="G212" s="35">
        <f>IFERROR(AVERAGE(TAP_Bidders),0)</f>
        <v>491.25</v>
      </c>
      <c r="H212" s="36" t="str">
        <f>tbl_TAP[[#This Row],[Item '#]]&amp;"     "&amp;tbl_TAP[[#This Row],[Description]]&amp;"     ("&amp;tbl_TAP[[#This Row],[Unit]]&amp;")"</f>
        <v>630     Installation of MWCD provided Directional Signs     (EA)</v>
      </c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9">
        <v>350</v>
      </c>
      <c r="AP212" s="39">
        <v>265</v>
      </c>
      <c r="AQ212" s="39">
        <v>1000</v>
      </c>
      <c r="AR212" s="39">
        <v>350</v>
      </c>
      <c r="AS212" s="36"/>
      <c r="AT212" s="36"/>
      <c r="AU212" s="36"/>
      <c r="AV212" s="36"/>
      <c r="AW212" s="35"/>
      <c r="AX212" s="35"/>
      <c r="AY212" s="35"/>
      <c r="AZ212" s="37"/>
    </row>
    <row r="213" spans="1:52" ht="18" customHeight="1" x14ac:dyDescent="0.3">
      <c r="A213" s="34">
        <v>2017</v>
      </c>
      <c r="B213" s="34">
        <v>642</v>
      </c>
      <c r="C213" s="38" t="s">
        <v>5519</v>
      </c>
      <c r="D213" s="34" t="s">
        <v>26</v>
      </c>
      <c r="E213" s="35">
        <f>IFERROR(MIN(TAP_Bidders),0)</f>
        <v>0.75</v>
      </c>
      <c r="F213" s="35">
        <f>IFERROR(MAX(TAP_Bidders),0)</f>
        <v>1.75</v>
      </c>
      <c r="G213" s="35">
        <f>IFERROR(AVERAGE(TAP_Bidders),0)</f>
        <v>1.1499999999999999</v>
      </c>
      <c r="H213" s="36" t="str">
        <f>tbl_TAP[[#This Row],[Item '#]]&amp;"     "&amp;tbl_TAP[[#This Row],[Description]]&amp;"     ("&amp;tbl_TAP[[#This Row],[Unit]]&amp;")"</f>
        <v>642     Pavement Marking - Channelizing Line     (FT)</v>
      </c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9">
        <v>0.75</v>
      </c>
      <c r="AP213" s="39">
        <v>1</v>
      </c>
      <c r="AQ213" s="39">
        <v>1.1000000000000001</v>
      </c>
      <c r="AR213" s="39">
        <v>1.75</v>
      </c>
      <c r="AS213" s="36"/>
      <c r="AT213" s="36"/>
      <c r="AU213" s="36"/>
      <c r="AV213" s="36"/>
      <c r="AW213" s="35"/>
      <c r="AX213" s="35"/>
      <c r="AY213" s="35"/>
      <c r="AZ213" s="37"/>
    </row>
    <row r="214" spans="1:52" ht="18" customHeight="1" x14ac:dyDescent="0.3">
      <c r="A214" s="34">
        <v>2017</v>
      </c>
      <c r="B214" s="34">
        <v>642</v>
      </c>
      <c r="C214" s="38" t="s">
        <v>5520</v>
      </c>
      <c r="D214" s="34" t="s">
        <v>59</v>
      </c>
      <c r="E214" s="35">
        <f>IFERROR(MIN(TAP_Bidders),0)</f>
        <v>50</v>
      </c>
      <c r="F214" s="35">
        <f>IFERROR(MAX(TAP_Bidders),0)</f>
        <v>400</v>
      </c>
      <c r="G214" s="35">
        <f>IFERROR(AVERAGE(TAP_Bidders),0)</f>
        <v>167</v>
      </c>
      <c r="H214" s="36" t="str">
        <f>tbl_TAP[[#This Row],[Item '#]]&amp;"     "&amp;tbl_TAP[[#This Row],[Description]]&amp;"     ("&amp;tbl_TAP[[#This Row],[Unit]]&amp;")"</f>
        <v>642     Pavement Marking - Handicap Symbol Marking     (EA)</v>
      </c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9">
        <v>50</v>
      </c>
      <c r="AP214" s="39">
        <v>53</v>
      </c>
      <c r="AQ214" s="39">
        <v>165</v>
      </c>
      <c r="AR214" s="39">
        <v>400</v>
      </c>
      <c r="AS214" s="36"/>
      <c r="AT214" s="36"/>
      <c r="AU214" s="36"/>
      <c r="AV214" s="36"/>
      <c r="AW214" s="35"/>
      <c r="AX214" s="35"/>
      <c r="AY214" s="35"/>
      <c r="AZ214" s="37"/>
    </row>
    <row r="215" spans="1:52" ht="18" customHeight="1" x14ac:dyDescent="0.3">
      <c r="A215" s="34">
        <v>2017</v>
      </c>
      <c r="B215" s="34">
        <v>642</v>
      </c>
      <c r="C215" s="38" t="s">
        <v>5521</v>
      </c>
      <c r="D215" s="34" t="s">
        <v>26</v>
      </c>
      <c r="E215" s="35">
        <f>IFERROR(MIN(TAP_Bidders),0)</f>
        <v>0.4</v>
      </c>
      <c r="F215" s="35">
        <f>IFERROR(MAX(TAP_Bidders),0)</f>
        <v>2</v>
      </c>
      <c r="G215" s="35">
        <f>IFERROR(AVERAGE(TAP_Bidders),0)</f>
        <v>1</v>
      </c>
      <c r="H215" s="36" t="str">
        <f>tbl_TAP[[#This Row],[Item '#]]&amp;"     "&amp;tbl_TAP[[#This Row],[Description]]&amp;"     ("&amp;tbl_TAP[[#This Row],[Unit]]&amp;")"</f>
        <v>642     Pavement Marking - Parking Lot Stall and crosswalk Marking     (FT)</v>
      </c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9">
        <v>0.4</v>
      </c>
      <c r="AP215" s="39">
        <v>0.5</v>
      </c>
      <c r="AQ215" s="39">
        <v>1.1000000000000001</v>
      </c>
      <c r="AR215" s="39">
        <v>2</v>
      </c>
      <c r="AS215" s="36"/>
      <c r="AT215" s="36"/>
      <c r="AU215" s="36"/>
      <c r="AV215" s="36"/>
      <c r="AW215" s="35"/>
      <c r="AX215" s="35"/>
      <c r="AY215" s="35"/>
      <c r="AZ215" s="37"/>
    </row>
    <row r="216" spans="1:52" ht="18" customHeight="1" x14ac:dyDescent="0.3">
      <c r="A216" s="34">
        <v>2017</v>
      </c>
      <c r="B216" s="34" t="s">
        <v>75</v>
      </c>
      <c r="C216" s="38" t="s">
        <v>5522</v>
      </c>
      <c r="D216" s="34" t="s">
        <v>12</v>
      </c>
      <c r="E216" s="35">
        <f>IFERROR(MIN(TAP_Bidders),0)</f>
        <v>10</v>
      </c>
      <c r="F216" s="35">
        <f>IFERROR(MAX(TAP_Bidders),0)</f>
        <v>32</v>
      </c>
      <c r="G216" s="35">
        <f>IFERROR(AVERAGE(TAP_Bidders),0)</f>
        <v>20.5</v>
      </c>
      <c r="H216" s="36" t="str">
        <f>tbl_TAP[[#This Row],[Item '#]]&amp;"     "&amp;tbl_TAP[[#This Row],[Description]]&amp;"     ("&amp;tbl_TAP[[#This Row],[Unit]]&amp;")"</f>
        <v>SPEC     6" Flush Curb at Tent Sites     (LF)</v>
      </c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9">
        <v>18</v>
      </c>
      <c r="AP216" s="39">
        <v>22</v>
      </c>
      <c r="AQ216" s="39">
        <v>32</v>
      </c>
      <c r="AR216" s="39">
        <v>10</v>
      </c>
      <c r="AS216" s="36"/>
      <c r="AT216" s="36"/>
      <c r="AU216" s="36"/>
      <c r="AV216" s="36"/>
      <c r="AW216" s="35"/>
      <c r="AX216" s="35"/>
      <c r="AY216" s="35"/>
      <c r="AZ216" s="37"/>
    </row>
    <row r="217" spans="1:52" ht="18" customHeight="1" x14ac:dyDescent="0.3">
      <c r="A217" s="34">
        <v>2017</v>
      </c>
      <c r="B217" s="34" t="s">
        <v>75</v>
      </c>
      <c r="C217" s="38" t="s">
        <v>5523</v>
      </c>
      <c r="D217" s="34" t="s">
        <v>12</v>
      </c>
      <c r="E217" s="35">
        <f>IFERROR(MIN(TAP_Bidders),0)</f>
        <v>10</v>
      </c>
      <c r="F217" s="35">
        <f>IFERROR(MAX(TAP_Bidders),0)</f>
        <v>32</v>
      </c>
      <c r="G217" s="35">
        <f>IFERROR(AVERAGE(TAP_Bidders),0)</f>
        <v>18</v>
      </c>
      <c r="H217" s="36" t="str">
        <f>tbl_TAP[[#This Row],[Item '#]]&amp;"     "&amp;tbl_TAP[[#This Row],[Description]]&amp;"     ("&amp;tbl_TAP[[#This Row],[Unit]]&amp;")"</f>
        <v>SPEC     6" Flush Curb at ADA RV Sites     (LF)</v>
      </c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9">
        <v>18</v>
      </c>
      <c r="AP217" s="39">
        <v>12</v>
      </c>
      <c r="AQ217" s="39">
        <v>32</v>
      </c>
      <c r="AR217" s="39">
        <v>10</v>
      </c>
      <c r="AS217" s="36"/>
      <c r="AT217" s="36"/>
      <c r="AU217" s="36"/>
      <c r="AV217" s="36"/>
      <c r="AW217" s="35"/>
      <c r="AX217" s="35"/>
      <c r="AY217" s="35"/>
      <c r="AZ217" s="37"/>
    </row>
    <row r="218" spans="1:52" ht="18" customHeight="1" x14ac:dyDescent="0.3">
      <c r="A218" s="34">
        <v>2017</v>
      </c>
      <c r="B218" s="34" t="s">
        <v>75</v>
      </c>
      <c r="C218" s="38" t="s">
        <v>5524</v>
      </c>
      <c r="D218" s="34" t="s">
        <v>12</v>
      </c>
      <c r="E218" s="35">
        <f>IFERROR(MIN(TAP_Bidders),0)</f>
        <v>10</v>
      </c>
      <c r="F218" s="35">
        <f>IFERROR(MAX(TAP_Bidders),0)</f>
        <v>32</v>
      </c>
      <c r="G218" s="35">
        <f>IFERROR(AVERAGE(TAP_Bidders),0)</f>
        <v>21.75</v>
      </c>
      <c r="H218" s="36" t="str">
        <f>tbl_TAP[[#This Row],[Item '#]]&amp;"     "&amp;tbl_TAP[[#This Row],[Description]]&amp;"     ("&amp;tbl_TAP[[#This Row],[Unit]]&amp;")"</f>
        <v>SPEC     6" Flush Curb at Playground     (LF)</v>
      </c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9">
        <v>18</v>
      </c>
      <c r="AP218" s="39">
        <v>27</v>
      </c>
      <c r="AQ218" s="39">
        <v>32</v>
      </c>
      <c r="AR218" s="39">
        <v>10</v>
      </c>
      <c r="AS218" s="36"/>
      <c r="AT218" s="36"/>
      <c r="AU218" s="36"/>
      <c r="AV218" s="36"/>
      <c r="AW218" s="35"/>
      <c r="AX218" s="35"/>
      <c r="AY218" s="35"/>
      <c r="AZ218" s="37"/>
    </row>
    <row r="219" spans="1:52" ht="18" customHeight="1" x14ac:dyDescent="0.3">
      <c r="A219" s="34">
        <v>2017</v>
      </c>
      <c r="B219" s="34" t="s">
        <v>75</v>
      </c>
      <c r="C219" s="38" t="s">
        <v>5525</v>
      </c>
      <c r="D219" s="34" t="s">
        <v>21</v>
      </c>
      <c r="E219" s="35">
        <f>IFERROR(MIN(TAP_Bidders),0)</f>
        <v>1.8</v>
      </c>
      <c r="F219" s="35">
        <f>IFERROR(MAX(TAP_Bidders),0)</f>
        <v>14</v>
      </c>
      <c r="G219" s="35">
        <f>IFERROR(AVERAGE(TAP_Bidders),0)</f>
        <v>5.7</v>
      </c>
      <c r="H219" s="36" t="str">
        <f>tbl_TAP[[#This Row],[Item '#]]&amp;"     "&amp;tbl_TAP[[#This Row],[Description]]&amp;"     ("&amp;tbl_TAP[[#This Row],[Unit]]&amp;")"</f>
        <v>SPEC     Geotextile at Playground     (SY)</v>
      </c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9">
        <v>5</v>
      </c>
      <c r="AP219" s="39">
        <v>2</v>
      </c>
      <c r="AQ219" s="39">
        <v>1.8</v>
      </c>
      <c r="AR219" s="39">
        <v>14</v>
      </c>
      <c r="AS219" s="36"/>
      <c r="AT219" s="36"/>
      <c r="AU219" s="36"/>
      <c r="AV219" s="36"/>
      <c r="AW219" s="35"/>
      <c r="AX219" s="35"/>
      <c r="AY219" s="35"/>
      <c r="AZ219" s="37"/>
    </row>
    <row r="220" spans="1:52" ht="18" customHeight="1" x14ac:dyDescent="0.3">
      <c r="A220" s="34">
        <v>2017</v>
      </c>
      <c r="B220" s="34" t="s">
        <v>75</v>
      </c>
      <c r="C220" s="38" t="s">
        <v>5526</v>
      </c>
      <c r="D220" s="34" t="s">
        <v>14</v>
      </c>
      <c r="E220" s="35">
        <f>IFERROR(MIN(TAP_Bidders),0)</f>
        <v>36</v>
      </c>
      <c r="F220" s="35">
        <f>IFERROR(MAX(TAP_Bidders),0)</f>
        <v>133</v>
      </c>
      <c r="G220" s="35">
        <f>IFERROR(AVERAGE(TAP_Bidders),0)</f>
        <v>74.25</v>
      </c>
      <c r="H220" s="36" t="str">
        <f>tbl_TAP[[#This Row],[Item '#]]&amp;"     "&amp;tbl_TAP[[#This Row],[Description]]&amp;"     ("&amp;tbl_TAP[[#This Row],[Unit]]&amp;")"</f>
        <v>SPEC     6" Sand/Topsoil Mix at Tent Sites     (CY)</v>
      </c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9">
        <v>66</v>
      </c>
      <c r="AP220" s="39">
        <v>62</v>
      </c>
      <c r="AQ220" s="39">
        <v>133</v>
      </c>
      <c r="AR220" s="39">
        <v>36</v>
      </c>
      <c r="AS220" s="36"/>
      <c r="AT220" s="36"/>
      <c r="AU220" s="36"/>
      <c r="AV220" s="36"/>
      <c r="AW220" s="35"/>
      <c r="AX220" s="35"/>
      <c r="AY220" s="35"/>
      <c r="AZ220" s="37"/>
    </row>
    <row r="221" spans="1:52" ht="18" customHeight="1" x14ac:dyDescent="0.3">
      <c r="A221" s="34">
        <v>2017</v>
      </c>
      <c r="B221" s="34" t="s">
        <v>75</v>
      </c>
      <c r="C221" s="38" t="s">
        <v>5527</v>
      </c>
      <c r="D221" s="34" t="s">
        <v>14</v>
      </c>
      <c r="E221" s="35">
        <f>IFERROR(MIN(TAP_Bidders),0)</f>
        <v>45</v>
      </c>
      <c r="F221" s="35">
        <f>IFERROR(MAX(TAP_Bidders),0)</f>
        <v>85</v>
      </c>
      <c r="G221" s="35">
        <f>IFERROR(AVERAGE(TAP_Bidders),0)</f>
        <v>68.75</v>
      </c>
      <c r="H221" s="36" t="str">
        <f>tbl_TAP[[#This Row],[Item '#]]&amp;"     "&amp;tbl_TAP[[#This Row],[Description]]&amp;"     ("&amp;tbl_TAP[[#This Row],[Unit]]&amp;")"</f>
        <v>SPEC     6" Gravel at Tent Site Tent Pads     (CY)</v>
      </c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9">
        <v>80</v>
      </c>
      <c r="AP221" s="39">
        <v>85</v>
      </c>
      <c r="AQ221" s="39">
        <v>65</v>
      </c>
      <c r="AR221" s="39">
        <v>45</v>
      </c>
      <c r="AS221" s="36"/>
      <c r="AT221" s="36"/>
      <c r="AU221" s="36"/>
      <c r="AV221" s="36"/>
      <c r="AW221" s="35"/>
      <c r="AX221" s="35"/>
      <c r="AY221" s="35"/>
      <c r="AZ221" s="37"/>
    </row>
    <row r="222" spans="1:52" ht="18" customHeight="1" x14ac:dyDescent="0.3">
      <c r="A222" s="34">
        <v>2017</v>
      </c>
      <c r="B222" s="34" t="s">
        <v>75</v>
      </c>
      <c r="C222" s="38" t="s">
        <v>5528</v>
      </c>
      <c r="D222" s="34" t="s">
        <v>14</v>
      </c>
      <c r="E222" s="35">
        <f>IFERROR(MIN(TAP_Bidders),0)</f>
        <v>50</v>
      </c>
      <c r="F222" s="35">
        <f>IFERROR(MAX(TAP_Bidders),0)</f>
        <v>133</v>
      </c>
      <c r="G222" s="35">
        <f>IFERROR(AVERAGE(TAP_Bidders),0)</f>
        <v>79.75</v>
      </c>
      <c r="H222" s="36" t="str">
        <f>tbl_TAP[[#This Row],[Item '#]]&amp;"     "&amp;tbl_TAP[[#This Row],[Description]]&amp;"     ("&amp;tbl_TAP[[#This Row],[Unit]]&amp;")"</f>
        <v>SPEC     6" Sand/Topsoil Mix at ADA RV Site Tent Pads     (CY)</v>
      </c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9">
        <v>62</v>
      </c>
      <c r="AP222" s="39">
        <v>74</v>
      </c>
      <c r="AQ222" s="39">
        <v>133</v>
      </c>
      <c r="AR222" s="39">
        <v>50</v>
      </c>
      <c r="AS222" s="36"/>
      <c r="AT222" s="36"/>
      <c r="AU222" s="36"/>
      <c r="AV222" s="36"/>
      <c r="AW222" s="35"/>
      <c r="AX222" s="35"/>
      <c r="AY222" s="35"/>
      <c r="AZ222" s="37"/>
    </row>
    <row r="223" spans="1:52" ht="18" customHeight="1" x14ac:dyDescent="0.3">
      <c r="A223" s="34">
        <v>2017</v>
      </c>
      <c r="B223" s="34" t="s">
        <v>75</v>
      </c>
      <c r="C223" s="38" t="s">
        <v>5529</v>
      </c>
      <c r="D223" s="34" t="s">
        <v>14</v>
      </c>
      <c r="E223" s="35">
        <f>IFERROR(MIN(TAP_Bidders),0)</f>
        <v>55</v>
      </c>
      <c r="F223" s="35">
        <f>IFERROR(MAX(TAP_Bidders),0)</f>
        <v>97</v>
      </c>
      <c r="G223" s="35">
        <f>IFERROR(AVERAGE(TAP_Bidders),0)</f>
        <v>73.75</v>
      </c>
      <c r="H223" s="36" t="str">
        <f>tbl_TAP[[#This Row],[Item '#]]&amp;"     "&amp;tbl_TAP[[#This Row],[Description]]&amp;"     ("&amp;tbl_TAP[[#This Row],[Unit]]&amp;")"</f>
        <v>SPEC     6" Gravel at ADA RV Site Tent Pads     (CY)</v>
      </c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9">
        <v>78</v>
      </c>
      <c r="AP223" s="39">
        <v>97</v>
      </c>
      <c r="AQ223" s="39">
        <v>65</v>
      </c>
      <c r="AR223" s="39">
        <v>55</v>
      </c>
      <c r="AS223" s="36"/>
      <c r="AT223" s="36"/>
      <c r="AU223" s="36"/>
      <c r="AV223" s="36"/>
      <c r="AW223" s="35"/>
      <c r="AX223" s="35"/>
      <c r="AY223" s="35"/>
      <c r="AZ223" s="37"/>
    </row>
    <row r="224" spans="1:52" ht="18" customHeight="1" x14ac:dyDescent="0.3">
      <c r="A224" s="34">
        <v>2017</v>
      </c>
      <c r="B224" s="34" t="s">
        <v>75</v>
      </c>
      <c r="C224" s="38" t="s">
        <v>5530</v>
      </c>
      <c r="D224" s="34" t="s">
        <v>59</v>
      </c>
      <c r="E224" s="35">
        <f>IFERROR(MIN(TAP_Bidders),0)</f>
        <v>56</v>
      </c>
      <c r="F224" s="35">
        <f>IFERROR(MAX(TAP_Bidders),0)</f>
        <v>125</v>
      </c>
      <c r="G224" s="35">
        <f>IFERROR(AVERAGE(TAP_Bidders),0)</f>
        <v>91.5</v>
      </c>
      <c r="H224" s="36" t="str">
        <f>tbl_TAP[[#This Row],[Item '#]]&amp;"     "&amp;tbl_TAP[[#This Row],[Description]]&amp;"     ("&amp;tbl_TAP[[#This Row],[Unit]]&amp;")"</f>
        <v>SPEC     6' Long Concrete Wheel Stop     (EA)</v>
      </c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9">
        <v>100</v>
      </c>
      <c r="AP224" s="39">
        <v>125</v>
      </c>
      <c r="AQ224" s="39">
        <v>85</v>
      </c>
      <c r="AR224" s="39">
        <v>56</v>
      </c>
      <c r="AS224" s="36"/>
      <c r="AT224" s="36"/>
      <c r="AU224" s="36"/>
      <c r="AV224" s="36"/>
      <c r="AW224" s="35"/>
      <c r="AX224" s="35"/>
      <c r="AY224" s="35"/>
      <c r="AZ224" s="37"/>
    </row>
    <row r="225" spans="1:52" ht="18" customHeight="1" x14ac:dyDescent="0.3">
      <c r="A225" s="34">
        <v>2017</v>
      </c>
      <c r="B225" s="34" t="s">
        <v>75</v>
      </c>
      <c r="C225" s="38" t="s">
        <v>5080</v>
      </c>
      <c r="D225" s="34" t="s">
        <v>59</v>
      </c>
      <c r="E225" s="35">
        <f>IFERROR(MIN(TAP_Bidders),0)</f>
        <v>66</v>
      </c>
      <c r="F225" s="35">
        <f>IFERROR(MAX(TAP_Bidders),0)</f>
        <v>150</v>
      </c>
      <c r="G225" s="35">
        <f>IFERROR(AVERAGE(TAP_Bidders),0)</f>
        <v>116.5</v>
      </c>
      <c r="H225" s="36" t="str">
        <f>tbl_TAP[[#This Row],[Item '#]]&amp;"     "&amp;tbl_TAP[[#This Row],[Description]]&amp;"     ("&amp;tbl_TAP[[#This Row],[Unit]]&amp;")"</f>
        <v>SPEC     8' Long Concrete Wheel Stop     (EA)</v>
      </c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9">
        <v>140</v>
      </c>
      <c r="AP225" s="39">
        <v>150</v>
      </c>
      <c r="AQ225" s="39">
        <v>110</v>
      </c>
      <c r="AR225" s="39">
        <v>66</v>
      </c>
      <c r="AS225" s="36"/>
      <c r="AT225" s="36"/>
      <c r="AU225" s="36"/>
      <c r="AV225" s="36"/>
      <c r="AW225" s="35"/>
      <c r="AX225" s="35"/>
      <c r="AY225" s="35"/>
      <c r="AZ225" s="37"/>
    </row>
    <row r="226" spans="1:52" ht="18" customHeight="1" x14ac:dyDescent="0.3">
      <c r="A226" s="34">
        <v>2017</v>
      </c>
      <c r="B226" s="34" t="s">
        <v>75</v>
      </c>
      <c r="C226" s="38" t="s">
        <v>5531</v>
      </c>
      <c r="D226" s="34" t="s">
        <v>59</v>
      </c>
      <c r="E226" s="35">
        <f>IFERROR(MIN(TAP_Bidders),0)</f>
        <v>240</v>
      </c>
      <c r="F226" s="35">
        <f>IFERROR(MAX(TAP_Bidders),0)</f>
        <v>1600</v>
      </c>
      <c r="G226" s="35">
        <f>IFERROR(AVERAGE(TAP_Bidders),0)</f>
        <v>858.75</v>
      </c>
      <c r="H226" s="36" t="str">
        <f>tbl_TAP[[#This Row],[Item '#]]&amp;"     "&amp;tbl_TAP[[#This Row],[Description]]&amp;"     ("&amp;tbl_TAP[[#This Row],[Unit]]&amp;")"</f>
        <v>SPEC     Installation of ADA Fire Ring     (EA)</v>
      </c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9">
        <v>770</v>
      </c>
      <c r="AP226" s="39">
        <v>1600</v>
      </c>
      <c r="AQ226" s="39">
        <v>825</v>
      </c>
      <c r="AR226" s="39">
        <v>240</v>
      </c>
      <c r="AS226" s="36"/>
      <c r="AT226" s="36"/>
      <c r="AU226" s="36"/>
      <c r="AV226" s="36"/>
      <c r="AW226" s="35"/>
      <c r="AX226" s="35"/>
      <c r="AY226" s="35"/>
      <c r="AZ226" s="37"/>
    </row>
    <row r="227" spans="1:52" ht="18" customHeight="1" x14ac:dyDescent="0.3">
      <c r="A227" s="34">
        <v>2017</v>
      </c>
      <c r="B227" s="34" t="s">
        <v>75</v>
      </c>
      <c r="C227" s="38" t="s">
        <v>5532</v>
      </c>
      <c r="D227" s="34" t="s">
        <v>59</v>
      </c>
      <c r="E227" s="35">
        <f>IFERROR(MIN(TAP_Bidders),0)</f>
        <v>360</v>
      </c>
      <c r="F227" s="35">
        <f>IFERROR(MAX(TAP_Bidders),0)</f>
        <v>1500</v>
      </c>
      <c r="G227" s="35">
        <f>IFERROR(AVERAGE(TAP_Bidders),0)</f>
        <v>827.5</v>
      </c>
      <c r="H227" s="36" t="str">
        <f>tbl_TAP[[#This Row],[Item '#]]&amp;"     "&amp;tbl_TAP[[#This Row],[Description]]&amp;"     ("&amp;tbl_TAP[[#This Row],[Unit]]&amp;")"</f>
        <v>SPEC     Grill - Belson Outdoors - Model CC-2640     (EA)</v>
      </c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9">
        <v>600</v>
      </c>
      <c r="AP227" s="39">
        <v>850</v>
      </c>
      <c r="AQ227" s="39">
        <v>360</v>
      </c>
      <c r="AR227" s="39">
        <v>1500</v>
      </c>
      <c r="AS227" s="36"/>
      <c r="AT227" s="36"/>
      <c r="AU227" s="36"/>
      <c r="AV227" s="36"/>
      <c r="AW227" s="35"/>
      <c r="AX227" s="35"/>
      <c r="AY227" s="35"/>
      <c r="AZ227" s="37"/>
    </row>
    <row r="228" spans="1:52" ht="18" customHeight="1" x14ac:dyDescent="0.3">
      <c r="A228" s="34">
        <v>2017</v>
      </c>
      <c r="B228" s="34" t="s">
        <v>75</v>
      </c>
      <c r="C228" s="38" t="s">
        <v>5533</v>
      </c>
      <c r="D228" s="34" t="s">
        <v>59</v>
      </c>
      <c r="E228" s="35">
        <f>IFERROR(MIN(TAP_Bidders),0)</f>
        <v>300</v>
      </c>
      <c r="F228" s="35">
        <f>IFERROR(MAX(TAP_Bidders),0)</f>
        <v>1000</v>
      </c>
      <c r="G228" s="35">
        <f>IFERROR(AVERAGE(TAP_Bidders),0)</f>
        <v>583.75</v>
      </c>
      <c r="H228" s="36" t="str">
        <f>tbl_TAP[[#This Row],[Item '#]]&amp;"     "&amp;tbl_TAP[[#This Row],[Description]]&amp;"     ("&amp;tbl_TAP[[#This Row],[Unit]]&amp;")"</f>
        <v>SPEC     Prep Tables - Pilot Rock - APTX Series, 8’-0” length     (EA)</v>
      </c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9">
        <v>300</v>
      </c>
      <c r="AP228" s="39">
        <v>675</v>
      </c>
      <c r="AQ228" s="39">
        <v>360</v>
      </c>
      <c r="AR228" s="39">
        <v>1000</v>
      </c>
      <c r="AS228" s="36"/>
      <c r="AT228" s="36"/>
      <c r="AU228" s="36"/>
      <c r="AV228" s="36"/>
      <c r="AW228" s="35"/>
      <c r="AX228" s="35"/>
      <c r="AY228" s="35"/>
      <c r="AZ228" s="37"/>
    </row>
    <row r="229" spans="1:52" ht="18" customHeight="1" x14ac:dyDescent="0.3">
      <c r="A229" s="34">
        <v>2017</v>
      </c>
      <c r="B229" s="34" t="s">
        <v>75</v>
      </c>
      <c r="C229" s="38" t="s">
        <v>5534</v>
      </c>
      <c r="D229" s="34" t="s">
        <v>14</v>
      </c>
      <c r="E229" s="35">
        <f>IFERROR(MIN(TAP_Bidders),0)</f>
        <v>45</v>
      </c>
      <c r="F229" s="35">
        <f>IFERROR(MAX(TAP_Bidders),0)</f>
        <v>95</v>
      </c>
      <c r="G229" s="35">
        <f>IFERROR(AVERAGE(TAP_Bidders),0)</f>
        <v>65.5</v>
      </c>
      <c r="H229" s="36" t="str">
        <f>tbl_TAP[[#This Row],[Item '#]]&amp;"     "&amp;tbl_TAP[[#This Row],[Description]]&amp;"     ("&amp;tbl_TAP[[#This Row],[Unit]]&amp;")"</f>
        <v>SPEC     #57 Gravel Base at Playgrounds     (CY)</v>
      </c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9">
        <v>72</v>
      </c>
      <c r="AP229" s="39">
        <v>50</v>
      </c>
      <c r="AQ229" s="39">
        <v>95</v>
      </c>
      <c r="AR229" s="39">
        <v>45</v>
      </c>
      <c r="AS229" s="36"/>
      <c r="AT229" s="36"/>
      <c r="AU229" s="36"/>
      <c r="AV229" s="36"/>
      <c r="AW229" s="35"/>
      <c r="AX229" s="35"/>
      <c r="AY229" s="35"/>
      <c r="AZ229" s="37"/>
    </row>
    <row r="230" spans="1:52" ht="18" customHeight="1" x14ac:dyDescent="0.3">
      <c r="A230" s="34">
        <v>2017</v>
      </c>
      <c r="B230" s="34">
        <v>659</v>
      </c>
      <c r="C230" s="38" t="s">
        <v>4752</v>
      </c>
      <c r="D230" s="34" t="s">
        <v>21</v>
      </c>
      <c r="E230" s="35">
        <f>IFERROR(MIN(TAP_Bidders),0)</f>
        <v>0.8</v>
      </c>
      <c r="F230" s="35">
        <f>IFERROR(MAX(TAP_Bidders),0)</f>
        <v>2.5</v>
      </c>
      <c r="G230" s="35">
        <f>IFERROR(AVERAGE(TAP_Bidders),0)</f>
        <v>1.3</v>
      </c>
      <c r="H230" s="36" t="str">
        <f>tbl_TAP[[#This Row],[Item '#]]&amp;"     "&amp;tbl_TAP[[#This Row],[Description]]&amp;"     ("&amp;tbl_TAP[[#This Row],[Unit]]&amp;")"</f>
        <v>659     Seeding and Mulching - MWCD Native Grass Seed Mix     (SY)</v>
      </c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9">
        <v>0.8</v>
      </c>
      <c r="AP230" s="39">
        <v>1</v>
      </c>
      <c r="AQ230" s="39">
        <v>2.5</v>
      </c>
      <c r="AR230" s="39">
        <v>0.9</v>
      </c>
      <c r="AS230" s="36"/>
      <c r="AT230" s="36"/>
      <c r="AU230" s="36"/>
      <c r="AV230" s="36"/>
      <c r="AW230" s="35"/>
      <c r="AX230" s="35"/>
      <c r="AY230" s="35"/>
      <c r="AZ230" s="37"/>
    </row>
    <row r="231" spans="1:52" ht="18" customHeight="1" x14ac:dyDescent="0.3">
      <c r="A231" s="34">
        <v>2017</v>
      </c>
      <c r="B231" s="34">
        <v>659</v>
      </c>
      <c r="C231" s="38" t="s">
        <v>4753</v>
      </c>
      <c r="D231" s="34" t="s">
        <v>21</v>
      </c>
      <c r="E231" s="35">
        <f>IFERROR(MIN(TAP_Bidders),0)</f>
        <v>0.9</v>
      </c>
      <c r="F231" s="35">
        <f>IFERROR(MAX(TAP_Bidders),0)</f>
        <v>2</v>
      </c>
      <c r="G231" s="35">
        <f>IFERROR(AVERAGE(TAP_Bidders),0)</f>
        <v>1.2</v>
      </c>
      <c r="H231" s="36" t="str">
        <f>tbl_TAP[[#This Row],[Item '#]]&amp;"     "&amp;tbl_TAP[[#This Row],[Description]]&amp;"     ("&amp;tbl_TAP[[#This Row],[Unit]]&amp;")"</f>
        <v>659     Seeding and Mulching - ODOT Class 1 Mix     (SY)</v>
      </c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9">
        <v>0.9</v>
      </c>
      <c r="AP231" s="39">
        <v>0.9</v>
      </c>
      <c r="AQ231" s="39">
        <v>2</v>
      </c>
      <c r="AR231" s="39">
        <v>1</v>
      </c>
      <c r="AS231" s="36"/>
      <c r="AT231" s="36"/>
      <c r="AU231" s="36"/>
      <c r="AV231" s="36"/>
      <c r="AW231" s="35"/>
      <c r="AX231" s="35"/>
      <c r="AY231" s="35"/>
      <c r="AZ231" s="37"/>
    </row>
    <row r="232" spans="1:52" ht="18" customHeight="1" x14ac:dyDescent="0.3">
      <c r="A232" s="34">
        <v>2017</v>
      </c>
      <c r="B232" s="34">
        <v>659</v>
      </c>
      <c r="C232" s="38" t="s">
        <v>5535</v>
      </c>
      <c r="D232" s="34" t="s">
        <v>9</v>
      </c>
      <c r="E232" s="35">
        <f>IFERROR(MIN(TAP_Bidders),0)</f>
        <v>38637</v>
      </c>
      <c r="F232" s="35">
        <f>IFERROR(MAX(TAP_Bidders),0)</f>
        <v>56910</v>
      </c>
      <c r="G232" s="35">
        <f>IFERROR(AVERAGE(TAP_Bidders),0)</f>
        <v>44511.75</v>
      </c>
      <c r="H232" s="36" t="str">
        <f>tbl_TAP[[#This Row],[Item '#]]&amp;"     "&amp;tbl_TAP[[#This Row],[Description]]&amp;"     ("&amp;tbl_TAP[[#This Row],[Unit]]&amp;")"</f>
        <v>659     Mulching - Cobble Mulch     (LS)</v>
      </c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9">
        <v>38637</v>
      </c>
      <c r="AP232" s="39">
        <v>40500</v>
      </c>
      <c r="AQ232" s="39">
        <v>56910</v>
      </c>
      <c r="AR232" s="39">
        <v>42000</v>
      </c>
      <c r="AS232" s="36"/>
      <c r="AT232" s="36"/>
      <c r="AU232" s="36"/>
      <c r="AV232" s="36"/>
      <c r="AW232" s="35"/>
      <c r="AX232" s="35"/>
      <c r="AY232" s="35"/>
      <c r="AZ232" s="37"/>
    </row>
    <row r="233" spans="1:52" ht="18" customHeight="1" x14ac:dyDescent="0.3">
      <c r="A233" s="34">
        <v>2017</v>
      </c>
      <c r="B233" s="34">
        <v>659</v>
      </c>
      <c r="C233" s="38" t="s">
        <v>198</v>
      </c>
      <c r="D233" s="34" t="s">
        <v>199</v>
      </c>
      <c r="E233" s="35">
        <f>IFERROR(MIN(TAP_Bidders),0)</f>
        <v>503</v>
      </c>
      <c r="F233" s="35">
        <f>IFERROR(MAX(TAP_Bidders),0)</f>
        <v>2700</v>
      </c>
      <c r="G233" s="35">
        <f>IFERROR(AVERAGE(TAP_Bidders),0)</f>
        <v>1188.25</v>
      </c>
      <c r="H233" s="36" t="str">
        <f>tbl_TAP[[#This Row],[Item '#]]&amp;"     "&amp;tbl_TAP[[#This Row],[Description]]&amp;"     ("&amp;tbl_TAP[[#This Row],[Unit]]&amp;")"</f>
        <v>659     Commercial Fertilizer     (TON)</v>
      </c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9">
        <v>750</v>
      </c>
      <c r="AP233" s="39">
        <v>800</v>
      </c>
      <c r="AQ233" s="39">
        <v>503</v>
      </c>
      <c r="AR233" s="39">
        <v>2700</v>
      </c>
      <c r="AS233" s="36"/>
      <c r="AT233" s="36"/>
      <c r="AU233" s="36"/>
      <c r="AV233" s="36"/>
      <c r="AW233" s="35"/>
      <c r="AX233" s="35"/>
      <c r="AY233" s="35"/>
      <c r="AZ233" s="37"/>
    </row>
    <row r="234" spans="1:52" ht="18" customHeight="1" x14ac:dyDescent="0.3">
      <c r="A234" s="34">
        <v>2017</v>
      </c>
      <c r="B234" s="34">
        <v>659</v>
      </c>
      <c r="C234" s="38" t="s">
        <v>157</v>
      </c>
      <c r="D234" s="34" t="s">
        <v>158</v>
      </c>
      <c r="E234" s="35">
        <f>IFERROR(MIN(TAP_Bidders),0)</f>
        <v>1</v>
      </c>
      <c r="F234" s="35">
        <f>IFERROR(MAX(TAP_Bidders),0)</f>
        <v>65</v>
      </c>
      <c r="G234" s="35">
        <f>IFERROR(AVERAGE(TAP_Bidders),0)</f>
        <v>46.625</v>
      </c>
      <c r="H234" s="36" t="str">
        <f>tbl_TAP[[#This Row],[Item '#]]&amp;"     "&amp;tbl_TAP[[#This Row],[Description]]&amp;"     ("&amp;tbl_TAP[[#This Row],[Unit]]&amp;")"</f>
        <v>659     Water     (MGAL)</v>
      </c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9">
        <v>65</v>
      </c>
      <c r="AP234" s="39">
        <v>1</v>
      </c>
      <c r="AQ234" s="39">
        <v>55.5</v>
      </c>
      <c r="AR234" s="39">
        <v>65</v>
      </c>
      <c r="AS234" s="36"/>
      <c r="AT234" s="36"/>
      <c r="AU234" s="36"/>
      <c r="AV234" s="36"/>
      <c r="AW234" s="35"/>
      <c r="AX234" s="35"/>
      <c r="AY234" s="35"/>
      <c r="AZ234" s="37"/>
    </row>
    <row r="235" spans="1:52" ht="18" customHeight="1" x14ac:dyDescent="0.3">
      <c r="A235" s="34">
        <v>2017</v>
      </c>
      <c r="B235" s="34">
        <v>661</v>
      </c>
      <c r="C235" s="38" t="s">
        <v>5536</v>
      </c>
      <c r="D235" s="34" t="s">
        <v>59</v>
      </c>
      <c r="E235" s="35">
        <f>IFERROR(MIN(TAP_Bidders),0)</f>
        <v>337.65</v>
      </c>
      <c r="F235" s="35">
        <f>IFERROR(MAX(TAP_Bidders),0)</f>
        <v>680</v>
      </c>
      <c r="G235" s="35">
        <f>IFERROR(AVERAGE(TAP_Bidders),0)</f>
        <v>430.66250000000002</v>
      </c>
      <c r="H235" s="36" t="str">
        <f>tbl_TAP[[#This Row],[Item '#]]&amp;"     "&amp;tbl_TAP[[#This Row],[Description]]&amp;"     ("&amp;tbl_TAP[[#This Row],[Unit]]&amp;")"</f>
        <v>661     General Landscaping - Shade Trees     (EA)</v>
      </c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9">
        <v>337.65</v>
      </c>
      <c r="AP235" s="39">
        <v>355</v>
      </c>
      <c r="AQ235" s="39">
        <v>680</v>
      </c>
      <c r="AR235" s="39">
        <v>350</v>
      </c>
      <c r="AS235" s="36"/>
      <c r="AT235" s="36"/>
      <c r="AU235" s="36"/>
      <c r="AV235" s="36"/>
      <c r="AW235" s="35"/>
      <c r="AX235" s="35"/>
      <c r="AY235" s="35"/>
      <c r="AZ235" s="37"/>
    </row>
    <row r="236" spans="1:52" ht="18" customHeight="1" x14ac:dyDescent="0.3">
      <c r="A236" s="34">
        <v>2017</v>
      </c>
      <c r="B236" s="34">
        <v>661</v>
      </c>
      <c r="C236" s="38" t="s">
        <v>5537</v>
      </c>
      <c r="D236" s="34" t="s">
        <v>59</v>
      </c>
      <c r="E236" s="35">
        <f>IFERROR(MIN(TAP_Bidders),0)</f>
        <v>239.04</v>
      </c>
      <c r="F236" s="35">
        <f>IFERROR(MAX(TAP_Bidders),0)</f>
        <v>350</v>
      </c>
      <c r="G236" s="35">
        <f>IFERROR(AVERAGE(TAP_Bidders),0)</f>
        <v>272.51</v>
      </c>
      <c r="H236" s="36" t="str">
        <f>tbl_TAP[[#This Row],[Item '#]]&amp;"     "&amp;tbl_TAP[[#This Row],[Description]]&amp;"     ("&amp;tbl_TAP[[#This Row],[Unit]]&amp;")"</f>
        <v>661     General Landscaping - Evergreen Trees     (EA)</v>
      </c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9">
        <v>239.04</v>
      </c>
      <c r="AP236" s="39">
        <v>251</v>
      </c>
      <c r="AQ236" s="39">
        <v>350</v>
      </c>
      <c r="AR236" s="39">
        <v>250</v>
      </c>
      <c r="AS236" s="36"/>
      <c r="AT236" s="36"/>
      <c r="AU236" s="36"/>
      <c r="AV236" s="36"/>
      <c r="AW236" s="35"/>
      <c r="AX236" s="35"/>
      <c r="AY236" s="35"/>
      <c r="AZ236" s="37"/>
    </row>
    <row r="237" spans="1:52" ht="18" customHeight="1" x14ac:dyDescent="0.3">
      <c r="A237" s="34">
        <v>2017</v>
      </c>
      <c r="B237" s="34">
        <v>661</v>
      </c>
      <c r="C237" s="38" t="s">
        <v>5538</v>
      </c>
      <c r="D237" s="34" t="s">
        <v>59</v>
      </c>
      <c r="E237" s="35">
        <f>IFERROR(MIN(TAP_Bidders),0)</f>
        <v>254.09</v>
      </c>
      <c r="F237" s="35">
        <f>IFERROR(MAX(TAP_Bidders),0)</f>
        <v>462</v>
      </c>
      <c r="G237" s="35">
        <f>IFERROR(AVERAGE(TAP_Bidders),0)</f>
        <v>314.02250000000004</v>
      </c>
      <c r="H237" s="36" t="str">
        <f>tbl_TAP[[#This Row],[Item '#]]&amp;"     "&amp;tbl_TAP[[#This Row],[Description]]&amp;"     ("&amp;tbl_TAP[[#This Row],[Unit]]&amp;")"</f>
        <v>661     General Landscaping - Understory Trees     (EA)</v>
      </c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9">
        <v>254.09</v>
      </c>
      <c r="AP237" s="39">
        <v>270</v>
      </c>
      <c r="AQ237" s="39">
        <v>462</v>
      </c>
      <c r="AR237" s="39">
        <v>270</v>
      </c>
      <c r="AS237" s="36"/>
      <c r="AT237" s="36"/>
      <c r="AU237" s="36"/>
      <c r="AV237" s="36"/>
      <c r="AW237" s="35"/>
      <c r="AX237" s="35"/>
      <c r="AY237" s="35"/>
      <c r="AZ237" s="37"/>
    </row>
    <row r="238" spans="1:52" ht="18" customHeight="1" x14ac:dyDescent="0.3">
      <c r="A238" s="34">
        <v>2017</v>
      </c>
      <c r="B238" s="34">
        <v>661</v>
      </c>
      <c r="C238" s="38" t="s">
        <v>5539</v>
      </c>
      <c r="D238" s="34" t="s">
        <v>59</v>
      </c>
      <c r="E238" s="35">
        <f>IFERROR(MIN(TAP_Bidders),0)</f>
        <v>229.62</v>
      </c>
      <c r="F238" s="35">
        <f>IFERROR(MAX(TAP_Bidders),0)</f>
        <v>462</v>
      </c>
      <c r="G238" s="35">
        <f>IFERROR(AVERAGE(TAP_Bidders),0)</f>
        <v>295.65499999999997</v>
      </c>
      <c r="H238" s="36" t="str">
        <f>tbl_TAP[[#This Row],[Item '#]]&amp;"     "&amp;tbl_TAP[[#This Row],[Description]]&amp;"     ("&amp;tbl_TAP[[#This Row],[Unit]]&amp;")"</f>
        <v>661     General Landscaping - Ornamental Trees     (EA)</v>
      </c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9">
        <v>229.62</v>
      </c>
      <c r="AP238" s="39">
        <v>241</v>
      </c>
      <c r="AQ238" s="39">
        <v>462</v>
      </c>
      <c r="AR238" s="39">
        <v>250</v>
      </c>
      <c r="AS238" s="36"/>
      <c r="AT238" s="36"/>
      <c r="AU238" s="36"/>
      <c r="AV238" s="36"/>
      <c r="AW238" s="35"/>
      <c r="AX238" s="35"/>
      <c r="AY238" s="35"/>
      <c r="AZ238" s="37"/>
    </row>
    <row r="239" spans="1:52" ht="18" customHeight="1" x14ac:dyDescent="0.3">
      <c r="A239" s="34">
        <v>2017</v>
      </c>
      <c r="B239" s="34">
        <v>661</v>
      </c>
      <c r="C239" s="38" t="s">
        <v>5540</v>
      </c>
      <c r="D239" s="34" t="s">
        <v>59</v>
      </c>
      <c r="E239" s="35">
        <f>IFERROR(MIN(TAP_Bidders),0)</f>
        <v>67.239999999999995</v>
      </c>
      <c r="F239" s="35">
        <f>IFERROR(MAX(TAP_Bidders),0)</f>
        <v>112</v>
      </c>
      <c r="G239" s="35">
        <f>IFERROR(AVERAGE(TAP_Bidders),0)</f>
        <v>80.06</v>
      </c>
      <c r="H239" s="36" t="str">
        <f>tbl_TAP[[#This Row],[Item '#]]&amp;"     "&amp;tbl_TAP[[#This Row],[Description]]&amp;"     ("&amp;tbl_TAP[[#This Row],[Unit]]&amp;")"</f>
        <v>661     General Landscaping - Tall Shrubs / Evergreen Shrubs     (EA)</v>
      </c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9">
        <v>67.239999999999995</v>
      </c>
      <c r="AP239" s="39">
        <v>71</v>
      </c>
      <c r="AQ239" s="39">
        <v>112</v>
      </c>
      <c r="AR239" s="39">
        <v>70</v>
      </c>
      <c r="AS239" s="36"/>
      <c r="AT239" s="36"/>
      <c r="AU239" s="36"/>
      <c r="AV239" s="36"/>
      <c r="AW239" s="35"/>
      <c r="AX239" s="35"/>
      <c r="AY239" s="35"/>
      <c r="AZ239" s="37"/>
    </row>
    <row r="240" spans="1:52" ht="18" customHeight="1" x14ac:dyDescent="0.3">
      <c r="A240" s="34">
        <v>2017</v>
      </c>
      <c r="B240" s="34">
        <v>661</v>
      </c>
      <c r="C240" s="38" t="s">
        <v>5541</v>
      </c>
      <c r="D240" s="34" t="s">
        <v>59</v>
      </c>
      <c r="E240" s="35">
        <f>IFERROR(MIN(TAP_Bidders),0)</f>
        <v>46.1</v>
      </c>
      <c r="F240" s="35">
        <f>IFERROR(MAX(TAP_Bidders),0)</f>
        <v>67</v>
      </c>
      <c r="G240" s="35">
        <f>IFERROR(AVERAGE(TAP_Bidders),0)</f>
        <v>53.024999999999999</v>
      </c>
      <c r="H240" s="36" t="str">
        <f>tbl_TAP[[#This Row],[Item '#]]&amp;"     "&amp;tbl_TAP[[#This Row],[Description]]&amp;"     ("&amp;tbl_TAP[[#This Row],[Unit]]&amp;")"</f>
        <v>661     General Landscaping - Low Shrubs  Evergreen Shrubs     (EA)</v>
      </c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9">
        <v>46.1</v>
      </c>
      <c r="AP240" s="39">
        <v>49</v>
      </c>
      <c r="AQ240" s="39">
        <v>67</v>
      </c>
      <c r="AR240" s="39">
        <v>50</v>
      </c>
      <c r="AS240" s="36"/>
      <c r="AT240" s="36"/>
      <c r="AU240" s="36"/>
      <c r="AV240" s="36"/>
      <c r="AW240" s="35"/>
      <c r="AX240" s="35"/>
      <c r="AY240" s="35"/>
      <c r="AZ240" s="37"/>
    </row>
    <row r="241" spans="1:52" ht="18" customHeight="1" x14ac:dyDescent="0.3">
      <c r="A241" s="34">
        <v>2017</v>
      </c>
      <c r="B241" s="34">
        <v>661</v>
      </c>
      <c r="C241" s="38" t="s">
        <v>5147</v>
      </c>
      <c r="D241" s="34" t="s">
        <v>59</v>
      </c>
      <c r="E241" s="35">
        <f>IFERROR(MIN(TAP_Bidders),0)</f>
        <v>66.41</v>
      </c>
      <c r="F241" s="35">
        <f>IFERROR(MAX(TAP_Bidders),0)</f>
        <v>78</v>
      </c>
      <c r="G241" s="35">
        <f>IFERROR(AVERAGE(TAP_Bidders),0)</f>
        <v>71.102499999999992</v>
      </c>
      <c r="H241" s="36" t="str">
        <f>tbl_TAP[[#This Row],[Item '#]]&amp;"     "&amp;tbl_TAP[[#This Row],[Description]]&amp;"     ("&amp;tbl_TAP[[#This Row],[Unit]]&amp;")"</f>
        <v>661     RV Campsite Landscaping - Arrowhead Viburnum Shrub     (EA)</v>
      </c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9">
        <v>66.41</v>
      </c>
      <c r="AP241" s="39">
        <v>70</v>
      </c>
      <c r="AQ241" s="39">
        <v>78</v>
      </c>
      <c r="AR241" s="39">
        <v>70</v>
      </c>
      <c r="AS241" s="36"/>
      <c r="AT241" s="36"/>
      <c r="AU241" s="36"/>
      <c r="AV241" s="36"/>
      <c r="AW241" s="35"/>
      <c r="AX241" s="35"/>
      <c r="AY241" s="35"/>
      <c r="AZ241" s="37"/>
    </row>
    <row r="242" spans="1:52" ht="18" customHeight="1" x14ac:dyDescent="0.3">
      <c r="A242" s="34">
        <v>2017</v>
      </c>
      <c r="B242" s="34">
        <v>661</v>
      </c>
      <c r="C242" s="38" t="s">
        <v>5148</v>
      </c>
      <c r="D242" s="34" t="s">
        <v>59</v>
      </c>
      <c r="E242" s="35">
        <f>IFERROR(MIN(TAP_Bidders),0)</f>
        <v>18.25</v>
      </c>
      <c r="F242" s="35">
        <f>IFERROR(MAX(TAP_Bidders),0)</f>
        <v>44</v>
      </c>
      <c r="G242" s="35">
        <f>IFERROR(AVERAGE(TAP_Bidders),0)</f>
        <v>25.3125</v>
      </c>
      <c r="H242" s="36" t="str">
        <f>tbl_TAP[[#This Row],[Item '#]]&amp;"     "&amp;tbl_TAP[[#This Row],[Description]]&amp;"     ("&amp;tbl_TAP[[#This Row],[Unit]]&amp;")"</f>
        <v>661     RV Campsite Landscaping - Goldfinger Potentilla     (EA)</v>
      </c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9">
        <v>18.25</v>
      </c>
      <c r="AP242" s="39">
        <v>19</v>
      </c>
      <c r="AQ242" s="39">
        <v>44</v>
      </c>
      <c r="AR242" s="39">
        <v>20</v>
      </c>
      <c r="AS242" s="36"/>
      <c r="AT242" s="36"/>
      <c r="AU242" s="36"/>
      <c r="AV242" s="36"/>
      <c r="AW242" s="35"/>
      <c r="AX242" s="35"/>
      <c r="AY242" s="35"/>
      <c r="AZ242" s="37"/>
    </row>
    <row r="243" spans="1:52" ht="18" customHeight="1" x14ac:dyDescent="0.3">
      <c r="A243" s="34">
        <v>2017</v>
      </c>
      <c r="B243" s="34">
        <v>661</v>
      </c>
      <c r="C243" s="38" t="s">
        <v>5149</v>
      </c>
      <c r="D243" s="34" t="s">
        <v>59</v>
      </c>
      <c r="E243" s="35">
        <f>IFERROR(MIN(TAP_Bidders),0)</f>
        <v>66.09</v>
      </c>
      <c r="F243" s="35">
        <f>IFERROR(MAX(TAP_Bidders),0)</f>
        <v>78</v>
      </c>
      <c r="G243" s="35">
        <f>IFERROR(AVERAGE(TAP_Bidders),0)</f>
        <v>71.022500000000008</v>
      </c>
      <c r="H243" s="36" t="str">
        <f>tbl_TAP[[#This Row],[Item '#]]&amp;"     "&amp;tbl_TAP[[#This Row],[Description]]&amp;"     ("&amp;tbl_TAP[[#This Row],[Unit]]&amp;")"</f>
        <v>661     RV Campsite Landscaping - Redosier Dogwood Shrub     (EA)</v>
      </c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9">
        <v>66.09</v>
      </c>
      <c r="AP243" s="39">
        <v>70</v>
      </c>
      <c r="AQ243" s="39">
        <v>78</v>
      </c>
      <c r="AR243" s="39">
        <v>70</v>
      </c>
      <c r="AS243" s="36"/>
      <c r="AT243" s="36"/>
      <c r="AU243" s="36"/>
      <c r="AV243" s="36"/>
      <c r="AW243" s="35"/>
      <c r="AX243" s="35"/>
      <c r="AY243" s="35"/>
      <c r="AZ243" s="37"/>
    </row>
    <row r="244" spans="1:52" ht="18" customHeight="1" x14ac:dyDescent="0.3">
      <c r="A244" s="34">
        <v>2017</v>
      </c>
      <c r="B244" s="34">
        <v>661</v>
      </c>
      <c r="C244" s="38" t="s">
        <v>5150</v>
      </c>
      <c r="D244" s="34" t="s">
        <v>59</v>
      </c>
      <c r="E244" s="35">
        <f>IFERROR(MIN(TAP_Bidders),0)</f>
        <v>66.09</v>
      </c>
      <c r="F244" s="35">
        <f>IFERROR(MAX(TAP_Bidders),0)</f>
        <v>70</v>
      </c>
      <c r="G244" s="35">
        <f>IFERROR(AVERAGE(TAP_Bidders),0)</f>
        <v>68.272500000000008</v>
      </c>
      <c r="H244" s="36" t="str">
        <f>tbl_TAP[[#This Row],[Item '#]]&amp;"     "&amp;tbl_TAP[[#This Row],[Description]]&amp;"     ("&amp;tbl_TAP[[#This Row],[Unit]]&amp;")"</f>
        <v>661     RV Campsite Landscaping - Spicebush     (EA)</v>
      </c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9">
        <v>66.09</v>
      </c>
      <c r="AP244" s="39">
        <v>70</v>
      </c>
      <c r="AQ244" s="39">
        <v>67</v>
      </c>
      <c r="AR244" s="39">
        <v>70</v>
      </c>
      <c r="AS244" s="36"/>
      <c r="AT244" s="36"/>
      <c r="AU244" s="36"/>
      <c r="AV244" s="36"/>
      <c r="AW244" s="35"/>
      <c r="AX244" s="35"/>
      <c r="AY244" s="35"/>
      <c r="AZ244" s="37"/>
    </row>
    <row r="245" spans="1:52" ht="18" customHeight="1" x14ac:dyDescent="0.3">
      <c r="A245" s="34">
        <v>2017</v>
      </c>
      <c r="B245" s="34">
        <v>661</v>
      </c>
      <c r="C245" s="38" t="s">
        <v>5151</v>
      </c>
      <c r="D245" s="34" t="s">
        <v>59</v>
      </c>
      <c r="E245" s="35">
        <f>IFERROR(MIN(TAP_Bidders),0)</f>
        <v>28</v>
      </c>
      <c r="F245" s="35">
        <f>IFERROR(MAX(TAP_Bidders),0)</f>
        <v>30</v>
      </c>
      <c r="G245" s="35">
        <f>IFERROR(AVERAGE(TAP_Bidders),0)</f>
        <v>29.137499999999999</v>
      </c>
      <c r="H245" s="36" t="str">
        <f>tbl_TAP[[#This Row],[Item '#]]&amp;"     "&amp;tbl_TAP[[#This Row],[Description]]&amp;"     ("&amp;tbl_TAP[[#This Row],[Unit]]&amp;")"</f>
        <v>661     RV Campsite Landscaping - Switch Grass     (EA)</v>
      </c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9">
        <v>28.55</v>
      </c>
      <c r="AP245" s="39">
        <v>30</v>
      </c>
      <c r="AQ245" s="39">
        <v>28</v>
      </c>
      <c r="AR245" s="39">
        <v>30</v>
      </c>
      <c r="AS245" s="36"/>
      <c r="AT245" s="36"/>
      <c r="AU245" s="36"/>
      <c r="AV245" s="36"/>
      <c r="AW245" s="35"/>
      <c r="AX245" s="35"/>
      <c r="AY245" s="35"/>
      <c r="AZ245" s="37"/>
    </row>
    <row r="246" spans="1:52" ht="18" customHeight="1" x14ac:dyDescent="0.3">
      <c r="A246" s="34">
        <v>2017</v>
      </c>
      <c r="B246" s="34">
        <v>661</v>
      </c>
      <c r="C246" s="38" t="s">
        <v>5152</v>
      </c>
      <c r="D246" s="34" t="s">
        <v>59</v>
      </c>
      <c r="E246" s="35">
        <f>IFERROR(MIN(TAP_Bidders),0)</f>
        <v>14.68</v>
      </c>
      <c r="F246" s="35">
        <f>IFERROR(MAX(TAP_Bidders),0)</f>
        <v>28</v>
      </c>
      <c r="G246" s="35">
        <f>IFERROR(AVERAGE(TAP_Bidders),0)</f>
        <v>18.670000000000002</v>
      </c>
      <c r="H246" s="36" t="str">
        <f>tbl_TAP[[#This Row],[Item '#]]&amp;"     "&amp;tbl_TAP[[#This Row],[Description]]&amp;"     ("&amp;tbl_TAP[[#This Row],[Unit]]&amp;")"</f>
        <v>661     RV Campsite Landscaping - Karl Forester Reed Grass     (EA)</v>
      </c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9">
        <v>14.68</v>
      </c>
      <c r="AP246" s="39">
        <v>16</v>
      </c>
      <c r="AQ246" s="39">
        <v>28</v>
      </c>
      <c r="AR246" s="39">
        <v>16</v>
      </c>
      <c r="AS246" s="36"/>
      <c r="AT246" s="36"/>
      <c r="AU246" s="36"/>
      <c r="AV246" s="36"/>
      <c r="AW246" s="35"/>
      <c r="AX246" s="35"/>
      <c r="AY246" s="35"/>
      <c r="AZ246" s="37"/>
    </row>
    <row r="247" spans="1:52" ht="18" customHeight="1" x14ac:dyDescent="0.3">
      <c r="A247" s="34">
        <v>2017</v>
      </c>
      <c r="B247" s="34">
        <v>661</v>
      </c>
      <c r="C247" s="38" t="s">
        <v>5153</v>
      </c>
      <c r="D247" s="34" t="s">
        <v>59</v>
      </c>
      <c r="E247" s="35">
        <f>IFERROR(MIN(TAP_Bidders),0)</f>
        <v>14.68</v>
      </c>
      <c r="F247" s="35">
        <f>IFERROR(MAX(TAP_Bidders),0)</f>
        <v>28</v>
      </c>
      <c r="G247" s="35">
        <f>IFERROR(AVERAGE(TAP_Bidders),0)</f>
        <v>18.670000000000002</v>
      </c>
      <c r="H247" s="36" t="str">
        <f>tbl_TAP[[#This Row],[Item '#]]&amp;"     "&amp;tbl_TAP[[#This Row],[Description]]&amp;"     ("&amp;tbl_TAP[[#This Row],[Unit]]&amp;")"</f>
        <v>661     RV Campsite Landscaping - Red Rays Switch Grass     (EA)</v>
      </c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9">
        <v>14.68</v>
      </c>
      <c r="AP247" s="39">
        <v>16</v>
      </c>
      <c r="AQ247" s="39">
        <v>28</v>
      </c>
      <c r="AR247" s="39">
        <v>16</v>
      </c>
      <c r="AS247" s="36"/>
      <c r="AT247" s="36"/>
      <c r="AU247" s="36"/>
      <c r="AV247" s="36"/>
      <c r="AW247" s="35"/>
      <c r="AX247" s="35"/>
      <c r="AY247" s="35"/>
      <c r="AZ247" s="37"/>
    </row>
    <row r="248" spans="1:52" ht="18" customHeight="1" x14ac:dyDescent="0.3">
      <c r="A248" s="34">
        <v>2017</v>
      </c>
      <c r="B248" s="34" t="s">
        <v>75</v>
      </c>
      <c r="C248" s="38" t="s">
        <v>5542</v>
      </c>
      <c r="D248" s="34" t="s">
        <v>59</v>
      </c>
      <c r="E248" s="35">
        <f>IFERROR(MIN(TAP_Bidders),0)</f>
        <v>111</v>
      </c>
      <c r="F248" s="35">
        <f>IFERROR(MAX(TAP_Bidders),0)</f>
        <v>150</v>
      </c>
      <c r="G248" s="35">
        <f>IFERROR(AVERAGE(TAP_Bidders),0)</f>
        <v>129</v>
      </c>
      <c r="H248" s="36" t="str">
        <f>tbl_TAP[[#This Row],[Item '#]]&amp;"     "&amp;tbl_TAP[[#This Row],[Description]]&amp;"     ("&amp;tbl_TAP[[#This Row],[Unit]]&amp;")"</f>
        <v>SPEC     Landscape Boulders     (EA)</v>
      </c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9">
        <v>125</v>
      </c>
      <c r="AP248" s="39">
        <v>130</v>
      </c>
      <c r="AQ248" s="39">
        <v>111</v>
      </c>
      <c r="AR248" s="39">
        <v>150</v>
      </c>
      <c r="AS248" s="36"/>
      <c r="AT248" s="36"/>
      <c r="AU248" s="36"/>
      <c r="AV248" s="36"/>
      <c r="AW248" s="35"/>
      <c r="AX248" s="35"/>
      <c r="AY248" s="35"/>
      <c r="AZ248" s="37"/>
    </row>
    <row r="249" spans="1:52" ht="18" customHeight="1" x14ac:dyDescent="0.3">
      <c r="A249" s="34">
        <v>2017</v>
      </c>
      <c r="B249" s="34" t="s">
        <v>75</v>
      </c>
      <c r="C249" s="38" t="s">
        <v>5543</v>
      </c>
      <c r="D249" s="34" t="s">
        <v>59</v>
      </c>
      <c r="E249" s="35">
        <f>IFERROR(MIN(TAP_Bidders),0)</f>
        <v>300</v>
      </c>
      <c r="F249" s="35">
        <f>IFERROR(MAX(TAP_Bidders),0)</f>
        <v>1445.41</v>
      </c>
      <c r="G249" s="35">
        <f>IFERROR(AVERAGE(TAP_Bidders),0)</f>
        <v>995.10249999999996</v>
      </c>
      <c r="H249" s="36" t="str">
        <f>tbl_TAP[[#This Row],[Item '#]]&amp;"     "&amp;tbl_TAP[[#This Row],[Description]]&amp;"     ("&amp;tbl_TAP[[#This Row],[Unit]]&amp;")"</f>
        <v>SPEC     Eaton Powerhouse Power Pedestal - Installation and connection only     (EA)</v>
      </c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9">
        <v>1445.41</v>
      </c>
      <c r="AP249" s="39">
        <v>1335</v>
      </c>
      <c r="AQ249" s="39">
        <v>900</v>
      </c>
      <c r="AR249" s="39">
        <v>300</v>
      </c>
      <c r="AS249" s="36"/>
      <c r="AT249" s="36"/>
      <c r="AU249" s="36"/>
      <c r="AV249" s="36"/>
      <c r="AW249" s="35"/>
      <c r="AX249" s="35"/>
      <c r="AY249" s="35"/>
      <c r="AZ249" s="37"/>
    </row>
    <row r="250" spans="1:52" ht="18" customHeight="1" x14ac:dyDescent="0.3">
      <c r="A250" s="34">
        <v>2017</v>
      </c>
      <c r="B250" s="34" t="s">
        <v>75</v>
      </c>
      <c r="C250" s="38" t="s">
        <v>5544</v>
      </c>
      <c r="D250" s="34" t="s">
        <v>9</v>
      </c>
      <c r="E250" s="35">
        <f>IFERROR(MIN(TAP_Bidders),0)</f>
        <v>500</v>
      </c>
      <c r="F250" s="35">
        <f>IFERROR(MAX(TAP_Bidders),0)</f>
        <v>23234</v>
      </c>
      <c r="G250" s="35">
        <f>IFERROR(AVERAGE(TAP_Bidders),0)</f>
        <v>13508.5</v>
      </c>
      <c r="H250" s="36" t="str">
        <f>tbl_TAP[[#This Row],[Item '#]]&amp;"     "&amp;tbl_TAP[[#This Row],[Description]]&amp;"     ("&amp;tbl_TAP[[#This Row],[Unit]]&amp;")"</f>
        <v>SPEC     Restroom Building Communications     (LS)</v>
      </c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9">
        <v>23234</v>
      </c>
      <c r="AP250" s="39">
        <v>22800</v>
      </c>
      <c r="AQ250" s="39">
        <v>500</v>
      </c>
      <c r="AR250" s="39">
        <v>7500</v>
      </c>
      <c r="AS250" s="36"/>
      <c r="AT250" s="36"/>
      <c r="AU250" s="36"/>
      <c r="AV250" s="36"/>
      <c r="AW250" s="35"/>
      <c r="AX250" s="35"/>
      <c r="AY250" s="35"/>
      <c r="AZ250" s="37"/>
    </row>
    <row r="251" spans="1:52" ht="18" customHeight="1" x14ac:dyDescent="0.3">
      <c r="A251" s="34">
        <v>2017</v>
      </c>
      <c r="B251" s="34" t="s">
        <v>75</v>
      </c>
      <c r="C251" s="38" t="s">
        <v>5545</v>
      </c>
      <c r="D251" s="34" t="s">
        <v>9</v>
      </c>
      <c r="E251" s="35">
        <f>IFERROR(MIN(TAP_Bidders),0)</f>
        <v>30000</v>
      </c>
      <c r="F251" s="35">
        <f>IFERROR(MAX(TAP_Bidders),0)</f>
        <v>66000</v>
      </c>
      <c r="G251" s="35">
        <f>IFERROR(AVERAGE(TAP_Bidders),0)</f>
        <v>51750</v>
      </c>
      <c r="H251" s="36" t="str">
        <f>tbl_TAP[[#This Row],[Item '#]]&amp;"     "&amp;tbl_TAP[[#This Row],[Description]]&amp;"     ("&amp;tbl_TAP[[#This Row],[Unit]]&amp;")"</f>
        <v>SPEC     Small Shelter Structure      (LS)</v>
      </c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9">
        <v>66000</v>
      </c>
      <c r="AP251" s="39">
        <v>60000</v>
      </c>
      <c r="AQ251" s="39">
        <v>51000</v>
      </c>
      <c r="AR251" s="39">
        <v>30000</v>
      </c>
      <c r="AS251" s="36"/>
      <c r="AT251" s="36"/>
      <c r="AU251" s="36"/>
      <c r="AV251" s="36"/>
      <c r="AW251" s="35"/>
      <c r="AX251" s="35"/>
      <c r="AY251" s="35"/>
      <c r="AZ251" s="37"/>
    </row>
    <row r="252" spans="1:52" ht="18" customHeight="1" x14ac:dyDescent="0.3">
      <c r="A252" s="34">
        <v>2017</v>
      </c>
      <c r="B252" s="34" t="s">
        <v>75</v>
      </c>
      <c r="C252" s="38" t="s">
        <v>4735</v>
      </c>
      <c r="D252" s="34" t="s">
        <v>59</v>
      </c>
      <c r="E252" s="35">
        <f>IFERROR(MIN(TAP_Bidders),0)</f>
        <v>16000</v>
      </c>
      <c r="F252" s="35">
        <f>IFERROR(MAX(TAP_Bidders),0)</f>
        <v>22500</v>
      </c>
      <c r="G252" s="35">
        <f>IFERROR(AVERAGE(TAP_Bidders),0)</f>
        <v>19250</v>
      </c>
      <c r="H252" s="36" t="str">
        <f>tbl_TAP[[#This Row],[Item '#]]&amp;"     "&amp;tbl_TAP[[#This Row],[Description]]&amp;"     ("&amp;tbl_TAP[[#This Row],[Unit]]&amp;")"</f>
        <v>SPEC     Trash Enclosure - Complete in Place     (EA)</v>
      </c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9">
        <v>16000</v>
      </c>
      <c r="AP252" s="39">
        <v>22500</v>
      </c>
      <c r="AQ252" s="39">
        <v>22500</v>
      </c>
      <c r="AR252" s="39">
        <v>16000</v>
      </c>
      <c r="AS252" s="36"/>
      <c r="AT252" s="36"/>
      <c r="AU252" s="36"/>
      <c r="AV252" s="36"/>
      <c r="AW252" s="35"/>
      <c r="AX252" s="35"/>
      <c r="AY252" s="35"/>
      <c r="AZ252" s="37"/>
    </row>
    <row r="253" spans="1:52" ht="18" customHeight="1" x14ac:dyDescent="0.3">
      <c r="A253" s="34">
        <v>2017</v>
      </c>
      <c r="B253" s="34" t="s">
        <v>75</v>
      </c>
      <c r="C253" s="38" t="s">
        <v>5546</v>
      </c>
      <c r="D253" s="34" t="s">
        <v>14</v>
      </c>
      <c r="E253" s="35">
        <f>IFERROR(MIN(TAP_Bidders),0)</f>
        <v>45</v>
      </c>
      <c r="F253" s="35">
        <f>IFERROR(MAX(TAP_Bidders),0)</f>
        <v>95</v>
      </c>
      <c r="G253" s="35">
        <f>IFERROR(AVERAGE(TAP_Bidders),0)</f>
        <v>66</v>
      </c>
      <c r="H253" s="36" t="str">
        <f>tbl_TAP[[#This Row],[Item '#]]&amp;"     "&amp;tbl_TAP[[#This Row],[Description]]&amp;"     ("&amp;tbl_TAP[[#This Row],[Unit]]&amp;")"</f>
        <v>SPEC     Restroom Subgrade - #1 &amp; #2 ODOT Crushed Stone     (CY)</v>
      </c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9">
        <v>64</v>
      </c>
      <c r="AP253" s="39">
        <v>60</v>
      </c>
      <c r="AQ253" s="39">
        <v>95</v>
      </c>
      <c r="AR253" s="39">
        <v>45</v>
      </c>
      <c r="AS253" s="36"/>
      <c r="AT253" s="36"/>
      <c r="AU253" s="36"/>
      <c r="AV253" s="36"/>
      <c r="AW253" s="35"/>
      <c r="AX253" s="35"/>
      <c r="AY253" s="35"/>
      <c r="AZ253" s="37"/>
    </row>
    <row r="254" spans="1:52" ht="18" customHeight="1" x14ac:dyDescent="0.3">
      <c r="A254" s="34">
        <v>2017</v>
      </c>
      <c r="B254" s="34" t="s">
        <v>75</v>
      </c>
      <c r="C254" s="38" t="s">
        <v>5547</v>
      </c>
      <c r="D254" s="34" t="s">
        <v>14</v>
      </c>
      <c r="E254" s="35">
        <f>IFERROR(MIN(TAP_Bidders),0)</f>
        <v>45</v>
      </c>
      <c r="F254" s="35">
        <f>IFERROR(MAX(TAP_Bidders),0)</f>
        <v>85</v>
      </c>
      <c r="G254" s="35">
        <f>IFERROR(AVERAGE(TAP_Bidders),0)</f>
        <v>58.25</v>
      </c>
      <c r="H254" s="36" t="str">
        <f>tbl_TAP[[#This Row],[Item '#]]&amp;"     "&amp;tbl_TAP[[#This Row],[Description]]&amp;"     ("&amp;tbl_TAP[[#This Row],[Unit]]&amp;")"</f>
        <v>SPEC     Restroom Subgrade &amp; Outside - #5 &amp; #7 Compacted Stone     (CY)</v>
      </c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9">
        <v>54</v>
      </c>
      <c r="AP254" s="39">
        <v>49</v>
      </c>
      <c r="AQ254" s="39">
        <v>85</v>
      </c>
      <c r="AR254" s="39">
        <v>45</v>
      </c>
      <c r="AS254" s="36"/>
      <c r="AT254" s="36"/>
      <c r="AU254" s="36"/>
      <c r="AV254" s="36"/>
      <c r="AW254" s="35"/>
      <c r="AX254" s="35"/>
      <c r="AY254" s="35"/>
      <c r="AZ254" s="37"/>
    </row>
    <row r="255" spans="1:52" ht="18" customHeight="1" x14ac:dyDescent="0.3">
      <c r="A255" s="34">
        <v>2017</v>
      </c>
      <c r="B255" s="34" t="s">
        <v>75</v>
      </c>
      <c r="C255" s="38" t="s">
        <v>5548</v>
      </c>
      <c r="D255" s="34" t="s">
        <v>14</v>
      </c>
      <c r="E255" s="35">
        <f>IFERROR(MIN(TAP_Bidders),0)</f>
        <v>18</v>
      </c>
      <c r="F255" s="35">
        <f>IFERROR(MAX(TAP_Bidders),0)</f>
        <v>40</v>
      </c>
      <c r="G255" s="35">
        <f>IFERROR(AVERAGE(TAP_Bidders),0)</f>
        <v>27</v>
      </c>
      <c r="H255" s="36" t="str">
        <f>tbl_TAP[[#This Row],[Item '#]]&amp;"     "&amp;tbl_TAP[[#This Row],[Description]]&amp;"     ("&amp;tbl_TAP[[#This Row],[Unit]]&amp;")"</f>
        <v>SPEC     Restroom - Compacted Cohesive Backfill - Exterior around the Building     (CY)</v>
      </c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9">
        <v>40</v>
      </c>
      <c r="AP255" s="39">
        <v>20</v>
      </c>
      <c r="AQ255" s="39">
        <v>18</v>
      </c>
      <c r="AR255" s="39">
        <v>30</v>
      </c>
      <c r="AS255" s="36"/>
      <c r="AT255" s="36"/>
      <c r="AU255" s="36"/>
      <c r="AV255" s="36"/>
      <c r="AW255" s="35"/>
      <c r="AX255" s="35"/>
      <c r="AY255" s="35"/>
      <c r="AZ255" s="37"/>
    </row>
    <row r="256" spans="1:52" ht="18" customHeight="1" x14ac:dyDescent="0.3">
      <c r="A256" s="34">
        <v>2017</v>
      </c>
      <c r="B256" s="34" t="s">
        <v>75</v>
      </c>
      <c r="C256" s="38" t="s">
        <v>5549</v>
      </c>
      <c r="D256" s="34" t="s">
        <v>14</v>
      </c>
      <c r="E256" s="35">
        <f>IFERROR(MIN(TAP_Bidders),0)</f>
        <v>10</v>
      </c>
      <c r="F256" s="35">
        <f>IFERROR(MAX(TAP_Bidders),0)</f>
        <v>17</v>
      </c>
      <c r="G256" s="35">
        <f>IFERROR(AVERAGE(TAP_Bidders),0)</f>
        <v>13.5</v>
      </c>
      <c r="H256" s="36" t="str">
        <f>tbl_TAP[[#This Row],[Item '#]]&amp;"     "&amp;tbl_TAP[[#This Row],[Description]]&amp;"     ("&amp;tbl_TAP[[#This Row],[Unit]]&amp;")"</f>
        <v>SPEC     Restroom - Excavation     (CY)</v>
      </c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9">
        <v>15</v>
      </c>
      <c r="AP256" s="39">
        <v>12</v>
      </c>
      <c r="AQ256" s="39">
        <v>17</v>
      </c>
      <c r="AR256" s="39">
        <v>10</v>
      </c>
      <c r="AS256" s="36"/>
      <c r="AT256" s="36"/>
      <c r="AU256" s="36"/>
      <c r="AV256" s="36"/>
      <c r="AW256" s="35"/>
      <c r="AX256" s="35"/>
      <c r="AY256" s="35"/>
      <c r="AZ256" s="37"/>
    </row>
    <row r="257" spans="1:52" ht="18" customHeight="1" x14ac:dyDescent="0.3">
      <c r="A257" s="34">
        <v>2017</v>
      </c>
      <c r="B257" s="34" t="s">
        <v>75</v>
      </c>
      <c r="C257" s="38" t="s">
        <v>5550</v>
      </c>
      <c r="D257" s="34" t="s">
        <v>14</v>
      </c>
      <c r="E257" s="35">
        <f>IFERROR(MIN(TAP_Bidders),0)</f>
        <v>400</v>
      </c>
      <c r="F257" s="35">
        <f>IFERROR(MAX(TAP_Bidders),0)</f>
        <v>2400</v>
      </c>
      <c r="G257" s="35">
        <f>IFERROR(AVERAGE(TAP_Bidders),0)</f>
        <v>1156.25</v>
      </c>
      <c r="H257" s="36" t="str">
        <f>tbl_TAP[[#This Row],[Item '#]]&amp;"     "&amp;tbl_TAP[[#This Row],[Description]]&amp;"     ("&amp;tbl_TAP[[#This Row],[Unit]]&amp;")"</f>
        <v>SPEC     Restroom - Foundation and Foundation Wall     (CY)</v>
      </c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9">
        <v>1000</v>
      </c>
      <c r="AP257" s="39">
        <v>2400</v>
      </c>
      <c r="AQ257" s="39">
        <v>825</v>
      </c>
      <c r="AR257" s="39">
        <v>400</v>
      </c>
      <c r="AS257" s="36"/>
      <c r="AT257" s="36"/>
      <c r="AU257" s="36"/>
      <c r="AV257" s="36"/>
      <c r="AW257" s="35"/>
      <c r="AX257" s="35"/>
      <c r="AY257" s="35"/>
      <c r="AZ257" s="37"/>
    </row>
    <row r="258" spans="1:52" ht="18" customHeight="1" x14ac:dyDescent="0.3">
      <c r="A258" s="34">
        <v>2017</v>
      </c>
      <c r="B258" s="34" t="s">
        <v>75</v>
      </c>
      <c r="C258" s="38" t="s">
        <v>5551</v>
      </c>
      <c r="D258" s="34" t="s">
        <v>9</v>
      </c>
      <c r="E258" s="35">
        <f>IFERROR(MIN(TAP_Bidders),0)</f>
        <v>6800</v>
      </c>
      <c r="F258" s="35">
        <f>IFERROR(MAX(TAP_Bidders),0)</f>
        <v>9000</v>
      </c>
      <c r="G258" s="35">
        <f>IFERROR(AVERAGE(TAP_Bidders),0)</f>
        <v>8150</v>
      </c>
      <c r="H258" s="36" t="str">
        <f>tbl_TAP[[#This Row],[Item '#]]&amp;"     "&amp;tbl_TAP[[#This Row],[Description]]&amp;"     ("&amp;tbl_TAP[[#This Row],[Unit]]&amp;")"</f>
        <v>SPEC     Restroom - UG Utilities and Plumbing Connections (within 5' of building)     (LS)</v>
      </c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9">
        <v>6800</v>
      </c>
      <c r="AP258" s="39">
        <v>7800</v>
      </c>
      <c r="AQ258" s="39">
        <v>9000</v>
      </c>
      <c r="AR258" s="39">
        <v>9000</v>
      </c>
      <c r="AS258" s="36"/>
      <c r="AT258" s="36"/>
      <c r="AU258" s="36"/>
      <c r="AV258" s="36"/>
      <c r="AW258" s="35"/>
      <c r="AX258" s="35"/>
      <c r="AY258" s="35"/>
      <c r="AZ258" s="37"/>
    </row>
    <row r="259" spans="1:52" ht="18" customHeight="1" x14ac:dyDescent="0.3">
      <c r="A259" s="34">
        <v>2017</v>
      </c>
      <c r="B259" s="34" t="s">
        <v>75</v>
      </c>
      <c r="C259" s="38" t="s">
        <v>5552</v>
      </c>
      <c r="D259" s="34" t="s">
        <v>14</v>
      </c>
      <c r="E259" s="35">
        <f>IFERROR(MIN(TAP_Bidders),0)</f>
        <v>45</v>
      </c>
      <c r="F259" s="35">
        <f>IFERROR(MAX(TAP_Bidders),0)</f>
        <v>95</v>
      </c>
      <c r="G259" s="35">
        <f>IFERROR(AVERAGE(TAP_Bidders),0)</f>
        <v>66</v>
      </c>
      <c r="H259" s="36" t="str">
        <f>tbl_TAP[[#This Row],[Item '#]]&amp;"     "&amp;tbl_TAP[[#This Row],[Description]]&amp;"     ("&amp;tbl_TAP[[#This Row],[Unit]]&amp;")"</f>
        <v>SPEC     Shelters Subgrade - #1 &amp; #2 ODOT Crushed Stone     (CY)</v>
      </c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9">
        <v>64</v>
      </c>
      <c r="AP259" s="39">
        <v>60</v>
      </c>
      <c r="AQ259" s="39">
        <v>95</v>
      </c>
      <c r="AR259" s="39">
        <v>45</v>
      </c>
      <c r="AS259" s="36"/>
      <c r="AT259" s="36"/>
      <c r="AU259" s="36"/>
      <c r="AV259" s="36"/>
      <c r="AW259" s="35"/>
      <c r="AX259" s="35"/>
      <c r="AY259" s="35"/>
      <c r="AZ259" s="37"/>
    </row>
    <row r="260" spans="1:52" ht="18" customHeight="1" x14ac:dyDescent="0.3">
      <c r="A260" s="34">
        <v>2017</v>
      </c>
      <c r="B260" s="34" t="s">
        <v>75</v>
      </c>
      <c r="C260" s="38" t="s">
        <v>5553</v>
      </c>
      <c r="D260" s="34" t="s">
        <v>14</v>
      </c>
      <c r="E260" s="35">
        <f>IFERROR(MIN(TAP_Bidders),0)</f>
        <v>45</v>
      </c>
      <c r="F260" s="35">
        <f>IFERROR(MAX(TAP_Bidders),0)</f>
        <v>90</v>
      </c>
      <c r="G260" s="35">
        <f>IFERROR(AVERAGE(TAP_Bidders),0)</f>
        <v>59.25</v>
      </c>
      <c r="H260" s="36" t="str">
        <f>tbl_TAP[[#This Row],[Item '#]]&amp;"     "&amp;tbl_TAP[[#This Row],[Description]]&amp;"     ("&amp;tbl_TAP[[#This Row],[Unit]]&amp;")"</f>
        <v>SPEC     Shelters - Subgrade - #57  Compacted Stone     (CY)</v>
      </c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9">
        <v>54</v>
      </c>
      <c r="AP260" s="39">
        <v>48</v>
      </c>
      <c r="AQ260" s="39">
        <v>90</v>
      </c>
      <c r="AR260" s="39">
        <v>45</v>
      </c>
      <c r="AS260" s="36"/>
      <c r="AT260" s="36"/>
      <c r="AU260" s="36"/>
      <c r="AV260" s="36"/>
      <c r="AW260" s="35"/>
      <c r="AX260" s="35"/>
      <c r="AY260" s="35"/>
      <c r="AZ260" s="37"/>
    </row>
    <row r="261" spans="1:52" ht="18" customHeight="1" x14ac:dyDescent="0.3">
      <c r="A261" s="34">
        <v>2017</v>
      </c>
      <c r="B261" s="34" t="s">
        <v>75</v>
      </c>
      <c r="C261" s="38" t="s">
        <v>5554</v>
      </c>
      <c r="D261" s="34" t="s">
        <v>14</v>
      </c>
      <c r="E261" s="35">
        <f>IFERROR(MIN(TAP_Bidders),0)</f>
        <v>37</v>
      </c>
      <c r="F261" s="35">
        <f>IFERROR(MAX(TAP_Bidders),0)</f>
        <v>100</v>
      </c>
      <c r="G261" s="35">
        <f>IFERROR(AVERAGE(TAP_Bidders),0)</f>
        <v>66</v>
      </c>
      <c r="H261" s="36" t="str">
        <f>tbl_TAP[[#This Row],[Item '#]]&amp;"     "&amp;tbl_TAP[[#This Row],[Description]]&amp;"     ("&amp;tbl_TAP[[#This Row],[Unit]]&amp;")"</f>
        <v>SPEC     Shelters - Subgrade - 4 inch thick  compacted aggregate base     (CY)</v>
      </c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9">
        <v>37</v>
      </c>
      <c r="AP261" s="39">
        <v>82</v>
      </c>
      <c r="AQ261" s="39">
        <v>100</v>
      </c>
      <c r="AR261" s="39">
        <v>45</v>
      </c>
      <c r="AS261" s="36"/>
      <c r="AT261" s="36"/>
      <c r="AU261" s="36"/>
      <c r="AV261" s="36"/>
      <c r="AW261" s="35"/>
      <c r="AX261" s="35"/>
      <c r="AY261" s="35"/>
      <c r="AZ261" s="37"/>
    </row>
    <row r="262" spans="1:52" ht="18" customHeight="1" x14ac:dyDescent="0.3">
      <c r="A262" s="34">
        <v>2017</v>
      </c>
      <c r="B262" s="34" t="s">
        <v>75</v>
      </c>
      <c r="C262" s="38" t="s">
        <v>5555</v>
      </c>
      <c r="D262" s="34" t="s">
        <v>14</v>
      </c>
      <c r="E262" s="35">
        <f>IFERROR(MIN(TAP_Bidders),0)</f>
        <v>4</v>
      </c>
      <c r="F262" s="35">
        <f>IFERROR(MAX(TAP_Bidders),0)</f>
        <v>25</v>
      </c>
      <c r="G262" s="35">
        <f>IFERROR(AVERAGE(TAP_Bidders),0)</f>
        <v>13.25</v>
      </c>
      <c r="H262" s="36" t="str">
        <f>tbl_TAP[[#This Row],[Item '#]]&amp;"     "&amp;tbl_TAP[[#This Row],[Description]]&amp;"     ("&amp;tbl_TAP[[#This Row],[Unit]]&amp;")"</f>
        <v>SPEC     Shelters - Excavation     (CY)</v>
      </c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9">
        <v>12</v>
      </c>
      <c r="AP262" s="39">
        <v>12</v>
      </c>
      <c r="AQ262" s="39">
        <v>25</v>
      </c>
      <c r="AR262" s="39">
        <v>4</v>
      </c>
      <c r="AS262" s="36"/>
      <c r="AT262" s="36"/>
      <c r="AU262" s="36"/>
      <c r="AV262" s="36"/>
      <c r="AW262" s="35"/>
      <c r="AX262" s="35"/>
      <c r="AY262" s="35"/>
      <c r="AZ262" s="37"/>
    </row>
    <row r="263" spans="1:52" ht="18" customHeight="1" x14ac:dyDescent="0.3">
      <c r="A263" s="34">
        <v>2017</v>
      </c>
      <c r="B263" s="34" t="s">
        <v>75</v>
      </c>
      <c r="C263" s="38" t="s">
        <v>5556</v>
      </c>
      <c r="D263" s="34" t="s">
        <v>14</v>
      </c>
      <c r="E263" s="35">
        <f>IFERROR(MIN(TAP_Bidders),0)</f>
        <v>350</v>
      </c>
      <c r="F263" s="35">
        <f>IFERROR(MAX(TAP_Bidders),0)</f>
        <v>728</v>
      </c>
      <c r="G263" s="35">
        <f>IFERROR(AVERAGE(TAP_Bidders),0)</f>
        <v>489.5</v>
      </c>
      <c r="H263" s="36" t="str">
        <f>tbl_TAP[[#This Row],[Item '#]]&amp;"     "&amp;tbl_TAP[[#This Row],[Description]]&amp;"     ("&amp;tbl_TAP[[#This Row],[Unit]]&amp;")"</f>
        <v>SPEC     Shelters  - Pier Foundations     (CY)</v>
      </c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9">
        <v>480</v>
      </c>
      <c r="AP263" s="39">
        <v>728</v>
      </c>
      <c r="AQ263" s="39">
        <v>350</v>
      </c>
      <c r="AR263" s="39">
        <v>400</v>
      </c>
      <c r="AS263" s="36"/>
      <c r="AT263" s="36"/>
      <c r="AU263" s="36"/>
      <c r="AV263" s="36"/>
      <c r="AW263" s="35"/>
      <c r="AX263" s="35"/>
      <c r="AY263" s="35"/>
      <c r="AZ263" s="37"/>
    </row>
    <row r="264" spans="1:52" ht="18" customHeight="1" x14ac:dyDescent="0.3">
      <c r="A264" s="34">
        <v>2017</v>
      </c>
      <c r="B264" s="34" t="s">
        <v>75</v>
      </c>
      <c r="C264" s="38" t="s">
        <v>5557</v>
      </c>
      <c r="D264" s="34" t="s">
        <v>14</v>
      </c>
      <c r="E264" s="35">
        <f>IFERROR(MIN(TAP_Bidders),0)</f>
        <v>200</v>
      </c>
      <c r="F264" s="35">
        <f>IFERROR(MAX(TAP_Bidders),0)</f>
        <v>500</v>
      </c>
      <c r="G264" s="35">
        <f>IFERROR(AVERAGE(TAP_Bidders),0)</f>
        <v>340</v>
      </c>
      <c r="H264" s="36" t="str">
        <f>tbl_TAP[[#This Row],[Item '#]]&amp;"     "&amp;tbl_TAP[[#This Row],[Description]]&amp;"     ("&amp;tbl_TAP[[#This Row],[Unit]]&amp;")"</f>
        <v>SPEC     Shelters - Concrete in Slab-on-grade     (CY)</v>
      </c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9">
        <v>370</v>
      </c>
      <c r="AP264" s="39">
        <v>500</v>
      </c>
      <c r="AQ264" s="39">
        <v>290</v>
      </c>
      <c r="AR264" s="39">
        <v>200</v>
      </c>
      <c r="AS264" s="36"/>
      <c r="AT264" s="36"/>
      <c r="AU264" s="36"/>
      <c r="AV264" s="36"/>
      <c r="AW264" s="35"/>
      <c r="AX264" s="35"/>
      <c r="AY264" s="35"/>
      <c r="AZ264" s="37"/>
    </row>
    <row r="265" spans="1:52" ht="18" customHeight="1" x14ac:dyDescent="0.3">
      <c r="A265" s="34">
        <v>2017</v>
      </c>
      <c r="B265" s="34">
        <v>103</v>
      </c>
      <c r="C265" s="38" t="s">
        <v>5558</v>
      </c>
      <c r="D265" s="34" t="s">
        <v>9</v>
      </c>
      <c r="E265" s="35">
        <f>IFERROR(MIN(TAP_Bidders),0)</f>
        <v>15000</v>
      </c>
      <c r="F265" s="35">
        <f>IFERROR(MAX(TAP_Bidders),0)</f>
        <v>100000</v>
      </c>
      <c r="G265" s="35">
        <f>IFERROR(AVERAGE(TAP_Bidders),0)</f>
        <v>47625</v>
      </c>
      <c r="H265" s="36" t="str">
        <f>tbl_TAP[[#This Row],[Item '#]]&amp;"     "&amp;tbl_TAP[[#This Row],[Description]]&amp;"     ("&amp;tbl_TAP[[#This Row],[Unit]]&amp;")"</f>
        <v>103      Contract Performance Bond and Insurance (2%)     (LS)</v>
      </c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9">
        <v>15000</v>
      </c>
      <c r="AP265" s="39">
        <v>37500</v>
      </c>
      <c r="AQ265" s="39">
        <v>38000</v>
      </c>
      <c r="AR265" s="39">
        <v>100000</v>
      </c>
      <c r="AS265" s="36"/>
      <c r="AT265" s="36"/>
      <c r="AU265" s="36"/>
      <c r="AV265" s="36"/>
      <c r="AW265" s="35"/>
      <c r="AX265" s="35"/>
      <c r="AY265" s="35"/>
      <c r="AZ265" s="37"/>
    </row>
    <row r="266" spans="1:52" ht="18" customHeight="1" x14ac:dyDescent="0.3">
      <c r="A266" s="34">
        <v>2017</v>
      </c>
      <c r="B266" s="34">
        <v>614</v>
      </c>
      <c r="C266" s="38" t="s">
        <v>5042</v>
      </c>
      <c r="D266" s="34" t="s">
        <v>9</v>
      </c>
      <c r="E266" s="35">
        <f>IFERROR(MIN(TAP_Bidders),0)</f>
        <v>5000</v>
      </c>
      <c r="F266" s="35">
        <f>IFERROR(MAX(TAP_Bidders),0)</f>
        <v>149000</v>
      </c>
      <c r="G266" s="35">
        <f>IFERROR(AVERAGE(TAP_Bidders),0)</f>
        <v>48250</v>
      </c>
      <c r="H266" s="36" t="str">
        <f>tbl_TAP[[#This Row],[Item '#]]&amp;"     "&amp;tbl_TAP[[#This Row],[Description]]&amp;"     ("&amp;tbl_TAP[[#This Row],[Unit]]&amp;")"</f>
        <v>614     Maintenance of Traffic     (LS)</v>
      </c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9">
        <v>5000</v>
      </c>
      <c r="AP266" s="39">
        <v>17500</v>
      </c>
      <c r="AQ266" s="39">
        <v>21500</v>
      </c>
      <c r="AR266" s="39">
        <v>149000</v>
      </c>
      <c r="AS266" s="36"/>
      <c r="AT266" s="36"/>
      <c r="AU266" s="36"/>
      <c r="AV266" s="36"/>
      <c r="AW266" s="35"/>
      <c r="AX266" s="35"/>
      <c r="AY266" s="35"/>
      <c r="AZ266" s="37"/>
    </row>
    <row r="267" spans="1:52" ht="18" customHeight="1" x14ac:dyDescent="0.3">
      <c r="A267" s="34">
        <v>2017</v>
      </c>
      <c r="B267" s="34">
        <v>619</v>
      </c>
      <c r="C267" s="38" t="s">
        <v>5559</v>
      </c>
      <c r="D267" s="34" t="s">
        <v>9</v>
      </c>
      <c r="E267" s="35">
        <f>IFERROR(MIN(TAP_Bidders),0)</f>
        <v>5000</v>
      </c>
      <c r="F267" s="35">
        <f>IFERROR(MAX(TAP_Bidders),0)</f>
        <v>30000</v>
      </c>
      <c r="G267" s="35">
        <f>IFERROR(AVERAGE(TAP_Bidders),0)</f>
        <v>17250</v>
      </c>
      <c r="H267" s="36" t="str">
        <f>tbl_TAP[[#This Row],[Item '#]]&amp;"     "&amp;tbl_TAP[[#This Row],[Description]]&amp;"     ("&amp;tbl_TAP[[#This Row],[Unit]]&amp;")"</f>
        <v>619     Field Office     (LS)</v>
      </c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9">
        <v>14000</v>
      </c>
      <c r="AP267" s="39">
        <v>20000</v>
      </c>
      <c r="AQ267" s="39">
        <v>30000</v>
      </c>
      <c r="AR267" s="39">
        <v>5000</v>
      </c>
      <c r="AS267" s="36"/>
      <c r="AT267" s="36"/>
      <c r="AU267" s="36"/>
      <c r="AV267" s="36"/>
      <c r="AW267" s="35"/>
      <c r="AX267" s="35"/>
      <c r="AY267" s="35"/>
      <c r="AZ267" s="37"/>
    </row>
    <row r="268" spans="1:52" ht="18" customHeight="1" x14ac:dyDescent="0.3">
      <c r="A268" s="34">
        <v>2017</v>
      </c>
      <c r="B268" s="34">
        <v>623</v>
      </c>
      <c r="C268" s="38" t="s">
        <v>52</v>
      </c>
      <c r="D268" s="34" t="s">
        <v>9</v>
      </c>
      <c r="E268" s="35">
        <f>IFERROR(MIN(TAP_Bidders),0)</f>
        <v>14000</v>
      </c>
      <c r="F268" s="35">
        <f>IFERROR(MAX(TAP_Bidders),0)</f>
        <v>115000</v>
      </c>
      <c r="G268" s="35">
        <f>IFERROR(AVERAGE(TAP_Bidders),0)</f>
        <v>62250</v>
      </c>
      <c r="H268" s="36" t="str">
        <f>tbl_TAP[[#This Row],[Item '#]]&amp;"     "&amp;tbl_TAP[[#This Row],[Description]]&amp;"     ("&amp;tbl_TAP[[#This Row],[Unit]]&amp;")"</f>
        <v>623     Construction Layout Stakes     (LS)</v>
      </c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9">
        <v>14000</v>
      </c>
      <c r="AP268" s="39">
        <v>65000</v>
      </c>
      <c r="AQ268" s="39">
        <v>55000</v>
      </c>
      <c r="AR268" s="39">
        <v>115000</v>
      </c>
      <c r="AS268" s="36"/>
      <c r="AT268" s="36"/>
      <c r="AU268" s="36"/>
      <c r="AV268" s="36"/>
      <c r="AW268" s="35"/>
      <c r="AX268" s="35"/>
      <c r="AY268" s="35"/>
      <c r="AZ268" s="37"/>
    </row>
    <row r="269" spans="1:52" ht="18" customHeight="1" x14ac:dyDescent="0.3">
      <c r="A269" s="34">
        <v>2017</v>
      </c>
      <c r="B269" s="34">
        <v>624</v>
      </c>
      <c r="C269" s="38" t="s">
        <v>5560</v>
      </c>
      <c r="D269" s="34" t="s">
        <v>9</v>
      </c>
      <c r="E269" s="35">
        <f>IFERROR(MIN(TAP_Bidders),0)</f>
        <v>10000</v>
      </c>
      <c r="F269" s="35">
        <f>IFERROR(MAX(TAP_Bidders),0)</f>
        <v>315000</v>
      </c>
      <c r="G269" s="35">
        <f>IFERROR(AVERAGE(TAP_Bidders),0)</f>
        <v>111125</v>
      </c>
      <c r="H269" s="36" t="str">
        <f>tbl_TAP[[#This Row],[Item '#]]&amp;"     "&amp;tbl_TAP[[#This Row],[Description]]&amp;"     ("&amp;tbl_TAP[[#This Row],[Unit]]&amp;")"</f>
        <v>624     Mobilization (5%)     (LS)</v>
      </c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9">
        <v>64500</v>
      </c>
      <c r="AP269" s="39">
        <v>55000</v>
      </c>
      <c r="AQ269" s="39">
        <v>10000</v>
      </c>
      <c r="AR269" s="39">
        <v>315000</v>
      </c>
      <c r="AS269" s="36"/>
      <c r="AT269" s="36"/>
      <c r="AU269" s="36"/>
      <c r="AV269" s="36"/>
      <c r="AW269" s="35"/>
      <c r="AX269" s="35"/>
      <c r="AY269" s="35"/>
      <c r="AZ269" s="37"/>
    </row>
    <row r="270" spans="1:52" ht="18" customHeight="1" x14ac:dyDescent="0.3">
      <c r="A270" s="34">
        <v>2017</v>
      </c>
      <c r="B270" s="34" t="s">
        <v>75</v>
      </c>
      <c r="C270" s="38" t="s">
        <v>5561</v>
      </c>
      <c r="D270" s="34" t="s">
        <v>21</v>
      </c>
      <c r="E270" s="35">
        <f>IFERROR(MIN(TAP_Bidders),0)</f>
        <v>13</v>
      </c>
      <c r="F270" s="35">
        <f>IFERROR(MAX(TAP_Bidders),0)</f>
        <v>25</v>
      </c>
      <c r="G270" s="35">
        <f>IFERROR(AVERAGE(TAP_Bidders),0)</f>
        <v>17.5</v>
      </c>
      <c r="H270" s="36" t="str">
        <f>tbl_TAP[[#This Row],[Item '#]]&amp;"     "&amp;tbl_TAP[[#This Row],[Description]]&amp;"     ("&amp;tbl_TAP[[#This Row],[Unit]]&amp;")"</f>
        <v>SPEC     Cement Stabilization Subgrade, 12 inches deep - Cabin Hill Road     (SY)</v>
      </c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9">
        <v>14</v>
      </c>
      <c r="AP270" s="39">
        <v>13</v>
      </c>
      <c r="AQ270" s="39">
        <v>18</v>
      </c>
      <c r="AR270" s="39">
        <v>25</v>
      </c>
      <c r="AS270" s="36"/>
      <c r="AT270" s="36"/>
      <c r="AU270" s="36"/>
      <c r="AV270" s="36"/>
      <c r="AW270" s="35"/>
      <c r="AX270" s="35"/>
      <c r="AY270" s="35"/>
      <c r="AZ270" s="37"/>
    </row>
    <row r="271" spans="1:52" ht="18" customHeight="1" x14ac:dyDescent="0.3">
      <c r="A271" s="34">
        <v>2017</v>
      </c>
      <c r="B271" s="34" t="s">
        <v>75</v>
      </c>
      <c r="C271" s="38" t="s">
        <v>5562</v>
      </c>
      <c r="D271" s="34" t="s">
        <v>12</v>
      </c>
      <c r="E271" s="35">
        <f>IFERROR(MIN(TAP_Bidders),0)</f>
        <v>23</v>
      </c>
      <c r="F271" s="35">
        <f>IFERROR(MAX(TAP_Bidders),0)</f>
        <v>39.5</v>
      </c>
      <c r="G271" s="35">
        <f>IFERROR(AVERAGE(TAP_Bidders),0)</f>
        <v>31.875</v>
      </c>
      <c r="H271" s="36" t="str">
        <f>tbl_TAP[[#This Row],[Item '#]]&amp;"     "&amp;tbl_TAP[[#This Row],[Description]]&amp;"     ("&amp;tbl_TAP[[#This Row],[Unit]]&amp;")"</f>
        <v>SPEC     Utility Removal/Relocation - Gas     (LF)</v>
      </c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9">
        <v>39.5</v>
      </c>
      <c r="AP271" s="39">
        <v>23</v>
      </c>
      <c r="AQ271" s="39">
        <v>35</v>
      </c>
      <c r="AR271" s="39">
        <v>30</v>
      </c>
      <c r="AS271" s="36"/>
      <c r="AT271" s="36"/>
      <c r="AU271" s="36"/>
      <c r="AV271" s="36"/>
      <c r="AW271" s="35"/>
      <c r="AX271" s="35"/>
      <c r="AY271" s="35"/>
      <c r="AZ271" s="37"/>
    </row>
    <row r="272" spans="1:52" ht="18" customHeight="1" x14ac:dyDescent="0.3">
      <c r="A272" s="34">
        <v>2017</v>
      </c>
      <c r="B272" s="34" t="s">
        <v>75</v>
      </c>
      <c r="C272" s="38" t="s">
        <v>5563</v>
      </c>
      <c r="D272" s="34" t="s">
        <v>9</v>
      </c>
      <c r="E272" s="35">
        <f>IFERROR(MIN(TAP_Bidders),0)</f>
        <v>15000</v>
      </c>
      <c r="F272" s="35">
        <f>IFERROR(MAX(TAP_Bidders),0)</f>
        <v>15000</v>
      </c>
      <c r="G272" s="35">
        <f>IFERROR(AVERAGE(TAP_Bidders),0)</f>
        <v>15000</v>
      </c>
      <c r="H272" s="36" t="str">
        <f>tbl_TAP[[#This Row],[Item '#]]&amp;"     "&amp;tbl_TAP[[#This Row],[Description]]&amp;"     ("&amp;tbl_TAP[[#This Row],[Unit]]&amp;")"</f>
        <v>SPEC      Allowance #5 - Utility Removal/Relocation - Electric (By AEP)     (LS)</v>
      </c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9">
        <v>15000</v>
      </c>
      <c r="AP272" s="39">
        <v>15000</v>
      </c>
      <c r="AQ272" s="39">
        <v>15000</v>
      </c>
      <c r="AR272" s="39">
        <v>15000</v>
      </c>
      <c r="AS272" s="36"/>
      <c r="AT272" s="36"/>
      <c r="AU272" s="36"/>
      <c r="AV272" s="36"/>
      <c r="AW272" s="35"/>
      <c r="AX272" s="35"/>
      <c r="AY272" s="35"/>
      <c r="AZ272" s="37"/>
    </row>
    <row r="273" spans="1:52" ht="18" customHeight="1" x14ac:dyDescent="0.3">
      <c r="A273" s="34">
        <v>2017</v>
      </c>
      <c r="B273" s="34" t="s">
        <v>75</v>
      </c>
      <c r="C273" s="38" t="s">
        <v>5564</v>
      </c>
      <c r="D273" s="34" t="s">
        <v>9</v>
      </c>
      <c r="E273" s="35">
        <f>IFERROR(MIN(TAP_Bidders),0)</f>
        <v>10000</v>
      </c>
      <c r="F273" s="35">
        <f>IFERROR(MAX(TAP_Bidders),0)</f>
        <v>10000</v>
      </c>
      <c r="G273" s="35">
        <f>IFERROR(AVERAGE(TAP_Bidders),0)</f>
        <v>10000</v>
      </c>
      <c r="H273" s="36" t="str">
        <f>tbl_TAP[[#This Row],[Item '#]]&amp;"     "&amp;tbl_TAP[[#This Row],[Description]]&amp;"     ("&amp;tbl_TAP[[#This Row],[Unit]]&amp;")"</f>
        <v>SPEC      Allowance #7 -  Electric Service Extension (By AEP)     (LS)</v>
      </c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9">
        <v>10000</v>
      </c>
      <c r="AP273" s="39">
        <v>10000</v>
      </c>
      <c r="AQ273" s="39">
        <v>10000</v>
      </c>
      <c r="AR273" s="39">
        <v>10000</v>
      </c>
      <c r="AS273" s="36"/>
      <c r="AT273" s="36"/>
      <c r="AU273" s="36"/>
      <c r="AV273" s="36"/>
      <c r="AW273" s="35"/>
      <c r="AX273" s="35"/>
      <c r="AY273" s="35"/>
      <c r="AZ273" s="37"/>
    </row>
    <row r="274" spans="1:52" ht="18" customHeight="1" x14ac:dyDescent="0.3">
      <c r="A274" s="34">
        <v>2017</v>
      </c>
      <c r="B274" s="34">
        <v>625</v>
      </c>
      <c r="C274" s="38" t="s">
        <v>5565</v>
      </c>
      <c r="D274" s="34" t="s">
        <v>9</v>
      </c>
      <c r="E274" s="35">
        <f>IFERROR(MIN(TAP_Bidders),0)</f>
        <v>35000</v>
      </c>
      <c r="F274" s="35">
        <f>IFERROR(MAX(TAP_Bidders),0)</f>
        <v>35000</v>
      </c>
      <c r="G274" s="35">
        <f>IFERROR(AVERAGE(TAP_Bidders),0)</f>
        <v>35000</v>
      </c>
      <c r="H274" s="36" t="str">
        <f>tbl_TAP[[#This Row],[Item '#]]&amp;"     "&amp;tbl_TAP[[#This Row],[Description]]&amp;"     ("&amp;tbl_TAP[[#This Row],[Unit]]&amp;")"</f>
        <v>625     Allowance #8 - Utility Fees for Cabling and Transformers, and Poles, Overhead Single Phase to serve all Meter Centers (by AEP)     (LS)</v>
      </c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9">
        <v>35000</v>
      </c>
      <c r="AP274" s="39">
        <v>35000</v>
      </c>
      <c r="AQ274" s="39">
        <v>35000</v>
      </c>
      <c r="AR274" s="39">
        <v>35000</v>
      </c>
      <c r="AS274" s="36"/>
      <c r="AT274" s="36"/>
      <c r="AU274" s="36"/>
      <c r="AV274" s="36"/>
      <c r="AW274" s="35"/>
      <c r="AX274" s="35"/>
      <c r="AY274" s="35"/>
      <c r="AZ274" s="37"/>
    </row>
    <row r="275" spans="1:52" ht="18" customHeight="1" x14ac:dyDescent="0.3">
      <c r="A275" s="34">
        <v>2017</v>
      </c>
      <c r="B275" s="34" t="s">
        <v>75</v>
      </c>
      <c r="C275" s="38" t="s">
        <v>5566</v>
      </c>
      <c r="D275" s="34" t="s">
        <v>9</v>
      </c>
      <c r="E275" s="35">
        <f>IFERROR(MIN(TAP_Bidders),0)</f>
        <v>75000</v>
      </c>
      <c r="F275" s="35">
        <f>IFERROR(MAX(TAP_Bidders),0)</f>
        <v>75000</v>
      </c>
      <c r="G275" s="35">
        <f>IFERROR(AVERAGE(TAP_Bidders),0)</f>
        <v>75000</v>
      </c>
      <c r="H275" s="36" t="str">
        <f>tbl_TAP[[#This Row],[Item '#]]&amp;"     "&amp;tbl_TAP[[#This Row],[Description]]&amp;"     ("&amp;tbl_TAP[[#This Row],[Unit]]&amp;")"</f>
        <v>SPEC     Contingency # 1 – Owner’s Allowance     (LS)</v>
      </c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9">
        <v>75000</v>
      </c>
      <c r="AP275" s="39">
        <v>75000</v>
      </c>
      <c r="AQ275" s="39">
        <v>75000</v>
      </c>
      <c r="AR275" s="39">
        <v>75000</v>
      </c>
      <c r="AS275" s="36"/>
      <c r="AT275" s="36"/>
      <c r="AU275" s="36"/>
      <c r="AV275" s="36"/>
      <c r="AW275" s="35"/>
      <c r="AX275" s="35"/>
      <c r="AY275" s="35"/>
      <c r="AZ275" s="37"/>
    </row>
    <row r="276" spans="1:52" ht="18" customHeight="1" x14ac:dyDescent="0.3">
      <c r="A276" s="34">
        <v>2017</v>
      </c>
      <c r="B276" s="34" t="s">
        <v>75</v>
      </c>
      <c r="C276" s="38" t="s">
        <v>5567</v>
      </c>
      <c r="D276" s="34" t="s">
        <v>21</v>
      </c>
      <c r="E276" s="35">
        <f>IFERROR(MIN(TAP_Bidders),0)</f>
        <v>7.5</v>
      </c>
      <c r="F276" s="35">
        <f>IFERROR(MAX(TAP_Bidders),0)</f>
        <v>35</v>
      </c>
      <c r="G276" s="35">
        <f>IFERROR(AVERAGE(TAP_Bidders),0)</f>
        <v>20.125</v>
      </c>
      <c r="H276" s="36" t="str">
        <f>tbl_TAP[[#This Row],[Item '#]]&amp;"     "&amp;tbl_TAP[[#This Row],[Description]]&amp;"     ("&amp;tbl_TAP[[#This Row],[Unit]]&amp;")"</f>
        <v>SPEC     Contingency #2 - Secondary Road Subbase Removal and Replacement     (SY)</v>
      </c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9">
        <v>18</v>
      </c>
      <c r="AP276" s="39">
        <v>20</v>
      </c>
      <c r="AQ276" s="39">
        <v>35</v>
      </c>
      <c r="AR276" s="39">
        <v>7.5</v>
      </c>
      <c r="AS276" s="36"/>
      <c r="AT276" s="36"/>
      <c r="AU276" s="36"/>
      <c r="AV276" s="36"/>
      <c r="AW276" s="35"/>
      <c r="AX276" s="35"/>
      <c r="AY276" s="35"/>
      <c r="AZ276" s="37"/>
    </row>
    <row r="277" spans="1:52" ht="18" customHeight="1" x14ac:dyDescent="0.3">
      <c r="A277" s="34">
        <v>2017</v>
      </c>
      <c r="B277" s="34" t="s">
        <v>75</v>
      </c>
      <c r="C277" s="38" t="s">
        <v>5568</v>
      </c>
      <c r="D277" s="34" t="s">
        <v>12</v>
      </c>
      <c r="E277" s="35">
        <f>IFERROR(MIN(TAP_Bidders),0)</f>
        <v>18</v>
      </c>
      <c r="F277" s="35">
        <f>IFERROR(MAX(TAP_Bidders),0)</f>
        <v>140</v>
      </c>
      <c r="G277" s="35">
        <f>IFERROR(AVERAGE(TAP_Bidders),0)</f>
        <v>59.25</v>
      </c>
      <c r="H277" s="36" t="str">
        <f>tbl_TAP[[#This Row],[Item '#]]&amp;"     "&amp;tbl_TAP[[#This Row],[Description]]&amp;"     ("&amp;tbl_TAP[[#This Row],[Unit]]&amp;")"</f>
        <v>SPEC     Contingency #3 - Connection of existing Drainage Conduit (10' or smaller)     (LF)</v>
      </c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9">
        <v>18</v>
      </c>
      <c r="AP277" s="39">
        <v>29</v>
      </c>
      <c r="AQ277" s="39">
        <v>140</v>
      </c>
      <c r="AR277" s="39">
        <v>50</v>
      </c>
      <c r="AS277" s="36"/>
      <c r="AT277" s="36"/>
      <c r="AU277" s="36"/>
      <c r="AV277" s="36"/>
      <c r="AW277" s="35"/>
      <c r="AX277" s="35"/>
      <c r="AY277" s="35"/>
      <c r="AZ277" s="37"/>
    </row>
    <row r="278" spans="1:52" ht="18" customHeight="1" x14ac:dyDescent="0.3">
      <c r="A278" s="34">
        <v>2017</v>
      </c>
      <c r="B278" s="34" t="s">
        <v>75</v>
      </c>
      <c r="C278" s="38" t="s">
        <v>5569</v>
      </c>
      <c r="D278" s="34" t="s">
        <v>12</v>
      </c>
      <c r="E278" s="35">
        <f>IFERROR(MIN(TAP_Bidders),0)</f>
        <v>27</v>
      </c>
      <c r="F278" s="35">
        <f>IFERROR(MAX(TAP_Bidders),0)</f>
        <v>85</v>
      </c>
      <c r="G278" s="35">
        <f>IFERROR(AVERAGE(TAP_Bidders),0)</f>
        <v>45.5</v>
      </c>
      <c r="H278" s="36" t="str">
        <f>tbl_TAP[[#This Row],[Item '#]]&amp;"     "&amp;tbl_TAP[[#This Row],[Description]]&amp;"     ("&amp;tbl_TAP[[#This Row],[Unit]]&amp;")"</f>
        <v>SPEC     Contingency  #4 - Utility Removal/Relocation - Water     (LF)</v>
      </c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9">
        <v>30</v>
      </c>
      <c r="AP278" s="39">
        <v>27</v>
      </c>
      <c r="AQ278" s="39">
        <v>85</v>
      </c>
      <c r="AR278" s="39">
        <v>40</v>
      </c>
      <c r="AS278" s="36"/>
      <c r="AT278" s="36"/>
      <c r="AU278" s="36"/>
      <c r="AV278" s="36"/>
      <c r="AW278" s="35"/>
      <c r="AX278" s="35"/>
      <c r="AY278" s="35"/>
      <c r="AZ278" s="37"/>
    </row>
    <row r="279" spans="1:52" ht="18" customHeight="1" x14ac:dyDescent="0.3">
      <c r="A279" s="34">
        <v>2017</v>
      </c>
      <c r="B279" s="34">
        <v>304</v>
      </c>
      <c r="C279" s="38" t="s">
        <v>5570</v>
      </c>
      <c r="D279" s="34" t="s">
        <v>14</v>
      </c>
      <c r="E279" s="35">
        <f>IFERROR(MIN(TAP_Bidders),0)</f>
        <v>45</v>
      </c>
      <c r="F279" s="35">
        <f>IFERROR(MAX(TAP_Bidders),0)</f>
        <v>100</v>
      </c>
      <c r="G279" s="35">
        <f>IFERROR(AVERAGE(TAP_Bidders),0)</f>
        <v>72.5</v>
      </c>
      <c r="H279" s="36" t="str">
        <f>tbl_TAP[[#This Row],[Item '#]]&amp;"     "&amp;tbl_TAP[[#This Row],[Description]]&amp;"     ("&amp;tbl_TAP[[#This Row],[Unit]]&amp;")"</f>
        <v>304     Aggregate Base – Seasonal RV Pads (Asphalt Area) – 4”     (CY)</v>
      </c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9">
        <v>82</v>
      </c>
      <c r="AP279" s="39">
        <v>63</v>
      </c>
      <c r="AQ279" s="39">
        <v>100</v>
      </c>
      <c r="AR279" s="39">
        <v>45</v>
      </c>
      <c r="AS279" s="36"/>
      <c r="AT279" s="36"/>
      <c r="AU279" s="36"/>
      <c r="AV279" s="36"/>
      <c r="AW279" s="35"/>
      <c r="AX279" s="35"/>
      <c r="AY279" s="35"/>
      <c r="AZ279" s="37"/>
    </row>
    <row r="280" spans="1:52" ht="18" customHeight="1" x14ac:dyDescent="0.3">
      <c r="A280" s="34">
        <v>2017</v>
      </c>
      <c r="B280" s="34">
        <v>454</v>
      </c>
      <c r="C280" s="38" t="s">
        <v>5571</v>
      </c>
      <c r="D280" s="34" t="s">
        <v>21</v>
      </c>
      <c r="E280" s="35">
        <f>IFERROR(MIN(TAP_Bidders),0)</f>
        <v>39</v>
      </c>
      <c r="F280" s="35">
        <f>IFERROR(MAX(TAP_Bidders),0)</f>
        <v>60</v>
      </c>
      <c r="G280" s="35">
        <f>IFERROR(AVERAGE(TAP_Bidders),0)</f>
        <v>53.5</v>
      </c>
      <c r="H280" s="36" t="str">
        <f>tbl_TAP[[#This Row],[Item '#]]&amp;"     "&amp;tbl_TAP[[#This Row],[Description]]&amp;"     ("&amp;tbl_TAP[[#This Row],[Unit]]&amp;")"</f>
        <v>454     5” Non-Reinforced Concrete Pavement, Class QC1 - Seasonal RV Pads  (Asphalt Area)     (SY)</v>
      </c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9">
        <v>60</v>
      </c>
      <c r="AP280" s="39">
        <v>39</v>
      </c>
      <c r="AQ280" s="39">
        <v>55</v>
      </c>
      <c r="AR280" s="39">
        <v>60</v>
      </c>
      <c r="AS280" s="36"/>
      <c r="AT280" s="36"/>
      <c r="AU280" s="36"/>
      <c r="AV280" s="36"/>
      <c r="AW280" s="35"/>
      <c r="AX280" s="35"/>
      <c r="AY280" s="35"/>
      <c r="AZ280" s="37"/>
    </row>
    <row r="281" spans="1:52" ht="18" customHeight="1" x14ac:dyDescent="0.3">
      <c r="A281" s="34">
        <v>2017</v>
      </c>
      <c r="B281" s="34">
        <v>304</v>
      </c>
      <c r="C281" s="38" t="s">
        <v>5572</v>
      </c>
      <c r="D281" s="34" t="s">
        <v>14</v>
      </c>
      <c r="E281" s="35">
        <f>IFERROR(MIN(TAP_Bidders),0)</f>
        <v>45</v>
      </c>
      <c r="F281" s="35">
        <f>IFERROR(MAX(TAP_Bidders),0)</f>
        <v>85</v>
      </c>
      <c r="G281" s="35">
        <f>IFERROR(AVERAGE(TAP_Bidders),0)</f>
        <v>64.75</v>
      </c>
      <c r="H281" s="36" t="str">
        <f>tbl_TAP[[#This Row],[Item '#]]&amp;"     "&amp;tbl_TAP[[#This Row],[Description]]&amp;"     ("&amp;tbl_TAP[[#This Row],[Unit]]&amp;")"</f>
        <v>304     Aggregate Base – Transient and ADA RV Pads – 4”     (CY)</v>
      </c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9">
        <v>66</v>
      </c>
      <c r="AP281" s="39">
        <v>63</v>
      </c>
      <c r="AQ281" s="39">
        <v>85</v>
      </c>
      <c r="AR281" s="39">
        <v>45</v>
      </c>
      <c r="AS281" s="36"/>
      <c r="AT281" s="36"/>
      <c r="AU281" s="36"/>
      <c r="AV281" s="36"/>
      <c r="AW281" s="35"/>
      <c r="AX281" s="35"/>
      <c r="AY281" s="35"/>
      <c r="AZ281" s="37"/>
    </row>
    <row r="282" spans="1:52" ht="18" customHeight="1" x14ac:dyDescent="0.3">
      <c r="A282" s="34">
        <v>2017</v>
      </c>
      <c r="B282" s="34">
        <v>454</v>
      </c>
      <c r="C282" s="38" t="s">
        <v>5573</v>
      </c>
      <c r="D282" s="34" t="s">
        <v>21</v>
      </c>
      <c r="E282" s="35">
        <f>IFERROR(MIN(TAP_Bidders),0)</f>
        <v>39</v>
      </c>
      <c r="F282" s="35">
        <f>IFERROR(MAX(TAP_Bidders),0)</f>
        <v>60</v>
      </c>
      <c r="G282" s="35">
        <f>IFERROR(AVERAGE(TAP_Bidders),0)</f>
        <v>54.25</v>
      </c>
      <c r="H282" s="36" t="str">
        <f>tbl_TAP[[#This Row],[Item '#]]&amp;"     "&amp;tbl_TAP[[#This Row],[Description]]&amp;"     ("&amp;tbl_TAP[[#This Row],[Unit]]&amp;")"</f>
        <v>454     5” Non-Reinforced Concrete Pavement, Class QC1 – Transient and ADA RV Pads     (SY)</v>
      </c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9">
        <v>60</v>
      </c>
      <c r="AP282" s="39">
        <v>39</v>
      </c>
      <c r="AQ282" s="39">
        <v>58</v>
      </c>
      <c r="AR282" s="39">
        <v>60</v>
      </c>
      <c r="AS282" s="36"/>
      <c r="AT282" s="36"/>
      <c r="AU282" s="36"/>
      <c r="AV282" s="36"/>
      <c r="AW282" s="35"/>
      <c r="AX282" s="35"/>
      <c r="AY282" s="35"/>
      <c r="AZ282" s="37"/>
    </row>
    <row r="283" spans="1:52" ht="18" customHeight="1" x14ac:dyDescent="0.3">
      <c r="A283" s="34">
        <v>2017</v>
      </c>
      <c r="B283" s="34"/>
      <c r="C283" s="38" t="s">
        <v>5574</v>
      </c>
      <c r="D283" s="34" t="s">
        <v>14</v>
      </c>
      <c r="E283" s="35">
        <f>IFERROR(MIN(TAP_Bidders),0)</f>
        <v>158</v>
      </c>
      <c r="F283" s="35">
        <f>IFERROR(MAX(TAP_Bidders),0)</f>
        <v>220</v>
      </c>
      <c r="G283" s="35">
        <f>IFERROR(AVERAGE(TAP_Bidders),0)</f>
        <v>184</v>
      </c>
      <c r="H283" s="36" t="str">
        <f>tbl_TAP[[#This Row],[Item '#]]&amp;"     "&amp;tbl_TAP[[#This Row],[Description]]&amp;"     ("&amp;tbl_TAP[[#This Row],[Unit]]&amp;")"</f>
        <v xml:space="preserve">     Asphalt Concrete Base – Seasonal RV Pads – 4”     (CY)</v>
      </c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9">
        <v>158</v>
      </c>
      <c r="AP283" s="39">
        <v>170</v>
      </c>
      <c r="AQ283" s="39">
        <v>220</v>
      </c>
      <c r="AR283" s="39">
        <v>188</v>
      </c>
      <c r="AS283" s="36"/>
      <c r="AT283" s="36"/>
      <c r="AU283" s="36"/>
      <c r="AV283" s="36"/>
      <c r="AW283" s="35"/>
      <c r="AX283" s="35"/>
      <c r="AY283" s="35"/>
      <c r="AZ283" s="37"/>
    </row>
    <row r="284" spans="1:52" ht="18" customHeight="1" x14ac:dyDescent="0.3">
      <c r="A284" s="34">
        <v>2017</v>
      </c>
      <c r="B284" s="34"/>
      <c r="C284" s="38" t="s">
        <v>5575</v>
      </c>
      <c r="D284" s="34" t="s">
        <v>14</v>
      </c>
      <c r="E284" s="35">
        <f>IFERROR(MIN(TAP_Bidders),0)</f>
        <v>45</v>
      </c>
      <c r="F284" s="35">
        <f>IFERROR(MAX(TAP_Bidders),0)</f>
        <v>93</v>
      </c>
      <c r="G284" s="35">
        <f>IFERROR(AVERAGE(TAP_Bidders),0)</f>
        <v>70.75</v>
      </c>
      <c r="H284" s="36" t="str">
        <f>tbl_TAP[[#This Row],[Item '#]]&amp;"     "&amp;tbl_TAP[[#This Row],[Description]]&amp;"     ("&amp;tbl_TAP[[#This Row],[Unit]]&amp;")"</f>
        <v xml:space="preserve">     Aggregate Base – Seasonal RV Pads – 6”     (CY)</v>
      </c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9">
        <v>82</v>
      </c>
      <c r="AP284" s="39">
        <v>63</v>
      </c>
      <c r="AQ284" s="39">
        <v>93</v>
      </c>
      <c r="AR284" s="39">
        <v>45</v>
      </c>
      <c r="AS284" s="36"/>
      <c r="AT284" s="36"/>
      <c r="AU284" s="36"/>
      <c r="AV284" s="36"/>
      <c r="AW284" s="35"/>
      <c r="AX284" s="35"/>
      <c r="AY284" s="35"/>
      <c r="AZ284" s="37"/>
    </row>
    <row r="285" spans="1:52" ht="18" customHeight="1" x14ac:dyDescent="0.3">
      <c r="A285" s="34">
        <v>2017</v>
      </c>
      <c r="B285" s="34"/>
      <c r="C285" s="38" t="s">
        <v>5576</v>
      </c>
      <c r="D285" s="34" t="s">
        <v>29</v>
      </c>
      <c r="E285" s="35">
        <f>IFERROR(MIN(TAP_Bidders),0)</f>
        <v>2</v>
      </c>
      <c r="F285" s="35">
        <f>IFERROR(MAX(TAP_Bidders),0)</f>
        <v>3.5</v>
      </c>
      <c r="G285" s="35">
        <f>IFERROR(AVERAGE(TAP_Bidders),0)</f>
        <v>2.4375</v>
      </c>
      <c r="H285" s="36" t="str">
        <f>tbl_TAP[[#This Row],[Item '#]]&amp;"     "&amp;tbl_TAP[[#This Row],[Description]]&amp;"     ("&amp;tbl_TAP[[#This Row],[Unit]]&amp;")"</f>
        <v xml:space="preserve">     Tack Coat – Seasonal RV     (GAL)</v>
      </c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9">
        <v>2</v>
      </c>
      <c r="AP285" s="39">
        <v>3.5</v>
      </c>
      <c r="AQ285" s="39">
        <v>2.25</v>
      </c>
      <c r="AR285" s="39">
        <v>2</v>
      </c>
      <c r="AS285" s="36"/>
      <c r="AT285" s="36"/>
      <c r="AU285" s="36"/>
      <c r="AV285" s="36"/>
      <c r="AW285" s="35"/>
      <c r="AX285" s="35"/>
      <c r="AY285" s="35"/>
      <c r="AZ285" s="37"/>
    </row>
    <row r="286" spans="1:52" ht="18" customHeight="1" x14ac:dyDescent="0.3">
      <c r="A286" s="34">
        <v>2017</v>
      </c>
      <c r="B286" s="34"/>
      <c r="C286" s="38" t="s">
        <v>5577</v>
      </c>
      <c r="D286" s="34" t="s">
        <v>14</v>
      </c>
      <c r="E286" s="35">
        <f>IFERROR(MIN(TAP_Bidders),0)</f>
        <v>183</v>
      </c>
      <c r="F286" s="35">
        <f>IFERROR(MAX(TAP_Bidders),0)</f>
        <v>235</v>
      </c>
      <c r="G286" s="35">
        <f>IFERROR(AVERAGE(TAP_Bidders),0)</f>
        <v>205.75</v>
      </c>
      <c r="H286" s="36" t="str">
        <f>tbl_TAP[[#This Row],[Item '#]]&amp;"     "&amp;tbl_TAP[[#This Row],[Description]]&amp;"     ("&amp;tbl_TAP[[#This Row],[Unit]]&amp;")"</f>
        <v xml:space="preserve">     Asphalt Type I Intermediate – Seasonal RV Pads – 1-3/4”     (CY)</v>
      </c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9">
        <v>183</v>
      </c>
      <c r="AP286" s="39">
        <v>185</v>
      </c>
      <c r="AQ286" s="39">
        <v>235</v>
      </c>
      <c r="AR286" s="39">
        <v>220</v>
      </c>
      <c r="AS286" s="36"/>
      <c r="AT286" s="36"/>
      <c r="AU286" s="36"/>
      <c r="AV286" s="36"/>
      <c r="AW286" s="35"/>
      <c r="AX286" s="35"/>
      <c r="AY286" s="35"/>
      <c r="AZ286" s="37"/>
    </row>
    <row r="287" spans="1:52" ht="18" customHeight="1" x14ac:dyDescent="0.3">
      <c r="A287" s="34">
        <v>2017</v>
      </c>
      <c r="B287" s="34"/>
      <c r="C287" s="38" t="s">
        <v>5578</v>
      </c>
      <c r="D287" s="34" t="s">
        <v>14</v>
      </c>
      <c r="E287" s="35">
        <f>IFERROR(MIN(TAP_Bidders),0)</f>
        <v>186</v>
      </c>
      <c r="F287" s="35">
        <f>IFERROR(MAX(TAP_Bidders),0)</f>
        <v>290</v>
      </c>
      <c r="G287" s="35">
        <f>IFERROR(AVERAGE(TAP_Bidders),0)</f>
        <v>232.25</v>
      </c>
      <c r="H287" s="36" t="str">
        <f>tbl_TAP[[#This Row],[Item '#]]&amp;"     "&amp;tbl_TAP[[#This Row],[Description]]&amp;"     ("&amp;tbl_TAP[[#This Row],[Unit]]&amp;")"</f>
        <v xml:space="preserve">     Asphalt Type I Surface – Seasonal RV Pads - 1-1/4”     (CY)</v>
      </c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9">
        <v>186</v>
      </c>
      <c r="AP287" s="39">
        <v>208</v>
      </c>
      <c r="AQ287" s="39">
        <v>290</v>
      </c>
      <c r="AR287" s="39">
        <v>245</v>
      </c>
      <c r="AS287" s="36"/>
      <c r="AT287" s="36"/>
      <c r="AU287" s="36"/>
      <c r="AV287" s="36"/>
      <c r="AW287" s="35"/>
      <c r="AX287" s="35"/>
      <c r="AY287" s="35"/>
      <c r="AZ287" s="37"/>
    </row>
    <row r="288" spans="1:52" ht="18" customHeight="1" x14ac:dyDescent="0.3">
      <c r="A288" s="34">
        <v>2017</v>
      </c>
      <c r="B288" s="34"/>
      <c r="C288" s="38" t="s">
        <v>5579</v>
      </c>
      <c r="D288" s="34" t="s">
        <v>14</v>
      </c>
      <c r="E288" s="35">
        <f>IFERROR(MIN(TAP_Bidders),0)</f>
        <v>158</v>
      </c>
      <c r="F288" s="35">
        <f>IFERROR(MAX(TAP_Bidders),0)</f>
        <v>220</v>
      </c>
      <c r="G288" s="35">
        <f>IFERROR(AVERAGE(TAP_Bidders),0)</f>
        <v>184</v>
      </c>
      <c r="H288" s="36" t="str">
        <f>tbl_TAP[[#This Row],[Item '#]]&amp;"     "&amp;tbl_TAP[[#This Row],[Description]]&amp;"     ("&amp;tbl_TAP[[#This Row],[Unit]]&amp;")"</f>
        <v xml:space="preserve">     Asphalt Concrete Base – Transient and ADA Pads – 4”     (CY)</v>
      </c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9">
        <v>158</v>
      </c>
      <c r="AP288" s="39">
        <v>170</v>
      </c>
      <c r="AQ288" s="39">
        <v>220</v>
      </c>
      <c r="AR288" s="39">
        <v>188</v>
      </c>
      <c r="AS288" s="36"/>
      <c r="AT288" s="36"/>
      <c r="AU288" s="36"/>
      <c r="AV288" s="36"/>
      <c r="AW288" s="35"/>
      <c r="AX288" s="35"/>
      <c r="AY288" s="35"/>
      <c r="AZ288" s="37"/>
    </row>
    <row r="289" spans="1:52" ht="18" customHeight="1" x14ac:dyDescent="0.3">
      <c r="A289" s="34">
        <v>2017</v>
      </c>
      <c r="B289" s="34"/>
      <c r="C289" s="38" t="s">
        <v>5580</v>
      </c>
      <c r="D289" s="34" t="s">
        <v>14</v>
      </c>
      <c r="E289" s="35">
        <f>IFERROR(MIN(TAP_Bidders),0)</f>
        <v>45</v>
      </c>
      <c r="F289" s="35">
        <f>IFERROR(MAX(TAP_Bidders),0)</f>
        <v>92</v>
      </c>
      <c r="G289" s="35">
        <f>IFERROR(AVERAGE(TAP_Bidders),0)</f>
        <v>70</v>
      </c>
      <c r="H289" s="36" t="str">
        <f>tbl_TAP[[#This Row],[Item '#]]&amp;"     "&amp;tbl_TAP[[#This Row],[Description]]&amp;"     ("&amp;tbl_TAP[[#This Row],[Unit]]&amp;")"</f>
        <v xml:space="preserve">     Aggregate Base – Transient and ADA Pads – 6”     (CY)</v>
      </c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9">
        <v>80</v>
      </c>
      <c r="AP289" s="39">
        <v>63</v>
      </c>
      <c r="AQ289" s="39">
        <v>92</v>
      </c>
      <c r="AR289" s="39">
        <v>45</v>
      </c>
      <c r="AS289" s="36"/>
      <c r="AT289" s="36"/>
      <c r="AU289" s="36"/>
      <c r="AV289" s="36"/>
      <c r="AW289" s="35"/>
      <c r="AX289" s="35"/>
      <c r="AY289" s="35"/>
      <c r="AZ289" s="37"/>
    </row>
    <row r="290" spans="1:52" ht="18" customHeight="1" x14ac:dyDescent="0.3">
      <c r="A290" s="34">
        <v>2017</v>
      </c>
      <c r="B290" s="34"/>
      <c r="C290" s="38" t="s">
        <v>5581</v>
      </c>
      <c r="D290" s="34" t="s">
        <v>29</v>
      </c>
      <c r="E290" s="35">
        <f>IFERROR(MIN(TAP_Bidders),0)</f>
        <v>2</v>
      </c>
      <c r="F290" s="35">
        <f>IFERROR(MAX(TAP_Bidders),0)</f>
        <v>3.5</v>
      </c>
      <c r="G290" s="35">
        <f>IFERROR(AVERAGE(TAP_Bidders),0)</f>
        <v>2.4375</v>
      </c>
      <c r="H290" s="36" t="str">
        <f>tbl_TAP[[#This Row],[Item '#]]&amp;"     "&amp;tbl_TAP[[#This Row],[Description]]&amp;"     ("&amp;tbl_TAP[[#This Row],[Unit]]&amp;")"</f>
        <v xml:space="preserve">     Tack Coat – Transient and ADA RV Pads     (GAL)</v>
      </c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9">
        <v>2</v>
      </c>
      <c r="AP290" s="39">
        <v>3.5</v>
      </c>
      <c r="AQ290" s="39">
        <v>2.25</v>
      </c>
      <c r="AR290" s="39">
        <v>2</v>
      </c>
      <c r="AS290" s="36"/>
      <c r="AT290" s="36"/>
      <c r="AU290" s="36"/>
      <c r="AV290" s="36"/>
      <c r="AW290" s="35"/>
      <c r="AX290" s="35"/>
      <c r="AY290" s="35"/>
      <c r="AZ290" s="37"/>
    </row>
    <row r="291" spans="1:52" ht="18" customHeight="1" x14ac:dyDescent="0.3">
      <c r="A291" s="34">
        <v>2017</v>
      </c>
      <c r="B291" s="34"/>
      <c r="C291" s="38" t="s">
        <v>5582</v>
      </c>
      <c r="D291" s="34" t="s">
        <v>14</v>
      </c>
      <c r="E291" s="35">
        <f>IFERROR(MIN(TAP_Bidders),0)</f>
        <v>183</v>
      </c>
      <c r="F291" s="35">
        <f>IFERROR(MAX(TAP_Bidders),0)</f>
        <v>235</v>
      </c>
      <c r="G291" s="35">
        <f>IFERROR(AVERAGE(TAP_Bidders),0)</f>
        <v>205.75</v>
      </c>
      <c r="H291" s="36" t="str">
        <f>tbl_TAP[[#This Row],[Item '#]]&amp;"     "&amp;tbl_TAP[[#This Row],[Description]]&amp;"     ("&amp;tbl_TAP[[#This Row],[Unit]]&amp;")"</f>
        <v xml:space="preserve">     Asphalt Type I Intermediate – Transient and ADA Pads – 1-3/4”     (CY)</v>
      </c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9">
        <v>183</v>
      </c>
      <c r="AP291" s="39">
        <v>185</v>
      </c>
      <c r="AQ291" s="39">
        <v>235</v>
      </c>
      <c r="AR291" s="39">
        <v>220</v>
      </c>
      <c r="AS291" s="36"/>
      <c r="AT291" s="36"/>
      <c r="AU291" s="36"/>
      <c r="AV291" s="36"/>
      <c r="AW291" s="35"/>
      <c r="AX291" s="35"/>
      <c r="AY291" s="35"/>
      <c r="AZ291" s="37"/>
    </row>
    <row r="292" spans="1:52" ht="18" customHeight="1" x14ac:dyDescent="0.3">
      <c r="A292" s="34">
        <v>2017</v>
      </c>
      <c r="B292" s="34"/>
      <c r="C292" s="38" t="s">
        <v>5583</v>
      </c>
      <c r="D292" s="34" t="s">
        <v>14</v>
      </c>
      <c r="E292" s="35">
        <f>IFERROR(MIN(TAP_Bidders),0)</f>
        <v>186</v>
      </c>
      <c r="F292" s="35">
        <f>IFERROR(MAX(TAP_Bidders),0)</f>
        <v>290</v>
      </c>
      <c r="G292" s="35">
        <f>IFERROR(AVERAGE(TAP_Bidders),0)</f>
        <v>232.25</v>
      </c>
      <c r="H292" s="36" t="str">
        <f>tbl_TAP[[#This Row],[Item '#]]&amp;"     "&amp;tbl_TAP[[#This Row],[Description]]&amp;"     ("&amp;tbl_TAP[[#This Row],[Unit]]&amp;")"</f>
        <v xml:space="preserve">     Asphalt Type I Surface – Roadways &amp; Parking Lots -1-1/4”     (CY)</v>
      </c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9">
        <v>186</v>
      </c>
      <c r="AP292" s="39">
        <v>208</v>
      </c>
      <c r="AQ292" s="39">
        <v>290</v>
      </c>
      <c r="AR292" s="39">
        <v>245</v>
      </c>
      <c r="AS292" s="36"/>
      <c r="AT292" s="36"/>
      <c r="AU292" s="36"/>
      <c r="AV292" s="36"/>
      <c r="AW292" s="35"/>
      <c r="AX292" s="35"/>
      <c r="AY292" s="35"/>
      <c r="AZ292" s="37"/>
    </row>
    <row r="293" spans="1:52" ht="18" customHeight="1" x14ac:dyDescent="0.3">
      <c r="A293" s="34">
        <v>2017</v>
      </c>
      <c r="B293" s="34"/>
      <c r="C293" s="38" t="s">
        <v>5427</v>
      </c>
      <c r="D293" s="34" t="s">
        <v>21</v>
      </c>
      <c r="E293" s="35">
        <f>IFERROR(MIN(TAP_Bidders),0)</f>
        <v>3.5</v>
      </c>
      <c r="F293" s="35">
        <f>IFERROR(MAX(TAP_Bidders),0)</f>
        <v>5.25</v>
      </c>
      <c r="G293" s="35">
        <f>IFERROR(AVERAGE(TAP_Bidders),0)</f>
        <v>4.6875</v>
      </c>
      <c r="H293" s="36" t="str">
        <f>tbl_TAP[[#This Row],[Item '#]]&amp;"     "&amp;tbl_TAP[[#This Row],[Description]]&amp;"     ("&amp;tbl_TAP[[#This Row],[Unit]]&amp;")"</f>
        <v xml:space="preserve">     Remove (Export and Haul Away) Asphalt Pavement     (SY)</v>
      </c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9">
        <v>5</v>
      </c>
      <c r="AP293" s="39">
        <v>5.25</v>
      </c>
      <c r="AQ293" s="39">
        <v>3.5</v>
      </c>
      <c r="AR293" s="39">
        <v>5</v>
      </c>
      <c r="AS293" s="36"/>
      <c r="AT293" s="36"/>
      <c r="AU293" s="36"/>
      <c r="AV293" s="36"/>
      <c r="AW293" s="35"/>
      <c r="AX293" s="35"/>
      <c r="AY293" s="35"/>
      <c r="AZ293" s="37"/>
    </row>
    <row r="294" spans="1:52" ht="18" customHeight="1" x14ac:dyDescent="0.3">
      <c r="A294" s="34">
        <v>2017</v>
      </c>
      <c r="B294" s="34"/>
      <c r="C294" s="38" t="s">
        <v>24</v>
      </c>
      <c r="D294" s="34" t="s">
        <v>21</v>
      </c>
      <c r="E294" s="35">
        <f>IFERROR(MIN(TAP_Bidders),0)</f>
        <v>1</v>
      </c>
      <c r="F294" s="35">
        <f>IFERROR(MAX(TAP_Bidders),0)</f>
        <v>1.25</v>
      </c>
      <c r="G294" s="35">
        <f>IFERROR(AVERAGE(TAP_Bidders),0)</f>
        <v>1.125</v>
      </c>
      <c r="H294" s="36" t="str">
        <f>tbl_TAP[[#This Row],[Item '#]]&amp;"     "&amp;tbl_TAP[[#This Row],[Description]]&amp;"     ("&amp;tbl_TAP[[#This Row],[Unit]]&amp;")"</f>
        <v xml:space="preserve">     Subgrade Compaction     (SY)</v>
      </c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9">
        <v>1.25</v>
      </c>
      <c r="AP294" s="39">
        <v>1</v>
      </c>
      <c r="AQ294" s="39">
        <v>1.25</v>
      </c>
      <c r="AR294" s="39">
        <v>1</v>
      </c>
      <c r="AS294" s="36"/>
      <c r="AT294" s="36"/>
      <c r="AU294" s="36"/>
      <c r="AV294" s="36"/>
      <c r="AW294" s="35"/>
      <c r="AX294" s="35"/>
      <c r="AY294" s="35"/>
      <c r="AZ294" s="37"/>
    </row>
    <row r="295" spans="1:52" ht="18" customHeight="1" x14ac:dyDescent="0.3">
      <c r="A295" s="34">
        <v>2017</v>
      </c>
      <c r="B295" s="34"/>
      <c r="C295" s="38" t="s">
        <v>22</v>
      </c>
      <c r="D295" s="34" t="s">
        <v>21</v>
      </c>
      <c r="E295" s="35">
        <f>IFERROR(MIN(TAP_Bidders),0)</f>
        <v>0.25</v>
      </c>
      <c r="F295" s="35">
        <f>IFERROR(MAX(TAP_Bidders),0)</f>
        <v>100</v>
      </c>
      <c r="G295" s="35">
        <f>IFERROR(AVERAGE(TAP_Bidders),0)</f>
        <v>25.637499999999999</v>
      </c>
      <c r="H295" s="36" t="str">
        <f>tbl_TAP[[#This Row],[Item '#]]&amp;"     "&amp;tbl_TAP[[#This Row],[Description]]&amp;"     ("&amp;tbl_TAP[[#This Row],[Unit]]&amp;")"</f>
        <v xml:space="preserve">     Proof Rolling     (SY)</v>
      </c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9">
        <v>0.3</v>
      </c>
      <c r="AP295" s="39">
        <v>0.25</v>
      </c>
      <c r="AQ295" s="39">
        <v>2</v>
      </c>
      <c r="AR295" s="39">
        <v>100</v>
      </c>
      <c r="AS295" s="36"/>
      <c r="AT295" s="36"/>
      <c r="AU295" s="36"/>
      <c r="AV295" s="36"/>
      <c r="AW295" s="35"/>
      <c r="AX295" s="35"/>
      <c r="AY295" s="35"/>
      <c r="AZ295" s="37"/>
    </row>
    <row r="296" spans="1:52" ht="18" customHeight="1" x14ac:dyDescent="0.3">
      <c r="A296" s="34">
        <v>2017</v>
      </c>
      <c r="B296" s="34"/>
      <c r="C296" s="38" t="s">
        <v>5584</v>
      </c>
      <c r="D296" s="34" t="s">
        <v>14</v>
      </c>
      <c r="E296" s="35">
        <f>IFERROR(MIN(TAP_Bidders),0)</f>
        <v>45</v>
      </c>
      <c r="F296" s="35">
        <f>IFERROR(MAX(TAP_Bidders),0)</f>
        <v>92</v>
      </c>
      <c r="G296" s="35">
        <f>IFERROR(AVERAGE(TAP_Bidders),0)</f>
        <v>65</v>
      </c>
      <c r="H296" s="36" t="str">
        <f>tbl_TAP[[#This Row],[Item '#]]&amp;"     "&amp;tbl_TAP[[#This Row],[Description]]&amp;"     ("&amp;tbl_TAP[[#This Row],[Unit]]&amp;")"</f>
        <v xml:space="preserve">     Aggregate Base – 6”     (CY)</v>
      </c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9">
        <v>60</v>
      </c>
      <c r="AP296" s="39">
        <v>63</v>
      </c>
      <c r="AQ296" s="39">
        <v>92</v>
      </c>
      <c r="AR296" s="39">
        <v>45</v>
      </c>
      <c r="AS296" s="36"/>
      <c r="AT296" s="36"/>
      <c r="AU296" s="36"/>
      <c r="AV296" s="36"/>
      <c r="AW296" s="35"/>
      <c r="AX296" s="35"/>
      <c r="AY296" s="35"/>
      <c r="AZ296" s="37"/>
    </row>
    <row r="297" spans="1:52" ht="18" customHeight="1" x14ac:dyDescent="0.3">
      <c r="A297" s="34">
        <v>2017</v>
      </c>
      <c r="B297" s="34"/>
      <c r="C297" s="38" t="s">
        <v>5585</v>
      </c>
      <c r="D297" s="34" t="s">
        <v>14</v>
      </c>
      <c r="E297" s="35">
        <f>IFERROR(MIN(TAP_Bidders),0)</f>
        <v>149</v>
      </c>
      <c r="F297" s="35">
        <f>IFERROR(MAX(TAP_Bidders),0)</f>
        <v>195</v>
      </c>
      <c r="G297" s="35">
        <f>IFERROR(AVERAGE(TAP_Bidders),0)</f>
        <v>168.75</v>
      </c>
      <c r="H297" s="36" t="str">
        <f>tbl_TAP[[#This Row],[Item '#]]&amp;"     "&amp;tbl_TAP[[#This Row],[Description]]&amp;"     ("&amp;tbl_TAP[[#This Row],[Unit]]&amp;")"</f>
        <v xml:space="preserve">     Asphalt Concrete Base – 4”     (CY)</v>
      </c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9">
        <v>158</v>
      </c>
      <c r="AP297" s="39">
        <v>149</v>
      </c>
      <c r="AQ297" s="39">
        <v>195</v>
      </c>
      <c r="AR297" s="39">
        <v>173</v>
      </c>
      <c r="AS297" s="36"/>
      <c r="AT297" s="36"/>
      <c r="AU297" s="36"/>
      <c r="AV297" s="36"/>
      <c r="AW297" s="35"/>
      <c r="AX297" s="35"/>
      <c r="AY297" s="35"/>
      <c r="AZ297" s="37"/>
    </row>
    <row r="298" spans="1:52" ht="18" customHeight="1" x14ac:dyDescent="0.3">
      <c r="A298" s="34">
        <v>2017</v>
      </c>
      <c r="B298" s="34"/>
      <c r="C298" s="38" t="s">
        <v>5586</v>
      </c>
      <c r="D298" s="34" t="s">
        <v>29</v>
      </c>
      <c r="E298" s="35">
        <f>IFERROR(MIN(TAP_Bidders),0)</f>
        <v>2</v>
      </c>
      <c r="F298" s="35">
        <f>IFERROR(MAX(TAP_Bidders),0)</f>
        <v>3.5</v>
      </c>
      <c r="G298" s="35">
        <f>IFERROR(AVERAGE(TAP_Bidders),0)</f>
        <v>2.4249999999999998</v>
      </c>
      <c r="H298" s="36" t="str">
        <f>tbl_TAP[[#This Row],[Item '#]]&amp;"     "&amp;tbl_TAP[[#This Row],[Description]]&amp;"     ("&amp;tbl_TAP[[#This Row],[Unit]]&amp;")"</f>
        <v xml:space="preserve">     Tack Coat (0.05 gal/SY) (Two Coats)     (GAL)</v>
      </c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9">
        <v>2</v>
      </c>
      <c r="AP298" s="39">
        <v>3.5</v>
      </c>
      <c r="AQ298" s="39">
        <v>2.2000000000000002</v>
      </c>
      <c r="AR298" s="39">
        <v>2</v>
      </c>
      <c r="AS298" s="36"/>
      <c r="AT298" s="36"/>
      <c r="AU298" s="36"/>
      <c r="AV298" s="36"/>
      <c r="AW298" s="35"/>
      <c r="AX298" s="35"/>
      <c r="AY298" s="35"/>
      <c r="AZ298" s="37"/>
    </row>
    <row r="299" spans="1:52" ht="18" customHeight="1" x14ac:dyDescent="0.3">
      <c r="A299" s="34">
        <v>2017</v>
      </c>
      <c r="B299" s="34"/>
      <c r="C299" s="38" t="s">
        <v>5587</v>
      </c>
      <c r="D299" s="34" t="s">
        <v>14</v>
      </c>
      <c r="E299" s="35">
        <f>IFERROR(MIN(TAP_Bidders),0)</f>
        <v>183</v>
      </c>
      <c r="F299" s="35">
        <f>IFERROR(MAX(TAP_Bidders),0)</f>
        <v>209</v>
      </c>
      <c r="G299" s="35">
        <f>IFERROR(AVERAGE(TAP_Bidders),0)</f>
        <v>195.25</v>
      </c>
      <c r="H299" s="36" t="str">
        <f>tbl_TAP[[#This Row],[Item '#]]&amp;"     "&amp;tbl_TAP[[#This Row],[Description]]&amp;"     ("&amp;tbl_TAP[[#This Row],[Unit]]&amp;")"</f>
        <v xml:space="preserve">     Asphalt Type I Intermediate –1-3/4” Depth     (CY)</v>
      </c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9">
        <v>183</v>
      </c>
      <c r="AP299" s="39">
        <v>189</v>
      </c>
      <c r="AQ299" s="39">
        <v>200</v>
      </c>
      <c r="AR299" s="39">
        <v>209</v>
      </c>
      <c r="AS299" s="36"/>
      <c r="AT299" s="36"/>
      <c r="AU299" s="36"/>
      <c r="AV299" s="36"/>
      <c r="AW299" s="35"/>
      <c r="AX299" s="35"/>
      <c r="AY299" s="35"/>
      <c r="AZ299" s="37"/>
    </row>
    <row r="300" spans="1:52" ht="18" customHeight="1" x14ac:dyDescent="0.3">
      <c r="A300" s="34">
        <v>2017</v>
      </c>
      <c r="B300" s="34"/>
      <c r="C300" s="38" t="s">
        <v>5588</v>
      </c>
      <c r="D300" s="34" t="s">
        <v>14</v>
      </c>
      <c r="E300" s="35">
        <f>IFERROR(MIN(TAP_Bidders),0)</f>
        <v>186</v>
      </c>
      <c r="F300" s="35">
        <f>IFERROR(MAX(TAP_Bidders),0)</f>
        <v>214</v>
      </c>
      <c r="G300" s="35">
        <f>IFERROR(AVERAGE(TAP_Bidders),0)</f>
        <v>199.75</v>
      </c>
      <c r="H300" s="36" t="str">
        <f>tbl_TAP[[#This Row],[Item '#]]&amp;"     "&amp;tbl_TAP[[#This Row],[Description]]&amp;"     ("&amp;tbl_TAP[[#This Row],[Unit]]&amp;")"</f>
        <v xml:space="preserve">     Asphalt Type I Surface – 1.25” Depth     (CY)</v>
      </c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9">
        <v>186</v>
      </c>
      <c r="AP300" s="39">
        <v>189</v>
      </c>
      <c r="AQ300" s="39">
        <v>210</v>
      </c>
      <c r="AR300" s="39">
        <v>214</v>
      </c>
      <c r="AS300" s="36"/>
      <c r="AT300" s="36"/>
      <c r="AU300" s="36"/>
      <c r="AV300" s="36"/>
      <c r="AW300" s="35"/>
      <c r="AX300" s="35"/>
      <c r="AY300" s="35"/>
      <c r="AZ300" s="37"/>
    </row>
    <row r="301" spans="1:52" ht="18" customHeight="1" x14ac:dyDescent="0.3">
      <c r="A301" s="34">
        <v>2017</v>
      </c>
      <c r="B301" s="52">
        <v>201</v>
      </c>
      <c r="C301" s="53" t="s">
        <v>5409</v>
      </c>
      <c r="D301" s="52" t="s">
        <v>9</v>
      </c>
      <c r="E301" s="54">
        <f>IFERROR(MIN(TAP_Bidders),0)</f>
        <v>15400</v>
      </c>
      <c r="F301" s="54">
        <f>IFERROR(MAX(TAP_Bidders),0)</f>
        <v>97000</v>
      </c>
      <c r="G301" s="54">
        <f>IFERROR(AVERAGE(TAP_Bidders),0)</f>
        <v>46745.4</v>
      </c>
      <c r="H301" s="60" t="str">
        <f>tbl_TAP[[#This Row],[Item '#]]&amp;"     "&amp;tbl_TAP[[#This Row],[Description]]&amp;"     ("&amp;tbl_TAP[[#This Row],[Unit]]&amp;")"</f>
        <v>201     Clearing and Grubbing - Include Stump Removal     (LS)</v>
      </c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55">
        <v>15400</v>
      </c>
      <c r="AK301" s="55">
        <v>30000</v>
      </c>
      <c r="AL301" s="55">
        <v>97000</v>
      </c>
      <c r="AM301" s="55">
        <v>67327</v>
      </c>
      <c r="AN301" s="55">
        <v>24000</v>
      </c>
      <c r="AO301" s="60"/>
      <c r="AP301" s="60"/>
      <c r="AQ301" s="60"/>
      <c r="AR301" s="60"/>
      <c r="AS301" s="60"/>
      <c r="AT301" s="60"/>
      <c r="AU301" s="60"/>
      <c r="AV301" s="60"/>
      <c r="AW301" s="54"/>
      <c r="AX301" s="54"/>
      <c r="AY301" s="54"/>
      <c r="AZ301" s="57"/>
    </row>
    <row r="302" spans="1:52" ht="18" customHeight="1" x14ac:dyDescent="0.3">
      <c r="A302" s="34">
        <v>2017</v>
      </c>
      <c r="B302" s="52">
        <v>202</v>
      </c>
      <c r="C302" s="53" t="s">
        <v>6440</v>
      </c>
      <c r="D302" s="52" t="s">
        <v>9</v>
      </c>
      <c r="E302" s="54">
        <f>IFERROR(MIN(TAP_Bidders),0)</f>
        <v>3500</v>
      </c>
      <c r="F302" s="54">
        <f>IFERROR(MAX(TAP_Bidders),0)</f>
        <v>7500</v>
      </c>
      <c r="G302" s="54">
        <f>IFERROR(AVERAGE(TAP_Bidders),0)</f>
        <v>5655.4</v>
      </c>
      <c r="H302" s="60" t="str">
        <f>tbl_TAP[[#This Row],[Item '#]]&amp;"     "&amp;tbl_TAP[[#This Row],[Description]]&amp;"     ("&amp;tbl_TAP[[#This Row],[Unit]]&amp;")"</f>
        <v>202     Demolition – Shower house Building in Area 10B     (LS)</v>
      </c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55">
        <v>4400</v>
      </c>
      <c r="AK302" s="55">
        <v>6000</v>
      </c>
      <c r="AL302" s="55">
        <v>7500</v>
      </c>
      <c r="AM302" s="55">
        <v>6877</v>
      </c>
      <c r="AN302" s="55">
        <v>3500</v>
      </c>
      <c r="AO302" s="60"/>
      <c r="AP302" s="60"/>
      <c r="AQ302" s="60"/>
      <c r="AR302" s="60"/>
      <c r="AS302" s="60"/>
      <c r="AT302" s="60"/>
      <c r="AU302" s="60"/>
      <c r="AV302" s="60"/>
      <c r="AW302" s="54"/>
      <c r="AX302" s="54"/>
      <c r="AY302" s="54"/>
      <c r="AZ302" s="57"/>
    </row>
    <row r="303" spans="1:52" ht="18" customHeight="1" x14ac:dyDescent="0.3">
      <c r="A303" s="34">
        <v>2017</v>
      </c>
      <c r="B303" s="52">
        <v>202</v>
      </c>
      <c r="C303" s="53" t="s">
        <v>6441</v>
      </c>
      <c r="D303" s="52" t="s">
        <v>9</v>
      </c>
      <c r="E303" s="54">
        <f>IFERROR(MIN(TAP_Bidders),0)</f>
        <v>3500</v>
      </c>
      <c r="F303" s="54">
        <f>IFERROR(MAX(TAP_Bidders),0)</f>
        <v>7500</v>
      </c>
      <c r="G303" s="54">
        <f>IFERROR(AVERAGE(TAP_Bidders),0)</f>
        <v>5504.6</v>
      </c>
      <c r="H303" s="60" t="str">
        <f>tbl_TAP[[#This Row],[Item '#]]&amp;"     "&amp;tbl_TAP[[#This Row],[Description]]&amp;"     ("&amp;tbl_TAP[[#This Row],[Unit]]&amp;")"</f>
        <v>202     Demolition – Shower house Building in Area 11     (LS)</v>
      </c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55">
        <v>4400</v>
      </c>
      <c r="AK303" s="55">
        <v>6000</v>
      </c>
      <c r="AL303" s="55">
        <v>7500</v>
      </c>
      <c r="AM303" s="55">
        <v>6123</v>
      </c>
      <c r="AN303" s="55">
        <v>3500</v>
      </c>
      <c r="AO303" s="60"/>
      <c r="AP303" s="60"/>
      <c r="AQ303" s="60"/>
      <c r="AR303" s="60"/>
      <c r="AS303" s="60"/>
      <c r="AT303" s="60"/>
      <c r="AU303" s="60"/>
      <c r="AV303" s="60"/>
      <c r="AW303" s="54"/>
      <c r="AX303" s="54"/>
      <c r="AY303" s="54"/>
      <c r="AZ303" s="57"/>
    </row>
    <row r="304" spans="1:52" ht="18" customHeight="1" x14ac:dyDescent="0.3">
      <c r="A304" s="34">
        <v>2017</v>
      </c>
      <c r="B304" s="52">
        <v>202</v>
      </c>
      <c r="C304" s="53" t="s">
        <v>6442</v>
      </c>
      <c r="D304" s="52" t="s">
        <v>9</v>
      </c>
      <c r="E304" s="54">
        <f>IFERROR(MIN(TAP_Bidders),0)</f>
        <v>2200</v>
      </c>
      <c r="F304" s="54">
        <f>IFERROR(MAX(TAP_Bidders),0)</f>
        <v>10000</v>
      </c>
      <c r="G304" s="54">
        <f>IFERROR(AVERAGE(TAP_Bidders),0)</f>
        <v>4877.6000000000004</v>
      </c>
      <c r="H304" s="60" t="str">
        <f>tbl_TAP[[#This Row],[Item '#]]&amp;"     "&amp;tbl_TAP[[#This Row],[Description]]&amp;"     ("&amp;tbl_TAP[[#This Row],[Unit]]&amp;")"</f>
        <v>202     Demolition - Restroom Building in Area 12     (LS)</v>
      </c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55">
        <v>2200</v>
      </c>
      <c r="AK304" s="55">
        <v>2500</v>
      </c>
      <c r="AL304" s="55">
        <v>10000</v>
      </c>
      <c r="AM304" s="55">
        <v>6988</v>
      </c>
      <c r="AN304" s="55">
        <v>2700</v>
      </c>
      <c r="AO304" s="60"/>
      <c r="AP304" s="60"/>
      <c r="AQ304" s="60"/>
      <c r="AR304" s="60"/>
      <c r="AS304" s="60"/>
      <c r="AT304" s="60"/>
      <c r="AU304" s="60"/>
      <c r="AV304" s="60"/>
      <c r="AW304" s="54"/>
      <c r="AX304" s="54"/>
      <c r="AY304" s="54"/>
      <c r="AZ304" s="57"/>
    </row>
    <row r="305" spans="1:52" ht="18" customHeight="1" x14ac:dyDescent="0.3">
      <c r="A305" s="34">
        <v>2017</v>
      </c>
      <c r="B305" s="52">
        <v>202</v>
      </c>
      <c r="C305" s="53" t="s">
        <v>6443</v>
      </c>
      <c r="D305" s="52" t="s">
        <v>59</v>
      </c>
      <c r="E305" s="54">
        <f>IFERROR(MIN(TAP_Bidders),0)</f>
        <v>63.8</v>
      </c>
      <c r="F305" s="54">
        <f>IFERROR(MAX(TAP_Bidders),0)</f>
        <v>208</v>
      </c>
      <c r="G305" s="54">
        <f>IFERROR(AVERAGE(TAP_Bidders),0)</f>
        <v>118.75999999999999</v>
      </c>
      <c r="H305" s="60" t="str">
        <f>tbl_TAP[[#This Row],[Item '#]]&amp;"     "&amp;tbl_TAP[[#This Row],[Description]]&amp;"     ("&amp;tbl_TAP[[#This Row],[Unit]]&amp;")"</f>
        <v>202     Remove Utility – Electric Service Box     (EA)</v>
      </c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55">
        <v>63.8</v>
      </c>
      <c r="AK305" s="55">
        <v>125</v>
      </c>
      <c r="AL305" s="55">
        <v>100</v>
      </c>
      <c r="AM305" s="55">
        <v>208</v>
      </c>
      <c r="AN305" s="55">
        <v>97</v>
      </c>
      <c r="AO305" s="60"/>
      <c r="AP305" s="60"/>
      <c r="AQ305" s="60"/>
      <c r="AR305" s="60"/>
      <c r="AS305" s="60"/>
      <c r="AT305" s="60"/>
      <c r="AU305" s="60"/>
      <c r="AV305" s="60"/>
      <c r="AW305" s="54"/>
      <c r="AX305" s="54"/>
      <c r="AY305" s="54"/>
      <c r="AZ305" s="57"/>
    </row>
    <row r="306" spans="1:52" ht="18" customHeight="1" x14ac:dyDescent="0.3">
      <c r="A306" s="34">
        <v>2017</v>
      </c>
      <c r="B306" s="52">
        <v>202</v>
      </c>
      <c r="C306" s="53" t="s">
        <v>6444</v>
      </c>
      <c r="D306" s="52" t="s">
        <v>12</v>
      </c>
      <c r="E306" s="54">
        <f>IFERROR(MIN(TAP_Bidders),0)</f>
        <v>5</v>
      </c>
      <c r="F306" s="54">
        <f>IFERROR(MAX(TAP_Bidders),0)</f>
        <v>12.1</v>
      </c>
      <c r="G306" s="54">
        <f>IFERROR(AVERAGE(TAP_Bidders),0)</f>
        <v>8.36</v>
      </c>
      <c r="H306" s="60" t="str">
        <f>tbl_TAP[[#This Row],[Item '#]]&amp;"     "&amp;tbl_TAP[[#This Row],[Description]]&amp;"     ("&amp;tbl_TAP[[#This Row],[Unit]]&amp;")"</f>
        <v>202     Remove Utility – Sanitary Sewer     (LF)</v>
      </c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55">
        <v>12.1</v>
      </c>
      <c r="AK306" s="55">
        <v>6</v>
      </c>
      <c r="AL306" s="55">
        <v>5</v>
      </c>
      <c r="AM306" s="55">
        <v>7.2</v>
      </c>
      <c r="AN306" s="55">
        <v>11.5</v>
      </c>
      <c r="AO306" s="60"/>
      <c r="AP306" s="60"/>
      <c r="AQ306" s="60"/>
      <c r="AR306" s="60"/>
      <c r="AS306" s="60"/>
      <c r="AT306" s="60"/>
      <c r="AU306" s="60"/>
      <c r="AV306" s="60"/>
      <c r="AW306" s="54"/>
      <c r="AX306" s="54"/>
      <c r="AY306" s="54"/>
      <c r="AZ306" s="57"/>
    </row>
    <row r="307" spans="1:52" ht="18" customHeight="1" x14ac:dyDescent="0.3">
      <c r="A307" s="34">
        <v>2017</v>
      </c>
      <c r="B307" s="52">
        <v>202</v>
      </c>
      <c r="C307" s="53" t="s">
        <v>6445</v>
      </c>
      <c r="D307" s="52" t="s">
        <v>59</v>
      </c>
      <c r="E307" s="54">
        <f>IFERROR(MIN(TAP_Bidders),0)</f>
        <v>50</v>
      </c>
      <c r="F307" s="54">
        <f>IFERROR(MAX(TAP_Bidders),0)</f>
        <v>175</v>
      </c>
      <c r="G307" s="54">
        <f>IFERROR(AVERAGE(TAP_Bidders),0)</f>
        <v>116.8</v>
      </c>
      <c r="H307" s="60" t="str">
        <f>tbl_TAP[[#This Row],[Item '#]]&amp;"     "&amp;tbl_TAP[[#This Row],[Description]]&amp;"     ("&amp;tbl_TAP[[#This Row],[Unit]]&amp;")"</f>
        <v>202     Remove Utility – Sanitary Clean Out     (EA)</v>
      </c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55">
        <v>55</v>
      </c>
      <c r="AK307" s="55">
        <v>175</v>
      </c>
      <c r="AL307" s="55">
        <v>50</v>
      </c>
      <c r="AM307" s="55">
        <v>143</v>
      </c>
      <c r="AN307" s="55">
        <v>161</v>
      </c>
      <c r="AO307" s="60"/>
      <c r="AP307" s="60"/>
      <c r="AQ307" s="60"/>
      <c r="AR307" s="60"/>
      <c r="AS307" s="60"/>
      <c r="AT307" s="60"/>
      <c r="AU307" s="60"/>
      <c r="AV307" s="60"/>
      <c r="AW307" s="54"/>
      <c r="AX307" s="54"/>
      <c r="AY307" s="54"/>
      <c r="AZ307" s="57"/>
    </row>
    <row r="308" spans="1:52" ht="18" customHeight="1" x14ac:dyDescent="0.3">
      <c r="A308" s="34">
        <v>2017</v>
      </c>
      <c r="B308" s="52">
        <v>202</v>
      </c>
      <c r="C308" s="53" t="s">
        <v>6446</v>
      </c>
      <c r="D308" s="52" t="s">
        <v>12</v>
      </c>
      <c r="E308" s="54">
        <f>IFERROR(MIN(TAP_Bidders),0)</f>
        <v>4.2</v>
      </c>
      <c r="F308" s="54">
        <f>IFERROR(MAX(TAP_Bidders),0)</f>
        <v>11.5</v>
      </c>
      <c r="G308" s="54">
        <f>IFERROR(AVERAGE(TAP_Bidders),0)</f>
        <v>6.88</v>
      </c>
      <c r="H308" s="60" t="str">
        <f>tbl_TAP[[#This Row],[Item '#]]&amp;"     "&amp;tbl_TAP[[#This Row],[Description]]&amp;"     ("&amp;tbl_TAP[[#This Row],[Unit]]&amp;")"</f>
        <v>202     Remove Utility – Waterline     (LF)</v>
      </c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55">
        <v>7.7</v>
      </c>
      <c r="AK308" s="55">
        <v>6</v>
      </c>
      <c r="AL308" s="55">
        <v>5</v>
      </c>
      <c r="AM308" s="55">
        <v>4.2</v>
      </c>
      <c r="AN308" s="55">
        <v>11.5</v>
      </c>
      <c r="AO308" s="60"/>
      <c r="AP308" s="60"/>
      <c r="AQ308" s="60"/>
      <c r="AR308" s="60"/>
      <c r="AS308" s="60"/>
      <c r="AT308" s="60"/>
      <c r="AU308" s="60"/>
      <c r="AV308" s="60"/>
      <c r="AW308" s="54"/>
      <c r="AX308" s="54"/>
      <c r="AY308" s="54"/>
      <c r="AZ308" s="57"/>
    </row>
    <row r="309" spans="1:52" ht="18" customHeight="1" x14ac:dyDescent="0.3">
      <c r="A309" s="34">
        <v>2017</v>
      </c>
      <c r="B309" s="52">
        <v>202</v>
      </c>
      <c r="C309" s="53" t="s">
        <v>5417</v>
      </c>
      <c r="D309" s="52" t="s">
        <v>59</v>
      </c>
      <c r="E309" s="54">
        <f>IFERROR(MIN(TAP_Bidders),0)</f>
        <v>50</v>
      </c>
      <c r="F309" s="54">
        <f>IFERROR(MAX(TAP_Bidders),0)</f>
        <v>230</v>
      </c>
      <c r="G309" s="54">
        <f>IFERROR(AVERAGE(TAP_Bidders),0)</f>
        <v>153</v>
      </c>
      <c r="H309" s="60" t="str">
        <f>tbl_TAP[[#This Row],[Item '#]]&amp;"     "&amp;tbl_TAP[[#This Row],[Description]]&amp;"     ("&amp;tbl_TAP[[#This Row],[Unit]]&amp;")"</f>
        <v>202     Remove Utility - Waterline Yard Hydrants     (EA)</v>
      </c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55">
        <v>110</v>
      </c>
      <c r="AK309" s="55">
        <v>200</v>
      </c>
      <c r="AL309" s="55">
        <v>50</v>
      </c>
      <c r="AM309" s="55">
        <v>175</v>
      </c>
      <c r="AN309" s="55">
        <v>230</v>
      </c>
      <c r="AO309" s="60"/>
      <c r="AP309" s="60"/>
      <c r="AQ309" s="60"/>
      <c r="AR309" s="60"/>
      <c r="AS309" s="60"/>
      <c r="AT309" s="60"/>
      <c r="AU309" s="60"/>
      <c r="AV309" s="60"/>
      <c r="AW309" s="54"/>
      <c r="AX309" s="54"/>
      <c r="AY309" s="54"/>
      <c r="AZ309" s="57"/>
    </row>
    <row r="310" spans="1:52" ht="18" customHeight="1" x14ac:dyDescent="0.3">
      <c r="A310" s="34">
        <v>2017</v>
      </c>
      <c r="B310" s="52">
        <v>202</v>
      </c>
      <c r="C310" s="53" t="s">
        <v>6447</v>
      </c>
      <c r="D310" s="52" t="s">
        <v>59</v>
      </c>
      <c r="E310" s="54">
        <f>IFERROR(MIN(TAP_Bidders),0)</f>
        <v>50</v>
      </c>
      <c r="F310" s="54">
        <f>IFERROR(MAX(TAP_Bidders),0)</f>
        <v>300</v>
      </c>
      <c r="G310" s="54">
        <f>IFERROR(AVERAGE(TAP_Bidders),0)</f>
        <v>173</v>
      </c>
      <c r="H310" s="60" t="str">
        <f>tbl_TAP[[#This Row],[Item '#]]&amp;"     "&amp;tbl_TAP[[#This Row],[Description]]&amp;"     ("&amp;tbl_TAP[[#This Row],[Unit]]&amp;")"</f>
        <v>202     Remove Utility - Waterline valve     (EA)</v>
      </c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55">
        <v>110</v>
      </c>
      <c r="AK310" s="55">
        <v>300</v>
      </c>
      <c r="AL310" s="55">
        <v>50</v>
      </c>
      <c r="AM310" s="55">
        <v>244</v>
      </c>
      <c r="AN310" s="55">
        <v>161</v>
      </c>
      <c r="AO310" s="60"/>
      <c r="AP310" s="60"/>
      <c r="AQ310" s="60"/>
      <c r="AR310" s="60"/>
      <c r="AS310" s="60"/>
      <c r="AT310" s="60"/>
      <c r="AU310" s="60"/>
      <c r="AV310" s="60"/>
      <c r="AW310" s="54"/>
      <c r="AX310" s="54"/>
      <c r="AY310" s="54"/>
      <c r="AZ310" s="57"/>
    </row>
    <row r="311" spans="1:52" ht="18" customHeight="1" x14ac:dyDescent="0.3">
      <c r="A311" s="34">
        <v>2017</v>
      </c>
      <c r="B311" s="52">
        <v>202</v>
      </c>
      <c r="C311" s="53" t="s">
        <v>5419</v>
      </c>
      <c r="D311" s="52" t="s">
        <v>12</v>
      </c>
      <c r="E311" s="54">
        <f>IFERROR(MIN(TAP_Bidders),0)</f>
        <v>1</v>
      </c>
      <c r="F311" s="54">
        <f>IFERROR(MAX(TAP_Bidders),0)</f>
        <v>2</v>
      </c>
      <c r="G311" s="54">
        <f>IFERROR(AVERAGE(TAP_Bidders),0)</f>
        <v>1.6</v>
      </c>
      <c r="H311" s="60" t="str">
        <f>tbl_TAP[[#This Row],[Item '#]]&amp;"     "&amp;tbl_TAP[[#This Row],[Description]]&amp;"     ("&amp;tbl_TAP[[#This Row],[Unit]]&amp;")"</f>
        <v>202     Remove Utility - Electric (Underground)     (LF)</v>
      </c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55">
        <v>1.1000000000000001</v>
      </c>
      <c r="AK311" s="55">
        <v>2</v>
      </c>
      <c r="AL311" s="55">
        <v>1</v>
      </c>
      <c r="AM311" s="55">
        <v>1.9</v>
      </c>
      <c r="AN311" s="55">
        <v>2</v>
      </c>
      <c r="AO311" s="60"/>
      <c r="AP311" s="60"/>
      <c r="AQ311" s="60"/>
      <c r="AR311" s="60"/>
      <c r="AS311" s="60"/>
      <c r="AT311" s="60"/>
      <c r="AU311" s="60"/>
      <c r="AV311" s="60"/>
      <c r="AW311" s="54"/>
      <c r="AX311" s="54"/>
      <c r="AY311" s="54"/>
      <c r="AZ311" s="57"/>
    </row>
    <row r="312" spans="1:52" ht="18" customHeight="1" x14ac:dyDescent="0.3">
      <c r="A312" s="34">
        <v>2017</v>
      </c>
      <c r="B312" s="52">
        <v>202</v>
      </c>
      <c r="C312" s="53" t="s">
        <v>5420</v>
      </c>
      <c r="D312" s="52" t="s">
        <v>59</v>
      </c>
      <c r="E312" s="54">
        <f>IFERROR(MIN(TAP_Bidders),0)</f>
        <v>50</v>
      </c>
      <c r="F312" s="54">
        <f>IFERROR(MAX(TAP_Bidders),0)</f>
        <v>445</v>
      </c>
      <c r="G312" s="54">
        <f>IFERROR(AVERAGE(TAP_Bidders),0)</f>
        <v>193.06</v>
      </c>
      <c r="H312" s="60" t="str">
        <f>tbl_TAP[[#This Row],[Item '#]]&amp;"     "&amp;tbl_TAP[[#This Row],[Description]]&amp;"     ("&amp;tbl_TAP[[#This Row],[Unit]]&amp;")"</f>
        <v>202     Remove Utility - Electric Panel     (EA)</v>
      </c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55">
        <v>190.3</v>
      </c>
      <c r="AK312" s="55">
        <v>115</v>
      </c>
      <c r="AL312" s="55">
        <v>50</v>
      </c>
      <c r="AM312" s="55">
        <v>445</v>
      </c>
      <c r="AN312" s="55">
        <v>165</v>
      </c>
      <c r="AO312" s="60"/>
      <c r="AP312" s="60"/>
      <c r="AQ312" s="60"/>
      <c r="AR312" s="60"/>
      <c r="AS312" s="60"/>
      <c r="AT312" s="60"/>
      <c r="AU312" s="60"/>
      <c r="AV312" s="60"/>
      <c r="AW312" s="54"/>
      <c r="AX312" s="54"/>
      <c r="AY312" s="54"/>
      <c r="AZ312" s="57"/>
    </row>
    <row r="313" spans="1:52" ht="18" customHeight="1" x14ac:dyDescent="0.3">
      <c r="A313" s="34">
        <v>2017</v>
      </c>
      <c r="B313" s="52">
        <v>202</v>
      </c>
      <c r="C313" s="53" t="s">
        <v>5421</v>
      </c>
      <c r="D313" s="52" t="s">
        <v>59</v>
      </c>
      <c r="E313" s="54">
        <f>IFERROR(MIN(TAP_Bidders),0)</f>
        <v>115</v>
      </c>
      <c r="F313" s="54">
        <f>IFERROR(MAX(TAP_Bidders),0)</f>
        <v>1500</v>
      </c>
      <c r="G313" s="54">
        <f>IFERROR(AVERAGE(TAP_Bidders),0)</f>
        <v>614.4</v>
      </c>
      <c r="H313" s="60" t="str">
        <f>tbl_TAP[[#This Row],[Item '#]]&amp;"     "&amp;tbl_TAP[[#This Row],[Description]]&amp;"     ("&amp;tbl_TAP[[#This Row],[Unit]]&amp;")"</f>
        <v>202     Remove Utility - Sanitary Dump Station/Vaults     (EA)</v>
      </c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55">
        <v>330</v>
      </c>
      <c r="AK313" s="55">
        <v>115</v>
      </c>
      <c r="AL313" s="55">
        <v>500</v>
      </c>
      <c r="AM313" s="55">
        <v>627</v>
      </c>
      <c r="AN313" s="55">
        <v>1500</v>
      </c>
      <c r="AO313" s="60"/>
      <c r="AP313" s="60"/>
      <c r="AQ313" s="60"/>
      <c r="AR313" s="60"/>
      <c r="AS313" s="60"/>
      <c r="AT313" s="60"/>
      <c r="AU313" s="60"/>
      <c r="AV313" s="60"/>
      <c r="AW313" s="54"/>
      <c r="AX313" s="54"/>
      <c r="AY313" s="54"/>
      <c r="AZ313" s="57"/>
    </row>
    <row r="314" spans="1:52" ht="18" customHeight="1" x14ac:dyDescent="0.3">
      <c r="A314" s="34">
        <v>2017</v>
      </c>
      <c r="B314" s="52">
        <v>202</v>
      </c>
      <c r="C314" s="53" t="s">
        <v>5422</v>
      </c>
      <c r="D314" s="52" t="s">
        <v>59</v>
      </c>
      <c r="E314" s="54">
        <f>IFERROR(MIN(TAP_Bidders),0)</f>
        <v>50</v>
      </c>
      <c r="F314" s="54">
        <f>IFERROR(MAX(TAP_Bidders),0)</f>
        <v>350</v>
      </c>
      <c r="G314" s="54">
        <f>IFERROR(AVERAGE(TAP_Bidders),0)</f>
        <v>225</v>
      </c>
      <c r="H314" s="60" t="str">
        <f>tbl_TAP[[#This Row],[Item '#]]&amp;"     "&amp;tbl_TAP[[#This Row],[Description]]&amp;"     ("&amp;tbl_TAP[[#This Row],[Unit]]&amp;")"</f>
        <v>202     Remove Utility - Storm Drain     (EA)</v>
      </c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55">
        <v>220</v>
      </c>
      <c r="AK314" s="55">
        <v>350</v>
      </c>
      <c r="AL314" s="55">
        <v>50</v>
      </c>
      <c r="AM314" s="55">
        <v>220</v>
      </c>
      <c r="AN314" s="55">
        <v>285</v>
      </c>
      <c r="AO314" s="60"/>
      <c r="AP314" s="60"/>
      <c r="AQ314" s="60"/>
      <c r="AR314" s="60"/>
      <c r="AS314" s="60"/>
      <c r="AT314" s="60"/>
      <c r="AU314" s="60"/>
      <c r="AV314" s="60"/>
      <c r="AW314" s="54"/>
      <c r="AX314" s="54"/>
      <c r="AY314" s="54"/>
      <c r="AZ314" s="57"/>
    </row>
    <row r="315" spans="1:52" ht="18" customHeight="1" x14ac:dyDescent="0.3">
      <c r="A315" s="34">
        <v>2017</v>
      </c>
      <c r="B315" s="52">
        <v>202</v>
      </c>
      <c r="C315" s="53" t="s">
        <v>5423</v>
      </c>
      <c r="D315" s="52" t="s">
        <v>12</v>
      </c>
      <c r="E315" s="54">
        <f>IFERROR(MIN(TAP_Bidders),0)</f>
        <v>4.5999999999999996</v>
      </c>
      <c r="F315" s="54">
        <f>IFERROR(MAX(TAP_Bidders),0)</f>
        <v>11</v>
      </c>
      <c r="G315" s="54">
        <f>IFERROR(AVERAGE(TAP_Bidders),0)</f>
        <v>7.5200000000000005</v>
      </c>
      <c r="H315" s="60" t="str">
        <f>tbl_TAP[[#This Row],[Item '#]]&amp;"     "&amp;tbl_TAP[[#This Row],[Description]]&amp;"     ("&amp;tbl_TAP[[#This Row],[Unit]]&amp;")"</f>
        <v>202     Remove Utility - Storm Pipe     (LF)</v>
      </c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55">
        <v>11</v>
      </c>
      <c r="AK315" s="55">
        <v>6</v>
      </c>
      <c r="AL315" s="55">
        <v>5</v>
      </c>
      <c r="AM315" s="55">
        <v>4.5999999999999996</v>
      </c>
      <c r="AN315" s="55">
        <v>11</v>
      </c>
      <c r="AO315" s="60"/>
      <c r="AP315" s="60"/>
      <c r="AQ315" s="60"/>
      <c r="AR315" s="60"/>
      <c r="AS315" s="60"/>
      <c r="AT315" s="60"/>
      <c r="AU315" s="60"/>
      <c r="AV315" s="60"/>
      <c r="AW315" s="54"/>
      <c r="AX315" s="54"/>
      <c r="AY315" s="54"/>
      <c r="AZ315" s="57"/>
    </row>
    <row r="316" spans="1:52" ht="18" customHeight="1" x14ac:dyDescent="0.3">
      <c r="A316" s="34">
        <v>2017</v>
      </c>
      <c r="B316" s="52">
        <v>202</v>
      </c>
      <c r="C316" s="53" t="s">
        <v>6448</v>
      </c>
      <c r="D316" s="52" t="s">
        <v>12</v>
      </c>
      <c r="E316" s="54">
        <f>IFERROR(MIN(TAP_Bidders),0)</f>
        <v>1.8</v>
      </c>
      <c r="F316" s="54">
        <f>IFERROR(MAX(TAP_Bidders),0)</f>
        <v>11.5</v>
      </c>
      <c r="G316" s="54">
        <f>IFERROR(AVERAGE(TAP_Bidders),0)</f>
        <v>6.7</v>
      </c>
      <c r="H316" s="60" t="str">
        <f>tbl_TAP[[#This Row],[Item '#]]&amp;"     "&amp;tbl_TAP[[#This Row],[Description]]&amp;"     ("&amp;tbl_TAP[[#This Row],[Unit]]&amp;")"</f>
        <v>202     Remove Utility - Gas Line     (LF)</v>
      </c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55">
        <v>7.7</v>
      </c>
      <c r="AK316" s="55">
        <v>10</v>
      </c>
      <c r="AL316" s="55">
        <v>2.5</v>
      </c>
      <c r="AM316" s="55">
        <v>1.8</v>
      </c>
      <c r="AN316" s="55">
        <v>11.5</v>
      </c>
      <c r="AO316" s="60"/>
      <c r="AP316" s="60"/>
      <c r="AQ316" s="60"/>
      <c r="AR316" s="60"/>
      <c r="AS316" s="60"/>
      <c r="AT316" s="60"/>
      <c r="AU316" s="60"/>
      <c r="AV316" s="60"/>
      <c r="AW316" s="54"/>
      <c r="AX316" s="54"/>
      <c r="AY316" s="54"/>
      <c r="AZ316" s="57"/>
    </row>
    <row r="317" spans="1:52" ht="18" customHeight="1" x14ac:dyDescent="0.3">
      <c r="A317" s="34">
        <v>2017</v>
      </c>
      <c r="B317" s="52">
        <v>202</v>
      </c>
      <c r="C317" s="53" t="s">
        <v>6449</v>
      </c>
      <c r="D317" s="52" t="s">
        <v>21</v>
      </c>
      <c r="E317" s="54">
        <f>IFERROR(MIN(TAP_Bidders),0)</f>
        <v>7.8</v>
      </c>
      <c r="F317" s="54">
        <f>IFERROR(MAX(TAP_Bidders),0)</f>
        <v>48</v>
      </c>
      <c r="G317" s="54">
        <f>IFERROR(AVERAGE(TAP_Bidders),0)</f>
        <v>21.36</v>
      </c>
      <c r="H317" s="60" t="str">
        <f>tbl_TAP[[#This Row],[Item '#]]&amp;"     "&amp;tbl_TAP[[#This Row],[Description]]&amp;"     ("&amp;tbl_TAP[[#This Row],[Unit]]&amp;")"</f>
        <v>202     Remove (Export and Haul away) Concrete Walks     (SY)</v>
      </c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55">
        <v>11</v>
      </c>
      <c r="AK317" s="55">
        <v>30</v>
      </c>
      <c r="AL317" s="55">
        <v>10</v>
      </c>
      <c r="AM317" s="55">
        <v>7.8</v>
      </c>
      <c r="AN317" s="55">
        <v>48</v>
      </c>
      <c r="AO317" s="60"/>
      <c r="AP317" s="60"/>
      <c r="AQ317" s="60"/>
      <c r="AR317" s="60"/>
      <c r="AS317" s="60"/>
      <c r="AT317" s="60"/>
      <c r="AU317" s="60"/>
      <c r="AV317" s="60"/>
      <c r="AW317" s="54"/>
      <c r="AX317" s="54"/>
      <c r="AY317" s="54"/>
      <c r="AZ317" s="57"/>
    </row>
    <row r="318" spans="1:52" ht="18" customHeight="1" x14ac:dyDescent="0.3">
      <c r="A318" s="34">
        <v>2017</v>
      </c>
      <c r="B318" s="52">
        <v>202</v>
      </c>
      <c r="C318" s="53" t="s">
        <v>6450</v>
      </c>
      <c r="D318" s="52" t="s">
        <v>21</v>
      </c>
      <c r="E318" s="54">
        <f>IFERROR(MIN(TAP_Bidders),0)</f>
        <v>0.5</v>
      </c>
      <c r="F318" s="54">
        <f>IFERROR(MAX(TAP_Bidders),0)</f>
        <v>8</v>
      </c>
      <c r="G318" s="54">
        <f>IFERROR(AVERAGE(TAP_Bidders),0)</f>
        <v>3.66</v>
      </c>
      <c r="H318" s="60" t="str">
        <f>tbl_TAP[[#This Row],[Item '#]]&amp;"     "&amp;tbl_TAP[[#This Row],[Description]]&amp;"     ("&amp;tbl_TAP[[#This Row],[Unit]]&amp;")"</f>
        <v>202     Remove (Export and Haul away) Gravel Drives     (SY)</v>
      </c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55">
        <v>1.1000000000000001</v>
      </c>
      <c r="AK318" s="55">
        <v>6.5</v>
      </c>
      <c r="AL318" s="55">
        <v>0.5</v>
      </c>
      <c r="AM318" s="55">
        <v>2.2000000000000002</v>
      </c>
      <c r="AN318" s="55">
        <v>8</v>
      </c>
      <c r="AO318" s="60"/>
      <c r="AP318" s="60"/>
      <c r="AQ318" s="60"/>
      <c r="AR318" s="60"/>
      <c r="AS318" s="60"/>
      <c r="AT318" s="60"/>
      <c r="AU318" s="60"/>
      <c r="AV318" s="60"/>
      <c r="AW318" s="54"/>
      <c r="AX318" s="54"/>
      <c r="AY318" s="54"/>
      <c r="AZ318" s="57"/>
    </row>
    <row r="319" spans="1:52" ht="18" customHeight="1" x14ac:dyDescent="0.3">
      <c r="A319" s="34">
        <v>2017</v>
      </c>
      <c r="B319" s="52">
        <v>202</v>
      </c>
      <c r="C319" s="53" t="s">
        <v>6451</v>
      </c>
      <c r="D319" s="52" t="s">
        <v>21</v>
      </c>
      <c r="E319" s="54">
        <f>IFERROR(MIN(TAP_Bidders),0)</f>
        <v>2.2000000000000002</v>
      </c>
      <c r="F319" s="54">
        <f>IFERROR(MAX(TAP_Bidders),0)</f>
        <v>8.5</v>
      </c>
      <c r="G319" s="54">
        <f>IFERROR(AVERAGE(TAP_Bidders),0)</f>
        <v>4.7299999999999995</v>
      </c>
      <c r="H319" s="60" t="str">
        <f>tbl_TAP[[#This Row],[Item '#]]&amp;"     "&amp;tbl_TAP[[#This Row],[Description]]&amp;"     ("&amp;tbl_TAP[[#This Row],[Unit]]&amp;")"</f>
        <v>202     Remove (Export and Haul away) Asphalt Pavement     (SY)</v>
      </c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55">
        <v>2.2000000000000002</v>
      </c>
      <c r="AK319" s="55">
        <v>3.75</v>
      </c>
      <c r="AL319" s="55">
        <v>5</v>
      </c>
      <c r="AM319" s="55">
        <v>4.2</v>
      </c>
      <c r="AN319" s="55">
        <v>8.5</v>
      </c>
      <c r="AO319" s="60"/>
      <c r="AP319" s="60"/>
      <c r="AQ319" s="60"/>
      <c r="AR319" s="60"/>
      <c r="AS319" s="60"/>
      <c r="AT319" s="60"/>
      <c r="AU319" s="60"/>
      <c r="AV319" s="60"/>
      <c r="AW319" s="54"/>
      <c r="AX319" s="54"/>
      <c r="AY319" s="54"/>
      <c r="AZ319" s="57"/>
    </row>
    <row r="320" spans="1:52" ht="18" customHeight="1" x14ac:dyDescent="0.3">
      <c r="A320" s="34">
        <v>2017</v>
      </c>
      <c r="B320" s="52">
        <v>202</v>
      </c>
      <c r="C320" s="53" t="s">
        <v>5428</v>
      </c>
      <c r="D320" s="52" t="s">
        <v>9</v>
      </c>
      <c r="E320" s="54">
        <f>IFERROR(MIN(TAP_Bidders),0)</f>
        <v>2618</v>
      </c>
      <c r="F320" s="54">
        <f>IFERROR(MAX(TAP_Bidders),0)</f>
        <v>9200</v>
      </c>
      <c r="G320" s="54">
        <f>IFERROR(AVERAGE(TAP_Bidders),0)</f>
        <v>5272.8</v>
      </c>
      <c r="H320" s="60" t="str">
        <f>tbl_TAP[[#This Row],[Item '#]]&amp;"     "&amp;tbl_TAP[[#This Row],[Description]]&amp;"     ("&amp;tbl_TAP[[#This Row],[Unit]]&amp;")"</f>
        <v>202     Remove Misc. Items - Fire Rings, Grills Trash Cans, Signs, Posts     (LS)</v>
      </c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55">
        <v>2618</v>
      </c>
      <c r="AK320" s="55">
        <v>3500</v>
      </c>
      <c r="AL320" s="55">
        <v>4500</v>
      </c>
      <c r="AM320" s="55">
        <v>6546</v>
      </c>
      <c r="AN320" s="55">
        <v>9200</v>
      </c>
      <c r="AO320" s="60"/>
      <c r="AP320" s="60"/>
      <c r="AQ320" s="60"/>
      <c r="AR320" s="60"/>
      <c r="AS320" s="60"/>
      <c r="AT320" s="60"/>
      <c r="AU320" s="60"/>
      <c r="AV320" s="60"/>
      <c r="AW320" s="54"/>
      <c r="AX320" s="54"/>
      <c r="AY320" s="54"/>
      <c r="AZ320" s="57"/>
    </row>
    <row r="321" spans="1:52" ht="18" customHeight="1" x14ac:dyDescent="0.3">
      <c r="A321" s="34">
        <v>2017</v>
      </c>
      <c r="B321" s="52">
        <v>203</v>
      </c>
      <c r="C321" s="53" t="s">
        <v>15</v>
      </c>
      <c r="D321" s="52" t="s">
        <v>14</v>
      </c>
      <c r="E321" s="54">
        <f>IFERROR(MIN(TAP_Bidders),0)</f>
        <v>10</v>
      </c>
      <c r="F321" s="54">
        <f>IFERROR(MAX(TAP_Bidders),0)</f>
        <v>20</v>
      </c>
      <c r="G321" s="54">
        <f>IFERROR(AVERAGE(TAP_Bidders),0)</f>
        <v>15.27</v>
      </c>
      <c r="H321" s="60" t="str">
        <f>tbl_TAP[[#This Row],[Item '#]]&amp;"     "&amp;tbl_TAP[[#This Row],[Description]]&amp;"     ("&amp;tbl_TAP[[#This Row],[Unit]]&amp;")"</f>
        <v>203     Excavation     (CY)</v>
      </c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55">
        <v>12.1</v>
      </c>
      <c r="AK321" s="55">
        <v>18</v>
      </c>
      <c r="AL321" s="55">
        <v>10</v>
      </c>
      <c r="AM321" s="55">
        <v>16.25</v>
      </c>
      <c r="AN321" s="55">
        <v>20</v>
      </c>
      <c r="AO321" s="60"/>
      <c r="AP321" s="60"/>
      <c r="AQ321" s="60"/>
      <c r="AR321" s="60"/>
      <c r="AS321" s="60"/>
      <c r="AT321" s="60"/>
      <c r="AU321" s="60"/>
      <c r="AV321" s="60"/>
      <c r="AW321" s="54"/>
      <c r="AX321" s="54"/>
      <c r="AY321" s="54"/>
      <c r="AZ321" s="57"/>
    </row>
    <row r="322" spans="1:52" ht="18" customHeight="1" x14ac:dyDescent="0.3">
      <c r="A322" s="34">
        <v>2017</v>
      </c>
      <c r="B322" s="52">
        <v>203</v>
      </c>
      <c r="C322" s="53" t="s">
        <v>13</v>
      </c>
      <c r="D322" s="52" t="s">
        <v>14</v>
      </c>
      <c r="E322" s="54">
        <f>IFERROR(MIN(TAP_Bidders),0)</f>
        <v>4</v>
      </c>
      <c r="F322" s="54">
        <f>IFERROR(MAX(TAP_Bidders),0)</f>
        <v>12.2</v>
      </c>
      <c r="G322" s="54">
        <f>IFERROR(AVERAGE(TAP_Bidders),0)</f>
        <v>7.7799999999999994</v>
      </c>
      <c r="H322" s="60" t="str">
        <f>tbl_TAP[[#This Row],[Item '#]]&amp;"     "&amp;tbl_TAP[[#This Row],[Description]]&amp;"     ("&amp;tbl_TAP[[#This Row],[Unit]]&amp;")"</f>
        <v>203     Embankment     (CY)</v>
      </c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55">
        <v>7.7</v>
      </c>
      <c r="AK322" s="55">
        <v>4</v>
      </c>
      <c r="AL322" s="55">
        <v>10</v>
      </c>
      <c r="AM322" s="55">
        <v>12.2</v>
      </c>
      <c r="AN322" s="55">
        <v>5</v>
      </c>
      <c r="AO322" s="60"/>
      <c r="AP322" s="60"/>
      <c r="AQ322" s="60"/>
      <c r="AR322" s="60"/>
      <c r="AS322" s="60"/>
      <c r="AT322" s="60"/>
      <c r="AU322" s="60"/>
      <c r="AV322" s="60"/>
      <c r="AW322" s="54"/>
      <c r="AX322" s="54"/>
      <c r="AY322" s="54"/>
      <c r="AZ322" s="57"/>
    </row>
    <row r="323" spans="1:52" ht="18" customHeight="1" x14ac:dyDescent="0.3">
      <c r="A323" s="34">
        <v>2017</v>
      </c>
      <c r="B323" s="52">
        <v>204</v>
      </c>
      <c r="C323" s="53" t="s">
        <v>24</v>
      </c>
      <c r="D323" s="52" t="s">
        <v>21</v>
      </c>
      <c r="E323" s="54">
        <f>IFERROR(MIN(TAP_Bidders),0)</f>
        <v>1</v>
      </c>
      <c r="F323" s="54">
        <f>IFERROR(MAX(TAP_Bidders),0)</f>
        <v>2.4</v>
      </c>
      <c r="G323" s="54">
        <f>IFERROR(AVERAGE(TAP_Bidders),0)</f>
        <v>1.4300000000000002</v>
      </c>
      <c r="H323" s="60" t="str">
        <f>tbl_TAP[[#This Row],[Item '#]]&amp;"     "&amp;tbl_TAP[[#This Row],[Description]]&amp;"     ("&amp;tbl_TAP[[#This Row],[Unit]]&amp;")"</f>
        <v>204     Subgrade Compaction     (SY)</v>
      </c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55">
        <v>1.1000000000000001</v>
      </c>
      <c r="AK323" s="55">
        <v>1.1499999999999999</v>
      </c>
      <c r="AL323" s="55">
        <v>1</v>
      </c>
      <c r="AM323" s="55">
        <v>2.4</v>
      </c>
      <c r="AN323" s="55">
        <v>1.5</v>
      </c>
      <c r="AO323" s="60"/>
      <c r="AP323" s="60"/>
      <c r="AQ323" s="60"/>
      <c r="AR323" s="60"/>
      <c r="AS323" s="60"/>
      <c r="AT323" s="60"/>
      <c r="AU323" s="60"/>
      <c r="AV323" s="60"/>
      <c r="AW323" s="54"/>
      <c r="AX323" s="54"/>
      <c r="AY323" s="54"/>
      <c r="AZ323" s="57"/>
    </row>
    <row r="324" spans="1:52" ht="18" customHeight="1" x14ac:dyDescent="0.3">
      <c r="A324" s="34">
        <v>2017</v>
      </c>
      <c r="B324" s="52">
        <v>204</v>
      </c>
      <c r="C324" s="53" t="s">
        <v>22</v>
      </c>
      <c r="D324" s="52" t="s">
        <v>23</v>
      </c>
      <c r="E324" s="54">
        <f>IFERROR(MIN(TAP_Bidders),0)</f>
        <v>100</v>
      </c>
      <c r="F324" s="54">
        <f>IFERROR(MAX(TAP_Bidders),0)</f>
        <v>240</v>
      </c>
      <c r="G324" s="54">
        <f>IFERROR(AVERAGE(TAP_Bidders),0)</f>
        <v>156.1</v>
      </c>
      <c r="H324" s="60" t="str">
        <f>tbl_TAP[[#This Row],[Item '#]]&amp;"     "&amp;tbl_TAP[[#This Row],[Description]]&amp;"     ("&amp;tbl_TAP[[#This Row],[Unit]]&amp;")"</f>
        <v>204     Proof Rolling     (HR)</v>
      </c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55">
        <v>115.5</v>
      </c>
      <c r="AK324" s="55">
        <v>125</v>
      </c>
      <c r="AL324" s="55">
        <v>100</v>
      </c>
      <c r="AM324" s="55">
        <v>200</v>
      </c>
      <c r="AN324" s="55">
        <v>240</v>
      </c>
      <c r="AO324" s="60"/>
      <c r="AP324" s="60"/>
      <c r="AQ324" s="60"/>
      <c r="AR324" s="60"/>
      <c r="AS324" s="60"/>
      <c r="AT324" s="60"/>
      <c r="AU324" s="60"/>
      <c r="AV324" s="60"/>
      <c r="AW324" s="54"/>
      <c r="AX324" s="54"/>
      <c r="AY324" s="54"/>
      <c r="AZ324" s="57"/>
    </row>
    <row r="325" spans="1:52" ht="18" customHeight="1" x14ac:dyDescent="0.3">
      <c r="A325" s="34">
        <v>2017</v>
      </c>
      <c r="B325" s="52">
        <v>206</v>
      </c>
      <c r="C325" s="53" t="s">
        <v>6452</v>
      </c>
      <c r="D325" s="52" t="s">
        <v>21</v>
      </c>
      <c r="E325" s="54">
        <f>IFERROR(MIN(TAP_Bidders),0)</f>
        <v>14.8</v>
      </c>
      <c r="F325" s="54">
        <f>IFERROR(MAX(TAP_Bidders),0)</f>
        <v>20.9</v>
      </c>
      <c r="G325" s="54">
        <f>IFERROR(AVERAGE(TAP_Bidders),0)</f>
        <v>17.740000000000002</v>
      </c>
      <c r="H325" s="60" t="str">
        <f>tbl_TAP[[#This Row],[Item '#]]&amp;"     "&amp;tbl_TAP[[#This Row],[Description]]&amp;"     ("&amp;tbl_TAP[[#This Row],[Unit]]&amp;")"</f>
        <v>206     Cement Stabilization of Subgrade, 12” Thick (Prior to 04-01-18 for Temporary Access Drives during Construction)     (SY)</v>
      </c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55">
        <v>20.9</v>
      </c>
      <c r="AK325" s="55">
        <v>16</v>
      </c>
      <c r="AL325" s="55">
        <v>20</v>
      </c>
      <c r="AM325" s="55">
        <v>14.8</v>
      </c>
      <c r="AN325" s="55">
        <v>17</v>
      </c>
      <c r="AO325" s="60"/>
      <c r="AP325" s="60"/>
      <c r="AQ325" s="60"/>
      <c r="AR325" s="60"/>
      <c r="AS325" s="60"/>
      <c r="AT325" s="60"/>
      <c r="AU325" s="60"/>
      <c r="AV325" s="60"/>
      <c r="AW325" s="54"/>
      <c r="AX325" s="54"/>
      <c r="AY325" s="54"/>
      <c r="AZ325" s="57"/>
    </row>
    <row r="326" spans="1:52" ht="18" customHeight="1" x14ac:dyDescent="0.3">
      <c r="A326" s="34">
        <v>2017</v>
      </c>
      <c r="B326" s="52">
        <v>206</v>
      </c>
      <c r="C326" s="53" t="s">
        <v>6453</v>
      </c>
      <c r="D326" s="52" t="s">
        <v>21</v>
      </c>
      <c r="E326" s="54">
        <f>IFERROR(MIN(TAP_Bidders),0)</f>
        <v>14.8</v>
      </c>
      <c r="F326" s="54">
        <f>IFERROR(MAX(TAP_Bidders),0)</f>
        <v>36.299999999999997</v>
      </c>
      <c r="G326" s="54">
        <f>IFERROR(AVERAGE(TAP_Bidders),0)</f>
        <v>26.619999999999997</v>
      </c>
      <c r="H326" s="60" t="str">
        <f>tbl_TAP[[#This Row],[Item '#]]&amp;"     "&amp;tbl_TAP[[#This Row],[Description]]&amp;"     ("&amp;tbl_TAP[[#This Row],[Unit]]&amp;")"</f>
        <v>206     Cement Stabilization of Subgrade, 12” Thick (Remainder of the Connector Road)     (SY)</v>
      </c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55">
        <v>36.299999999999997</v>
      </c>
      <c r="AK326" s="55">
        <v>27</v>
      </c>
      <c r="AL326" s="55">
        <v>30</v>
      </c>
      <c r="AM326" s="55">
        <v>14.8</v>
      </c>
      <c r="AN326" s="55">
        <v>25</v>
      </c>
      <c r="AO326" s="60"/>
      <c r="AP326" s="60"/>
      <c r="AQ326" s="60"/>
      <c r="AR326" s="60"/>
      <c r="AS326" s="60"/>
      <c r="AT326" s="60"/>
      <c r="AU326" s="60"/>
      <c r="AV326" s="60"/>
      <c r="AW326" s="54"/>
      <c r="AX326" s="54"/>
      <c r="AY326" s="54"/>
      <c r="AZ326" s="57"/>
    </row>
    <row r="327" spans="1:52" ht="18" customHeight="1" x14ac:dyDescent="0.3">
      <c r="A327" s="34">
        <v>2017</v>
      </c>
      <c r="B327" s="52">
        <v>207</v>
      </c>
      <c r="C327" s="53" t="s">
        <v>6454</v>
      </c>
      <c r="D327" s="52" t="s">
        <v>12</v>
      </c>
      <c r="E327" s="54">
        <f>IFERROR(MIN(TAP_Bidders),0)</f>
        <v>3</v>
      </c>
      <c r="F327" s="54">
        <f>IFERROR(MAX(TAP_Bidders),0)</f>
        <v>7.2</v>
      </c>
      <c r="G327" s="54">
        <f>IFERROR(AVERAGE(TAP_Bidders),0)</f>
        <v>5.12</v>
      </c>
      <c r="H327" s="60" t="str">
        <f>tbl_TAP[[#This Row],[Item '#]]&amp;"     "&amp;tbl_TAP[[#This Row],[Description]]&amp;"     ("&amp;tbl_TAP[[#This Row],[Unit]]&amp;")"</f>
        <v>207     12" Diameter Filter Sock     (LF)</v>
      </c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55">
        <v>4.4000000000000004</v>
      </c>
      <c r="AK327" s="55">
        <v>5</v>
      </c>
      <c r="AL327" s="55">
        <v>3</v>
      </c>
      <c r="AM327" s="55">
        <v>7.2</v>
      </c>
      <c r="AN327" s="55">
        <v>6</v>
      </c>
      <c r="AO327" s="60"/>
      <c r="AP327" s="60"/>
      <c r="AQ327" s="60"/>
      <c r="AR327" s="60"/>
      <c r="AS327" s="60"/>
      <c r="AT327" s="60"/>
      <c r="AU327" s="60"/>
      <c r="AV327" s="60"/>
      <c r="AW327" s="54"/>
      <c r="AX327" s="54"/>
      <c r="AY327" s="54"/>
      <c r="AZ327" s="57"/>
    </row>
    <row r="328" spans="1:52" ht="18" customHeight="1" x14ac:dyDescent="0.3">
      <c r="A328" s="34">
        <v>2017</v>
      </c>
      <c r="B328" s="52">
        <v>207</v>
      </c>
      <c r="C328" s="53" t="s">
        <v>5430</v>
      </c>
      <c r="D328" s="52" t="s">
        <v>59</v>
      </c>
      <c r="E328" s="54">
        <f>IFERROR(MIN(TAP_Bidders),0)</f>
        <v>312</v>
      </c>
      <c r="F328" s="54">
        <f>IFERROR(MAX(TAP_Bidders),0)</f>
        <v>3000</v>
      </c>
      <c r="G328" s="54">
        <f>IFERROR(AVERAGE(TAP_Bidders),0)</f>
        <v>1132.4000000000001</v>
      </c>
      <c r="H328" s="60" t="str">
        <f>tbl_TAP[[#This Row],[Item '#]]&amp;"     "&amp;tbl_TAP[[#This Row],[Description]]&amp;"     ("&amp;tbl_TAP[[#This Row],[Unit]]&amp;")"</f>
        <v>207     Concrete Washout Area     (EA)</v>
      </c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55">
        <v>1100</v>
      </c>
      <c r="AK328" s="55">
        <v>850</v>
      </c>
      <c r="AL328" s="55">
        <v>3000</v>
      </c>
      <c r="AM328" s="55">
        <v>312</v>
      </c>
      <c r="AN328" s="55">
        <v>400</v>
      </c>
      <c r="AO328" s="60"/>
      <c r="AP328" s="60"/>
      <c r="AQ328" s="60"/>
      <c r="AR328" s="60"/>
      <c r="AS328" s="60"/>
      <c r="AT328" s="60"/>
      <c r="AU328" s="60"/>
      <c r="AV328" s="60"/>
      <c r="AW328" s="54"/>
      <c r="AX328" s="54"/>
      <c r="AY328" s="54"/>
      <c r="AZ328" s="57"/>
    </row>
    <row r="329" spans="1:52" ht="18" customHeight="1" x14ac:dyDescent="0.3">
      <c r="A329" s="34">
        <v>2017</v>
      </c>
      <c r="B329" s="52">
        <v>207</v>
      </c>
      <c r="C329" s="53" t="s">
        <v>4742</v>
      </c>
      <c r="D329" s="52" t="s">
        <v>59</v>
      </c>
      <c r="E329" s="54">
        <f>IFERROR(MIN(TAP_Bidders),0)</f>
        <v>1500</v>
      </c>
      <c r="F329" s="54">
        <f>IFERROR(MAX(TAP_Bidders),0)</f>
        <v>4700</v>
      </c>
      <c r="G329" s="54">
        <f>IFERROR(AVERAGE(TAP_Bidders),0)</f>
        <v>3170.2</v>
      </c>
      <c r="H329" s="60" t="str">
        <f>tbl_TAP[[#This Row],[Item '#]]&amp;"     "&amp;tbl_TAP[[#This Row],[Description]]&amp;"     ("&amp;tbl_TAP[[#This Row],[Unit]]&amp;")"</f>
        <v>207     Stabilized Construction Entrance     (EA)</v>
      </c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55">
        <v>3080</v>
      </c>
      <c r="AK329" s="55">
        <v>1500</v>
      </c>
      <c r="AL329" s="55">
        <v>4700</v>
      </c>
      <c r="AM329" s="55">
        <v>3121</v>
      </c>
      <c r="AN329" s="55">
        <v>3450</v>
      </c>
      <c r="AO329" s="60"/>
      <c r="AP329" s="60"/>
      <c r="AQ329" s="60"/>
      <c r="AR329" s="60"/>
      <c r="AS329" s="60"/>
      <c r="AT329" s="60"/>
      <c r="AU329" s="60"/>
      <c r="AV329" s="60"/>
      <c r="AW329" s="54"/>
      <c r="AX329" s="54"/>
      <c r="AY329" s="54"/>
      <c r="AZ329" s="57"/>
    </row>
    <row r="330" spans="1:52" ht="18" customHeight="1" x14ac:dyDescent="0.3">
      <c r="A330" s="34">
        <v>2017</v>
      </c>
      <c r="B330" s="52">
        <v>207</v>
      </c>
      <c r="C330" s="53" t="s">
        <v>5431</v>
      </c>
      <c r="D330" s="52" t="s">
        <v>59</v>
      </c>
      <c r="E330" s="54">
        <f>IFERROR(MIN(TAP_Bidders),0)</f>
        <v>80</v>
      </c>
      <c r="F330" s="54">
        <f>IFERROR(MAX(TAP_Bidders),0)</f>
        <v>275</v>
      </c>
      <c r="G330" s="54">
        <f>IFERROR(AVERAGE(TAP_Bidders),0)</f>
        <v>137.4</v>
      </c>
      <c r="H330" s="60" t="str">
        <f>tbl_TAP[[#This Row],[Item '#]]&amp;"     "&amp;tbl_TAP[[#This Row],[Description]]&amp;"     ("&amp;tbl_TAP[[#This Row],[Unit]]&amp;")"</f>
        <v>207     Compost Sock Check Dam     (EA)</v>
      </c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55">
        <v>275</v>
      </c>
      <c r="AK330" s="55">
        <v>90</v>
      </c>
      <c r="AL330" s="55">
        <v>80</v>
      </c>
      <c r="AM330" s="55">
        <v>102</v>
      </c>
      <c r="AN330" s="55">
        <v>140</v>
      </c>
      <c r="AO330" s="60"/>
      <c r="AP330" s="60"/>
      <c r="AQ330" s="60"/>
      <c r="AR330" s="60"/>
      <c r="AS330" s="60"/>
      <c r="AT330" s="60"/>
      <c r="AU330" s="60"/>
      <c r="AV330" s="60"/>
      <c r="AW330" s="54"/>
      <c r="AX330" s="54"/>
      <c r="AY330" s="54"/>
      <c r="AZ330" s="57"/>
    </row>
    <row r="331" spans="1:52" ht="18" customHeight="1" x14ac:dyDescent="0.3">
      <c r="A331" s="34">
        <v>2017</v>
      </c>
      <c r="B331" s="52">
        <v>207</v>
      </c>
      <c r="C331" s="53" t="s">
        <v>5432</v>
      </c>
      <c r="D331" s="52" t="s">
        <v>59</v>
      </c>
      <c r="E331" s="54">
        <f>IFERROR(MIN(TAP_Bidders),0)</f>
        <v>88</v>
      </c>
      <c r="F331" s="54">
        <f>IFERROR(MAX(TAP_Bidders),0)</f>
        <v>1500</v>
      </c>
      <c r="G331" s="54">
        <f>IFERROR(AVERAGE(TAP_Bidders),0)</f>
        <v>497.6</v>
      </c>
      <c r="H331" s="60" t="str">
        <f>tbl_TAP[[#This Row],[Item '#]]&amp;"     "&amp;tbl_TAP[[#This Row],[Description]]&amp;"     ("&amp;tbl_TAP[[#This Row],[Unit]]&amp;")"</f>
        <v>207     Rock Check Dam     (EA)</v>
      </c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55">
        <v>385</v>
      </c>
      <c r="AK331" s="55">
        <v>175</v>
      </c>
      <c r="AL331" s="55">
        <v>1500</v>
      </c>
      <c r="AM331" s="55">
        <v>88</v>
      </c>
      <c r="AN331" s="55">
        <v>340</v>
      </c>
      <c r="AO331" s="60"/>
      <c r="AP331" s="60"/>
      <c r="AQ331" s="60"/>
      <c r="AR331" s="60"/>
      <c r="AS331" s="60"/>
      <c r="AT331" s="60"/>
      <c r="AU331" s="60"/>
      <c r="AV331" s="60"/>
      <c r="AW331" s="54"/>
      <c r="AX331" s="54"/>
      <c r="AY331" s="54"/>
      <c r="AZ331" s="57"/>
    </row>
    <row r="332" spans="1:52" ht="18" customHeight="1" x14ac:dyDescent="0.3">
      <c r="A332" s="34">
        <v>2017</v>
      </c>
      <c r="B332" s="52">
        <v>207</v>
      </c>
      <c r="C332" s="53" t="s">
        <v>5433</v>
      </c>
      <c r="D332" s="52" t="s">
        <v>59</v>
      </c>
      <c r="E332" s="54">
        <f>IFERROR(MIN(TAP_Bidders),0)</f>
        <v>100</v>
      </c>
      <c r="F332" s="54">
        <f>IFERROR(MAX(TAP_Bidders),0)</f>
        <v>165</v>
      </c>
      <c r="G332" s="54">
        <f>IFERROR(AVERAGE(TAP_Bidders),0)</f>
        <v>123.4</v>
      </c>
      <c r="H332" s="60" t="str">
        <f>tbl_TAP[[#This Row],[Item '#]]&amp;"     "&amp;tbl_TAP[[#This Row],[Description]]&amp;"     ("&amp;tbl_TAP[[#This Row],[Unit]]&amp;")"</f>
        <v>207     Catch Basin Inlet Protection     (EA)</v>
      </c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55">
        <v>165</v>
      </c>
      <c r="AK332" s="55">
        <v>100</v>
      </c>
      <c r="AL332" s="55">
        <v>100</v>
      </c>
      <c r="AM332" s="55">
        <v>112</v>
      </c>
      <c r="AN332" s="55">
        <v>140</v>
      </c>
      <c r="AO332" s="60"/>
      <c r="AP332" s="60"/>
      <c r="AQ332" s="60"/>
      <c r="AR332" s="60"/>
      <c r="AS332" s="60"/>
      <c r="AT332" s="60"/>
      <c r="AU332" s="60"/>
      <c r="AV332" s="60"/>
      <c r="AW332" s="54"/>
      <c r="AX332" s="54"/>
      <c r="AY332" s="54"/>
      <c r="AZ332" s="57"/>
    </row>
    <row r="333" spans="1:52" ht="18" customHeight="1" x14ac:dyDescent="0.3">
      <c r="A333" s="34">
        <v>2017</v>
      </c>
      <c r="B333" s="52">
        <v>207</v>
      </c>
      <c r="C333" s="53" t="s">
        <v>5434</v>
      </c>
      <c r="D333" s="52" t="s">
        <v>12</v>
      </c>
      <c r="E333" s="54">
        <f>IFERROR(MIN(TAP_Bidders),0)</f>
        <v>1.5</v>
      </c>
      <c r="F333" s="54">
        <f>IFERROR(MAX(TAP_Bidders),0)</f>
        <v>4</v>
      </c>
      <c r="G333" s="54">
        <f>IFERROR(AVERAGE(TAP_Bidders),0)</f>
        <v>2.6399999999999997</v>
      </c>
      <c r="H333" s="60" t="str">
        <f>tbl_TAP[[#This Row],[Item '#]]&amp;"     "&amp;tbl_TAP[[#This Row],[Description]]&amp;"     ("&amp;tbl_TAP[[#This Row],[Unit]]&amp;")"</f>
        <v>207     Temporary Diversion Dike     (LF)</v>
      </c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55">
        <v>2.2000000000000002</v>
      </c>
      <c r="AK333" s="55">
        <v>1.5</v>
      </c>
      <c r="AL333" s="55">
        <v>3</v>
      </c>
      <c r="AM333" s="55">
        <v>4</v>
      </c>
      <c r="AN333" s="55">
        <v>2.5</v>
      </c>
      <c r="AO333" s="60"/>
      <c r="AP333" s="60"/>
      <c r="AQ333" s="60"/>
      <c r="AR333" s="60"/>
      <c r="AS333" s="60"/>
      <c r="AT333" s="60"/>
      <c r="AU333" s="60"/>
      <c r="AV333" s="60"/>
      <c r="AW333" s="54"/>
      <c r="AX333" s="54"/>
      <c r="AY333" s="54"/>
      <c r="AZ333" s="57"/>
    </row>
    <row r="334" spans="1:52" ht="18" customHeight="1" x14ac:dyDescent="0.3">
      <c r="A334" s="34">
        <v>2017</v>
      </c>
      <c r="B334" s="52">
        <v>207</v>
      </c>
      <c r="C334" s="53" t="s">
        <v>5435</v>
      </c>
      <c r="D334" s="52" t="s">
        <v>48</v>
      </c>
      <c r="E334" s="54">
        <f>IFERROR(MIN(TAP_Bidders),0)</f>
        <v>0.04</v>
      </c>
      <c r="F334" s="54">
        <f>IFERROR(MAX(TAP_Bidders),0)</f>
        <v>0.1</v>
      </c>
      <c r="G334" s="54">
        <f>IFERROR(AVERAGE(TAP_Bidders),0)</f>
        <v>7.1999999999999995E-2</v>
      </c>
      <c r="H334" s="60" t="str">
        <f>tbl_TAP[[#This Row],[Item '#]]&amp;"     "&amp;tbl_TAP[[#This Row],[Description]]&amp;"     ("&amp;tbl_TAP[[#This Row],[Unit]]&amp;")"</f>
        <v>207     Temporary Seeding and Mulching     (SF)</v>
      </c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55">
        <v>0.04</v>
      </c>
      <c r="AK334" s="55">
        <v>7.0000000000000007E-2</v>
      </c>
      <c r="AL334" s="55">
        <v>0.1</v>
      </c>
      <c r="AM334" s="55">
        <v>0.05</v>
      </c>
      <c r="AN334" s="55">
        <v>0.1</v>
      </c>
      <c r="AO334" s="60"/>
      <c r="AP334" s="60"/>
      <c r="AQ334" s="60"/>
      <c r="AR334" s="60"/>
      <c r="AS334" s="60"/>
      <c r="AT334" s="60"/>
      <c r="AU334" s="60"/>
      <c r="AV334" s="60"/>
      <c r="AW334" s="54"/>
      <c r="AX334" s="54"/>
      <c r="AY334" s="54"/>
      <c r="AZ334" s="57"/>
    </row>
    <row r="335" spans="1:52" ht="18" customHeight="1" x14ac:dyDescent="0.3">
      <c r="A335" s="34">
        <v>2017</v>
      </c>
      <c r="B335" s="52">
        <v>503</v>
      </c>
      <c r="C335" s="53" t="s">
        <v>32</v>
      </c>
      <c r="D335" s="52" t="s">
        <v>9</v>
      </c>
      <c r="E335" s="54">
        <f>IFERROR(MIN(TAP_Bidders),0)</f>
        <v>2875</v>
      </c>
      <c r="F335" s="54">
        <f>IFERROR(MAX(TAP_Bidders),0)</f>
        <v>23000</v>
      </c>
      <c r="G335" s="54">
        <f>IFERROR(AVERAGE(TAP_Bidders),0)</f>
        <v>11630.2</v>
      </c>
      <c r="H335" s="60" t="str">
        <f>tbl_TAP[[#This Row],[Item '#]]&amp;"     "&amp;tbl_TAP[[#This Row],[Description]]&amp;"     ("&amp;tbl_TAP[[#This Row],[Unit]]&amp;")"</f>
        <v>503     Cofferdams and Excavation Bracing     (LS)</v>
      </c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55">
        <v>5500</v>
      </c>
      <c r="AK335" s="55">
        <v>2875</v>
      </c>
      <c r="AL335" s="55">
        <v>5000</v>
      </c>
      <c r="AM335" s="55">
        <v>21776</v>
      </c>
      <c r="AN335" s="55">
        <v>23000</v>
      </c>
      <c r="AO335" s="60"/>
      <c r="AP335" s="60"/>
      <c r="AQ335" s="60"/>
      <c r="AR335" s="60"/>
      <c r="AS335" s="60"/>
      <c r="AT335" s="60"/>
      <c r="AU335" s="60"/>
      <c r="AV335" s="60"/>
      <c r="AW335" s="54"/>
      <c r="AX335" s="54"/>
      <c r="AY335" s="54"/>
      <c r="AZ335" s="57"/>
    </row>
    <row r="336" spans="1:52" ht="18" customHeight="1" x14ac:dyDescent="0.3">
      <c r="A336" s="34">
        <v>2017</v>
      </c>
      <c r="B336" s="52">
        <v>601</v>
      </c>
      <c r="C336" s="53" t="s">
        <v>6455</v>
      </c>
      <c r="D336" s="52" t="s">
        <v>14</v>
      </c>
      <c r="E336" s="54">
        <f>IFERROR(MIN(TAP_Bidders),0)</f>
        <v>100</v>
      </c>
      <c r="F336" s="54">
        <f>IFERROR(MAX(TAP_Bidders),0)</f>
        <v>165</v>
      </c>
      <c r="G336" s="54">
        <f>IFERROR(AVERAGE(TAP_Bidders),0)</f>
        <v>129.1</v>
      </c>
      <c r="H336" s="60" t="str">
        <f>tbl_TAP[[#This Row],[Item '#]]&amp;"     "&amp;tbl_TAP[[#This Row],[Description]]&amp;"     ("&amp;tbl_TAP[[#This Row],[Unit]]&amp;")"</f>
        <v>601     Type C Rock Channel Protection with Filter     (CY)</v>
      </c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55">
        <v>137.5</v>
      </c>
      <c r="AK336" s="55">
        <v>165</v>
      </c>
      <c r="AL336" s="55">
        <v>100</v>
      </c>
      <c r="AM336" s="55">
        <v>118</v>
      </c>
      <c r="AN336" s="55">
        <v>125</v>
      </c>
      <c r="AO336" s="60"/>
      <c r="AP336" s="60"/>
      <c r="AQ336" s="60"/>
      <c r="AR336" s="60"/>
      <c r="AS336" s="60"/>
      <c r="AT336" s="60"/>
      <c r="AU336" s="60"/>
      <c r="AV336" s="60"/>
      <c r="AW336" s="54"/>
      <c r="AX336" s="54"/>
      <c r="AY336" s="54"/>
      <c r="AZ336" s="57"/>
    </row>
    <row r="337" spans="1:52" ht="18" customHeight="1" x14ac:dyDescent="0.3">
      <c r="A337" s="34">
        <v>2017</v>
      </c>
      <c r="B337" s="52">
        <v>651</v>
      </c>
      <c r="C337" s="53" t="s">
        <v>5438</v>
      </c>
      <c r="D337" s="52" t="s">
        <v>14</v>
      </c>
      <c r="E337" s="54">
        <f>IFERROR(MIN(TAP_Bidders),0)</f>
        <v>3</v>
      </c>
      <c r="F337" s="54">
        <f>IFERROR(MAX(TAP_Bidders),0)</f>
        <v>14.8</v>
      </c>
      <c r="G337" s="54">
        <f>IFERROR(AVERAGE(TAP_Bidders),0)</f>
        <v>6.9099999999999993</v>
      </c>
      <c r="H337" s="60" t="str">
        <f>tbl_TAP[[#This Row],[Item '#]]&amp;"     "&amp;tbl_TAP[[#This Row],[Description]]&amp;"     ("&amp;tbl_TAP[[#This Row],[Unit]]&amp;")"</f>
        <v>651     Topsoil Stockpile     (CY)</v>
      </c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55">
        <v>5.5</v>
      </c>
      <c r="AK337" s="55">
        <v>4</v>
      </c>
      <c r="AL337" s="55">
        <v>3</v>
      </c>
      <c r="AM337" s="55">
        <v>14.8</v>
      </c>
      <c r="AN337" s="55">
        <v>7.25</v>
      </c>
      <c r="AO337" s="60"/>
      <c r="AP337" s="60"/>
      <c r="AQ337" s="60"/>
      <c r="AR337" s="60"/>
      <c r="AS337" s="60"/>
      <c r="AT337" s="60"/>
      <c r="AU337" s="60"/>
      <c r="AV337" s="60"/>
      <c r="AW337" s="54"/>
      <c r="AX337" s="54"/>
      <c r="AY337" s="54"/>
      <c r="AZ337" s="57"/>
    </row>
    <row r="338" spans="1:52" ht="18" customHeight="1" x14ac:dyDescent="0.3">
      <c r="A338" s="34">
        <v>2017</v>
      </c>
      <c r="B338" s="52">
        <v>652</v>
      </c>
      <c r="C338" s="53" t="s">
        <v>5439</v>
      </c>
      <c r="D338" s="52" t="s">
        <v>14</v>
      </c>
      <c r="E338" s="54">
        <f>IFERROR(MIN(TAP_Bidders),0)</f>
        <v>3</v>
      </c>
      <c r="F338" s="54">
        <f>IFERROR(MAX(TAP_Bidders),0)</f>
        <v>16</v>
      </c>
      <c r="G338" s="54">
        <f>IFERROR(AVERAGE(TAP_Bidders),0)</f>
        <v>9.5599999999999987</v>
      </c>
      <c r="H338" s="60" t="str">
        <f>tbl_TAP[[#This Row],[Item '#]]&amp;"     "&amp;tbl_TAP[[#This Row],[Description]]&amp;"     ("&amp;tbl_TAP[[#This Row],[Unit]]&amp;")"</f>
        <v>652     Placing Topsoil Stockpile     (CY)</v>
      </c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55">
        <v>7.7</v>
      </c>
      <c r="AK338" s="55">
        <v>16</v>
      </c>
      <c r="AL338" s="55">
        <v>3</v>
      </c>
      <c r="AM338" s="55">
        <v>10.6</v>
      </c>
      <c r="AN338" s="55">
        <v>10.5</v>
      </c>
      <c r="AO338" s="60"/>
      <c r="AP338" s="60"/>
      <c r="AQ338" s="60"/>
      <c r="AR338" s="60"/>
      <c r="AS338" s="60"/>
      <c r="AT338" s="60"/>
      <c r="AU338" s="60"/>
      <c r="AV338" s="60"/>
      <c r="AW338" s="54"/>
      <c r="AX338" s="54"/>
      <c r="AY338" s="54"/>
      <c r="AZ338" s="57"/>
    </row>
    <row r="339" spans="1:52" ht="18" customHeight="1" x14ac:dyDescent="0.3">
      <c r="A339" s="34">
        <v>2017</v>
      </c>
      <c r="B339" s="52">
        <v>671</v>
      </c>
      <c r="C339" s="53" t="s">
        <v>6456</v>
      </c>
      <c r="D339" s="52" t="s">
        <v>21</v>
      </c>
      <c r="E339" s="54">
        <f>IFERROR(MIN(TAP_Bidders),0)</f>
        <v>2</v>
      </c>
      <c r="F339" s="54">
        <f>IFERROR(MAX(TAP_Bidders),0)</f>
        <v>8.1999999999999993</v>
      </c>
      <c r="G339" s="54">
        <f>IFERROR(AVERAGE(TAP_Bidders),0)</f>
        <v>5.58</v>
      </c>
      <c r="H339" s="60" t="str">
        <f>tbl_TAP[[#This Row],[Item '#]]&amp;"     "&amp;tbl_TAP[[#This Row],[Description]]&amp;"     ("&amp;tbl_TAP[[#This Row],[Unit]]&amp;")"</f>
        <v>671     Swale Reinforcement Mats     (SY)</v>
      </c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55">
        <v>7.7</v>
      </c>
      <c r="AK339" s="55">
        <v>6</v>
      </c>
      <c r="AL339" s="55">
        <v>2</v>
      </c>
      <c r="AM339" s="55">
        <v>8.1999999999999993</v>
      </c>
      <c r="AN339" s="55">
        <v>4</v>
      </c>
      <c r="AO339" s="60"/>
      <c r="AP339" s="60"/>
      <c r="AQ339" s="60"/>
      <c r="AR339" s="60"/>
      <c r="AS339" s="60"/>
      <c r="AT339" s="60"/>
      <c r="AU339" s="60"/>
      <c r="AV339" s="60"/>
      <c r="AW339" s="54"/>
      <c r="AX339" s="54"/>
      <c r="AY339" s="54"/>
      <c r="AZ339" s="57"/>
    </row>
    <row r="340" spans="1:52" ht="18" customHeight="1" x14ac:dyDescent="0.3">
      <c r="A340" s="34">
        <v>2017</v>
      </c>
      <c r="B340" s="52">
        <v>671</v>
      </c>
      <c r="C340" s="53" t="s">
        <v>5441</v>
      </c>
      <c r="D340" s="52" t="s">
        <v>21</v>
      </c>
      <c r="E340" s="54">
        <f>IFERROR(MIN(TAP_Bidders),0)</f>
        <v>2.2999999999999998</v>
      </c>
      <c r="F340" s="54">
        <f>IFERROR(MAX(TAP_Bidders),0)</f>
        <v>5.25</v>
      </c>
      <c r="G340" s="54">
        <f>IFERROR(AVERAGE(TAP_Bidders),0)</f>
        <v>3.4259999999999997</v>
      </c>
      <c r="H340" s="60" t="str">
        <f>tbl_TAP[[#This Row],[Item '#]]&amp;"     "&amp;tbl_TAP[[#This Row],[Description]]&amp;"     ("&amp;tbl_TAP[[#This Row],[Unit]]&amp;")"</f>
        <v>671     Turf Reinforcement Mats     (SY)</v>
      </c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55">
        <v>2.48</v>
      </c>
      <c r="AK340" s="55">
        <v>2.5</v>
      </c>
      <c r="AL340" s="55">
        <v>5.25</v>
      </c>
      <c r="AM340" s="55">
        <v>4.5999999999999996</v>
      </c>
      <c r="AN340" s="55">
        <v>2.2999999999999998</v>
      </c>
      <c r="AO340" s="60"/>
      <c r="AP340" s="60"/>
      <c r="AQ340" s="60"/>
      <c r="AR340" s="60"/>
      <c r="AS340" s="60"/>
      <c r="AT340" s="60"/>
      <c r="AU340" s="60"/>
      <c r="AV340" s="60"/>
      <c r="AW340" s="54"/>
      <c r="AX340" s="54"/>
      <c r="AY340" s="54"/>
      <c r="AZ340" s="57"/>
    </row>
    <row r="341" spans="1:52" ht="18" customHeight="1" x14ac:dyDescent="0.3">
      <c r="A341" s="34">
        <v>2017</v>
      </c>
      <c r="B341" s="52" t="s">
        <v>75</v>
      </c>
      <c r="C341" s="53" t="s">
        <v>5442</v>
      </c>
      <c r="D341" s="52" t="s">
        <v>12</v>
      </c>
      <c r="E341" s="54">
        <f>IFERROR(MIN(TAP_Bidders),0)</f>
        <v>0.75</v>
      </c>
      <c r="F341" s="54">
        <f>IFERROR(MAX(TAP_Bidders),0)</f>
        <v>3.75</v>
      </c>
      <c r="G341" s="54">
        <f>IFERROR(AVERAGE(TAP_Bidders),0)</f>
        <v>2.3899999999999997</v>
      </c>
      <c r="H341" s="60" t="str">
        <f>tbl_TAP[[#This Row],[Item '#]]&amp;"     "&amp;tbl_TAP[[#This Row],[Description]]&amp;"     ("&amp;tbl_TAP[[#This Row],[Unit]]&amp;")"</f>
        <v>SPEC     Tree Protection Fencing     (LF)</v>
      </c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55">
        <v>1.65</v>
      </c>
      <c r="AK341" s="55">
        <v>0.75</v>
      </c>
      <c r="AL341" s="55">
        <v>3</v>
      </c>
      <c r="AM341" s="55">
        <v>2.8</v>
      </c>
      <c r="AN341" s="55">
        <v>3.75</v>
      </c>
      <c r="AO341" s="60"/>
      <c r="AP341" s="60"/>
      <c r="AQ341" s="60"/>
      <c r="AR341" s="60"/>
      <c r="AS341" s="60"/>
      <c r="AT341" s="60"/>
      <c r="AU341" s="60"/>
      <c r="AV341" s="60"/>
      <c r="AW341" s="54"/>
      <c r="AX341" s="54"/>
      <c r="AY341" s="54"/>
      <c r="AZ341" s="57"/>
    </row>
    <row r="342" spans="1:52" ht="18" customHeight="1" x14ac:dyDescent="0.3">
      <c r="A342" s="34">
        <v>2017</v>
      </c>
      <c r="B342" s="52" t="s">
        <v>75</v>
      </c>
      <c r="C342" s="53" t="s">
        <v>6457</v>
      </c>
      <c r="D342" s="52" t="s">
        <v>59</v>
      </c>
      <c r="E342" s="54">
        <f>IFERROR(MIN(TAP_Bidders),0)</f>
        <v>3000</v>
      </c>
      <c r="F342" s="54">
        <f>IFERROR(MAX(TAP_Bidders),0)</f>
        <v>6468</v>
      </c>
      <c r="G342" s="54">
        <f>IFERROR(AVERAGE(TAP_Bidders),0)</f>
        <v>5549.6</v>
      </c>
      <c r="H342" s="60" t="str">
        <f>tbl_TAP[[#This Row],[Item '#]]&amp;"     "&amp;tbl_TAP[[#This Row],[Description]]&amp;"     ("&amp;tbl_TAP[[#This Row],[Unit]]&amp;")"</f>
        <v>SPEC     Stream Protection Drop Structures, Complete     (EA)</v>
      </c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55">
        <v>6380</v>
      </c>
      <c r="AK342" s="55">
        <v>5800</v>
      </c>
      <c r="AL342" s="55">
        <v>3000</v>
      </c>
      <c r="AM342" s="55">
        <v>6468</v>
      </c>
      <c r="AN342" s="55">
        <v>6100</v>
      </c>
      <c r="AO342" s="60"/>
      <c r="AP342" s="60"/>
      <c r="AQ342" s="60"/>
      <c r="AR342" s="60"/>
      <c r="AS342" s="60"/>
      <c r="AT342" s="60"/>
      <c r="AU342" s="60"/>
      <c r="AV342" s="60"/>
      <c r="AW342" s="54"/>
      <c r="AX342" s="54"/>
      <c r="AY342" s="54"/>
      <c r="AZ342" s="57"/>
    </row>
    <row r="343" spans="1:52" ht="18" customHeight="1" x14ac:dyDescent="0.3">
      <c r="A343" s="34">
        <v>2017</v>
      </c>
      <c r="B343" s="52" t="s">
        <v>75</v>
      </c>
      <c r="C343" s="53" t="s">
        <v>6458</v>
      </c>
      <c r="D343" s="52" t="s">
        <v>6459</v>
      </c>
      <c r="E343" s="54">
        <f>IFERROR(MIN(TAP_Bidders),0)</f>
        <v>53</v>
      </c>
      <c r="F343" s="54">
        <f>IFERROR(MAX(TAP_Bidders),0)</f>
        <v>124</v>
      </c>
      <c r="G343" s="54">
        <f>IFERROR(AVERAGE(TAP_Bidders),0)</f>
        <v>87.2</v>
      </c>
      <c r="H343" s="60" t="str">
        <f>tbl_TAP[[#This Row],[Item '#]]&amp;"     "&amp;tbl_TAP[[#This Row],[Description]]&amp;"     ("&amp;tbl_TAP[[#This Row],[Unit]]&amp;")"</f>
        <v>SPEC     Stream Restoration - Natural Stone     (Tons)</v>
      </c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55">
        <v>88</v>
      </c>
      <c r="AK343" s="55">
        <v>85</v>
      </c>
      <c r="AL343" s="55">
        <v>86</v>
      </c>
      <c r="AM343" s="55">
        <v>124</v>
      </c>
      <c r="AN343" s="55">
        <v>53</v>
      </c>
      <c r="AO343" s="60"/>
      <c r="AP343" s="60"/>
      <c r="AQ343" s="60"/>
      <c r="AR343" s="60"/>
      <c r="AS343" s="60"/>
      <c r="AT343" s="60"/>
      <c r="AU343" s="60"/>
      <c r="AV343" s="60"/>
      <c r="AW343" s="54"/>
      <c r="AX343" s="54"/>
      <c r="AY343" s="54"/>
      <c r="AZ343" s="57"/>
    </row>
    <row r="344" spans="1:52" ht="18" customHeight="1" x14ac:dyDescent="0.3">
      <c r="A344" s="34">
        <v>2017</v>
      </c>
      <c r="B344" s="52" t="s">
        <v>75</v>
      </c>
      <c r="C344" s="53" t="s">
        <v>6460</v>
      </c>
      <c r="D344" s="52" t="s">
        <v>21</v>
      </c>
      <c r="E344" s="54">
        <f>IFERROR(MIN(TAP_Bidders),0)</f>
        <v>18</v>
      </c>
      <c r="F344" s="54">
        <f>IFERROR(MAX(TAP_Bidders),0)</f>
        <v>54.6</v>
      </c>
      <c r="G344" s="54">
        <f>IFERROR(AVERAGE(TAP_Bidders),0)</f>
        <v>29.68</v>
      </c>
      <c r="H344" s="60" t="str">
        <f>tbl_TAP[[#This Row],[Item '#]]&amp;"     "&amp;tbl_TAP[[#This Row],[Description]]&amp;"     ("&amp;tbl_TAP[[#This Row],[Unit]]&amp;")"</f>
        <v>SPEC     Full Depth Subgrade Repair, As Per Plan     (SY)</v>
      </c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55">
        <v>19.8</v>
      </c>
      <c r="AK344" s="55">
        <v>20</v>
      </c>
      <c r="AL344" s="55">
        <v>18</v>
      </c>
      <c r="AM344" s="55">
        <v>54.6</v>
      </c>
      <c r="AN344" s="55">
        <v>36</v>
      </c>
      <c r="AO344" s="60"/>
      <c r="AP344" s="60"/>
      <c r="AQ344" s="60"/>
      <c r="AR344" s="60"/>
      <c r="AS344" s="60"/>
      <c r="AT344" s="60"/>
      <c r="AU344" s="60"/>
      <c r="AV344" s="60"/>
      <c r="AW344" s="54"/>
      <c r="AX344" s="54"/>
      <c r="AY344" s="54"/>
      <c r="AZ344" s="57"/>
    </row>
    <row r="345" spans="1:52" ht="18" customHeight="1" x14ac:dyDescent="0.3">
      <c r="A345" s="34">
        <v>2017</v>
      </c>
      <c r="B345" s="52" t="s">
        <v>75</v>
      </c>
      <c r="C345" s="53" t="s">
        <v>6461</v>
      </c>
      <c r="D345" s="52" t="s">
        <v>12</v>
      </c>
      <c r="E345" s="54">
        <f>IFERROR(MIN(TAP_Bidders),0)</f>
        <v>7.4</v>
      </c>
      <c r="F345" s="54">
        <f>IFERROR(MAX(TAP_Bidders),0)</f>
        <v>16</v>
      </c>
      <c r="G345" s="54">
        <f>IFERROR(AVERAGE(TAP_Bidders),0)</f>
        <v>11.08</v>
      </c>
      <c r="H345" s="60" t="str">
        <f>tbl_TAP[[#This Row],[Item '#]]&amp;"     "&amp;tbl_TAP[[#This Row],[Description]]&amp;"     ("&amp;tbl_TAP[[#This Row],[Unit]]&amp;")"</f>
        <v>SPEC     Full Depth Subgrade Repair Underdrain, As Per Plan     (LF)</v>
      </c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55">
        <v>11</v>
      </c>
      <c r="AK345" s="55">
        <v>10</v>
      </c>
      <c r="AL345" s="55">
        <v>16</v>
      </c>
      <c r="AM345" s="55">
        <v>7.4</v>
      </c>
      <c r="AN345" s="55">
        <v>11</v>
      </c>
      <c r="AO345" s="60"/>
      <c r="AP345" s="60"/>
      <c r="AQ345" s="60"/>
      <c r="AR345" s="60"/>
      <c r="AS345" s="60"/>
      <c r="AT345" s="60"/>
      <c r="AU345" s="60"/>
      <c r="AV345" s="60"/>
      <c r="AW345" s="54"/>
      <c r="AX345" s="54"/>
      <c r="AY345" s="54"/>
      <c r="AZ345" s="57"/>
    </row>
    <row r="346" spans="1:52" ht="18" customHeight="1" x14ac:dyDescent="0.3">
      <c r="A346" s="34">
        <v>2017</v>
      </c>
      <c r="B346" s="52" t="s">
        <v>75</v>
      </c>
      <c r="C346" s="53" t="s">
        <v>4746</v>
      </c>
      <c r="D346" s="52" t="s">
        <v>59</v>
      </c>
      <c r="E346" s="54">
        <f>IFERROR(MIN(TAP_Bidders),0)</f>
        <v>380</v>
      </c>
      <c r="F346" s="54">
        <f>IFERROR(MAX(TAP_Bidders),0)</f>
        <v>2000</v>
      </c>
      <c r="G346" s="54">
        <f>IFERROR(AVERAGE(TAP_Bidders),0)</f>
        <v>904.2</v>
      </c>
      <c r="H346" s="60" t="str">
        <f>tbl_TAP[[#This Row],[Item '#]]&amp;"     "&amp;tbl_TAP[[#This Row],[Description]]&amp;"     ("&amp;tbl_TAP[[#This Row],[Unit]]&amp;")"</f>
        <v>SPEC     Survey Control Monument     (EA)</v>
      </c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55">
        <v>440</v>
      </c>
      <c r="AK346" s="55">
        <v>875</v>
      </c>
      <c r="AL346" s="55">
        <v>2000</v>
      </c>
      <c r="AM346" s="55">
        <v>826</v>
      </c>
      <c r="AN346" s="55">
        <v>380</v>
      </c>
      <c r="AO346" s="60"/>
      <c r="AP346" s="60"/>
      <c r="AQ346" s="60"/>
      <c r="AR346" s="60"/>
      <c r="AS346" s="60"/>
      <c r="AT346" s="60"/>
      <c r="AU346" s="60"/>
      <c r="AV346" s="60"/>
      <c r="AW346" s="54"/>
      <c r="AX346" s="54"/>
      <c r="AY346" s="54"/>
      <c r="AZ346" s="57"/>
    </row>
    <row r="347" spans="1:52" ht="18" customHeight="1" x14ac:dyDescent="0.3">
      <c r="A347" s="34">
        <v>2017</v>
      </c>
      <c r="B347" s="52" t="s">
        <v>75</v>
      </c>
      <c r="C347" s="53" t="s">
        <v>6462</v>
      </c>
      <c r="D347" s="52" t="s">
        <v>59</v>
      </c>
      <c r="E347" s="54">
        <f>IFERROR(MIN(TAP_Bidders),0)</f>
        <v>1000</v>
      </c>
      <c r="F347" s="54">
        <f>IFERROR(MAX(TAP_Bidders),0)</f>
        <v>3433</v>
      </c>
      <c r="G347" s="54">
        <f>IFERROR(AVERAGE(TAP_Bidders),0)</f>
        <v>1646.6</v>
      </c>
      <c r="H347" s="60" t="str">
        <f>tbl_TAP[[#This Row],[Item '#]]&amp;"     "&amp;tbl_TAP[[#This Row],[Description]]&amp;"     ("&amp;tbl_TAP[[#This Row],[Unit]]&amp;")"</f>
        <v>SPEC     Removal and Disposal of Drop Structure from East Campground     (EA)</v>
      </c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55">
        <v>1100</v>
      </c>
      <c r="AK347" s="55">
        <v>1500</v>
      </c>
      <c r="AL347" s="55">
        <v>1000</v>
      </c>
      <c r="AM347" s="55">
        <v>3433</v>
      </c>
      <c r="AN347" s="55">
        <v>1200</v>
      </c>
      <c r="AO347" s="60"/>
      <c r="AP347" s="60"/>
      <c r="AQ347" s="60"/>
      <c r="AR347" s="60"/>
      <c r="AS347" s="60"/>
      <c r="AT347" s="60"/>
      <c r="AU347" s="60"/>
      <c r="AV347" s="60"/>
      <c r="AW347" s="54"/>
      <c r="AX347" s="54"/>
      <c r="AY347" s="54"/>
      <c r="AZ347" s="57"/>
    </row>
    <row r="348" spans="1:52" ht="18" customHeight="1" x14ac:dyDescent="0.3">
      <c r="A348" s="34">
        <v>2017</v>
      </c>
      <c r="B348" s="52">
        <v>602</v>
      </c>
      <c r="C348" s="53" t="s">
        <v>5445</v>
      </c>
      <c r="D348" s="52" t="s">
        <v>59</v>
      </c>
      <c r="E348" s="54">
        <f>IFERROR(MIN(TAP_Bidders),0)</f>
        <v>500</v>
      </c>
      <c r="F348" s="54">
        <f>IFERROR(MAX(TAP_Bidders),0)</f>
        <v>1300</v>
      </c>
      <c r="G348" s="54">
        <f>IFERROR(AVERAGE(TAP_Bidders),0)</f>
        <v>798</v>
      </c>
      <c r="H348" s="60" t="str">
        <f>tbl_TAP[[#This Row],[Item '#]]&amp;"     "&amp;tbl_TAP[[#This Row],[Description]]&amp;"     ("&amp;tbl_TAP[[#This Row],[Unit]]&amp;")"</f>
        <v>602     ODOT Half-Height Headwall 2.2     (EA)</v>
      </c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55">
        <v>1045</v>
      </c>
      <c r="AK348" s="55">
        <v>595</v>
      </c>
      <c r="AL348" s="55">
        <v>500</v>
      </c>
      <c r="AM348" s="55">
        <v>550</v>
      </c>
      <c r="AN348" s="55">
        <v>1300</v>
      </c>
      <c r="AO348" s="60"/>
      <c r="AP348" s="60"/>
      <c r="AQ348" s="60"/>
      <c r="AR348" s="60"/>
      <c r="AS348" s="60"/>
      <c r="AT348" s="60"/>
      <c r="AU348" s="60"/>
      <c r="AV348" s="60"/>
      <c r="AW348" s="54"/>
      <c r="AX348" s="54"/>
      <c r="AY348" s="54"/>
      <c r="AZ348" s="57"/>
    </row>
    <row r="349" spans="1:52" ht="18" customHeight="1" x14ac:dyDescent="0.3">
      <c r="A349" s="34">
        <v>2017</v>
      </c>
      <c r="B349" s="52">
        <v>611</v>
      </c>
      <c r="C349" s="53" t="s">
        <v>6463</v>
      </c>
      <c r="D349" s="52" t="s">
        <v>59</v>
      </c>
      <c r="E349" s="54">
        <f>IFERROR(MIN(TAP_Bidders),0)</f>
        <v>1175</v>
      </c>
      <c r="F349" s="54">
        <f>IFERROR(MAX(TAP_Bidders),0)</f>
        <v>1980</v>
      </c>
      <c r="G349" s="54">
        <f>IFERROR(AVERAGE(TAP_Bidders),0)</f>
        <v>1626.6</v>
      </c>
      <c r="H349" s="60" t="str">
        <f>tbl_TAP[[#This Row],[Item '#]]&amp;"     "&amp;tbl_TAP[[#This Row],[Description]]&amp;"     ("&amp;tbl_TAP[[#This Row],[Unit]]&amp;")"</f>
        <v>611     ODOT Catch Basin No. 2-3     (EA)</v>
      </c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55">
        <v>1980</v>
      </c>
      <c r="AK349" s="55">
        <v>1175</v>
      </c>
      <c r="AL349" s="55">
        <v>1300</v>
      </c>
      <c r="AM349" s="55">
        <v>1978</v>
      </c>
      <c r="AN349" s="55">
        <v>1700</v>
      </c>
      <c r="AO349" s="60"/>
      <c r="AP349" s="60"/>
      <c r="AQ349" s="60"/>
      <c r="AR349" s="60"/>
      <c r="AS349" s="60"/>
      <c r="AT349" s="60"/>
      <c r="AU349" s="60"/>
      <c r="AV349" s="60"/>
      <c r="AW349" s="54"/>
      <c r="AX349" s="54"/>
      <c r="AY349" s="54"/>
      <c r="AZ349" s="57"/>
    </row>
    <row r="350" spans="1:52" ht="18" customHeight="1" x14ac:dyDescent="0.3">
      <c r="A350" s="34">
        <v>2017</v>
      </c>
      <c r="B350" s="52">
        <v>611</v>
      </c>
      <c r="C350" s="53" t="s">
        <v>6464</v>
      </c>
      <c r="D350" s="52" t="s">
        <v>59</v>
      </c>
      <c r="E350" s="54">
        <f>IFERROR(MIN(TAP_Bidders),0)</f>
        <v>925</v>
      </c>
      <c r="F350" s="54">
        <f>IFERROR(MAX(TAP_Bidders),0)</f>
        <v>1659</v>
      </c>
      <c r="G350" s="54">
        <f>IFERROR(AVERAGE(TAP_Bidders),0)</f>
        <v>1416.8</v>
      </c>
      <c r="H350" s="60" t="str">
        <f>tbl_TAP[[#This Row],[Item '#]]&amp;"     "&amp;tbl_TAP[[#This Row],[Description]]&amp;"     ("&amp;tbl_TAP[[#This Row],[Unit]]&amp;")"</f>
        <v>611     ODOT Catch Basin No. 2-2B     (EA)</v>
      </c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55">
        <v>1650</v>
      </c>
      <c r="AK350" s="55">
        <v>925</v>
      </c>
      <c r="AL350" s="55">
        <v>1250</v>
      </c>
      <c r="AM350" s="55">
        <v>1659</v>
      </c>
      <c r="AN350" s="55">
        <v>1600</v>
      </c>
      <c r="AO350" s="60"/>
      <c r="AP350" s="60"/>
      <c r="AQ350" s="60"/>
      <c r="AR350" s="60"/>
      <c r="AS350" s="60"/>
      <c r="AT350" s="60"/>
      <c r="AU350" s="60"/>
      <c r="AV350" s="60"/>
      <c r="AW350" s="54"/>
      <c r="AX350" s="54"/>
      <c r="AY350" s="54"/>
      <c r="AZ350" s="57"/>
    </row>
    <row r="351" spans="1:52" ht="18" customHeight="1" x14ac:dyDescent="0.3">
      <c r="A351" s="34">
        <v>2017</v>
      </c>
      <c r="B351" s="52">
        <v>611</v>
      </c>
      <c r="C351" s="53" t="s">
        <v>6465</v>
      </c>
      <c r="D351" s="52" t="s">
        <v>12</v>
      </c>
      <c r="E351" s="54">
        <f>IFERROR(MIN(TAP_Bidders),0)</f>
        <v>36.299999999999997</v>
      </c>
      <c r="F351" s="54">
        <f>IFERROR(MAX(TAP_Bidders),0)</f>
        <v>76.400000000000006</v>
      </c>
      <c r="G351" s="54">
        <f>IFERROR(AVERAGE(TAP_Bidders),0)</f>
        <v>57.740000000000009</v>
      </c>
      <c r="H351" s="60" t="str">
        <f>tbl_TAP[[#This Row],[Item '#]]&amp;"     "&amp;tbl_TAP[[#This Row],[Description]]&amp;"     ("&amp;tbl_TAP[[#This Row],[Unit]]&amp;")"</f>
        <v>611     12" Storm Sewer Conduit, Type A - RCP     (LF)</v>
      </c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55">
        <v>36.299999999999997</v>
      </c>
      <c r="AK351" s="55">
        <v>52</v>
      </c>
      <c r="AL351" s="55">
        <v>66</v>
      </c>
      <c r="AM351" s="55">
        <v>76.400000000000006</v>
      </c>
      <c r="AN351" s="55">
        <v>58</v>
      </c>
      <c r="AO351" s="60"/>
      <c r="AP351" s="60"/>
      <c r="AQ351" s="60"/>
      <c r="AR351" s="60"/>
      <c r="AS351" s="60"/>
      <c r="AT351" s="60"/>
      <c r="AU351" s="60"/>
      <c r="AV351" s="60"/>
      <c r="AW351" s="54"/>
      <c r="AX351" s="54"/>
      <c r="AY351" s="54"/>
      <c r="AZ351" s="57"/>
    </row>
    <row r="352" spans="1:52" ht="18" customHeight="1" x14ac:dyDescent="0.3">
      <c r="A352" s="34">
        <v>2017</v>
      </c>
      <c r="B352" s="52">
        <v>611</v>
      </c>
      <c r="C352" s="53" t="s">
        <v>6466</v>
      </c>
      <c r="D352" s="52" t="s">
        <v>12</v>
      </c>
      <c r="E352" s="54">
        <f>IFERROR(MIN(TAP_Bidders),0)</f>
        <v>44</v>
      </c>
      <c r="F352" s="54">
        <f>IFERROR(MAX(TAP_Bidders),0)</f>
        <v>76.400000000000006</v>
      </c>
      <c r="G352" s="54">
        <f>IFERROR(AVERAGE(TAP_Bidders),0)</f>
        <v>61.679999999999993</v>
      </c>
      <c r="H352" s="60" t="str">
        <f>tbl_TAP[[#This Row],[Item '#]]&amp;"     "&amp;tbl_TAP[[#This Row],[Description]]&amp;"     ("&amp;tbl_TAP[[#This Row],[Unit]]&amp;")"</f>
        <v>611     12" Storm Sewer Conduit, Type B - RCP     (LF)</v>
      </c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55">
        <v>44</v>
      </c>
      <c r="AK352" s="55">
        <v>61</v>
      </c>
      <c r="AL352" s="55">
        <v>69</v>
      </c>
      <c r="AM352" s="55">
        <v>76.400000000000006</v>
      </c>
      <c r="AN352" s="55">
        <v>58</v>
      </c>
      <c r="AO352" s="60"/>
      <c r="AP352" s="60"/>
      <c r="AQ352" s="60"/>
      <c r="AR352" s="60"/>
      <c r="AS352" s="60"/>
      <c r="AT352" s="60"/>
      <c r="AU352" s="60"/>
      <c r="AV352" s="60"/>
      <c r="AW352" s="54"/>
      <c r="AX352" s="54"/>
      <c r="AY352" s="54"/>
      <c r="AZ352" s="57"/>
    </row>
    <row r="353" spans="1:52" ht="18" customHeight="1" x14ac:dyDescent="0.3">
      <c r="A353" s="34">
        <v>2017</v>
      </c>
      <c r="B353" s="52">
        <v>611</v>
      </c>
      <c r="C353" s="53" t="s">
        <v>6467</v>
      </c>
      <c r="D353" s="52" t="s">
        <v>12</v>
      </c>
      <c r="E353" s="54">
        <f>IFERROR(MIN(TAP_Bidders),0)</f>
        <v>25.85</v>
      </c>
      <c r="F353" s="54">
        <f>IFERROR(MAX(TAP_Bidders),0)</f>
        <v>68.7</v>
      </c>
      <c r="G353" s="54">
        <f>IFERROR(AVERAGE(TAP_Bidders),0)</f>
        <v>47.510000000000005</v>
      </c>
      <c r="H353" s="60" t="str">
        <f>tbl_TAP[[#This Row],[Item '#]]&amp;"     "&amp;tbl_TAP[[#This Row],[Description]]&amp;"     ("&amp;tbl_TAP[[#This Row],[Unit]]&amp;")"</f>
        <v>611     12" Storm Sewer Conduit, Type B - HDPE     (LF)</v>
      </c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55">
        <v>25.85</v>
      </c>
      <c r="AK353" s="55">
        <v>37</v>
      </c>
      <c r="AL353" s="55">
        <v>62</v>
      </c>
      <c r="AM353" s="55">
        <v>68.7</v>
      </c>
      <c r="AN353" s="55">
        <v>44</v>
      </c>
      <c r="AO353" s="60"/>
      <c r="AP353" s="60"/>
      <c r="AQ353" s="60"/>
      <c r="AR353" s="60"/>
      <c r="AS353" s="60"/>
      <c r="AT353" s="60"/>
      <c r="AU353" s="60"/>
      <c r="AV353" s="60"/>
      <c r="AW353" s="54"/>
      <c r="AX353" s="54"/>
      <c r="AY353" s="54"/>
      <c r="AZ353" s="57"/>
    </row>
    <row r="354" spans="1:52" ht="18" customHeight="1" x14ac:dyDescent="0.3">
      <c r="A354" s="34">
        <v>2017</v>
      </c>
      <c r="B354" s="52">
        <v>611</v>
      </c>
      <c r="C354" s="53" t="s">
        <v>6468</v>
      </c>
      <c r="D354" s="52" t="s">
        <v>12</v>
      </c>
      <c r="E354" s="54">
        <f>IFERROR(MIN(TAP_Bidders),0)</f>
        <v>55</v>
      </c>
      <c r="F354" s="54">
        <f>IFERROR(MAX(TAP_Bidders),0)</f>
        <v>84.6</v>
      </c>
      <c r="G354" s="54">
        <f>IFERROR(AVERAGE(TAP_Bidders),0)</f>
        <v>70.320000000000007</v>
      </c>
      <c r="H354" s="60" t="str">
        <f>tbl_TAP[[#This Row],[Item '#]]&amp;"     "&amp;tbl_TAP[[#This Row],[Description]]&amp;"     ("&amp;tbl_TAP[[#This Row],[Unit]]&amp;")"</f>
        <v>611     18" Storm Sewer Conduit, Type A - RCP     (LF)</v>
      </c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55">
        <v>55</v>
      </c>
      <c r="AK354" s="55">
        <v>68</v>
      </c>
      <c r="AL354" s="55">
        <v>79</v>
      </c>
      <c r="AM354" s="55">
        <v>84.6</v>
      </c>
      <c r="AN354" s="55">
        <v>65</v>
      </c>
      <c r="AO354" s="60"/>
      <c r="AP354" s="60"/>
      <c r="AQ354" s="60"/>
      <c r="AR354" s="60"/>
      <c r="AS354" s="60"/>
      <c r="AT354" s="60"/>
      <c r="AU354" s="60"/>
      <c r="AV354" s="60"/>
      <c r="AW354" s="54"/>
      <c r="AX354" s="54"/>
      <c r="AY354" s="54"/>
      <c r="AZ354" s="57"/>
    </row>
    <row r="355" spans="1:52" ht="18" customHeight="1" x14ac:dyDescent="0.3">
      <c r="A355" s="34">
        <v>2017</v>
      </c>
      <c r="B355" s="52">
        <v>611</v>
      </c>
      <c r="C355" s="53" t="s">
        <v>6469</v>
      </c>
      <c r="D355" s="52" t="s">
        <v>12</v>
      </c>
      <c r="E355" s="54">
        <f>IFERROR(MIN(TAP_Bidders),0)</f>
        <v>54.45</v>
      </c>
      <c r="F355" s="54">
        <f>IFERROR(MAX(TAP_Bidders),0)</f>
        <v>84.6</v>
      </c>
      <c r="G355" s="54">
        <f>IFERROR(AVERAGE(TAP_Bidders),0)</f>
        <v>75.209999999999994</v>
      </c>
      <c r="H355" s="60" t="str">
        <f>tbl_TAP[[#This Row],[Item '#]]&amp;"     "&amp;tbl_TAP[[#This Row],[Description]]&amp;"     ("&amp;tbl_TAP[[#This Row],[Unit]]&amp;")"</f>
        <v>611     18" Storm Sewer Conduit, Type B - RCP     (LF)</v>
      </c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55">
        <v>54.45</v>
      </c>
      <c r="AK355" s="55">
        <v>81</v>
      </c>
      <c r="AL355" s="55">
        <v>83</v>
      </c>
      <c r="AM355" s="55">
        <v>84.6</v>
      </c>
      <c r="AN355" s="55">
        <v>73</v>
      </c>
      <c r="AO355" s="60"/>
      <c r="AP355" s="60"/>
      <c r="AQ355" s="60"/>
      <c r="AR355" s="60"/>
      <c r="AS355" s="60"/>
      <c r="AT355" s="60"/>
      <c r="AU355" s="60"/>
      <c r="AV355" s="60"/>
      <c r="AW355" s="54"/>
      <c r="AX355" s="54"/>
      <c r="AY355" s="54"/>
      <c r="AZ355" s="57"/>
    </row>
    <row r="356" spans="1:52" ht="18" customHeight="1" x14ac:dyDescent="0.3">
      <c r="A356" s="34">
        <v>2017</v>
      </c>
      <c r="B356" s="52">
        <v>611</v>
      </c>
      <c r="C356" s="53" t="s">
        <v>6470</v>
      </c>
      <c r="D356" s="52" t="s">
        <v>12</v>
      </c>
      <c r="E356" s="54">
        <f>IFERROR(MIN(TAP_Bidders),0)</f>
        <v>37.4</v>
      </c>
      <c r="F356" s="54">
        <f>IFERROR(MAX(TAP_Bidders),0)</f>
        <v>77.599999999999994</v>
      </c>
      <c r="G356" s="54">
        <f>IFERROR(AVERAGE(TAP_Bidders),0)</f>
        <v>59</v>
      </c>
      <c r="H356" s="60" t="str">
        <f>tbl_TAP[[#This Row],[Item '#]]&amp;"     "&amp;tbl_TAP[[#This Row],[Description]]&amp;"     ("&amp;tbl_TAP[[#This Row],[Unit]]&amp;")"</f>
        <v>611     18" Storm Sewer Conduit, Type B - HDPE     (LF)</v>
      </c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55">
        <v>37.4</v>
      </c>
      <c r="AK356" s="55">
        <v>52</v>
      </c>
      <c r="AL356" s="55">
        <v>73</v>
      </c>
      <c r="AM356" s="55">
        <v>77.599999999999994</v>
      </c>
      <c r="AN356" s="55">
        <v>55</v>
      </c>
      <c r="AO356" s="60"/>
      <c r="AP356" s="60"/>
      <c r="AQ356" s="60"/>
      <c r="AR356" s="60"/>
      <c r="AS356" s="60"/>
      <c r="AT356" s="60"/>
      <c r="AU356" s="60"/>
      <c r="AV356" s="60"/>
      <c r="AW356" s="54"/>
      <c r="AX356" s="54"/>
      <c r="AY356" s="54"/>
      <c r="AZ356" s="57"/>
    </row>
    <row r="357" spans="1:52" ht="18" customHeight="1" x14ac:dyDescent="0.3">
      <c r="A357" s="34">
        <v>2017</v>
      </c>
      <c r="B357" s="52">
        <v>611</v>
      </c>
      <c r="C357" s="53" t="s">
        <v>6471</v>
      </c>
      <c r="D357" s="52" t="s">
        <v>12</v>
      </c>
      <c r="E357" s="54">
        <f>IFERROR(MIN(TAP_Bidders),0)</f>
        <v>79.2</v>
      </c>
      <c r="F357" s="54">
        <f>IFERROR(MAX(TAP_Bidders),0)</f>
        <v>102.4</v>
      </c>
      <c r="G357" s="54">
        <f>IFERROR(AVERAGE(TAP_Bidders),0)</f>
        <v>88.92</v>
      </c>
      <c r="H357" s="60" t="str">
        <f>tbl_TAP[[#This Row],[Item '#]]&amp;"     "&amp;tbl_TAP[[#This Row],[Description]]&amp;"     ("&amp;tbl_TAP[[#This Row],[Unit]]&amp;")"</f>
        <v>611     24" Storm Sewer Conduit, Type A - RCP     (LF)</v>
      </c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55">
        <v>79.2</v>
      </c>
      <c r="AK357" s="55">
        <v>83</v>
      </c>
      <c r="AL357" s="55">
        <v>94</v>
      </c>
      <c r="AM357" s="55">
        <v>102.4</v>
      </c>
      <c r="AN357" s="55">
        <v>86</v>
      </c>
      <c r="AO357" s="60"/>
      <c r="AP357" s="60"/>
      <c r="AQ357" s="60"/>
      <c r="AR357" s="60"/>
      <c r="AS357" s="60"/>
      <c r="AT357" s="60"/>
      <c r="AU357" s="60"/>
      <c r="AV357" s="60"/>
      <c r="AW357" s="54"/>
      <c r="AX357" s="54"/>
      <c r="AY357" s="54"/>
      <c r="AZ357" s="57"/>
    </row>
    <row r="358" spans="1:52" ht="18" customHeight="1" x14ac:dyDescent="0.3">
      <c r="A358" s="34">
        <v>2017</v>
      </c>
      <c r="B358" s="52">
        <v>611</v>
      </c>
      <c r="C358" s="53" t="s">
        <v>6472</v>
      </c>
      <c r="D358" s="52" t="s">
        <v>12</v>
      </c>
      <c r="E358" s="54">
        <f>IFERROR(MIN(TAP_Bidders),0)</f>
        <v>82.5</v>
      </c>
      <c r="F358" s="54">
        <f>IFERROR(MAX(TAP_Bidders),0)</f>
        <v>102.4</v>
      </c>
      <c r="G358" s="54">
        <f>IFERROR(AVERAGE(TAP_Bidders),0)</f>
        <v>94.58</v>
      </c>
      <c r="H358" s="60" t="str">
        <f>tbl_TAP[[#This Row],[Item '#]]&amp;"     "&amp;tbl_TAP[[#This Row],[Description]]&amp;"     ("&amp;tbl_TAP[[#This Row],[Unit]]&amp;")"</f>
        <v>611     24" Storm Sewer Conduit, Type B - RCP     (LF)</v>
      </c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55">
        <v>82.5</v>
      </c>
      <c r="AK358" s="55">
        <v>92</v>
      </c>
      <c r="AL358" s="55">
        <v>99</v>
      </c>
      <c r="AM358" s="55">
        <v>102.4</v>
      </c>
      <c r="AN358" s="55">
        <v>97</v>
      </c>
      <c r="AO358" s="60"/>
      <c r="AP358" s="60"/>
      <c r="AQ358" s="60"/>
      <c r="AR358" s="60"/>
      <c r="AS358" s="60"/>
      <c r="AT358" s="60"/>
      <c r="AU358" s="60"/>
      <c r="AV358" s="60"/>
      <c r="AW358" s="54"/>
      <c r="AX358" s="54"/>
      <c r="AY358" s="54"/>
      <c r="AZ358" s="57"/>
    </row>
    <row r="359" spans="1:52" ht="18" customHeight="1" x14ac:dyDescent="0.3">
      <c r="A359" s="34">
        <v>2017</v>
      </c>
      <c r="B359" s="52">
        <v>625</v>
      </c>
      <c r="C359" s="53" t="s">
        <v>6473</v>
      </c>
      <c r="D359" s="52" t="s">
        <v>9</v>
      </c>
      <c r="E359" s="54">
        <f>IFERROR(MIN(TAP_Bidders),0)</f>
        <v>50460</v>
      </c>
      <c r="F359" s="54">
        <f>IFERROR(MAX(TAP_Bidders),0)</f>
        <v>114200</v>
      </c>
      <c r="G359" s="54">
        <f>IFERROR(AVERAGE(TAP_Bidders),0)</f>
        <v>69746.399999999994</v>
      </c>
      <c r="H359" s="60" t="str">
        <f>tbl_TAP[[#This Row],[Item '#]]&amp;"     "&amp;tbl_TAP[[#This Row],[Description]]&amp;"     ("&amp;tbl_TAP[[#This Row],[Unit]]&amp;")"</f>
        <v>625     Underground Primary Conduit (2”-3”) for Utility Feeds to Padmount Transformers     (LS)</v>
      </c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55">
        <v>50460</v>
      </c>
      <c r="AK359" s="55">
        <v>52000</v>
      </c>
      <c r="AL359" s="55">
        <v>56000</v>
      </c>
      <c r="AM359" s="55">
        <v>76072</v>
      </c>
      <c r="AN359" s="55">
        <v>114200</v>
      </c>
      <c r="AO359" s="60"/>
      <c r="AP359" s="60"/>
      <c r="AQ359" s="60"/>
      <c r="AR359" s="60"/>
      <c r="AS359" s="60"/>
      <c r="AT359" s="60"/>
      <c r="AU359" s="60"/>
      <c r="AV359" s="60"/>
      <c r="AW359" s="54"/>
      <c r="AX359" s="54"/>
      <c r="AY359" s="54"/>
      <c r="AZ359" s="57"/>
    </row>
    <row r="360" spans="1:52" ht="18" customHeight="1" x14ac:dyDescent="0.3">
      <c r="A360" s="34">
        <v>2017</v>
      </c>
      <c r="B360" s="52">
        <v>625</v>
      </c>
      <c r="C360" s="53" t="s">
        <v>6474</v>
      </c>
      <c r="D360" s="52" t="s">
        <v>59</v>
      </c>
      <c r="E360" s="54">
        <f>IFERROR(MIN(TAP_Bidders),0)</f>
        <v>9836.2000000000007</v>
      </c>
      <c r="F360" s="54">
        <f>IFERROR(MAX(TAP_Bidders),0)</f>
        <v>19050</v>
      </c>
      <c r="G360" s="54">
        <f>IFERROR(AVERAGE(TAP_Bidders),0)</f>
        <v>13061.84</v>
      </c>
      <c r="H360" s="60" t="str">
        <f>tbl_TAP[[#This Row],[Item '#]]&amp;"     "&amp;tbl_TAP[[#This Row],[Description]]&amp;"     ("&amp;tbl_TAP[[#This Row],[Unit]]&amp;")"</f>
        <v>625     H Frame Construction with CT Cabinet and Meter Base     (EA)</v>
      </c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55">
        <v>9836.2000000000007</v>
      </c>
      <c r="AK360" s="55">
        <v>11000</v>
      </c>
      <c r="AL360" s="55">
        <v>10000</v>
      </c>
      <c r="AM360" s="55">
        <v>15423</v>
      </c>
      <c r="AN360" s="55">
        <v>19050</v>
      </c>
      <c r="AO360" s="60"/>
      <c r="AP360" s="60"/>
      <c r="AQ360" s="60"/>
      <c r="AR360" s="60"/>
      <c r="AS360" s="60"/>
      <c r="AT360" s="60"/>
      <c r="AU360" s="60"/>
      <c r="AV360" s="60"/>
      <c r="AW360" s="54"/>
      <c r="AX360" s="54"/>
      <c r="AY360" s="54"/>
      <c r="AZ360" s="57"/>
    </row>
    <row r="361" spans="1:52" ht="18" customHeight="1" x14ac:dyDescent="0.3">
      <c r="A361" s="34">
        <v>2017</v>
      </c>
      <c r="B361" s="52">
        <v>625</v>
      </c>
      <c r="C361" s="53" t="s">
        <v>6475</v>
      </c>
      <c r="D361" s="52" t="s">
        <v>59</v>
      </c>
      <c r="E361" s="54">
        <f>IFERROR(MIN(TAP_Bidders),0)</f>
        <v>7653.8</v>
      </c>
      <c r="F361" s="54">
        <f>IFERROR(MAX(TAP_Bidders),0)</f>
        <v>14772</v>
      </c>
      <c r="G361" s="54">
        <f>IFERROR(AVERAGE(TAP_Bidders),0)</f>
        <v>10585.16</v>
      </c>
      <c r="H361" s="60" t="str">
        <f>tbl_TAP[[#This Row],[Item '#]]&amp;"     "&amp;tbl_TAP[[#This Row],[Description]]&amp;"     ("&amp;tbl_TAP[[#This Row],[Unit]]&amp;")"</f>
        <v>625     Service Feed from Utility Padmount Transformers to H-Frames Underground     (EA)</v>
      </c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55">
        <v>7653.8</v>
      </c>
      <c r="AK361" s="55">
        <v>8000</v>
      </c>
      <c r="AL361" s="55">
        <v>8000</v>
      </c>
      <c r="AM361" s="55">
        <v>14772</v>
      </c>
      <c r="AN361" s="55">
        <v>14500</v>
      </c>
      <c r="AO361" s="60"/>
      <c r="AP361" s="60"/>
      <c r="AQ361" s="60"/>
      <c r="AR361" s="60"/>
      <c r="AS361" s="60"/>
      <c r="AT361" s="60"/>
      <c r="AU361" s="60"/>
      <c r="AV361" s="60"/>
      <c r="AW361" s="54"/>
      <c r="AX361" s="54"/>
      <c r="AY361" s="54"/>
      <c r="AZ361" s="57"/>
    </row>
    <row r="362" spans="1:52" ht="18" customHeight="1" x14ac:dyDescent="0.3">
      <c r="A362" s="34">
        <v>2017</v>
      </c>
      <c r="B362" s="52">
        <v>625</v>
      </c>
      <c r="C362" s="53" t="s">
        <v>6476</v>
      </c>
      <c r="D362" s="52" t="s">
        <v>59</v>
      </c>
      <c r="E362" s="54">
        <f>IFERROR(MIN(TAP_Bidders),0)</f>
        <v>5000</v>
      </c>
      <c r="F362" s="54">
        <f>IFERROR(MAX(TAP_Bidders),0)</f>
        <v>7879</v>
      </c>
      <c r="G362" s="54">
        <f>IFERROR(AVERAGE(TAP_Bidders),0)</f>
        <v>5944.58</v>
      </c>
      <c r="H362" s="60" t="str">
        <f>tbl_TAP[[#This Row],[Item '#]]&amp;"     "&amp;tbl_TAP[[#This Row],[Description]]&amp;"     ("&amp;tbl_TAP[[#This Row],[Unit]]&amp;")"</f>
        <v>625     Main Distribution Panels at H-Frames     (EA)</v>
      </c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55">
        <v>5443.9</v>
      </c>
      <c r="AK362" s="55">
        <v>5000</v>
      </c>
      <c r="AL362" s="55">
        <v>6000</v>
      </c>
      <c r="AM362" s="55">
        <v>7879</v>
      </c>
      <c r="AN362" s="55">
        <v>5400</v>
      </c>
      <c r="AO362" s="60"/>
      <c r="AP362" s="60"/>
      <c r="AQ362" s="60"/>
      <c r="AR362" s="60"/>
      <c r="AS362" s="60"/>
      <c r="AT362" s="60"/>
      <c r="AU362" s="60"/>
      <c r="AV362" s="60"/>
      <c r="AW362" s="54"/>
      <c r="AX362" s="54"/>
      <c r="AY362" s="54"/>
      <c r="AZ362" s="57"/>
    </row>
    <row r="363" spans="1:52" ht="18" customHeight="1" x14ac:dyDescent="0.3">
      <c r="A363" s="34">
        <v>2017</v>
      </c>
      <c r="B363" s="52">
        <v>625</v>
      </c>
      <c r="C363" s="53" t="s">
        <v>6477</v>
      </c>
      <c r="D363" s="52" t="s">
        <v>9</v>
      </c>
      <c r="E363" s="54">
        <f>IFERROR(MIN(TAP_Bidders),0)</f>
        <v>165849.20000000001</v>
      </c>
      <c r="F363" s="54">
        <f>IFERROR(MAX(TAP_Bidders),0)</f>
        <v>225438</v>
      </c>
      <c r="G363" s="54">
        <f>IFERROR(AVERAGE(TAP_Bidders),0)</f>
        <v>190057.44</v>
      </c>
      <c r="H363" s="60" t="str">
        <f>tbl_TAP[[#This Row],[Item '#]]&amp;"     "&amp;tbl_TAP[[#This Row],[Description]]&amp;"     ("&amp;tbl_TAP[[#This Row],[Unit]]&amp;")"</f>
        <v>625     Electrical Underground to Campsites and Restroom Building     (LS)</v>
      </c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55">
        <v>165849.20000000001</v>
      </c>
      <c r="AK363" s="55">
        <v>177000</v>
      </c>
      <c r="AL363" s="55">
        <v>171000</v>
      </c>
      <c r="AM363" s="55">
        <v>225438</v>
      </c>
      <c r="AN363" s="55">
        <v>211000</v>
      </c>
      <c r="AO363" s="60"/>
      <c r="AP363" s="60"/>
      <c r="AQ363" s="60"/>
      <c r="AR363" s="60"/>
      <c r="AS363" s="60"/>
      <c r="AT363" s="60"/>
      <c r="AU363" s="60"/>
      <c r="AV363" s="60"/>
      <c r="AW363" s="54"/>
      <c r="AX363" s="54"/>
      <c r="AY363" s="54"/>
      <c r="AZ363" s="57"/>
    </row>
    <row r="364" spans="1:52" ht="18" customHeight="1" x14ac:dyDescent="0.3">
      <c r="A364" s="34">
        <v>2017</v>
      </c>
      <c r="B364" s="52">
        <v>625</v>
      </c>
      <c r="C364" s="53" t="s">
        <v>6478</v>
      </c>
      <c r="D364" s="52" t="s">
        <v>9</v>
      </c>
      <c r="E364" s="54">
        <f>IFERROR(MIN(TAP_Bidders),0)</f>
        <v>30000</v>
      </c>
      <c r="F364" s="54">
        <f>IFERROR(MAX(TAP_Bidders),0)</f>
        <v>67000</v>
      </c>
      <c r="G364" s="54">
        <f>IFERROR(AVERAGE(TAP_Bidders),0)</f>
        <v>52122.759999999995</v>
      </c>
      <c r="H364" s="60" t="str">
        <f>tbl_TAP[[#This Row],[Item '#]]&amp;"     "&amp;tbl_TAP[[#This Row],[Description]]&amp;"     ("&amp;tbl_TAP[[#This Row],[Unit]]&amp;")"</f>
        <v>625     Communication Installation Trench, 3" Rigid PVC and Backfill From Existing Pedestal to RR     (LS)</v>
      </c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55">
        <v>48716.800000000003</v>
      </c>
      <c r="AK364" s="55">
        <v>30000</v>
      </c>
      <c r="AL364" s="55">
        <v>65000</v>
      </c>
      <c r="AM364" s="55">
        <v>49897</v>
      </c>
      <c r="AN364" s="55">
        <v>67000</v>
      </c>
      <c r="AO364" s="60"/>
      <c r="AP364" s="60"/>
      <c r="AQ364" s="60"/>
      <c r="AR364" s="60"/>
      <c r="AS364" s="60"/>
      <c r="AT364" s="60"/>
      <c r="AU364" s="60"/>
      <c r="AV364" s="60"/>
      <c r="AW364" s="54"/>
      <c r="AX364" s="54"/>
      <c r="AY364" s="54"/>
      <c r="AZ364" s="57"/>
    </row>
    <row r="365" spans="1:52" ht="18" customHeight="1" x14ac:dyDescent="0.3">
      <c r="A365" s="34">
        <v>2017</v>
      </c>
      <c r="B365" s="52">
        <v>638</v>
      </c>
      <c r="C365" s="53" t="s">
        <v>6479</v>
      </c>
      <c r="D365" s="52" t="s">
        <v>12</v>
      </c>
      <c r="E365" s="54">
        <f>IFERROR(MIN(TAP_Bidders),0)</f>
        <v>39</v>
      </c>
      <c r="F365" s="54">
        <f>IFERROR(MAX(TAP_Bidders),0)</f>
        <v>73</v>
      </c>
      <c r="G365" s="54">
        <f>IFERROR(AVERAGE(TAP_Bidders),0)</f>
        <v>50.540000000000006</v>
      </c>
      <c r="H365" s="60" t="str">
        <f>tbl_TAP[[#This Row],[Item '#]]&amp;"     "&amp;tbl_TAP[[#This Row],[Description]]&amp;"     ("&amp;tbl_TAP[[#This Row],[Unit]]&amp;")"</f>
        <v>638     6” Water Main w/Gravel Backfill, Complete     (LF)</v>
      </c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55">
        <v>41.8</v>
      </c>
      <c r="AK365" s="55">
        <v>50</v>
      </c>
      <c r="AL365" s="55">
        <v>39</v>
      </c>
      <c r="AM365" s="55">
        <v>48.9</v>
      </c>
      <c r="AN365" s="55">
        <v>73</v>
      </c>
      <c r="AO365" s="60"/>
      <c r="AP365" s="60"/>
      <c r="AQ365" s="60"/>
      <c r="AR365" s="60"/>
      <c r="AS365" s="60"/>
      <c r="AT365" s="60"/>
      <c r="AU365" s="60"/>
      <c r="AV365" s="60"/>
      <c r="AW365" s="54"/>
      <c r="AX365" s="54"/>
      <c r="AY365" s="54"/>
      <c r="AZ365" s="57"/>
    </row>
    <row r="366" spans="1:52" ht="18" customHeight="1" x14ac:dyDescent="0.3">
      <c r="A366" s="34">
        <v>2017</v>
      </c>
      <c r="B366" s="52">
        <v>638</v>
      </c>
      <c r="C366" s="53" t="s">
        <v>6480</v>
      </c>
      <c r="D366" s="52" t="s">
        <v>12</v>
      </c>
      <c r="E366" s="54">
        <f>IFERROR(MIN(TAP_Bidders),0)</f>
        <v>22</v>
      </c>
      <c r="F366" s="54">
        <f>IFERROR(MAX(TAP_Bidders),0)</f>
        <v>59</v>
      </c>
      <c r="G366" s="54">
        <f>IFERROR(AVERAGE(TAP_Bidders),0)</f>
        <v>39.06</v>
      </c>
      <c r="H366" s="60" t="str">
        <f>tbl_TAP[[#This Row],[Item '#]]&amp;"     "&amp;tbl_TAP[[#This Row],[Description]]&amp;"     ("&amp;tbl_TAP[[#This Row],[Unit]]&amp;")"</f>
        <v>638     4" Water Main w/Gravel Backfill, Complete     (LF)</v>
      </c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55">
        <v>22</v>
      </c>
      <c r="AK366" s="55">
        <v>36</v>
      </c>
      <c r="AL366" s="55">
        <v>34</v>
      </c>
      <c r="AM366" s="55">
        <v>44.3</v>
      </c>
      <c r="AN366" s="55">
        <v>59</v>
      </c>
      <c r="AO366" s="60"/>
      <c r="AP366" s="60"/>
      <c r="AQ366" s="60"/>
      <c r="AR366" s="60"/>
      <c r="AS366" s="60"/>
      <c r="AT366" s="60"/>
      <c r="AU366" s="60"/>
      <c r="AV366" s="60"/>
      <c r="AW366" s="54"/>
      <c r="AX366" s="54"/>
      <c r="AY366" s="54"/>
      <c r="AZ366" s="57"/>
    </row>
    <row r="367" spans="1:52" ht="18" customHeight="1" x14ac:dyDescent="0.3">
      <c r="A367" s="34">
        <v>2017</v>
      </c>
      <c r="B367" s="52">
        <v>638</v>
      </c>
      <c r="C367" s="53" t="s">
        <v>6481</v>
      </c>
      <c r="D367" s="52" t="s">
        <v>12</v>
      </c>
      <c r="E367" s="54">
        <f>IFERROR(MIN(TAP_Bidders),0)</f>
        <v>23.1</v>
      </c>
      <c r="F367" s="54">
        <f>IFERROR(MAX(TAP_Bidders),0)</f>
        <v>41</v>
      </c>
      <c r="G367" s="54">
        <f>IFERROR(AVERAGE(TAP_Bidders),0)</f>
        <v>31.979999999999997</v>
      </c>
      <c r="H367" s="60" t="str">
        <f>tbl_TAP[[#This Row],[Item '#]]&amp;"     "&amp;tbl_TAP[[#This Row],[Description]]&amp;"     ("&amp;tbl_TAP[[#This Row],[Unit]]&amp;")"</f>
        <v>638     2" Water Main w/Gravel Backfill, Complete     (LF)</v>
      </c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55">
        <v>23.1</v>
      </c>
      <c r="AK367" s="55">
        <v>27</v>
      </c>
      <c r="AL367" s="55">
        <v>32</v>
      </c>
      <c r="AM367" s="55">
        <v>36.799999999999997</v>
      </c>
      <c r="AN367" s="55">
        <v>41</v>
      </c>
      <c r="AO367" s="60"/>
      <c r="AP367" s="60"/>
      <c r="AQ367" s="60"/>
      <c r="AR367" s="60"/>
      <c r="AS367" s="60"/>
      <c r="AT367" s="60"/>
      <c r="AU367" s="60"/>
      <c r="AV367" s="60"/>
      <c r="AW367" s="54"/>
      <c r="AX367" s="54"/>
      <c r="AY367" s="54"/>
      <c r="AZ367" s="57"/>
    </row>
    <row r="368" spans="1:52" ht="18" customHeight="1" x14ac:dyDescent="0.3">
      <c r="A368" s="34">
        <v>2017</v>
      </c>
      <c r="B368" s="52">
        <v>638</v>
      </c>
      <c r="C368" s="53" t="s">
        <v>3752</v>
      </c>
      <c r="D368" s="52" t="s">
        <v>59</v>
      </c>
      <c r="E368" s="54">
        <f>IFERROR(MIN(TAP_Bidders),0)</f>
        <v>1022</v>
      </c>
      <c r="F368" s="54">
        <f>IFERROR(MAX(TAP_Bidders),0)</f>
        <v>1500</v>
      </c>
      <c r="G368" s="54">
        <f>IFERROR(AVERAGE(TAP_Bidders),0)</f>
        <v>1229.4000000000001</v>
      </c>
      <c r="H368" s="60" t="str">
        <f>tbl_TAP[[#This Row],[Item '#]]&amp;"     "&amp;tbl_TAP[[#This Row],[Description]]&amp;"     ("&amp;tbl_TAP[[#This Row],[Unit]]&amp;")"</f>
        <v>638     6" Gate Valve     (EA)</v>
      </c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55">
        <v>1375</v>
      </c>
      <c r="AK368" s="55">
        <v>1150</v>
      </c>
      <c r="AL368" s="55">
        <v>1500</v>
      </c>
      <c r="AM368" s="55">
        <v>1022</v>
      </c>
      <c r="AN368" s="55">
        <v>1100</v>
      </c>
      <c r="AO368" s="60"/>
      <c r="AP368" s="60"/>
      <c r="AQ368" s="60"/>
      <c r="AR368" s="60"/>
      <c r="AS368" s="60"/>
      <c r="AT368" s="60"/>
      <c r="AU368" s="60"/>
      <c r="AV368" s="60"/>
      <c r="AW368" s="54"/>
      <c r="AX368" s="54"/>
      <c r="AY368" s="54"/>
      <c r="AZ368" s="57"/>
    </row>
    <row r="369" spans="1:52" ht="18" customHeight="1" x14ac:dyDescent="0.3">
      <c r="A369" s="34">
        <v>2017</v>
      </c>
      <c r="B369" s="52">
        <v>638</v>
      </c>
      <c r="C369" s="53" t="s">
        <v>4688</v>
      </c>
      <c r="D369" s="52" t="s">
        <v>59</v>
      </c>
      <c r="E369" s="54">
        <f>IFERROR(MIN(TAP_Bidders),0)</f>
        <v>793</v>
      </c>
      <c r="F369" s="54">
        <f>IFERROR(MAX(TAP_Bidders),0)</f>
        <v>1265</v>
      </c>
      <c r="G369" s="54">
        <f>IFERROR(AVERAGE(TAP_Bidders),0)</f>
        <v>1001.6</v>
      </c>
      <c r="H369" s="60" t="str">
        <f>tbl_TAP[[#This Row],[Item '#]]&amp;"     "&amp;tbl_TAP[[#This Row],[Description]]&amp;"     ("&amp;tbl_TAP[[#This Row],[Unit]]&amp;")"</f>
        <v>638     4" Gate Valve     (EA)</v>
      </c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55">
        <v>1265</v>
      </c>
      <c r="AK369" s="55">
        <v>950</v>
      </c>
      <c r="AL369" s="55">
        <v>1000</v>
      </c>
      <c r="AM369" s="55">
        <v>793</v>
      </c>
      <c r="AN369" s="55">
        <v>1000</v>
      </c>
      <c r="AO369" s="60"/>
      <c r="AP369" s="60"/>
      <c r="AQ369" s="60"/>
      <c r="AR369" s="60"/>
      <c r="AS369" s="60"/>
      <c r="AT369" s="60"/>
      <c r="AU369" s="60"/>
      <c r="AV369" s="60"/>
      <c r="AW369" s="54"/>
      <c r="AX369" s="54"/>
      <c r="AY369" s="54"/>
      <c r="AZ369" s="57"/>
    </row>
    <row r="370" spans="1:52" ht="18" customHeight="1" x14ac:dyDescent="0.3">
      <c r="A370" s="34">
        <v>2017</v>
      </c>
      <c r="B370" s="52">
        <v>638</v>
      </c>
      <c r="C370" s="53" t="s">
        <v>4689</v>
      </c>
      <c r="D370" s="52" t="s">
        <v>59</v>
      </c>
      <c r="E370" s="54">
        <f>IFERROR(MIN(TAP_Bidders),0)</f>
        <v>600</v>
      </c>
      <c r="F370" s="54">
        <f>IFERROR(MAX(TAP_Bidders),0)</f>
        <v>880</v>
      </c>
      <c r="G370" s="54">
        <f>IFERROR(AVERAGE(TAP_Bidders),0)</f>
        <v>741.6</v>
      </c>
      <c r="H370" s="60" t="str">
        <f>tbl_TAP[[#This Row],[Item '#]]&amp;"     "&amp;tbl_TAP[[#This Row],[Description]]&amp;"     ("&amp;tbl_TAP[[#This Row],[Unit]]&amp;")"</f>
        <v>638     2" Gate Valve     (EA)</v>
      </c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55">
        <v>880</v>
      </c>
      <c r="AK370" s="55">
        <v>770</v>
      </c>
      <c r="AL370" s="55">
        <v>600</v>
      </c>
      <c r="AM370" s="55">
        <v>658</v>
      </c>
      <c r="AN370" s="55">
        <v>800</v>
      </c>
      <c r="AO370" s="60"/>
      <c r="AP370" s="60"/>
      <c r="AQ370" s="60"/>
      <c r="AR370" s="60"/>
      <c r="AS370" s="60"/>
      <c r="AT370" s="60"/>
      <c r="AU370" s="60"/>
      <c r="AV370" s="60"/>
      <c r="AW370" s="54"/>
      <c r="AX370" s="54"/>
      <c r="AY370" s="54"/>
      <c r="AZ370" s="57"/>
    </row>
    <row r="371" spans="1:52" ht="18" customHeight="1" x14ac:dyDescent="0.3">
      <c r="A371" s="34">
        <v>2017</v>
      </c>
      <c r="B371" s="52">
        <v>638</v>
      </c>
      <c r="C371" s="53" t="s">
        <v>5462</v>
      </c>
      <c r="D371" s="52" t="s">
        <v>59</v>
      </c>
      <c r="E371" s="54">
        <f>IFERROR(MIN(TAP_Bidders),0)</f>
        <v>690</v>
      </c>
      <c r="F371" s="54">
        <f>IFERROR(MAX(TAP_Bidders),0)</f>
        <v>1375</v>
      </c>
      <c r="G371" s="54">
        <f>IFERROR(AVERAGE(TAP_Bidders),0)</f>
        <v>948.4</v>
      </c>
      <c r="H371" s="60" t="str">
        <f>tbl_TAP[[#This Row],[Item '#]]&amp;"     "&amp;tbl_TAP[[#This Row],[Description]]&amp;"     ("&amp;tbl_TAP[[#This Row],[Unit]]&amp;")"</f>
        <v>638     RV Standard Yard Hydrants     (EA)</v>
      </c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55">
        <v>1375</v>
      </c>
      <c r="AK371" s="55">
        <v>690</v>
      </c>
      <c r="AL371" s="55">
        <v>900</v>
      </c>
      <c r="AM371" s="55">
        <v>877</v>
      </c>
      <c r="AN371" s="55">
        <v>900</v>
      </c>
      <c r="AO371" s="60"/>
      <c r="AP371" s="60"/>
      <c r="AQ371" s="60"/>
      <c r="AR371" s="60"/>
      <c r="AS371" s="60"/>
      <c r="AT371" s="60"/>
      <c r="AU371" s="60"/>
      <c r="AV371" s="60"/>
      <c r="AW371" s="54"/>
      <c r="AX371" s="54"/>
      <c r="AY371" s="54"/>
      <c r="AZ371" s="57"/>
    </row>
    <row r="372" spans="1:52" ht="18" customHeight="1" x14ac:dyDescent="0.3">
      <c r="A372" s="34">
        <v>2017</v>
      </c>
      <c r="B372" s="52">
        <v>638</v>
      </c>
      <c r="C372" s="53" t="s">
        <v>5464</v>
      </c>
      <c r="D372" s="52" t="s">
        <v>59</v>
      </c>
      <c r="E372" s="54">
        <f>IFERROR(MIN(TAP_Bidders),0)</f>
        <v>2000</v>
      </c>
      <c r="F372" s="54">
        <f>IFERROR(MAX(TAP_Bidders),0)</f>
        <v>6200</v>
      </c>
      <c r="G372" s="54">
        <f>IFERROR(AVERAGE(TAP_Bidders),0)</f>
        <v>3892.8</v>
      </c>
      <c r="H372" s="60" t="str">
        <f>tbl_TAP[[#This Row],[Item '#]]&amp;"     "&amp;tbl_TAP[[#This Row],[Description]]&amp;"     ("&amp;tbl_TAP[[#This Row],[Unit]]&amp;")"</f>
        <v>638     Flush Hydrant     (EA)</v>
      </c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55">
        <v>5225</v>
      </c>
      <c r="AK372" s="55">
        <v>3600</v>
      </c>
      <c r="AL372" s="55">
        <v>2000</v>
      </c>
      <c r="AM372" s="55">
        <v>2439</v>
      </c>
      <c r="AN372" s="55">
        <v>6200</v>
      </c>
      <c r="AO372" s="60"/>
      <c r="AP372" s="60"/>
      <c r="AQ372" s="60"/>
      <c r="AR372" s="60"/>
      <c r="AS372" s="60"/>
      <c r="AT372" s="60"/>
      <c r="AU372" s="60"/>
      <c r="AV372" s="60"/>
      <c r="AW372" s="54"/>
      <c r="AX372" s="54"/>
      <c r="AY372" s="54"/>
      <c r="AZ372" s="57"/>
    </row>
    <row r="373" spans="1:52" ht="18" customHeight="1" x14ac:dyDescent="0.3">
      <c r="A373" s="34">
        <v>2017</v>
      </c>
      <c r="B373" s="52">
        <v>638</v>
      </c>
      <c r="C373" s="53" t="s">
        <v>5465</v>
      </c>
      <c r="D373" s="52" t="s">
        <v>59</v>
      </c>
      <c r="E373" s="54">
        <f>IFERROR(MIN(TAP_Bidders),0)</f>
        <v>408</v>
      </c>
      <c r="F373" s="54">
        <f>IFERROR(MAX(TAP_Bidders),0)</f>
        <v>920</v>
      </c>
      <c r="G373" s="54">
        <f>IFERROR(AVERAGE(TAP_Bidders),0)</f>
        <v>715.6</v>
      </c>
      <c r="H373" s="60" t="str">
        <f>tbl_TAP[[#This Row],[Item '#]]&amp;"     "&amp;tbl_TAP[[#This Row],[Description]]&amp;"     ("&amp;tbl_TAP[[#This Row],[Unit]]&amp;")"</f>
        <v>638     Yard Hydrant     (EA)</v>
      </c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55">
        <v>660</v>
      </c>
      <c r="AK373" s="55">
        <v>690</v>
      </c>
      <c r="AL373" s="55">
        <v>900</v>
      </c>
      <c r="AM373" s="55">
        <v>408</v>
      </c>
      <c r="AN373" s="55">
        <v>920</v>
      </c>
      <c r="AO373" s="60"/>
      <c r="AP373" s="60"/>
      <c r="AQ373" s="60"/>
      <c r="AR373" s="60"/>
      <c r="AS373" s="60"/>
      <c r="AT373" s="60"/>
      <c r="AU373" s="60"/>
      <c r="AV373" s="60"/>
      <c r="AW373" s="54"/>
      <c r="AX373" s="54"/>
      <c r="AY373" s="54"/>
      <c r="AZ373" s="57"/>
    </row>
    <row r="374" spans="1:52" ht="18" customHeight="1" x14ac:dyDescent="0.3">
      <c r="A374" s="34">
        <v>2017</v>
      </c>
      <c r="B374" s="52" t="s">
        <v>75</v>
      </c>
      <c r="C374" s="53" t="s">
        <v>6482</v>
      </c>
      <c r="D374" s="52" t="s">
        <v>12</v>
      </c>
      <c r="E374" s="54">
        <f>IFERROR(MIN(TAP_Bidders),0)</f>
        <v>11.2</v>
      </c>
      <c r="F374" s="54">
        <f>IFERROR(MAX(TAP_Bidders),0)</f>
        <v>20</v>
      </c>
      <c r="G374" s="54">
        <f>IFERROR(AVERAGE(TAP_Bidders),0)</f>
        <v>15.7</v>
      </c>
      <c r="H374" s="60" t="str">
        <f>tbl_TAP[[#This Row],[Item '#]]&amp;"     "&amp;tbl_TAP[[#This Row],[Description]]&amp;"     ("&amp;tbl_TAP[[#This Row],[Unit]]&amp;")"</f>
        <v>SPEC     French Drain, Complete - 6" Perforated Drain (1' Gravel Width)     (LF)</v>
      </c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55">
        <v>14.3</v>
      </c>
      <c r="AK374" s="55">
        <v>15</v>
      </c>
      <c r="AL374" s="55">
        <v>18</v>
      </c>
      <c r="AM374" s="55">
        <v>11.2</v>
      </c>
      <c r="AN374" s="55">
        <v>20</v>
      </c>
      <c r="AO374" s="60"/>
      <c r="AP374" s="60"/>
      <c r="AQ374" s="60"/>
      <c r="AR374" s="60"/>
      <c r="AS374" s="60"/>
      <c r="AT374" s="60"/>
      <c r="AU374" s="60"/>
      <c r="AV374" s="60"/>
      <c r="AW374" s="54"/>
      <c r="AX374" s="54"/>
      <c r="AY374" s="54"/>
      <c r="AZ374" s="57"/>
    </row>
    <row r="375" spans="1:52" ht="18" customHeight="1" x14ac:dyDescent="0.3">
      <c r="A375" s="34">
        <v>2017</v>
      </c>
      <c r="B375" s="52" t="s">
        <v>75</v>
      </c>
      <c r="C375" s="53" t="s">
        <v>6483</v>
      </c>
      <c r="D375" s="52" t="s">
        <v>12</v>
      </c>
      <c r="E375" s="54">
        <f>IFERROR(MIN(TAP_Bidders),0)</f>
        <v>13.4</v>
      </c>
      <c r="F375" s="54">
        <f>IFERROR(MAX(TAP_Bidders),0)</f>
        <v>30</v>
      </c>
      <c r="G375" s="54">
        <f>IFERROR(AVERAGE(TAP_Bidders),0)</f>
        <v>21.240000000000002</v>
      </c>
      <c r="H375" s="60" t="str">
        <f>tbl_TAP[[#This Row],[Item '#]]&amp;"     "&amp;tbl_TAP[[#This Row],[Description]]&amp;"     ("&amp;tbl_TAP[[#This Row],[Unit]]&amp;")"</f>
        <v>SPEC     French Drain, Complete - 6" Perforated Drain (2' Gravel Width)     (LF)</v>
      </c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55">
        <v>19.8</v>
      </c>
      <c r="AK375" s="55">
        <v>23</v>
      </c>
      <c r="AL375" s="55">
        <v>20</v>
      </c>
      <c r="AM375" s="55">
        <v>13.4</v>
      </c>
      <c r="AN375" s="55">
        <v>30</v>
      </c>
      <c r="AO375" s="60"/>
      <c r="AP375" s="60"/>
      <c r="AQ375" s="60"/>
      <c r="AR375" s="60"/>
      <c r="AS375" s="60"/>
      <c r="AT375" s="60"/>
      <c r="AU375" s="60"/>
      <c r="AV375" s="60"/>
      <c r="AW375" s="54"/>
      <c r="AX375" s="54"/>
      <c r="AY375" s="54"/>
      <c r="AZ375" s="57"/>
    </row>
    <row r="376" spans="1:52" ht="18" customHeight="1" x14ac:dyDescent="0.3">
      <c r="A376" s="34">
        <v>2017</v>
      </c>
      <c r="B376" s="52" t="s">
        <v>75</v>
      </c>
      <c r="C376" s="53" t="s">
        <v>5469</v>
      </c>
      <c r="D376" s="52" t="s">
        <v>9</v>
      </c>
      <c r="E376" s="54">
        <f>IFERROR(MIN(TAP_Bidders),0)</f>
        <v>25350</v>
      </c>
      <c r="F376" s="54">
        <f>IFERROR(MAX(TAP_Bidders),0)</f>
        <v>48732</v>
      </c>
      <c r="G376" s="54">
        <f>IFERROR(AVERAGE(TAP_Bidders),0)</f>
        <v>36513.72</v>
      </c>
      <c r="H376" s="60" t="str">
        <f>tbl_TAP[[#This Row],[Item '#]]&amp;"     "&amp;tbl_TAP[[#This Row],[Description]]&amp;"     ("&amp;tbl_TAP[[#This Row],[Unit]]&amp;")"</f>
        <v>SPEC     Site Lighting     (LS)</v>
      </c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55">
        <v>29486.6</v>
      </c>
      <c r="AK376" s="55">
        <v>32000</v>
      </c>
      <c r="AL376" s="55">
        <v>47000</v>
      </c>
      <c r="AM376" s="55">
        <v>48732</v>
      </c>
      <c r="AN376" s="55">
        <v>25350</v>
      </c>
      <c r="AO376" s="60"/>
      <c r="AP376" s="60"/>
      <c r="AQ376" s="60"/>
      <c r="AR376" s="60"/>
      <c r="AS376" s="60"/>
      <c r="AT376" s="60"/>
      <c r="AU376" s="60"/>
      <c r="AV376" s="60"/>
      <c r="AW376" s="54"/>
      <c r="AX376" s="54"/>
      <c r="AY376" s="54"/>
      <c r="AZ376" s="57"/>
    </row>
    <row r="377" spans="1:52" ht="18" customHeight="1" x14ac:dyDescent="0.3">
      <c r="A377" s="34">
        <v>2017</v>
      </c>
      <c r="B377" s="52" t="s">
        <v>75</v>
      </c>
      <c r="C377" s="53" t="s">
        <v>6484</v>
      </c>
      <c r="D377" s="52" t="s">
        <v>12</v>
      </c>
      <c r="E377" s="54">
        <f>IFERROR(MIN(TAP_Bidders),0)</f>
        <v>35.200000000000003</v>
      </c>
      <c r="F377" s="54">
        <f>IFERROR(MAX(TAP_Bidders),0)</f>
        <v>120</v>
      </c>
      <c r="G377" s="54">
        <f>IFERROR(AVERAGE(TAP_Bidders),0)</f>
        <v>66.47999999999999</v>
      </c>
      <c r="H377" s="60" t="str">
        <f>tbl_TAP[[#This Row],[Item '#]]&amp;"     "&amp;tbl_TAP[[#This Row],[Description]]&amp;"     ("&amp;tbl_TAP[[#This Row],[Unit]]&amp;")"</f>
        <v>SPEC     2" Water Lateral to Restroom, Complete     (LF)</v>
      </c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55">
        <v>35.200000000000003</v>
      </c>
      <c r="AK377" s="55">
        <v>51</v>
      </c>
      <c r="AL377" s="55">
        <v>90</v>
      </c>
      <c r="AM377" s="55">
        <v>36.200000000000003</v>
      </c>
      <c r="AN377" s="55">
        <v>120</v>
      </c>
      <c r="AO377" s="60"/>
      <c r="AP377" s="60"/>
      <c r="AQ377" s="60"/>
      <c r="AR377" s="60"/>
      <c r="AS377" s="60"/>
      <c r="AT377" s="60"/>
      <c r="AU377" s="60"/>
      <c r="AV377" s="60"/>
      <c r="AW377" s="54"/>
      <c r="AX377" s="54"/>
      <c r="AY377" s="54"/>
      <c r="AZ377" s="57"/>
    </row>
    <row r="378" spans="1:52" ht="18" customHeight="1" x14ac:dyDescent="0.3">
      <c r="A378" s="34">
        <v>2017</v>
      </c>
      <c r="B378" s="52" t="s">
        <v>75</v>
      </c>
      <c r="C378" s="53" t="s">
        <v>6485</v>
      </c>
      <c r="D378" s="52" t="s">
        <v>12</v>
      </c>
      <c r="E378" s="54">
        <f>IFERROR(MIN(TAP_Bidders),0)</f>
        <v>11</v>
      </c>
      <c r="F378" s="54">
        <f>IFERROR(MAX(TAP_Bidders),0)</f>
        <v>61</v>
      </c>
      <c r="G378" s="54">
        <f>IFERROR(AVERAGE(TAP_Bidders),0)</f>
        <v>33.660000000000004</v>
      </c>
      <c r="H378" s="60" t="str">
        <f>tbl_TAP[[#This Row],[Item '#]]&amp;"     "&amp;tbl_TAP[[#This Row],[Description]]&amp;"     ("&amp;tbl_TAP[[#This Row],[Unit]]&amp;")"</f>
        <v>SPEC     1" Water Laterals, Complete - RV Campsites / Yard Hydrants     (LF)</v>
      </c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55">
        <v>11</v>
      </c>
      <c r="AK378" s="55">
        <v>18.5</v>
      </c>
      <c r="AL378" s="55">
        <v>61</v>
      </c>
      <c r="AM378" s="55">
        <v>25.8</v>
      </c>
      <c r="AN378" s="55">
        <v>52</v>
      </c>
      <c r="AO378" s="60"/>
      <c r="AP378" s="60"/>
      <c r="AQ378" s="60"/>
      <c r="AR378" s="60"/>
      <c r="AS378" s="60"/>
      <c r="AT378" s="60"/>
      <c r="AU378" s="60"/>
      <c r="AV378" s="60"/>
      <c r="AW378" s="54"/>
      <c r="AX378" s="54"/>
      <c r="AY378" s="54"/>
      <c r="AZ378" s="57"/>
    </row>
    <row r="379" spans="1:52" ht="18" customHeight="1" x14ac:dyDescent="0.3">
      <c r="A379" s="34">
        <v>2017</v>
      </c>
      <c r="B379" s="52" t="s">
        <v>75</v>
      </c>
      <c r="C379" s="53" t="s">
        <v>5473</v>
      </c>
      <c r="D379" s="52" t="s">
        <v>12</v>
      </c>
      <c r="E379" s="54">
        <f>IFERROR(MIN(TAP_Bidders),0)</f>
        <v>50</v>
      </c>
      <c r="F379" s="54">
        <f>IFERROR(MAX(TAP_Bidders),0)</f>
        <v>74</v>
      </c>
      <c r="G379" s="54">
        <f>IFERROR(AVERAGE(TAP_Bidders),0)</f>
        <v>62.46</v>
      </c>
      <c r="H379" s="60" t="str">
        <f>tbl_TAP[[#This Row],[Item '#]]&amp;"     "&amp;tbl_TAP[[#This Row],[Description]]&amp;"     ("&amp;tbl_TAP[[#This Row],[Unit]]&amp;")"</f>
        <v>SPEC     8" Sanitary Sewer (SDR 35 PVC) Main w/Gravel Backfill-Installed     (LF)</v>
      </c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55">
        <v>71.5</v>
      </c>
      <c r="AK379" s="55">
        <v>74</v>
      </c>
      <c r="AL379" s="55">
        <v>50</v>
      </c>
      <c r="AM379" s="55">
        <v>54.8</v>
      </c>
      <c r="AN379" s="55">
        <v>62</v>
      </c>
      <c r="AO379" s="60"/>
      <c r="AP379" s="60"/>
      <c r="AQ379" s="60"/>
      <c r="AR379" s="60"/>
      <c r="AS379" s="60"/>
      <c r="AT379" s="60"/>
      <c r="AU379" s="60"/>
      <c r="AV379" s="60"/>
      <c r="AW379" s="54"/>
      <c r="AX379" s="54"/>
      <c r="AY379" s="54"/>
      <c r="AZ379" s="57"/>
    </row>
    <row r="380" spans="1:52" ht="18" customHeight="1" x14ac:dyDescent="0.3">
      <c r="A380" s="34">
        <v>2017</v>
      </c>
      <c r="B380" s="52" t="s">
        <v>75</v>
      </c>
      <c r="C380" s="53" t="s">
        <v>6486</v>
      </c>
      <c r="D380" s="52" t="s">
        <v>12</v>
      </c>
      <c r="E380" s="54">
        <f>IFERROR(MIN(TAP_Bidders),0)</f>
        <v>50</v>
      </c>
      <c r="F380" s="54">
        <f>IFERROR(MAX(TAP_Bidders),0)</f>
        <v>82.5</v>
      </c>
      <c r="G380" s="54">
        <f>IFERROR(AVERAGE(TAP_Bidders),0)</f>
        <v>66.820000000000007</v>
      </c>
      <c r="H380" s="60" t="str">
        <f>tbl_TAP[[#This Row],[Item '#]]&amp;"     "&amp;tbl_TAP[[#This Row],[Description]]&amp;"     ("&amp;tbl_TAP[[#This Row],[Unit]]&amp;")"</f>
        <v>SPEC     8" Sanitary Sewer (C900 PVC) Main w/Gravel Backfill-Installed     (LF)</v>
      </c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55">
        <v>82.5</v>
      </c>
      <c r="AK380" s="55">
        <v>79</v>
      </c>
      <c r="AL380" s="55">
        <v>50</v>
      </c>
      <c r="AM380" s="55">
        <v>58.6</v>
      </c>
      <c r="AN380" s="55">
        <v>64</v>
      </c>
      <c r="AO380" s="60"/>
      <c r="AP380" s="60"/>
      <c r="AQ380" s="60"/>
      <c r="AR380" s="60"/>
      <c r="AS380" s="60"/>
      <c r="AT380" s="60"/>
      <c r="AU380" s="60"/>
      <c r="AV380" s="60"/>
      <c r="AW380" s="54"/>
      <c r="AX380" s="54"/>
      <c r="AY380" s="54"/>
      <c r="AZ380" s="57"/>
    </row>
    <row r="381" spans="1:52" ht="18" customHeight="1" x14ac:dyDescent="0.3">
      <c r="A381" s="34">
        <v>2017</v>
      </c>
      <c r="B381" s="52" t="s">
        <v>75</v>
      </c>
      <c r="C381" s="53" t="s">
        <v>5474</v>
      </c>
      <c r="D381" s="52" t="s">
        <v>59</v>
      </c>
      <c r="E381" s="54">
        <f>IFERROR(MIN(TAP_Bidders),0)</f>
        <v>2000</v>
      </c>
      <c r="F381" s="54">
        <f>IFERROR(MAX(TAP_Bidders),0)</f>
        <v>4950</v>
      </c>
      <c r="G381" s="54">
        <f>IFERROR(AVERAGE(TAP_Bidders),0)</f>
        <v>3563.6</v>
      </c>
      <c r="H381" s="60" t="str">
        <f>tbl_TAP[[#This Row],[Item '#]]&amp;"     "&amp;tbl_TAP[[#This Row],[Description]]&amp;"     ("&amp;tbl_TAP[[#This Row],[Unit]]&amp;")"</f>
        <v>SPEC     48" Sanitary Sewer Manholes     (EA)</v>
      </c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55">
        <v>4950</v>
      </c>
      <c r="AK381" s="55">
        <v>3500</v>
      </c>
      <c r="AL381" s="55">
        <v>2000</v>
      </c>
      <c r="AM381" s="55">
        <v>3768</v>
      </c>
      <c r="AN381" s="55">
        <v>3600</v>
      </c>
      <c r="AO381" s="60"/>
      <c r="AP381" s="60"/>
      <c r="AQ381" s="60"/>
      <c r="AR381" s="60"/>
      <c r="AS381" s="60"/>
      <c r="AT381" s="60"/>
      <c r="AU381" s="60"/>
      <c r="AV381" s="60"/>
      <c r="AW381" s="54"/>
      <c r="AX381" s="54"/>
      <c r="AY381" s="54"/>
      <c r="AZ381" s="57"/>
    </row>
    <row r="382" spans="1:52" ht="18" customHeight="1" x14ac:dyDescent="0.3">
      <c r="A382" s="34">
        <v>2017</v>
      </c>
      <c r="B382" s="52" t="s">
        <v>75</v>
      </c>
      <c r="C382" s="53" t="s">
        <v>6487</v>
      </c>
      <c r="D382" s="52" t="s">
        <v>9</v>
      </c>
      <c r="E382" s="54">
        <f>IFERROR(MIN(TAP_Bidders),0)</f>
        <v>1600</v>
      </c>
      <c r="F382" s="54">
        <f>IFERROR(MAX(TAP_Bidders),0)</f>
        <v>2432</v>
      </c>
      <c r="G382" s="54">
        <f>IFERROR(AVERAGE(TAP_Bidders),0)</f>
        <v>2062.4</v>
      </c>
      <c r="H382" s="60" t="str">
        <f>tbl_TAP[[#This Row],[Item '#]]&amp;"     "&amp;tbl_TAP[[#This Row],[Description]]&amp;"     ("&amp;tbl_TAP[[#This Row],[Unit]]&amp;")"</f>
        <v>SPEC     Connect Existing Sanitary to Proposed Manhole     (LS)</v>
      </c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55">
        <v>1980</v>
      </c>
      <c r="AK382" s="55">
        <v>2300</v>
      </c>
      <c r="AL382" s="55">
        <v>2000</v>
      </c>
      <c r="AM382" s="55">
        <v>2432</v>
      </c>
      <c r="AN382" s="55">
        <v>1600</v>
      </c>
      <c r="AO382" s="60"/>
      <c r="AP382" s="60"/>
      <c r="AQ382" s="60"/>
      <c r="AR382" s="60"/>
      <c r="AS382" s="60"/>
      <c r="AT382" s="60"/>
      <c r="AU382" s="60"/>
      <c r="AV382" s="60"/>
      <c r="AW382" s="54"/>
      <c r="AX382" s="54"/>
      <c r="AY382" s="54"/>
      <c r="AZ382" s="57"/>
    </row>
    <row r="383" spans="1:52" ht="18" customHeight="1" x14ac:dyDescent="0.3">
      <c r="A383" s="34">
        <v>2017</v>
      </c>
      <c r="B383" s="52" t="s">
        <v>75</v>
      </c>
      <c r="C383" s="53" t="s">
        <v>5479</v>
      </c>
      <c r="D383" s="52" t="s">
        <v>59</v>
      </c>
      <c r="E383" s="54">
        <f>IFERROR(MIN(TAP_Bidders),0)</f>
        <v>550</v>
      </c>
      <c r="F383" s="54">
        <f>IFERROR(MAX(TAP_Bidders),0)</f>
        <v>2000</v>
      </c>
      <c r="G383" s="54">
        <f>IFERROR(AVERAGE(TAP_Bidders),0)</f>
        <v>1044.2</v>
      </c>
      <c r="H383" s="60" t="str">
        <f>tbl_TAP[[#This Row],[Item '#]]&amp;"     "&amp;tbl_TAP[[#This Row],[Description]]&amp;"     ("&amp;tbl_TAP[[#This Row],[Unit]]&amp;")"</f>
        <v>SPEC     Connect Water Main to Existing Water Main     (EA)</v>
      </c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55">
        <v>550</v>
      </c>
      <c r="AK383" s="55">
        <v>700</v>
      </c>
      <c r="AL383" s="55">
        <v>2000</v>
      </c>
      <c r="AM383" s="55">
        <v>1121</v>
      </c>
      <c r="AN383" s="55">
        <v>850</v>
      </c>
      <c r="AO383" s="60"/>
      <c r="AP383" s="60"/>
      <c r="AQ383" s="60"/>
      <c r="AR383" s="60"/>
      <c r="AS383" s="60"/>
      <c r="AT383" s="60"/>
      <c r="AU383" s="60"/>
      <c r="AV383" s="60"/>
      <c r="AW383" s="54"/>
      <c r="AX383" s="54"/>
      <c r="AY383" s="54"/>
      <c r="AZ383" s="57"/>
    </row>
    <row r="384" spans="1:52" ht="18" customHeight="1" x14ac:dyDescent="0.3">
      <c r="A384" s="34">
        <v>2017</v>
      </c>
      <c r="B384" s="52" t="s">
        <v>75</v>
      </c>
      <c r="C384" s="53" t="s">
        <v>6488</v>
      </c>
      <c r="D384" s="52" t="s">
        <v>59</v>
      </c>
      <c r="E384" s="54">
        <f>IFERROR(MIN(TAP_Bidders),0)</f>
        <v>500</v>
      </c>
      <c r="F384" s="54">
        <f>IFERROR(MAX(TAP_Bidders),0)</f>
        <v>3800</v>
      </c>
      <c r="G384" s="54">
        <f>IFERROR(AVERAGE(TAP_Bidders),0)</f>
        <v>2384.4</v>
      </c>
      <c r="H384" s="60" t="str">
        <f>tbl_TAP[[#This Row],[Item '#]]&amp;"     "&amp;tbl_TAP[[#This Row],[Description]]&amp;"     ("&amp;tbl_TAP[[#This Row],[Unit]]&amp;")"</f>
        <v>SPEC     Sanitary Gray Water Basin and Signage, Complete     (EA)</v>
      </c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55">
        <v>2200</v>
      </c>
      <c r="AK384" s="55">
        <v>3750</v>
      </c>
      <c r="AL384" s="55">
        <v>500</v>
      </c>
      <c r="AM384" s="55">
        <v>1672</v>
      </c>
      <c r="AN384" s="55">
        <v>3800</v>
      </c>
      <c r="AO384" s="60"/>
      <c r="AP384" s="60"/>
      <c r="AQ384" s="60"/>
      <c r="AR384" s="60"/>
      <c r="AS384" s="60"/>
      <c r="AT384" s="60"/>
      <c r="AU384" s="60"/>
      <c r="AV384" s="60"/>
      <c r="AW384" s="54"/>
      <c r="AX384" s="54"/>
      <c r="AY384" s="54"/>
      <c r="AZ384" s="57"/>
    </row>
    <row r="385" spans="1:52" ht="18" customHeight="1" x14ac:dyDescent="0.3">
      <c r="A385" s="34">
        <v>2017</v>
      </c>
      <c r="B385" s="52" t="s">
        <v>75</v>
      </c>
      <c r="C385" s="53" t="s">
        <v>6489</v>
      </c>
      <c r="D385" s="52" t="s">
        <v>59</v>
      </c>
      <c r="E385" s="54">
        <f>IFERROR(MIN(TAP_Bidders),0)</f>
        <v>3300</v>
      </c>
      <c r="F385" s="54">
        <f>IFERROR(MAX(TAP_Bidders),0)</f>
        <v>23350</v>
      </c>
      <c r="G385" s="54">
        <f>IFERROR(AVERAGE(TAP_Bidders),0)</f>
        <v>9179.7999999999993</v>
      </c>
      <c r="H385" s="60" t="str">
        <f>tbl_TAP[[#This Row],[Item '#]]&amp;"     "&amp;tbl_TAP[[#This Row],[Description]]&amp;"     ("&amp;tbl_TAP[[#This Row],[Unit]]&amp;")"</f>
        <v>SPEC     Sanitary Dump Station, Hydrant and Signage, Complete     (EA)</v>
      </c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55">
        <v>3300</v>
      </c>
      <c r="AK385" s="55">
        <v>9225</v>
      </c>
      <c r="AL385" s="55">
        <v>4900</v>
      </c>
      <c r="AM385" s="55">
        <v>5124</v>
      </c>
      <c r="AN385" s="55">
        <v>23350</v>
      </c>
      <c r="AO385" s="60"/>
      <c r="AP385" s="60"/>
      <c r="AQ385" s="60"/>
      <c r="AR385" s="60"/>
      <c r="AS385" s="60"/>
      <c r="AT385" s="60"/>
      <c r="AU385" s="60"/>
      <c r="AV385" s="60"/>
      <c r="AW385" s="54"/>
      <c r="AX385" s="54"/>
      <c r="AY385" s="54"/>
      <c r="AZ385" s="57"/>
    </row>
    <row r="386" spans="1:52" ht="18" customHeight="1" x14ac:dyDescent="0.3">
      <c r="A386" s="34">
        <v>2017</v>
      </c>
      <c r="B386" s="52" t="s">
        <v>75</v>
      </c>
      <c r="C386" s="53" t="s">
        <v>6490</v>
      </c>
      <c r="D386" s="52" t="s">
        <v>12</v>
      </c>
      <c r="E386" s="54">
        <f>IFERROR(MIN(TAP_Bidders),0)</f>
        <v>24.2</v>
      </c>
      <c r="F386" s="54">
        <f>IFERROR(MAX(TAP_Bidders),0)</f>
        <v>106</v>
      </c>
      <c r="G386" s="54">
        <f>IFERROR(AVERAGE(TAP_Bidders),0)</f>
        <v>50.14</v>
      </c>
      <c r="H386" s="60" t="str">
        <f>tbl_TAP[[#This Row],[Item '#]]&amp;"     "&amp;tbl_TAP[[#This Row],[Description]]&amp;"     ("&amp;tbl_TAP[[#This Row],[Unit]]&amp;")"</f>
        <v>SPEC     4” Sewer Laterals with Premium Backfill, Complete     (LF)</v>
      </c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55">
        <v>44</v>
      </c>
      <c r="AK386" s="55">
        <v>36.5</v>
      </c>
      <c r="AL386" s="55">
        <v>40</v>
      </c>
      <c r="AM386" s="55">
        <v>24.2</v>
      </c>
      <c r="AN386" s="55">
        <v>106</v>
      </c>
      <c r="AO386" s="60"/>
      <c r="AP386" s="60"/>
      <c r="AQ386" s="60"/>
      <c r="AR386" s="60"/>
      <c r="AS386" s="60"/>
      <c r="AT386" s="60"/>
      <c r="AU386" s="60"/>
      <c r="AV386" s="60"/>
      <c r="AW386" s="54"/>
      <c r="AX386" s="54"/>
      <c r="AY386" s="54"/>
      <c r="AZ386" s="57"/>
    </row>
    <row r="387" spans="1:52" ht="18" customHeight="1" x14ac:dyDescent="0.3">
      <c r="A387" s="34">
        <v>2017</v>
      </c>
      <c r="B387" s="52" t="s">
        <v>75</v>
      </c>
      <c r="C387" s="53" t="s">
        <v>6491</v>
      </c>
      <c r="D387" s="52" t="s">
        <v>12</v>
      </c>
      <c r="E387" s="54">
        <f>IFERROR(MIN(TAP_Bidders),0)</f>
        <v>22.4</v>
      </c>
      <c r="F387" s="54">
        <f>IFERROR(MAX(TAP_Bidders),0)</f>
        <v>81</v>
      </c>
      <c r="G387" s="54">
        <f>IFERROR(AVERAGE(TAP_Bidders),0)</f>
        <v>39.18</v>
      </c>
      <c r="H387" s="60" t="str">
        <f>tbl_TAP[[#This Row],[Item '#]]&amp;"     "&amp;tbl_TAP[[#This Row],[Description]]&amp;"     ("&amp;tbl_TAP[[#This Row],[Unit]]&amp;")"</f>
        <v>SPEC     4" Sewer Laterals, without Premium Backfill, Complete     (LF)</v>
      </c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55">
        <v>33</v>
      </c>
      <c r="AK387" s="55">
        <v>29.5</v>
      </c>
      <c r="AL387" s="55">
        <v>30</v>
      </c>
      <c r="AM387" s="55">
        <v>22.4</v>
      </c>
      <c r="AN387" s="55">
        <v>81</v>
      </c>
      <c r="AO387" s="60"/>
      <c r="AP387" s="60"/>
      <c r="AQ387" s="60"/>
      <c r="AR387" s="60"/>
      <c r="AS387" s="60"/>
      <c r="AT387" s="60"/>
      <c r="AU387" s="60"/>
      <c r="AV387" s="60"/>
      <c r="AW387" s="54"/>
      <c r="AX387" s="54"/>
      <c r="AY387" s="54"/>
      <c r="AZ387" s="57"/>
    </row>
    <row r="388" spans="1:52" ht="18" customHeight="1" x14ac:dyDescent="0.3">
      <c r="A388" s="34">
        <v>2017</v>
      </c>
      <c r="B388" s="52">
        <v>255</v>
      </c>
      <c r="C388" s="53" t="s">
        <v>130</v>
      </c>
      <c r="D388" s="52" t="s">
        <v>12</v>
      </c>
      <c r="E388" s="54">
        <f>IFERROR(MIN(TAP_Bidders),0)</f>
        <v>2</v>
      </c>
      <c r="F388" s="54">
        <f>IFERROR(MAX(TAP_Bidders),0)</f>
        <v>6</v>
      </c>
      <c r="G388" s="54">
        <f>IFERROR(AVERAGE(TAP_Bidders),0)</f>
        <v>4.4799999999999995</v>
      </c>
      <c r="H388" s="60" t="str">
        <f>tbl_TAP[[#This Row],[Item '#]]&amp;"     "&amp;tbl_TAP[[#This Row],[Description]]&amp;"     ("&amp;tbl_TAP[[#This Row],[Unit]]&amp;")"</f>
        <v>255     Full Depth Pavement Sawing     (LF)</v>
      </c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55">
        <v>4.4000000000000004</v>
      </c>
      <c r="AK388" s="55">
        <v>6</v>
      </c>
      <c r="AL388" s="55">
        <v>2</v>
      </c>
      <c r="AM388" s="55">
        <v>4</v>
      </c>
      <c r="AN388" s="55">
        <v>6</v>
      </c>
      <c r="AO388" s="60"/>
      <c r="AP388" s="60"/>
      <c r="AQ388" s="60"/>
      <c r="AR388" s="60"/>
      <c r="AS388" s="60"/>
      <c r="AT388" s="60"/>
      <c r="AU388" s="60"/>
      <c r="AV388" s="60"/>
      <c r="AW388" s="54"/>
      <c r="AX388" s="54"/>
      <c r="AY388" s="54"/>
      <c r="AZ388" s="57"/>
    </row>
    <row r="389" spans="1:52" ht="18" customHeight="1" x14ac:dyDescent="0.3">
      <c r="A389" s="34">
        <v>2017</v>
      </c>
      <c r="B389" s="52">
        <v>301</v>
      </c>
      <c r="C389" s="53" t="s">
        <v>6492</v>
      </c>
      <c r="D389" s="52" t="s">
        <v>14</v>
      </c>
      <c r="E389" s="54">
        <f>IFERROR(MIN(TAP_Bidders),0)</f>
        <v>130</v>
      </c>
      <c r="F389" s="54">
        <f>IFERROR(MAX(TAP_Bidders),0)</f>
        <v>172.65</v>
      </c>
      <c r="G389" s="54">
        <f>IFERROR(AVERAGE(TAP_Bidders),0)</f>
        <v>142.55000000000001</v>
      </c>
      <c r="H389" s="60" t="str">
        <f>tbl_TAP[[#This Row],[Item '#]]&amp;"     "&amp;tbl_TAP[[#This Row],[Description]]&amp;"     ("&amp;tbl_TAP[[#This Row],[Unit]]&amp;")"</f>
        <v>301     Asphalt Concrete Base – Roadways and Parking Lots - 4"     (CY)</v>
      </c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55">
        <v>139.69999999999999</v>
      </c>
      <c r="AK389" s="55">
        <v>131</v>
      </c>
      <c r="AL389" s="55">
        <v>130</v>
      </c>
      <c r="AM389" s="55">
        <v>139.4</v>
      </c>
      <c r="AN389" s="55">
        <v>172.65</v>
      </c>
      <c r="AO389" s="60"/>
      <c r="AP389" s="60"/>
      <c r="AQ389" s="60"/>
      <c r="AR389" s="60"/>
      <c r="AS389" s="60"/>
      <c r="AT389" s="60"/>
      <c r="AU389" s="60"/>
      <c r="AV389" s="60"/>
      <c r="AW389" s="54"/>
      <c r="AX389" s="54"/>
      <c r="AY389" s="54"/>
      <c r="AZ389" s="57"/>
    </row>
    <row r="390" spans="1:52" ht="18" customHeight="1" x14ac:dyDescent="0.3">
      <c r="A390" s="34">
        <v>2017</v>
      </c>
      <c r="B390" s="52">
        <v>304</v>
      </c>
      <c r="C390" s="53" t="s">
        <v>6493</v>
      </c>
      <c r="D390" s="52" t="s">
        <v>14</v>
      </c>
      <c r="E390" s="54">
        <f>IFERROR(MIN(TAP_Bidders),0)</f>
        <v>45</v>
      </c>
      <c r="F390" s="54">
        <f>IFERROR(MAX(TAP_Bidders),0)</f>
        <v>76</v>
      </c>
      <c r="G390" s="54">
        <f>IFERROR(AVERAGE(TAP_Bidders),0)</f>
        <v>64.320000000000007</v>
      </c>
      <c r="H390" s="60" t="str">
        <f>tbl_TAP[[#This Row],[Item '#]]&amp;"     "&amp;tbl_TAP[[#This Row],[Description]]&amp;"     ("&amp;tbl_TAP[[#This Row],[Unit]]&amp;")"</f>
        <v>304     Aggregate Base - RV Pads - 4"     (CY)</v>
      </c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55">
        <v>66</v>
      </c>
      <c r="AK390" s="55">
        <v>65</v>
      </c>
      <c r="AL390" s="55">
        <v>45</v>
      </c>
      <c r="AM390" s="55">
        <v>69.599999999999994</v>
      </c>
      <c r="AN390" s="55">
        <v>76</v>
      </c>
      <c r="AO390" s="60"/>
      <c r="AP390" s="60"/>
      <c r="AQ390" s="60"/>
      <c r="AR390" s="60"/>
      <c r="AS390" s="60"/>
      <c r="AT390" s="60"/>
      <c r="AU390" s="60"/>
      <c r="AV390" s="60"/>
      <c r="AW390" s="54"/>
      <c r="AX390" s="54"/>
      <c r="AY390" s="54"/>
      <c r="AZ390" s="57"/>
    </row>
    <row r="391" spans="1:52" ht="18" customHeight="1" x14ac:dyDescent="0.3">
      <c r="A391" s="34">
        <v>2017</v>
      </c>
      <c r="B391" s="52">
        <v>304</v>
      </c>
      <c r="C391" s="53" t="s">
        <v>6494</v>
      </c>
      <c r="D391" s="52" t="s">
        <v>14</v>
      </c>
      <c r="E391" s="54">
        <f>IFERROR(MIN(TAP_Bidders),0)</f>
        <v>45</v>
      </c>
      <c r="F391" s="54">
        <f>IFERROR(MAX(TAP_Bidders),0)</f>
        <v>76</v>
      </c>
      <c r="G391" s="54">
        <f>IFERROR(AVERAGE(TAP_Bidders),0)</f>
        <v>62.279999999999994</v>
      </c>
      <c r="H391" s="60" t="str">
        <f>tbl_TAP[[#This Row],[Item '#]]&amp;"     "&amp;tbl_TAP[[#This Row],[Description]]&amp;"     ("&amp;tbl_TAP[[#This Row],[Unit]]&amp;")"</f>
        <v>304     Aggregate Base – Roadways and Parking Lots - 6"     (CY)</v>
      </c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55">
        <v>66</v>
      </c>
      <c r="AK391" s="55">
        <v>55</v>
      </c>
      <c r="AL391" s="55">
        <v>45</v>
      </c>
      <c r="AM391" s="55">
        <v>69.400000000000006</v>
      </c>
      <c r="AN391" s="55">
        <v>76</v>
      </c>
      <c r="AO391" s="60"/>
      <c r="AP391" s="60"/>
      <c r="AQ391" s="60"/>
      <c r="AR391" s="60"/>
      <c r="AS391" s="60"/>
      <c r="AT391" s="60"/>
      <c r="AU391" s="60"/>
      <c r="AV391" s="60"/>
      <c r="AW391" s="54"/>
      <c r="AX391" s="54"/>
      <c r="AY391" s="54"/>
      <c r="AZ391" s="57"/>
    </row>
    <row r="392" spans="1:52" ht="18" customHeight="1" x14ac:dyDescent="0.3">
      <c r="A392" s="34">
        <v>2017</v>
      </c>
      <c r="B392" s="52">
        <v>304</v>
      </c>
      <c r="C392" s="53" t="s">
        <v>5494</v>
      </c>
      <c r="D392" s="52" t="s">
        <v>14</v>
      </c>
      <c r="E392" s="54">
        <f>IFERROR(MIN(TAP_Bidders),0)</f>
        <v>45</v>
      </c>
      <c r="F392" s="54">
        <f>IFERROR(MAX(TAP_Bidders),0)</f>
        <v>150</v>
      </c>
      <c r="G392" s="54">
        <f>IFERROR(AVERAGE(TAP_Bidders),0)</f>
        <v>84.960000000000008</v>
      </c>
      <c r="H392" s="60" t="str">
        <f>tbl_TAP[[#This Row],[Item '#]]&amp;"     "&amp;tbl_TAP[[#This Row],[Description]]&amp;"     ("&amp;tbl_TAP[[#This Row],[Unit]]&amp;")"</f>
        <v>304     Aggregate Base - Sidewalks - 4"     (CY)</v>
      </c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55">
        <v>66</v>
      </c>
      <c r="AK392" s="55">
        <v>150</v>
      </c>
      <c r="AL392" s="55">
        <v>45</v>
      </c>
      <c r="AM392" s="55">
        <v>70.8</v>
      </c>
      <c r="AN392" s="55">
        <v>93</v>
      </c>
      <c r="AO392" s="60"/>
      <c r="AP392" s="60"/>
      <c r="AQ392" s="60"/>
      <c r="AR392" s="60"/>
      <c r="AS392" s="60"/>
      <c r="AT392" s="60"/>
      <c r="AU392" s="60"/>
      <c r="AV392" s="60"/>
      <c r="AW392" s="54"/>
      <c r="AX392" s="54"/>
      <c r="AY392" s="54"/>
      <c r="AZ392" s="57"/>
    </row>
    <row r="393" spans="1:52" ht="18" customHeight="1" x14ac:dyDescent="0.3">
      <c r="A393" s="34">
        <v>2017</v>
      </c>
      <c r="B393" s="52">
        <v>407</v>
      </c>
      <c r="C393" s="53" t="s">
        <v>6495</v>
      </c>
      <c r="D393" s="52" t="s">
        <v>29</v>
      </c>
      <c r="E393" s="54">
        <f>IFERROR(MIN(TAP_Bidders),0)</f>
        <v>2.15</v>
      </c>
      <c r="F393" s="54">
        <f>IFERROR(MAX(TAP_Bidders),0)</f>
        <v>3.8</v>
      </c>
      <c r="G393" s="54">
        <f>IFERROR(AVERAGE(TAP_Bidders),0)</f>
        <v>3.0500000000000003</v>
      </c>
      <c r="H393" s="60" t="str">
        <f>tbl_TAP[[#This Row],[Item '#]]&amp;"     "&amp;tbl_TAP[[#This Row],[Description]]&amp;"     ("&amp;tbl_TAP[[#This Row],[Unit]]&amp;")"</f>
        <v>407     Tack Coat (0.04 gal/SY) (Two Coats)  - Roadways and Parking Lots     (GAL)</v>
      </c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55">
        <v>3.3</v>
      </c>
      <c r="AK393" s="55">
        <v>3</v>
      </c>
      <c r="AL393" s="55">
        <v>3</v>
      </c>
      <c r="AM393" s="55">
        <v>3.8</v>
      </c>
      <c r="AN393" s="55">
        <v>2.15</v>
      </c>
      <c r="AO393" s="60"/>
      <c r="AP393" s="60"/>
      <c r="AQ393" s="60"/>
      <c r="AR393" s="60"/>
      <c r="AS393" s="60"/>
      <c r="AT393" s="60"/>
      <c r="AU393" s="60"/>
      <c r="AV393" s="60"/>
      <c r="AW393" s="54"/>
      <c r="AX393" s="54"/>
      <c r="AY393" s="54"/>
      <c r="AZ393" s="57"/>
    </row>
    <row r="394" spans="1:52" ht="18" customHeight="1" x14ac:dyDescent="0.3">
      <c r="A394" s="34">
        <v>2017</v>
      </c>
      <c r="B394" s="52">
        <v>408</v>
      </c>
      <c r="C394" s="53" t="s">
        <v>6496</v>
      </c>
      <c r="D394" s="52" t="s">
        <v>29</v>
      </c>
      <c r="E394" s="54">
        <f>IFERROR(MIN(TAP_Bidders),0)</f>
        <v>3.55</v>
      </c>
      <c r="F394" s="54">
        <f>IFERROR(MAX(TAP_Bidders),0)</f>
        <v>5.78</v>
      </c>
      <c r="G394" s="54">
        <f>IFERROR(AVERAGE(TAP_Bidders),0)</f>
        <v>4.8260000000000005</v>
      </c>
      <c r="H394" s="60" t="str">
        <f>tbl_TAP[[#This Row],[Item '#]]&amp;"     "&amp;tbl_TAP[[#This Row],[Description]]&amp;"     ("&amp;tbl_TAP[[#This Row],[Unit]]&amp;")"</f>
        <v>408     Prime Coat (0.45 gal/SY)  (One Coat) – Roadways and Parking Lots     (GAL)</v>
      </c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55">
        <v>5.78</v>
      </c>
      <c r="AK394" s="55">
        <v>5.5</v>
      </c>
      <c r="AL394" s="55">
        <v>5.5</v>
      </c>
      <c r="AM394" s="55">
        <v>3.8</v>
      </c>
      <c r="AN394" s="55">
        <v>3.55</v>
      </c>
      <c r="AO394" s="60"/>
      <c r="AP394" s="60"/>
      <c r="AQ394" s="60"/>
      <c r="AR394" s="60"/>
      <c r="AS394" s="60"/>
      <c r="AT394" s="60"/>
      <c r="AU394" s="60"/>
      <c r="AV394" s="60"/>
      <c r="AW394" s="54"/>
      <c r="AX394" s="54"/>
      <c r="AY394" s="54"/>
      <c r="AZ394" s="57"/>
    </row>
    <row r="395" spans="1:52" ht="18" customHeight="1" x14ac:dyDescent="0.3">
      <c r="A395" s="34">
        <v>2017</v>
      </c>
      <c r="B395" s="52">
        <v>441</v>
      </c>
      <c r="C395" s="53" t="s">
        <v>6497</v>
      </c>
      <c r="D395" s="52" t="s">
        <v>14</v>
      </c>
      <c r="E395" s="54">
        <f>IFERROR(MIN(TAP_Bidders),0)</f>
        <v>165</v>
      </c>
      <c r="F395" s="54">
        <f>IFERROR(MAX(TAP_Bidders),0)</f>
        <v>197</v>
      </c>
      <c r="G395" s="54">
        <f>IFERROR(AVERAGE(TAP_Bidders),0)</f>
        <v>176.76</v>
      </c>
      <c r="H395" s="60" t="str">
        <f>tbl_TAP[[#This Row],[Item '#]]&amp;"     "&amp;tbl_TAP[[#This Row],[Description]]&amp;"     ("&amp;tbl_TAP[[#This Row],[Unit]]&amp;")"</f>
        <v>441     Asphalt Type II Intermediate – Roadways and Parking Lots - 1-3/4"     (CY)</v>
      </c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55">
        <v>180.4</v>
      </c>
      <c r="AK395" s="55">
        <v>169</v>
      </c>
      <c r="AL395" s="55">
        <v>165</v>
      </c>
      <c r="AM395" s="55">
        <v>172.4</v>
      </c>
      <c r="AN395" s="55">
        <v>197</v>
      </c>
      <c r="AO395" s="60"/>
      <c r="AP395" s="60"/>
      <c r="AQ395" s="60"/>
      <c r="AR395" s="60"/>
      <c r="AS395" s="60"/>
      <c r="AT395" s="60"/>
      <c r="AU395" s="60"/>
      <c r="AV395" s="60"/>
      <c r="AW395" s="54"/>
      <c r="AX395" s="54"/>
      <c r="AY395" s="54"/>
      <c r="AZ395" s="57"/>
    </row>
    <row r="396" spans="1:52" ht="18" customHeight="1" x14ac:dyDescent="0.3">
      <c r="A396" s="34">
        <v>2017</v>
      </c>
      <c r="B396" s="52">
        <v>441</v>
      </c>
      <c r="C396" s="53" t="s">
        <v>6498</v>
      </c>
      <c r="D396" s="52" t="s">
        <v>14</v>
      </c>
      <c r="E396" s="54">
        <f>IFERROR(MIN(TAP_Bidders),0)</f>
        <v>177.4</v>
      </c>
      <c r="F396" s="54">
        <f>IFERROR(MAX(TAP_Bidders),0)</f>
        <v>225</v>
      </c>
      <c r="G396" s="54">
        <f>IFERROR(AVERAGE(TAP_Bidders),0)</f>
        <v>193.28</v>
      </c>
      <c r="H396" s="60" t="str">
        <f>tbl_TAP[[#This Row],[Item '#]]&amp;"     "&amp;tbl_TAP[[#This Row],[Description]]&amp;"     ("&amp;tbl_TAP[[#This Row],[Unit]]&amp;")"</f>
        <v>441     Asphalt Type I Surface – Roadways and Parking Lots - 1-1/4"     (CY)</v>
      </c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55">
        <v>198</v>
      </c>
      <c r="AK396" s="55">
        <v>186</v>
      </c>
      <c r="AL396" s="55">
        <v>180</v>
      </c>
      <c r="AM396" s="55">
        <v>177.4</v>
      </c>
      <c r="AN396" s="55">
        <v>225</v>
      </c>
      <c r="AO396" s="60"/>
      <c r="AP396" s="60"/>
      <c r="AQ396" s="60"/>
      <c r="AR396" s="60"/>
      <c r="AS396" s="60"/>
      <c r="AT396" s="60"/>
      <c r="AU396" s="60"/>
      <c r="AV396" s="60"/>
      <c r="AW396" s="54"/>
      <c r="AX396" s="54"/>
      <c r="AY396" s="54"/>
      <c r="AZ396" s="57"/>
    </row>
    <row r="397" spans="1:52" ht="18" customHeight="1" x14ac:dyDescent="0.3">
      <c r="A397" s="34">
        <v>2017</v>
      </c>
      <c r="B397" s="52">
        <v>454</v>
      </c>
      <c r="C397" s="53" t="s">
        <v>6499</v>
      </c>
      <c r="D397" s="52" t="s">
        <v>21</v>
      </c>
      <c r="E397" s="54">
        <f>IFERROR(MIN(TAP_Bidders),0)</f>
        <v>37</v>
      </c>
      <c r="F397" s="54">
        <f>IFERROR(MAX(TAP_Bidders),0)</f>
        <v>109</v>
      </c>
      <c r="G397" s="54">
        <f>IFERROR(AVERAGE(TAP_Bidders),0)</f>
        <v>64.900000000000006</v>
      </c>
      <c r="H397" s="60" t="str">
        <f>tbl_TAP[[#This Row],[Item '#]]&amp;"     "&amp;tbl_TAP[[#This Row],[Description]]&amp;"     ("&amp;tbl_TAP[[#This Row],[Unit]]&amp;")"</f>
        <v>454     Nonreinforced Portland Cement Concrete, QC1 - RV Pads - 5"     (SY)</v>
      </c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55">
        <v>47.3</v>
      </c>
      <c r="AK397" s="55">
        <v>37</v>
      </c>
      <c r="AL397" s="55">
        <v>109</v>
      </c>
      <c r="AM397" s="55">
        <v>56.2</v>
      </c>
      <c r="AN397" s="55">
        <v>75</v>
      </c>
      <c r="AO397" s="60"/>
      <c r="AP397" s="60"/>
      <c r="AQ397" s="60"/>
      <c r="AR397" s="60"/>
      <c r="AS397" s="60"/>
      <c r="AT397" s="60"/>
      <c r="AU397" s="60"/>
      <c r="AV397" s="60"/>
      <c r="AW397" s="54"/>
      <c r="AX397" s="54"/>
      <c r="AY397" s="54"/>
      <c r="AZ397" s="57"/>
    </row>
    <row r="398" spans="1:52" ht="18" customHeight="1" x14ac:dyDescent="0.3">
      <c r="A398" s="34">
        <v>2017</v>
      </c>
      <c r="B398" s="52">
        <v>454</v>
      </c>
      <c r="C398" s="53" t="s">
        <v>5513</v>
      </c>
      <c r="D398" s="52" t="s">
        <v>21</v>
      </c>
      <c r="E398" s="54">
        <f>IFERROR(MIN(TAP_Bidders),0)</f>
        <v>76</v>
      </c>
      <c r="F398" s="54">
        <f>IFERROR(MAX(TAP_Bidders),0)</f>
        <v>168</v>
      </c>
      <c r="G398" s="54">
        <f>IFERROR(AVERAGE(TAP_Bidders),0)</f>
        <v>124.6</v>
      </c>
      <c r="H398" s="60" t="str">
        <f>tbl_TAP[[#This Row],[Item '#]]&amp;"     "&amp;tbl_TAP[[#This Row],[Description]]&amp;"     ("&amp;tbl_TAP[[#This Row],[Unit]]&amp;")"</f>
        <v>454     Nonreinforced Portland Cement Concrete - 18" Diameter Utility Connection Pads - 4"     (SY)</v>
      </c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55">
        <v>165</v>
      </c>
      <c r="AK398" s="55">
        <v>114</v>
      </c>
      <c r="AL398" s="55">
        <v>100</v>
      </c>
      <c r="AM398" s="55">
        <v>168</v>
      </c>
      <c r="AN398" s="55">
        <v>76</v>
      </c>
      <c r="AO398" s="60"/>
      <c r="AP398" s="60"/>
      <c r="AQ398" s="60"/>
      <c r="AR398" s="60"/>
      <c r="AS398" s="60"/>
      <c r="AT398" s="60"/>
      <c r="AU398" s="60"/>
      <c r="AV398" s="60"/>
      <c r="AW398" s="54"/>
      <c r="AX398" s="54"/>
      <c r="AY398" s="54"/>
      <c r="AZ398" s="57"/>
    </row>
    <row r="399" spans="1:52" ht="18" customHeight="1" x14ac:dyDescent="0.3">
      <c r="A399" s="34">
        <v>2017</v>
      </c>
      <c r="B399" s="52">
        <v>608</v>
      </c>
      <c r="C399" s="53" t="s">
        <v>6500</v>
      </c>
      <c r="D399" s="52" t="s">
        <v>48</v>
      </c>
      <c r="E399" s="54">
        <f>IFERROR(MIN(TAP_Bidders),0)</f>
        <v>5.5</v>
      </c>
      <c r="F399" s="54">
        <f>IFERROR(MAX(TAP_Bidders),0)</f>
        <v>11</v>
      </c>
      <c r="G399" s="54">
        <f>IFERROR(AVERAGE(TAP_Bidders),0)</f>
        <v>7.42</v>
      </c>
      <c r="H399" s="60" t="str">
        <f>tbl_TAP[[#This Row],[Item '#]]&amp;"     "&amp;tbl_TAP[[#This Row],[Description]]&amp;"     ("&amp;tbl_TAP[[#This Row],[Unit]]&amp;")"</f>
        <v>608     Concrete Walk - 4"     (SF)</v>
      </c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55">
        <v>5.5</v>
      </c>
      <c r="AK399" s="55">
        <v>11</v>
      </c>
      <c r="AL399" s="55">
        <v>6</v>
      </c>
      <c r="AM399" s="55">
        <v>6.6</v>
      </c>
      <c r="AN399" s="55">
        <v>8</v>
      </c>
      <c r="AO399" s="60"/>
      <c r="AP399" s="60"/>
      <c r="AQ399" s="60"/>
      <c r="AR399" s="60"/>
      <c r="AS399" s="60"/>
      <c r="AT399" s="60"/>
      <c r="AU399" s="60"/>
      <c r="AV399" s="60"/>
      <c r="AW399" s="54"/>
      <c r="AX399" s="54"/>
      <c r="AY399" s="54"/>
      <c r="AZ399" s="57"/>
    </row>
    <row r="400" spans="1:52" ht="18" customHeight="1" x14ac:dyDescent="0.3">
      <c r="A400" s="34">
        <v>2017</v>
      </c>
      <c r="B400" s="52">
        <v>630</v>
      </c>
      <c r="C400" s="53" t="s">
        <v>5516</v>
      </c>
      <c r="D400" s="52" t="s">
        <v>59</v>
      </c>
      <c r="E400" s="54">
        <f>IFERROR(MIN(TAP_Bidders),0)</f>
        <v>150</v>
      </c>
      <c r="F400" s="54">
        <f>IFERROR(MAX(TAP_Bidders),0)</f>
        <v>525</v>
      </c>
      <c r="G400" s="54">
        <f>IFERROR(AVERAGE(TAP_Bidders),0)</f>
        <v>269</v>
      </c>
      <c r="H400" s="60" t="str">
        <f>tbl_TAP[[#This Row],[Item '#]]&amp;"     "&amp;tbl_TAP[[#This Row],[Description]]&amp;"     ("&amp;tbl_TAP[[#This Row],[Unit]]&amp;")"</f>
        <v>630     Traffic / Parking Signage - with Post and Base     (EA)</v>
      </c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55">
        <v>242</v>
      </c>
      <c r="AK400" s="55">
        <v>525</v>
      </c>
      <c r="AL400" s="55">
        <v>200</v>
      </c>
      <c r="AM400" s="55">
        <v>228</v>
      </c>
      <c r="AN400" s="55">
        <v>150</v>
      </c>
      <c r="AO400" s="60"/>
      <c r="AP400" s="60"/>
      <c r="AQ400" s="60"/>
      <c r="AR400" s="60"/>
      <c r="AS400" s="60"/>
      <c r="AT400" s="60"/>
      <c r="AU400" s="60"/>
      <c r="AV400" s="60"/>
      <c r="AW400" s="54"/>
      <c r="AX400" s="54"/>
      <c r="AY400" s="54"/>
      <c r="AZ400" s="57"/>
    </row>
    <row r="401" spans="1:52" ht="18" customHeight="1" x14ac:dyDescent="0.3">
      <c r="A401" s="34">
        <v>2017</v>
      </c>
      <c r="B401" s="52">
        <v>630</v>
      </c>
      <c r="C401" s="53" t="s">
        <v>5517</v>
      </c>
      <c r="D401" s="52" t="s">
        <v>59</v>
      </c>
      <c r="E401" s="54">
        <f>IFERROR(MIN(TAP_Bidders),0)</f>
        <v>198</v>
      </c>
      <c r="F401" s="54">
        <f>IFERROR(MAX(TAP_Bidders),0)</f>
        <v>500</v>
      </c>
      <c r="G401" s="54">
        <f>IFERROR(AVERAGE(TAP_Bidders),0)</f>
        <v>302.39999999999998</v>
      </c>
      <c r="H401" s="60" t="str">
        <f>tbl_TAP[[#This Row],[Item '#]]&amp;"     "&amp;tbl_TAP[[#This Row],[Description]]&amp;"     ("&amp;tbl_TAP[[#This Row],[Unit]]&amp;")"</f>
        <v>630     Disabled Parking Sign -  with Post and Base       (EA)</v>
      </c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55">
        <v>198</v>
      </c>
      <c r="AK401" s="55">
        <v>500</v>
      </c>
      <c r="AL401" s="55">
        <v>300</v>
      </c>
      <c r="AM401" s="55">
        <v>264</v>
      </c>
      <c r="AN401" s="55">
        <v>250</v>
      </c>
      <c r="AO401" s="60"/>
      <c r="AP401" s="60"/>
      <c r="AQ401" s="60"/>
      <c r="AR401" s="60"/>
      <c r="AS401" s="60"/>
      <c r="AT401" s="60"/>
      <c r="AU401" s="60"/>
      <c r="AV401" s="60"/>
      <c r="AW401" s="54"/>
      <c r="AX401" s="54"/>
      <c r="AY401" s="54"/>
      <c r="AZ401" s="57"/>
    </row>
    <row r="402" spans="1:52" ht="18" customHeight="1" x14ac:dyDescent="0.3">
      <c r="A402" s="34">
        <v>2017</v>
      </c>
      <c r="B402" s="52">
        <v>630</v>
      </c>
      <c r="C402" s="53" t="s">
        <v>5518</v>
      </c>
      <c r="D402" s="52" t="s">
        <v>59</v>
      </c>
      <c r="E402" s="54">
        <f>IFERROR(MIN(TAP_Bidders),0)</f>
        <v>198</v>
      </c>
      <c r="F402" s="54">
        <f>IFERROR(MAX(TAP_Bidders),0)</f>
        <v>2000</v>
      </c>
      <c r="G402" s="54">
        <f>IFERROR(AVERAGE(TAP_Bidders),0)</f>
        <v>622.9</v>
      </c>
      <c r="H402" s="60" t="str">
        <f>tbl_TAP[[#This Row],[Item '#]]&amp;"     "&amp;tbl_TAP[[#This Row],[Description]]&amp;"     ("&amp;tbl_TAP[[#This Row],[Unit]]&amp;")"</f>
        <v>630     Installation of MWCD provided Directional Signs     (EA)</v>
      </c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55">
        <v>291.5</v>
      </c>
      <c r="AK402" s="55">
        <v>325</v>
      </c>
      <c r="AL402" s="55">
        <v>2000</v>
      </c>
      <c r="AM402" s="55">
        <v>198</v>
      </c>
      <c r="AN402" s="55">
        <v>300</v>
      </c>
      <c r="AO402" s="60"/>
      <c r="AP402" s="60"/>
      <c r="AQ402" s="60"/>
      <c r="AR402" s="60"/>
      <c r="AS402" s="60"/>
      <c r="AT402" s="60"/>
      <c r="AU402" s="60"/>
      <c r="AV402" s="60"/>
      <c r="AW402" s="54"/>
      <c r="AX402" s="54"/>
      <c r="AY402" s="54"/>
      <c r="AZ402" s="57"/>
    </row>
    <row r="403" spans="1:52" ht="18" customHeight="1" x14ac:dyDescent="0.3">
      <c r="A403" s="34">
        <v>2017</v>
      </c>
      <c r="B403" s="52">
        <v>646</v>
      </c>
      <c r="C403" s="53" t="s">
        <v>6501</v>
      </c>
      <c r="D403" s="52" t="s">
        <v>12</v>
      </c>
      <c r="E403" s="54">
        <f>IFERROR(MIN(TAP_Bidders),0)</f>
        <v>6</v>
      </c>
      <c r="F403" s="54">
        <f>IFERROR(MAX(TAP_Bidders),0)</f>
        <v>11.99</v>
      </c>
      <c r="G403" s="54">
        <f>IFERROR(AVERAGE(TAP_Bidders),0)</f>
        <v>8.8379999999999992</v>
      </c>
      <c r="H403" s="60" t="str">
        <f>tbl_TAP[[#This Row],[Item '#]]&amp;"     "&amp;tbl_TAP[[#This Row],[Description]]&amp;"     ("&amp;tbl_TAP[[#This Row],[Unit]]&amp;")"</f>
        <v>646     Epoxy Pavement Marking - Channelizing Line     (LF)</v>
      </c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55">
        <v>11.99</v>
      </c>
      <c r="AK403" s="55">
        <v>6</v>
      </c>
      <c r="AL403" s="55">
        <v>11</v>
      </c>
      <c r="AM403" s="55">
        <v>8.1999999999999993</v>
      </c>
      <c r="AN403" s="55">
        <v>7</v>
      </c>
      <c r="AO403" s="60"/>
      <c r="AP403" s="60"/>
      <c r="AQ403" s="60"/>
      <c r="AR403" s="60"/>
      <c r="AS403" s="60"/>
      <c r="AT403" s="60"/>
      <c r="AU403" s="60"/>
      <c r="AV403" s="60"/>
      <c r="AW403" s="54"/>
      <c r="AX403" s="54"/>
      <c r="AY403" s="54"/>
      <c r="AZ403" s="57"/>
    </row>
    <row r="404" spans="1:52" ht="18" customHeight="1" x14ac:dyDescent="0.3">
      <c r="A404" s="34">
        <v>2017</v>
      </c>
      <c r="B404" s="52">
        <v>646</v>
      </c>
      <c r="C404" s="53" t="s">
        <v>6502</v>
      </c>
      <c r="D404" s="52" t="s">
        <v>59</v>
      </c>
      <c r="E404" s="54">
        <f>IFERROR(MIN(TAP_Bidders),0)</f>
        <v>465</v>
      </c>
      <c r="F404" s="54">
        <f>IFERROR(MAX(TAP_Bidders),0)</f>
        <v>825</v>
      </c>
      <c r="G404" s="54">
        <f>IFERROR(AVERAGE(TAP_Bidders),0)</f>
        <v>616</v>
      </c>
      <c r="H404" s="60" t="str">
        <f>tbl_TAP[[#This Row],[Item '#]]&amp;"     "&amp;tbl_TAP[[#This Row],[Description]]&amp;"     ("&amp;tbl_TAP[[#This Row],[Unit]]&amp;")"</f>
        <v>646     Epoxy Pavement Marking - Handicap Symbol Marking     (EA)</v>
      </c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55">
        <v>825</v>
      </c>
      <c r="AK404" s="55">
        <v>475</v>
      </c>
      <c r="AL404" s="55">
        <v>750</v>
      </c>
      <c r="AM404" s="55">
        <v>565</v>
      </c>
      <c r="AN404" s="55">
        <v>465</v>
      </c>
      <c r="AO404" s="60"/>
      <c r="AP404" s="60"/>
      <c r="AQ404" s="60"/>
      <c r="AR404" s="60"/>
      <c r="AS404" s="60"/>
      <c r="AT404" s="60"/>
      <c r="AU404" s="60"/>
      <c r="AV404" s="60"/>
      <c r="AW404" s="54"/>
      <c r="AX404" s="54"/>
      <c r="AY404" s="54"/>
      <c r="AZ404" s="57"/>
    </row>
    <row r="405" spans="1:52" ht="18" customHeight="1" x14ac:dyDescent="0.3">
      <c r="A405" s="34">
        <v>2017</v>
      </c>
      <c r="B405" s="52">
        <v>646</v>
      </c>
      <c r="C405" s="53" t="s">
        <v>6503</v>
      </c>
      <c r="D405" s="52" t="s">
        <v>12</v>
      </c>
      <c r="E405" s="54">
        <f>IFERROR(MIN(TAP_Bidders),0)</f>
        <v>7</v>
      </c>
      <c r="F405" s="54">
        <f>IFERROR(MAX(TAP_Bidders),0)</f>
        <v>11.77</v>
      </c>
      <c r="G405" s="54">
        <f>IFERROR(AVERAGE(TAP_Bidders),0)</f>
        <v>8.8739999999999988</v>
      </c>
      <c r="H405" s="60" t="str">
        <f>tbl_TAP[[#This Row],[Item '#]]&amp;"     "&amp;tbl_TAP[[#This Row],[Description]]&amp;"     ("&amp;tbl_TAP[[#This Row],[Unit]]&amp;")"</f>
        <v>646     Epoxy Pavement Marking - Parking Lot Stall Marking     (LF)</v>
      </c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55">
        <v>11.77</v>
      </c>
      <c r="AK405" s="55">
        <v>7</v>
      </c>
      <c r="AL405" s="55">
        <v>11</v>
      </c>
      <c r="AM405" s="55">
        <v>7.6</v>
      </c>
      <c r="AN405" s="55">
        <v>7</v>
      </c>
      <c r="AO405" s="60"/>
      <c r="AP405" s="60"/>
      <c r="AQ405" s="60"/>
      <c r="AR405" s="60"/>
      <c r="AS405" s="60"/>
      <c r="AT405" s="60"/>
      <c r="AU405" s="60"/>
      <c r="AV405" s="60"/>
      <c r="AW405" s="54"/>
      <c r="AX405" s="54"/>
      <c r="AY405" s="54"/>
      <c r="AZ405" s="57"/>
    </row>
    <row r="406" spans="1:52" ht="18" customHeight="1" x14ac:dyDescent="0.3">
      <c r="A406" s="34">
        <v>2017</v>
      </c>
      <c r="B406" s="52" t="s">
        <v>75</v>
      </c>
      <c r="C406" s="53" t="s">
        <v>5530</v>
      </c>
      <c r="D406" s="52" t="s">
        <v>59</v>
      </c>
      <c r="E406" s="54">
        <f>IFERROR(MIN(TAP_Bidders),0)</f>
        <v>66</v>
      </c>
      <c r="F406" s="54">
        <f>IFERROR(MAX(TAP_Bidders),0)</f>
        <v>150</v>
      </c>
      <c r="G406" s="54">
        <f>IFERROR(AVERAGE(TAP_Bidders),0)</f>
        <v>113.6</v>
      </c>
      <c r="H406" s="60" t="str">
        <f>tbl_TAP[[#This Row],[Item '#]]&amp;"     "&amp;tbl_TAP[[#This Row],[Description]]&amp;"     ("&amp;tbl_TAP[[#This Row],[Unit]]&amp;")"</f>
        <v>SPEC     6' Long Concrete Wheel Stop     (EA)</v>
      </c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55">
        <v>66</v>
      </c>
      <c r="AK406" s="55">
        <v>150</v>
      </c>
      <c r="AL406" s="55">
        <v>90</v>
      </c>
      <c r="AM406" s="55">
        <v>126</v>
      </c>
      <c r="AN406" s="55">
        <v>136</v>
      </c>
      <c r="AO406" s="60"/>
      <c r="AP406" s="60"/>
      <c r="AQ406" s="60"/>
      <c r="AR406" s="60"/>
      <c r="AS406" s="60"/>
      <c r="AT406" s="60"/>
      <c r="AU406" s="60"/>
      <c r="AV406" s="60"/>
      <c r="AW406" s="54"/>
      <c r="AX406" s="54"/>
      <c r="AY406" s="54"/>
      <c r="AZ406" s="57"/>
    </row>
    <row r="407" spans="1:52" ht="18" customHeight="1" x14ac:dyDescent="0.3">
      <c r="A407" s="34">
        <v>2017</v>
      </c>
      <c r="B407" s="52" t="s">
        <v>75</v>
      </c>
      <c r="C407" s="53" t="s">
        <v>5080</v>
      </c>
      <c r="D407" s="52" t="s">
        <v>59</v>
      </c>
      <c r="E407" s="54">
        <f>IFERROR(MIN(TAP_Bidders),0)</f>
        <v>88</v>
      </c>
      <c r="F407" s="54">
        <f>IFERROR(MAX(TAP_Bidders),0)</f>
        <v>195</v>
      </c>
      <c r="G407" s="54">
        <f>IFERROR(AVERAGE(TAP_Bidders),0)</f>
        <v>134.19999999999999</v>
      </c>
      <c r="H407" s="60" t="str">
        <f>tbl_TAP[[#This Row],[Item '#]]&amp;"     "&amp;tbl_TAP[[#This Row],[Description]]&amp;"     ("&amp;tbl_TAP[[#This Row],[Unit]]&amp;")"</f>
        <v>SPEC     8' Long Concrete Wheel Stop     (EA)</v>
      </c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55">
        <v>88</v>
      </c>
      <c r="AK407" s="55">
        <v>195</v>
      </c>
      <c r="AL407" s="55">
        <v>100</v>
      </c>
      <c r="AM407" s="55">
        <v>149</v>
      </c>
      <c r="AN407" s="55">
        <v>139</v>
      </c>
      <c r="AO407" s="60"/>
      <c r="AP407" s="60"/>
      <c r="AQ407" s="60"/>
      <c r="AR407" s="60"/>
      <c r="AS407" s="60"/>
      <c r="AT407" s="60"/>
      <c r="AU407" s="60"/>
      <c r="AV407" s="60"/>
      <c r="AW407" s="54"/>
      <c r="AX407" s="54"/>
      <c r="AY407" s="54"/>
      <c r="AZ407" s="57"/>
    </row>
    <row r="408" spans="1:52" ht="18" customHeight="1" x14ac:dyDescent="0.3">
      <c r="A408" s="34">
        <v>2017</v>
      </c>
      <c r="B408" s="52" t="s">
        <v>75</v>
      </c>
      <c r="C408" s="53" t="s">
        <v>6504</v>
      </c>
      <c r="D408" s="52" t="s">
        <v>59</v>
      </c>
      <c r="E408" s="54">
        <f>IFERROR(MIN(TAP_Bidders),0)</f>
        <v>450</v>
      </c>
      <c r="F408" s="54">
        <f>IFERROR(MAX(TAP_Bidders),0)</f>
        <v>2989</v>
      </c>
      <c r="G408" s="54">
        <f>IFERROR(AVERAGE(TAP_Bidders),0)</f>
        <v>1257.8</v>
      </c>
      <c r="H408" s="60" t="str">
        <f>tbl_TAP[[#This Row],[Item '#]]&amp;"     "&amp;tbl_TAP[[#This Row],[Description]]&amp;"     ("&amp;tbl_TAP[[#This Row],[Unit]]&amp;")"</f>
        <v>SPEC     Temporary Gravel Access Drives at Existing Campsites to Remain     (EA)</v>
      </c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55">
        <v>1100</v>
      </c>
      <c r="AK408" s="55">
        <v>750</v>
      </c>
      <c r="AL408" s="55">
        <v>1000</v>
      </c>
      <c r="AM408" s="55">
        <v>2989</v>
      </c>
      <c r="AN408" s="55">
        <v>450</v>
      </c>
      <c r="AO408" s="60"/>
      <c r="AP408" s="60"/>
      <c r="AQ408" s="60"/>
      <c r="AR408" s="60"/>
      <c r="AS408" s="60"/>
      <c r="AT408" s="60"/>
      <c r="AU408" s="60"/>
      <c r="AV408" s="60"/>
      <c r="AW408" s="54"/>
      <c r="AX408" s="54"/>
      <c r="AY408" s="54"/>
      <c r="AZ408" s="57"/>
    </row>
    <row r="409" spans="1:52" ht="18" customHeight="1" x14ac:dyDescent="0.3">
      <c r="A409" s="34">
        <v>2017</v>
      </c>
      <c r="B409" s="52">
        <v>659</v>
      </c>
      <c r="C409" s="53" t="s">
        <v>4753</v>
      </c>
      <c r="D409" s="52" t="s">
        <v>21</v>
      </c>
      <c r="E409" s="54">
        <f>IFERROR(MIN(TAP_Bidders),0)</f>
        <v>1</v>
      </c>
      <c r="F409" s="54">
        <f>IFERROR(MAX(TAP_Bidders),0)</f>
        <v>1.4</v>
      </c>
      <c r="G409" s="54">
        <f>IFERROR(AVERAGE(TAP_Bidders),0)</f>
        <v>1.1000000000000001</v>
      </c>
      <c r="H409" s="60" t="str">
        <f>tbl_TAP[[#This Row],[Item '#]]&amp;"     "&amp;tbl_TAP[[#This Row],[Description]]&amp;"     ("&amp;tbl_TAP[[#This Row],[Unit]]&amp;")"</f>
        <v>659     Seeding and Mulching - ODOT Class 1 Mix     (SY)</v>
      </c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55">
        <v>1.1000000000000001</v>
      </c>
      <c r="AK409" s="55">
        <v>1</v>
      </c>
      <c r="AL409" s="55">
        <v>1</v>
      </c>
      <c r="AM409" s="55">
        <v>1.4</v>
      </c>
      <c r="AN409" s="55">
        <v>1</v>
      </c>
      <c r="AO409" s="60"/>
      <c r="AP409" s="60"/>
      <c r="AQ409" s="60"/>
      <c r="AR409" s="60"/>
      <c r="AS409" s="60"/>
      <c r="AT409" s="60"/>
      <c r="AU409" s="60"/>
      <c r="AV409" s="60"/>
      <c r="AW409" s="54"/>
      <c r="AX409" s="54"/>
      <c r="AY409" s="54"/>
      <c r="AZ409" s="57"/>
    </row>
    <row r="410" spans="1:52" ht="18" customHeight="1" x14ac:dyDescent="0.3">
      <c r="A410" s="34">
        <v>2017</v>
      </c>
      <c r="B410" s="52">
        <v>659</v>
      </c>
      <c r="C410" s="53" t="s">
        <v>6505</v>
      </c>
      <c r="D410" s="52" t="s">
        <v>21</v>
      </c>
      <c r="E410" s="54">
        <f>IFERROR(MIN(TAP_Bidders),0)</f>
        <v>0.9</v>
      </c>
      <c r="F410" s="54">
        <f>IFERROR(MAX(TAP_Bidders),0)</f>
        <v>1.65</v>
      </c>
      <c r="G410" s="54">
        <f>IFERROR(AVERAGE(TAP_Bidders),0)</f>
        <v>1.19</v>
      </c>
      <c r="H410" s="60" t="str">
        <f>tbl_TAP[[#This Row],[Item '#]]&amp;"     "&amp;tbl_TAP[[#This Row],[Description]]&amp;"     ("&amp;tbl_TAP[[#This Row],[Unit]]&amp;")"</f>
        <v>659     Seeding and Mulching - MWCD Native Grass Seed Mix (Seed Mix B)     (SY)</v>
      </c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55">
        <v>1.65</v>
      </c>
      <c r="AK410" s="55">
        <v>1</v>
      </c>
      <c r="AL410" s="55">
        <v>0.9</v>
      </c>
      <c r="AM410" s="55">
        <v>1.4</v>
      </c>
      <c r="AN410" s="55">
        <v>1</v>
      </c>
      <c r="AO410" s="60"/>
      <c r="AP410" s="60"/>
      <c r="AQ410" s="60"/>
      <c r="AR410" s="60"/>
      <c r="AS410" s="60"/>
      <c r="AT410" s="60"/>
      <c r="AU410" s="60"/>
      <c r="AV410" s="60"/>
      <c r="AW410" s="54"/>
      <c r="AX410" s="54"/>
      <c r="AY410" s="54"/>
      <c r="AZ410" s="57"/>
    </row>
    <row r="411" spans="1:52" ht="18" customHeight="1" x14ac:dyDescent="0.3">
      <c r="A411" s="34">
        <v>2017</v>
      </c>
      <c r="B411" s="52">
        <v>659</v>
      </c>
      <c r="C411" s="53" t="s">
        <v>198</v>
      </c>
      <c r="D411" s="52" t="s">
        <v>199</v>
      </c>
      <c r="E411" s="54">
        <f>IFERROR(MIN(TAP_Bidders),0)</f>
        <v>658</v>
      </c>
      <c r="F411" s="54">
        <f>IFERROR(MAX(TAP_Bidders),0)</f>
        <v>1980</v>
      </c>
      <c r="G411" s="54">
        <f>IFERROR(AVERAGE(TAP_Bidders),0)</f>
        <v>1139.5999999999999</v>
      </c>
      <c r="H411" s="60" t="str">
        <f>tbl_TAP[[#This Row],[Item '#]]&amp;"     "&amp;tbl_TAP[[#This Row],[Description]]&amp;"     ("&amp;tbl_TAP[[#This Row],[Unit]]&amp;")"</f>
        <v>659     Commercial Fertilizer     (TON)</v>
      </c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55">
        <v>1980</v>
      </c>
      <c r="AK411" s="55">
        <v>1500</v>
      </c>
      <c r="AL411" s="55">
        <v>750</v>
      </c>
      <c r="AM411" s="55">
        <v>658</v>
      </c>
      <c r="AN411" s="55">
        <v>810</v>
      </c>
      <c r="AO411" s="60"/>
      <c r="AP411" s="60"/>
      <c r="AQ411" s="60"/>
      <c r="AR411" s="60"/>
      <c r="AS411" s="60"/>
      <c r="AT411" s="60"/>
      <c r="AU411" s="60"/>
      <c r="AV411" s="60"/>
      <c r="AW411" s="54"/>
      <c r="AX411" s="54"/>
      <c r="AY411" s="54"/>
      <c r="AZ411" s="57"/>
    </row>
    <row r="412" spans="1:52" ht="18" customHeight="1" x14ac:dyDescent="0.3">
      <c r="A412" s="34">
        <v>2017</v>
      </c>
      <c r="B412" s="52">
        <v>659</v>
      </c>
      <c r="C412" s="53" t="s">
        <v>157</v>
      </c>
      <c r="D412" s="52" t="s">
        <v>158</v>
      </c>
      <c r="E412" s="54">
        <f>IFERROR(MIN(TAP_Bidders),0)</f>
        <v>1</v>
      </c>
      <c r="F412" s="54">
        <f>IFERROR(MAX(TAP_Bidders),0)</f>
        <v>88</v>
      </c>
      <c r="G412" s="54">
        <f>IFERROR(AVERAGE(TAP_Bidders),0)</f>
        <v>48.4</v>
      </c>
      <c r="H412" s="60" t="str">
        <f>tbl_TAP[[#This Row],[Item '#]]&amp;"     "&amp;tbl_TAP[[#This Row],[Description]]&amp;"     ("&amp;tbl_TAP[[#This Row],[Unit]]&amp;")"</f>
        <v>659     Water     (MGAL)</v>
      </c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55">
        <v>88</v>
      </c>
      <c r="AK412" s="55">
        <v>1</v>
      </c>
      <c r="AL412" s="55">
        <v>65</v>
      </c>
      <c r="AM412" s="55">
        <v>18</v>
      </c>
      <c r="AN412" s="55">
        <v>70</v>
      </c>
      <c r="AO412" s="60"/>
      <c r="AP412" s="60"/>
      <c r="AQ412" s="60"/>
      <c r="AR412" s="60"/>
      <c r="AS412" s="60"/>
      <c r="AT412" s="60"/>
      <c r="AU412" s="60"/>
      <c r="AV412" s="60"/>
      <c r="AW412" s="54"/>
      <c r="AX412" s="54"/>
      <c r="AY412" s="54"/>
      <c r="AZ412" s="57"/>
    </row>
    <row r="413" spans="1:52" ht="18" customHeight="1" x14ac:dyDescent="0.3">
      <c r="A413" s="34">
        <v>2017</v>
      </c>
      <c r="B413" s="52">
        <v>661</v>
      </c>
      <c r="C413" s="53" t="s">
        <v>6506</v>
      </c>
      <c r="D413" s="52" t="s">
        <v>59</v>
      </c>
      <c r="E413" s="54">
        <f>IFERROR(MIN(TAP_Bidders),0)</f>
        <v>334</v>
      </c>
      <c r="F413" s="54">
        <f>IFERROR(MAX(TAP_Bidders),0)</f>
        <v>511</v>
      </c>
      <c r="G413" s="54">
        <f>IFERROR(AVERAGE(TAP_Bidders),0)</f>
        <v>395.08000000000004</v>
      </c>
      <c r="H413" s="60" t="str">
        <f>tbl_TAP[[#This Row],[Item '#]]&amp;"     "&amp;tbl_TAP[[#This Row],[Description]]&amp;"     ("&amp;tbl_TAP[[#This Row],[Unit]]&amp;")"</f>
        <v>661     General Landscaping Outside RV Sites – Betula Nigra - River Birch, 2” Caliper     (EA)</v>
      </c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55">
        <v>356.4</v>
      </c>
      <c r="AK413" s="55">
        <v>334</v>
      </c>
      <c r="AL413" s="55">
        <v>374</v>
      </c>
      <c r="AM413" s="55">
        <v>511</v>
      </c>
      <c r="AN413" s="55">
        <v>400</v>
      </c>
      <c r="AO413" s="60"/>
      <c r="AP413" s="60"/>
      <c r="AQ413" s="60"/>
      <c r="AR413" s="60"/>
      <c r="AS413" s="60"/>
      <c r="AT413" s="60"/>
      <c r="AU413" s="60"/>
      <c r="AV413" s="60"/>
      <c r="AW413" s="54"/>
      <c r="AX413" s="54"/>
      <c r="AY413" s="54"/>
      <c r="AZ413" s="57"/>
    </row>
    <row r="414" spans="1:52" ht="18" customHeight="1" x14ac:dyDescent="0.3">
      <c r="A414" s="34">
        <v>2017</v>
      </c>
      <c r="B414" s="52">
        <v>661</v>
      </c>
      <c r="C414" s="53" t="s">
        <v>6507</v>
      </c>
      <c r="D414" s="52" t="s">
        <v>59</v>
      </c>
      <c r="E414" s="54">
        <f>IFERROR(MIN(TAP_Bidders),0)</f>
        <v>255</v>
      </c>
      <c r="F414" s="54">
        <f>IFERROR(MAX(TAP_Bidders),0)</f>
        <v>324</v>
      </c>
      <c r="G414" s="54">
        <f>IFERROR(AVERAGE(TAP_Bidders),0)</f>
        <v>292.3</v>
      </c>
      <c r="H414" s="60" t="str">
        <f>tbl_TAP[[#This Row],[Item '#]]&amp;"     "&amp;tbl_TAP[[#This Row],[Description]]&amp;"     ("&amp;tbl_TAP[[#This Row],[Unit]]&amp;")"</f>
        <v>661     General Landscaping Outside RV Sites – Viburnum Lentago - Nannyberry Viburnum, 1.5” Caliper     (EA)</v>
      </c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55">
        <v>313.5</v>
      </c>
      <c r="AK414" s="55">
        <v>294</v>
      </c>
      <c r="AL414" s="55">
        <v>255</v>
      </c>
      <c r="AM414" s="55">
        <v>324</v>
      </c>
      <c r="AN414" s="55">
        <v>275</v>
      </c>
      <c r="AO414" s="60"/>
      <c r="AP414" s="60"/>
      <c r="AQ414" s="60"/>
      <c r="AR414" s="60"/>
      <c r="AS414" s="60"/>
      <c r="AT414" s="60"/>
      <c r="AU414" s="60"/>
      <c r="AV414" s="60"/>
      <c r="AW414" s="54"/>
      <c r="AX414" s="54"/>
      <c r="AY414" s="54"/>
      <c r="AZ414" s="57"/>
    </row>
    <row r="415" spans="1:52" ht="18" customHeight="1" x14ac:dyDescent="0.3">
      <c r="A415" s="34">
        <v>2017</v>
      </c>
      <c r="B415" s="52">
        <v>661</v>
      </c>
      <c r="C415" s="53" t="s">
        <v>6508</v>
      </c>
      <c r="D415" s="52" t="s">
        <v>59</v>
      </c>
      <c r="E415" s="54">
        <f>IFERROR(MIN(TAP_Bidders),0)</f>
        <v>255</v>
      </c>
      <c r="F415" s="54">
        <f>IFERROR(MAX(TAP_Bidders),0)</f>
        <v>334</v>
      </c>
      <c r="G415" s="54">
        <f>IFERROR(AVERAGE(TAP_Bidders),0)</f>
        <v>287.09000000000003</v>
      </c>
      <c r="H415" s="60" t="str">
        <f>tbl_TAP[[#This Row],[Item '#]]&amp;"     "&amp;tbl_TAP[[#This Row],[Description]]&amp;"     ("&amp;tbl_TAP[[#This Row],[Unit]]&amp;")"</f>
        <v>661     General Landscaping Outside RV Sites – Amelanchier x Grandiflora ’Autumn Brilliance’  - Autumn Brilliance Serviceberry, 1.5” Caliper     (EA)</v>
      </c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55">
        <v>296.45</v>
      </c>
      <c r="AK415" s="55">
        <v>278</v>
      </c>
      <c r="AL415" s="55">
        <v>255</v>
      </c>
      <c r="AM415" s="55">
        <v>334</v>
      </c>
      <c r="AN415" s="55">
        <v>272</v>
      </c>
      <c r="AO415" s="60"/>
      <c r="AP415" s="60"/>
      <c r="AQ415" s="60"/>
      <c r="AR415" s="60"/>
      <c r="AS415" s="60"/>
      <c r="AT415" s="60"/>
      <c r="AU415" s="60"/>
      <c r="AV415" s="60"/>
      <c r="AW415" s="54"/>
      <c r="AX415" s="54"/>
      <c r="AY415" s="54"/>
      <c r="AZ415" s="57"/>
    </row>
    <row r="416" spans="1:52" ht="18" customHeight="1" x14ac:dyDescent="0.3">
      <c r="A416" s="34">
        <v>2017</v>
      </c>
      <c r="B416" s="52">
        <v>661</v>
      </c>
      <c r="C416" s="53" t="s">
        <v>6509</v>
      </c>
      <c r="D416" s="52" t="s">
        <v>59</v>
      </c>
      <c r="E416" s="54">
        <f>IFERROR(MIN(TAP_Bidders),0)</f>
        <v>350</v>
      </c>
      <c r="F416" s="54">
        <f>IFERROR(MAX(TAP_Bidders),0)</f>
        <v>433</v>
      </c>
      <c r="G416" s="54">
        <f>IFERROR(AVERAGE(TAP_Bidders),0)</f>
        <v>385.76</v>
      </c>
      <c r="H416" s="60" t="str">
        <f>tbl_TAP[[#This Row],[Item '#]]&amp;"     "&amp;tbl_TAP[[#This Row],[Description]]&amp;"     ("&amp;tbl_TAP[[#This Row],[Unit]]&amp;")"</f>
        <v>661     General Landscaping Outside RV Sites- Quercus Alba - White Oak, 2” Caliper     (EA)</v>
      </c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55">
        <v>371.8</v>
      </c>
      <c r="AK416" s="55">
        <v>350</v>
      </c>
      <c r="AL416" s="55">
        <v>374</v>
      </c>
      <c r="AM416" s="55">
        <v>433</v>
      </c>
      <c r="AN416" s="55">
        <v>400</v>
      </c>
      <c r="AO416" s="60"/>
      <c r="AP416" s="60"/>
      <c r="AQ416" s="60"/>
      <c r="AR416" s="60"/>
      <c r="AS416" s="60"/>
      <c r="AT416" s="60"/>
      <c r="AU416" s="60"/>
      <c r="AV416" s="60"/>
      <c r="AW416" s="54"/>
      <c r="AX416" s="54"/>
      <c r="AY416" s="54"/>
      <c r="AZ416" s="57"/>
    </row>
    <row r="417" spans="1:52" ht="18" customHeight="1" x14ac:dyDescent="0.3">
      <c r="A417" s="34">
        <v>2017</v>
      </c>
      <c r="B417" s="52">
        <v>661</v>
      </c>
      <c r="C417" s="53" t="s">
        <v>6510</v>
      </c>
      <c r="D417" s="52" t="s">
        <v>59</v>
      </c>
      <c r="E417" s="54">
        <f>IFERROR(MIN(TAP_Bidders),0)</f>
        <v>328</v>
      </c>
      <c r="F417" s="54">
        <f>IFERROR(MAX(TAP_Bidders),0)</f>
        <v>444</v>
      </c>
      <c r="G417" s="54">
        <f>IFERROR(AVERAGE(TAP_Bidders),0)</f>
        <v>379.15999999999997</v>
      </c>
      <c r="H417" s="60" t="str">
        <f>tbl_TAP[[#This Row],[Item '#]]&amp;"     "&amp;tbl_TAP[[#This Row],[Description]]&amp;"     ("&amp;tbl_TAP[[#This Row],[Unit]]&amp;")"</f>
        <v>661     General Landscaping Outside RV Sites – Acer Rubrum ‘Red Sunset’ - Red Sunset Red Maple, 2” Caliper     (EA)</v>
      </c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55">
        <v>349.8</v>
      </c>
      <c r="AK417" s="55">
        <v>328</v>
      </c>
      <c r="AL417" s="55">
        <v>374</v>
      </c>
      <c r="AM417" s="55">
        <v>444</v>
      </c>
      <c r="AN417" s="55">
        <v>400</v>
      </c>
      <c r="AO417" s="60"/>
      <c r="AP417" s="60"/>
      <c r="AQ417" s="60"/>
      <c r="AR417" s="60"/>
      <c r="AS417" s="60"/>
      <c r="AT417" s="60"/>
      <c r="AU417" s="60"/>
      <c r="AV417" s="60"/>
      <c r="AW417" s="54"/>
      <c r="AX417" s="54"/>
      <c r="AY417" s="54"/>
      <c r="AZ417" s="57"/>
    </row>
    <row r="418" spans="1:52" ht="18" customHeight="1" x14ac:dyDescent="0.3">
      <c r="A418" s="34">
        <v>2017</v>
      </c>
      <c r="B418" s="52">
        <v>661</v>
      </c>
      <c r="C418" s="53" t="s">
        <v>6511</v>
      </c>
      <c r="D418" s="52" t="s">
        <v>59</v>
      </c>
      <c r="E418" s="54">
        <f>IFERROR(MIN(TAP_Bidders),0)</f>
        <v>308</v>
      </c>
      <c r="F418" s="54">
        <f>IFERROR(MAX(TAP_Bidders),0)</f>
        <v>498</v>
      </c>
      <c r="G418" s="54">
        <f>IFERROR(AVERAGE(TAP_Bidders),0)</f>
        <v>398.98</v>
      </c>
      <c r="H418" s="60" t="str">
        <f>tbl_TAP[[#This Row],[Item '#]]&amp;"     "&amp;tbl_TAP[[#This Row],[Description]]&amp;"     ("&amp;tbl_TAP[[#This Row],[Unit]]&amp;")"</f>
        <v>661     General Landscaping Outside RV Sites- Nyssa Sylvatica – Sweetgum, 2” Caliper     (EA)</v>
      </c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55">
        <v>328.9</v>
      </c>
      <c r="AK418" s="55">
        <v>308</v>
      </c>
      <c r="AL418" s="55">
        <v>415</v>
      </c>
      <c r="AM418" s="55">
        <v>498</v>
      </c>
      <c r="AN418" s="55">
        <v>445</v>
      </c>
      <c r="AO418" s="60"/>
      <c r="AP418" s="60"/>
      <c r="AQ418" s="60"/>
      <c r="AR418" s="60"/>
      <c r="AS418" s="60"/>
      <c r="AT418" s="60"/>
      <c r="AU418" s="60"/>
      <c r="AV418" s="60"/>
      <c r="AW418" s="54"/>
      <c r="AX418" s="54"/>
      <c r="AY418" s="54"/>
      <c r="AZ418" s="57"/>
    </row>
    <row r="419" spans="1:52" ht="18" customHeight="1" x14ac:dyDescent="0.3">
      <c r="A419" s="34">
        <v>2017</v>
      </c>
      <c r="B419" s="52">
        <v>661</v>
      </c>
      <c r="C419" s="53" t="s">
        <v>6512</v>
      </c>
      <c r="D419" s="52" t="s">
        <v>59</v>
      </c>
      <c r="E419" s="54">
        <f>IFERROR(MIN(TAP_Bidders),0)</f>
        <v>232</v>
      </c>
      <c r="F419" s="54">
        <f>IFERROR(MAX(TAP_Bidders),0)</f>
        <v>362</v>
      </c>
      <c r="G419" s="54">
        <f>IFERROR(AVERAGE(TAP_Bidders),0)</f>
        <v>276.19</v>
      </c>
      <c r="H419" s="60" t="str">
        <f>tbl_TAP[[#This Row],[Item '#]]&amp;"     "&amp;tbl_TAP[[#This Row],[Description]]&amp;"     ("&amp;tbl_TAP[[#This Row],[Unit]]&amp;")"</f>
        <v>661     General Landscaping Outside RV Sites- Juniperus Virginiana ‘Glauca’ - Silver Eastern Redcedar, 5’-6’ Height     (EA)</v>
      </c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55">
        <v>246.95</v>
      </c>
      <c r="AK419" s="55">
        <v>232</v>
      </c>
      <c r="AL419" s="55">
        <v>260</v>
      </c>
      <c r="AM419" s="55">
        <v>362</v>
      </c>
      <c r="AN419" s="55">
        <v>280</v>
      </c>
      <c r="AO419" s="60"/>
      <c r="AP419" s="60"/>
      <c r="AQ419" s="60"/>
      <c r="AR419" s="60"/>
      <c r="AS419" s="60"/>
      <c r="AT419" s="60"/>
      <c r="AU419" s="60"/>
      <c r="AV419" s="60"/>
      <c r="AW419" s="54"/>
      <c r="AX419" s="54"/>
      <c r="AY419" s="54"/>
      <c r="AZ419" s="57"/>
    </row>
    <row r="420" spans="1:52" ht="18" customHeight="1" x14ac:dyDescent="0.3">
      <c r="A420" s="34">
        <v>2017</v>
      </c>
      <c r="B420" s="52">
        <v>661</v>
      </c>
      <c r="C420" s="53" t="s">
        <v>6513</v>
      </c>
      <c r="D420" s="52" t="s">
        <v>59</v>
      </c>
      <c r="E420" s="54">
        <f>IFERROR(MIN(TAP_Bidders),0)</f>
        <v>260</v>
      </c>
      <c r="F420" s="54">
        <f>IFERROR(MAX(TAP_Bidders),0)</f>
        <v>309</v>
      </c>
      <c r="G420" s="54">
        <f>IFERROR(AVERAGE(TAP_Bidders),0)</f>
        <v>282.16999999999996</v>
      </c>
      <c r="H420" s="60" t="str">
        <f>tbl_TAP[[#This Row],[Item '#]]&amp;"     "&amp;tbl_TAP[[#This Row],[Description]]&amp;"     ("&amp;tbl_TAP[[#This Row],[Unit]]&amp;")"</f>
        <v>661     General Landscaping Outside RV Sites- Abies Balsamea - Balsam Fir, 5’-6’ Height     (EA)</v>
      </c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55">
        <v>289.85000000000002</v>
      </c>
      <c r="AK420" s="55">
        <v>272</v>
      </c>
      <c r="AL420" s="55">
        <v>260</v>
      </c>
      <c r="AM420" s="55">
        <v>309</v>
      </c>
      <c r="AN420" s="55">
        <v>280</v>
      </c>
      <c r="AO420" s="60"/>
      <c r="AP420" s="60"/>
      <c r="AQ420" s="60"/>
      <c r="AR420" s="60"/>
      <c r="AS420" s="60"/>
      <c r="AT420" s="60"/>
      <c r="AU420" s="60"/>
      <c r="AV420" s="60"/>
      <c r="AW420" s="54"/>
      <c r="AX420" s="54"/>
      <c r="AY420" s="54"/>
      <c r="AZ420" s="57"/>
    </row>
    <row r="421" spans="1:52" ht="18" customHeight="1" x14ac:dyDescent="0.3">
      <c r="A421" s="34">
        <v>2017</v>
      </c>
      <c r="B421" s="52">
        <v>661</v>
      </c>
      <c r="C421" s="53" t="s">
        <v>6514</v>
      </c>
      <c r="D421" s="52" t="s">
        <v>59</v>
      </c>
      <c r="E421" s="54">
        <f>IFERROR(MIN(TAP_Bidders),0)</f>
        <v>37</v>
      </c>
      <c r="F421" s="54">
        <f>IFERROR(MAX(TAP_Bidders),0)</f>
        <v>58</v>
      </c>
      <c r="G421" s="54">
        <f>IFERROR(AVERAGE(TAP_Bidders),0)</f>
        <v>43.945999999999998</v>
      </c>
      <c r="H421" s="60" t="str">
        <f>tbl_TAP[[#This Row],[Item '#]]&amp;"     "&amp;tbl_TAP[[#This Row],[Description]]&amp;"     ("&amp;tbl_TAP[[#This Row],[Unit]]&amp;")"</f>
        <v>661     General Landscaping Outside RV Sites – Potentilla Fruticosa ‘Goldfinger’ – Goldfinger Shrubby Cinquefoil, #3 Container     (EA)</v>
      </c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55">
        <v>37.729999999999997</v>
      </c>
      <c r="AK421" s="55">
        <v>37</v>
      </c>
      <c r="AL421" s="55">
        <v>42</v>
      </c>
      <c r="AM421" s="55">
        <v>58</v>
      </c>
      <c r="AN421" s="55">
        <v>45</v>
      </c>
      <c r="AO421" s="60"/>
      <c r="AP421" s="60"/>
      <c r="AQ421" s="60"/>
      <c r="AR421" s="60"/>
      <c r="AS421" s="60"/>
      <c r="AT421" s="60"/>
      <c r="AU421" s="60"/>
      <c r="AV421" s="60"/>
      <c r="AW421" s="54"/>
      <c r="AX421" s="54"/>
      <c r="AY421" s="54"/>
      <c r="AZ421" s="57"/>
    </row>
    <row r="422" spans="1:52" ht="18" customHeight="1" x14ac:dyDescent="0.3">
      <c r="A422" s="34">
        <v>2017</v>
      </c>
      <c r="B422" s="52">
        <v>661</v>
      </c>
      <c r="C422" s="53" t="s">
        <v>6515</v>
      </c>
      <c r="D422" s="52" t="s">
        <v>59</v>
      </c>
      <c r="E422" s="54">
        <f>IFERROR(MIN(TAP_Bidders),0)</f>
        <v>51</v>
      </c>
      <c r="F422" s="54">
        <f>IFERROR(MAX(TAP_Bidders),0)</f>
        <v>67</v>
      </c>
      <c r="G422" s="54">
        <f>IFERROR(AVERAGE(TAP_Bidders),0)</f>
        <v>60</v>
      </c>
      <c r="H422" s="60" t="str">
        <f>tbl_TAP[[#This Row],[Item '#]]&amp;"     "&amp;tbl_TAP[[#This Row],[Description]]&amp;"     ("&amp;tbl_TAP[[#This Row],[Unit]]&amp;")"</f>
        <v>661     General Landscaping Outside RV Sites – Cornus Sericea ‘Isanti’ – Isanti Redosier Dogwood, #5 Container     (EA)</v>
      </c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55">
        <v>55</v>
      </c>
      <c r="AK422" s="55">
        <v>51</v>
      </c>
      <c r="AL422" s="55">
        <v>63</v>
      </c>
      <c r="AM422" s="55">
        <v>64</v>
      </c>
      <c r="AN422" s="55">
        <v>67</v>
      </c>
      <c r="AO422" s="60"/>
      <c r="AP422" s="60"/>
      <c r="AQ422" s="60"/>
      <c r="AR422" s="60"/>
      <c r="AS422" s="60"/>
      <c r="AT422" s="60"/>
      <c r="AU422" s="60"/>
      <c r="AV422" s="60"/>
      <c r="AW422" s="54"/>
      <c r="AX422" s="54"/>
      <c r="AY422" s="54"/>
      <c r="AZ422" s="57"/>
    </row>
    <row r="423" spans="1:52" ht="18" customHeight="1" x14ac:dyDescent="0.3">
      <c r="A423" s="34">
        <v>2017</v>
      </c>
      <c r="B423" s="52">
        <v>661</v>
      </c>
      <c r="C423" s="53" t="s">
        <v>6516</v>
      </c>
      <c r="D423" s="52" t="s">
        <v>59</v>
      </c>
      <c r="E423" s="54">
        <f>IFERROR(MIN(TAP_Bidders),0)</f>
        <v>16</v>
      </c>
      <c r="F423" s="54">
        <f>IFERROR(MAX(TAP_Bidders),0)</f>
        <v>34</v>
      </c>
      <c r="G423" s="54">
        <f>IFERROR(AVERAGE(TAP_Bidders),0)</f>
        <v>22.884</v>
      </c>
      <c r="H423" s="60" t="str">
        <f>tbl_TAP[[#This Row],[Item '#]]&amp;"     "&amp;tbl_TAP[[#This Row],[Description]]&amp;"     ("&amp;tbl_TAP[[#This Row],[Unit]]&amp;")"</f>
        <v>661     General Landscaping Outside RV Sites – Panicum Virgatum ‘Shenandoah’ - Shenandoah Red Switch Grass, #2 Container     (EA)</v>
      </c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55">
        <v>24.42</v>
      </c>
      <c r="AK423" s="55">
        <v>23</v>
      </c>
      <c r="AL423" s="55">
        <v>16</v>
      </c>
      <c r="AM423" s="55">
        <v>34</v>
      </c>
      <c r="AN423" s="55">
        <v>17</v>
      </c>
      <c r="AO423" s="60"/>
      <c r="AP423" s="60"/>
      <c r="AQ423" s="60"/>
      <c r="AR423" s="60"/>
      <c r="AS423" s="60"/>
      <c r="AT423" s="60"/>
      <c r="AU423" s="60"/>
      <c r="AV423" s="60"/>
      <c r="AW423" s="54"/>
      <c r="AX423" s="54"/>
      <c r="AY423" s="54"/>
      <c r="AZ423" s="57"/>
    </row>
    <row r="424" spans="1:52" ht="18" customHeight="1" x14ac:dyDescent="0.3">
      <c r="A424" s="34">
        <v>2017</v>
      </c>
      <c r="B424" s="52">
        <v>661</v>
      </c>
      <c r="C424" s="53" t="s">
        <v>6517</v>
      </c>
      <c r="D424" s="52" t="s">
        <v>59</v>
      </c>
      <c r="E424" s="54">
        <f>IFERROR(MIN(TAP_Bidders),0)</f>
        <v>16</v>
      </c>
      <c r="F424" s="54">
        <f>IFERROR(MAX(TAP_Bidders),0)</f>
        <v>34</v>
      </c>
      <c r="G424" s="54">
        <f>IFERROR(AVERAGE(TAP_Bidders),0)</f>
        <v>23.06</v>
      </c>
      <c r="H424" s="60" t="str">
        <f>tbl_TAP[[#This Row],[Item '#]]&amp;"     "&amp;tbl_TAP[[#This Row],[Description]]&amp;"     ("&amp;tbl_TAP[[#This Row],[Unit]]&amp;")"</f>
        <v>661     RV Campsite Landscaping - Panicum Virgatum ‘Shenandoah’ - Shenandoah Red Switch Grass, #2 Container     (EA)</v>
      </c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55">
        <v>25.3</v>
      </c>
      <c r="AK424" s="55">
        <v>23</v>
      </c>
      <c r="AL424" s="55">
        <v>16</v>
      </c>
      <c r="AM424" s="55">
        <v>34</v>
      </c>
      <c r="AN424" s="55">
        <v>17</v>
      </c>
      <c r="AO424" s="60"/>
      <c r="AP424" s="60"/>
      <c r="AQ424" s="60"/>
      <c r="AR424" s="60"/>
      <c r="AS424" s="60"/>
      <c r="AT424" s="60"/>
      <c r="AU424" s="60"/>
      <c r="AV424" s="60"/>
      <c r="AW424" s="54"/>
      <c r="AX424" s="54"/>
      <c r="AY424" s="54"/>
      <c r="AZ424" s="57"/>
    </row>
    <row r="425" spans="1:52" ht="18" customHeight="1" x14ac:dyDescent="0.3">
      <c r="A425" s="34">
        <v>2017</v>
      </c>
      <c r="B425" s="52">
        <v>661</v>
      </c>
      <c r="C425" s="53" t="s">
        <v>6518</v>
      </c>
      <c r="D425" s="52" t="s">
        <v>59</v>
      </c>
      <c r="E425" s="54">
        <f>IFERROR(MIN(TAP_Bidders),0)</f>
        <v>37</v>
      </c>
      <c r="F425" s="54">
        <f>IFERROR(MAX(TAP_Bidders),0)</f>
        <v>66</v>
      </c>
      <c r="G425" s="54">
        <f>IFERROR(AVERAGE(TAP_Bidders),0)</f>
        <v>45.92</v>
      </c>
      <c r="H425" s="60" t="str">
        <f>tbl_TAP[[#This Row],[Item '#]]&amp;"     "&amp;tbl_TAP[[#This Row],[Description]]&amp;"     ("&amp;tbl_TAP[[#This Row],[Unit]]&amp;")"</f>
        <v>661     RV Campsite Landscaping - Potentilla Fruticosa ‘Goldfinger’ – Goldfinger Shrubby Cinquefoil, #3 Container     (EA)</v>
      </c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55">
        <v>39.6</v>
      </c>
      <c r="AK425" s="55">
        <v>37</v>
      </c>
      <c r="AL425" s="55">
        <v>42</v>
      </c>
      <c r="AM425" s="55">
        <v>66</v>
      </c>
      <c r="AN425" s="55">
        <v>45</v>
      </c>
      <c r="AO425" s="60"/>
      <c r="AP425" s="60"/>
      <c r="AQ425" s="60"/>
      <c r="AR425" s="60"/>
      <c r="AS425" s="60"/>
      <c r="AT425" s="60"/>
      <c r="AU425" s="60"/>
      <c r="AV425" s="60"/>
      <c r="AW425" s="54"/>
      <c r="AX425" s="54"/>
      <c r="AY425" s="54"/>
      <c r="AZ425" s="57"/>
    </row>
    <row r="426" spans="1:52" ht="18" customHeight="1" x14ac:dyDescent="0.3">
      <c r="A426" s="34">
        <v>2017</v>
      </c>
      <c r="B426" s="52">
        <v>661</v>
      </c>
      <c r="C426" s="53" t="s">
        <v>6519</v>
      </c>
      <c r="D426" s="52" t="s">
        <v>59</v>
      </c>
      <c r="E426" s="54">
        <f>IFERROR(MIN(TAP_Bidders),0)</f>
        <v>51</v>
      </c>
      <c r="F426" s="54">
        <f>IFERROR(MAX(TAP_Bidders),0)</f>
        <v>84</v>
      </c>
      <c r="G426" s="54">
        <f>IFERROR(AVERAGE(TAP_Bidders),0)</f>
        <v>63.823999999999998</v>
      </c>
      <c r="H426" s="60" t="str">
        <f>tbl_TAP[[#This Row],[Item '#]]&amp;"     "&amp;tbl_TAP[[#This Row],[Description]]&amp;"     ("&amp;tbl_TAP[[#This Row],[Unit]]&amp;")"</f>
        <v>661     RV Campsite Landscaping - Cornus Sericea ‘Isanti’ – Isanti Redosier Dogwood, #5 Container     (EA)</v>
      </c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55">
        <v>54.12</v>
      </c>
      <c r="AK426" s="55">
        <v>51</v>
      </c>
      <c r="AL426" s="55">
        <v>63</v>
      </c>
      <c r="AM426" s="55">
        <v>84</v>
      </c>
      <c r="AN426" s="55">
        <v>67</v>
      </c>
      <c r="AO426" s="60"/>
      <c r="AP426" s="60"/>
      <c r="AQ426" s="60"/>
      <c r="AR426" s="60"/>
      <c r="AS426" s="60"/>
      <c r="AT426" s="60"/>
      <c r="AU426" s="60"/>
      <c r="AV426" s="60"/>
      <c r="AW426" s="54"/>
      <c r="AX426" s="54"/>
      <c r="AY426" s="54"/>
      <c r="AZ426" s="57"/>
    </row>
    <row r="427" spans="1:52" ht="18" customHeight="1" x14ac:dyDescent="0.3">
      <c r="A427" s="34">
        <v>2017</v>
      </c>
      <c r="B427" s="52">
        <v>661</v>
      </c>
      <c r="C427" s="53" t="s">
        <v>6520</v>
      </c>
      <c r="D427" s="52" t="s">
        <v>59</v>
      </c>
      <c r="E427" s="54">
        <f>IFERROR(MIN(TAP_Bidders),0)</f>
        <v>52</v>
      </c>
      <c r="F427" s="54">
        <f>IFERROR(MAX(TAP_Bidders),0)</f>
        <v>86</v>
      </c>
      <c r="G427" s="54">
        <f>IFERROR(AVERAGE(TAP_Bidders),0)</f>
        <v>61.620000000000005</v>
      </c>
      <c r="H427" s="60" t="str">
        <f>tbl_TAP[[#This Row],[Item '#]]&amp;"     "&amp;tbl_TAP[[#This Row],[Description]]&amp;"     ("&amp;tbl_TAP[[#This Row],[Unit]]&amp;")"</f>
        <v>661     RV Campsite Landscaping – Physocarpus Opulifolius ‘Little Devil’ - Little Devil Ninebark, #5 Container     (EA)</v>
      </c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55">
        <v>56.1</v>
      </c>
      <c r="AK427" s="55">
        <v>52</v>
      </c>
      <c r="AL427" s="55">
        <v>54</v>
      </c>
      <c r="AM427" s="55">
        <v>86</v>
      </c>
      <c r="AN427" s="55">
        <v>60</v>
      </c>
      <c r="AO427" s="60"/>
      <c r="AP427" s="60"/>
      <c r="AQ427" s="60"/>
      <c r="AR427" s="60"/>
      <c r="AS427" s="60"/>
      <c r="AT427" s="60"/>
      <c r="AU427" s="60"/>
      <c r="AV427" s="60"/>
      <c r="AW427" s="54"/>
      <c r="AX427" s="54"/>
      <c r="AY427" s="54"/>
      <c r="AZ427" s="57"/>
    </row>
    <row r="428" spans="1:52" ht="18" customHeight="1" x14ac:dyDescent="0.3">
      <c r="A428" s="34">
        <v>2017</v>
      </c>
      <c r="B428" s="52">
        <v>661</v>
      </c>
      <c r="C428" s="53" t="s">
        <v>6521</v>
      </c>
      <c r="D428" s="52" t="s">
        <v>59</v>
      </c>
      <c r="E428" s="54">
        <f>IFERROR(MIN(TAP_Bidders),0)</f>
        <v>350</v>
      </c>
      <c r="F428" s="54">
        <f>IFERROR(MAX(TAP_Bidders),0)</f>
        <v>502</v>
      </c>
      <c r="G428" s="54">
        <f>IFERROR(AVERAGE(TAP_Bidders),0)</f>
        <v>399.56</v>
      </c>
      <c r="H428" s="60" t="str">
        <f>tbl_TAP[[#This Row],[Item '#]]&amp;"     "&amp;tbl_TAP[[#This Row],[Description]]&amp;"     ("&amp;tbl_TAP[[#This Row],[Unit]]&amp;")"</f>
        <v>661     RV Campsite Landscaping – Quercus Alba - White Oak, 2” Caliper     (EA)</v>
      </c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55">
        <v>371.8</v>
      </c>
      <c r="AK428" s="55">
        <v>350</v>
      </c>
      <c r="AL428" s="55">
        <v>374</v>
      </c>
      <c r="AM428" s="55">
        <v>502</v>
      </c>
      <c r="AN428" s="55">
        <v>400</v>
      </c>
      <c r="AO428" s="60"/>
      <c r="AP428" s="60"/>
      <c r="AQ428" s="60"/>
      <c r="AR428" s="60"/>
      <c r="AS428" s="60"/>
      <c r="AT428" s="60"/>
      <c r="AU428" s="60"/>
      <c r="AV428" s="60"/>
      <c r="AW428" s="54"/>
      <c r="AX428" s="54"/>
      <c r="AY428" s="54"/>
      <c r="AZ428" s="57"/>
    </row>
    <row r="429" spans="1:52" ht="18" customHeight="1" x14ac:dyDescent="0.3">
      <c r="A429" s="34">
        <v>2017</v>
      </c>
      <c r="B429" s="52">
        <v>661</v>
      </c>
      <c r="C429" s="53" t="s">
        <v>6522</v>
      </c>
      <c r="D429" s="52" t="s">
        <v>59</v>
      </c>
      <c r="E429" s="54">
        <f>IFERROR(MIN(TAP_Bidders),0)</f>
        <v>308</v>
      </c>
      <c r="F429" s="54">
        <f>IFERROR(MAX(TAP_Bidders),0)</f>
        <v>553</v>
      </c>
      <c r="G429" s="54">
        <f>IFERROR(AVERAGE(TAP_Bidders),0)</f>
        <v>409.98</v>
      </c>
      <c r="H429" s="60" t="str">
        <f>tbl_TAP[[#This Row],[Item '#]]&amp;"     "&amp;tbl_TAP[[#This Row],[Description]]&amp;"     ("&amp;tbl_TAP[[#This Row],[Unit]]&amp;")"</f>
        <v>661     RV Campsite Landscaping -Nyssa Sylvatica – Sweetgum, 2” Caliper     (EA)</v>
      </c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55">
        <v>328.9</v>
      </c>
      <c r="AK429" s="55">
        <v>308</v>
      </c>
      <c r="AL429" s="55">
        <v>415</v>
      </c>
      <c r="AM429" s="55">
        <v>553</v>
      </c>
      <c r="AN429" s="55">
        <v>445</v>
      </c>
      <c r="AO429" s="60"/>
      <c r="AP429" s="60"/>
      <c r="AQ429" s="60"/>
      <c r="AR429" s="60"/>
      <c r="AS429" s="60"/>
      <c r="AT429" s="60"/>
      <c r="AU429" s="60"/>
      <c r="AV429" s="60"/>
      <c r="AW429" s="54"/>
      <c r="AX429" s="54"/>
      <c r="AY429" s="54"/>
      <c r="AZ429" s="57"/>
    </row>
    <row r="430" spans="1:52" ht="18" customHeight="1" x14ac:dyDescent="0.3">
      <c r="A430" s="34">
        <v>2017</v>
      </c>
      <c r="B430" s="52">
        <v>661</v>
      </c>
      <c r="C430" s="53" t="s">
        <v>6523</v>
      </c>
      <c r="D430" s="52" t="s">
        <v>59</v>
      </c>
      <c r="E430" s="54">
        <f>IFERROR(MIN(TAP_Bidders),0)</f>
        <v>327.5</v>
      </c>
      <c r="F430" s="54">
        <f>IFERROR(MAX(TAP_Bidders),0)</f>
        <v>553</v>
      </c>
      <c r="G430" s="54">
        <f>IFERROR(AVERAGE(TAP_Bidders),0)</f>
        <v>400.86</v>
      </c>
      <c r="H430" s="60" t="str">
        <f>tbl_TAP[[#This Row],[Item '#]]&amp;"     "&amp;tbl_TAP[[#This Row],[Description]]&amp;"     ("&amp;tbl_TAP[[#This Row],[Unit]]&amp;")"</f>
        <v>661     RV Campsite Landscaping – Acer Rubrum ‘Red Sunset’ - Red Sunset Red Maple, 2” Caliper     (EA)</v>
      </c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55">
        <v>349.8</v>
      </c>
      <c r="AK430" s="55">
        <v>327.5</v>
      </c>
      <c r="AL430" s="55">
        <v>374</v>
      </c>
      <c r="AM430" s="55">
        <v>553</v>
      </c>
      <c r="AN430" s="55">
        <v>400</v>
      </c>
      <c r="AO430" s="60"/>
      <c r="AP430" s="60"/>
      <c r="AQ430" s="60"/>
      <c r="AR430" s="60"/>
      <c r="AS430" s="60"/>
      <c r="AT430" s="60"/>
      <c r="AU430" s="60"/>
      <c r="AV430" s="60"/>
      <c r="AW430" s="54"/>
      <c r="AX430" s="54"/>
      <c r="AY430" s="54"/>
      <c r="AZ430" s="57"/>
    </row>
    <row r="431" spans="1:52" ht="18" customHeight="1" x14ac:dyDescent="0.3">
      <c r="A431" s="34">
        <v>2017</v>
      </c>
      <c r="B431" s="52">
        <v>661</v>
      </c>
      <c r="C431" s="53" t="s">
        <v>6524</v>
      </c>
      <c r="D431" s="52" t="s">
        <v>59</v>
      </c>
      <c r="E431" s="54">
        <f>IFERROR(MIN(TAP_Bidders),0)</f>
        <v>52.5</v>
      </c>
      <c r="F431" s="54">
        <f>IFERROR(MAX(TAP_Bidders),0)</f>
        <v>89</v>
      </c>
      <c r="G431" s="54">
        <f>IFERROR(AVERAGE(TAP_Bidders),0)</f>
        <v>63.720000000000006</v>
      </c>
      <c r="H431" s="60" t="str">
        <f>tbl_TAP[[#This Row],[Item '#]]&amp;"     "&amp;tbl_TAP[[#This Row],[Description]]&amp;"     ("&amp;tbl_TAP[[#This Row],[Unit]]&amp;")"</f>
        <v>661     RV Campsite Landscaping -Hydrangea Arborescens - Annabelle Hydrangea, #5 Container     (EA)</v>
      </c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55">
        <v>56.1</v>
      </c>
      <c r="AK431" s="55">
        <v>52.5</v>
      </c>
      <c r="AL431" s="55">
        <v>56</v>
      </c>
      <c r="AM431" s="55">
        <v>89</v>
      </c>
      <c r="AN431" s="55">
        <v>65</v>
      </c>
      <c r="AO431" s="60"/>
      <c r="AP431" s="60"/>
      <c r="AQ431" s="60"/>
      <c r="AR431" s="60"/>
      <c r="AS431" s="60"/>
      <c r="AT431" s="60"/>
      <c r="AU431" s="60"/>
      <c r="AV431" s="60"/>
      <c r="AW431" s="54"/>
      <c r="AX431" s="54"/>
      <c r="AY431" s="54"/>
      <c r="AZ431" s="57"/>
    </row>
    <row r="432" spans="1:52" ht="18" customHeight="1" x14ac:dyDescent="0.3">
      <c r="A432" s="34">
        <v>2017</v>
      </c>
      <c r="B432" s="52">
        <v>661</v>
      </c>
      <c r="C432" s="53" t="s">
        <v>6525</v>
      </c>
      <c r="D432" s="52" t="s">
        <v>59</v>
      </c>
      <c r="E432" s="54">
        <f>IFERROR(MIN(TAP_Bidders),0)</f>
        <v>44.5</v>
      </c>
      <c r="F432" s="54">
        <f>IFERROR(MAX(TAP_Bidders),0)</f>
        <v>98</v>
      </c>
      <c r="G432" s="54">
        <f>IFERROR(AVERAGE(TAP_Bidders),0)</f>
        <v>59.160000000000004</v>
      </c>
      <c r="H432" s="60" t="str">
        <f>tbl_TAP[[#This Row],[Item '#]]&amp;"     "&amp;tbl_TAP[[#This Row],[Description]]&amp;"     ("&amp;tbl_TAP[[#This Row],[Unit]]&amp;")"</f>
        <v>661     RV Campsite Landscaping – Clethra Alnifolia ‘Ruby Spice’ - Ruby Spice Summersweet, #5 Container     (EA)</v>
      </c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55">
        <v>47.3</v>
      </c>
      <c r="AK432" s="55">
        <v>44.5</v>
      </c>
      <c r="AL432" s="55">
        <v>51</v>
      </c>
      <c r="AM432" s="55">
        <v>98</v>
      </c>
      <c r="AN432" s="55">
        <v>55</v>
      </c>
      <c r="AO432" s="60"/>
      <c r="AP432" s="60"/>
      <c r="AQ432" s="60"/>
      <c r="AR432" s="60"/>
      <c r="AS432" s="60"/>
      <c r="AT432" s="60"/>
      <c r="AU432" s="60"/>
      <c r="AV432" s="60"/>
      <c r="AW432" s="54"/>
      <c r="AX432" s="54"/>
      <c r="AY432" s="54"/>
      <c r="AZ432" s="57"/>
    </row>
    <row r="433" spans="1:52" ht="18" customHeight="1" x14ac:dyDescent="0.3">
      <c r="A433" s="34">
        <v>2017</v>
      </c>
      <c r="B433" s="52" t="s">
        <v>75</v>
      </c>
      <c r="C433" s="53" t="s">
        <v>6526</v>
      </c>
      <c r="D433" s="52" t="s">
        <v>9</v>
      </c>
      <c r="E433" s="54">
        <f>IFERROR(MIN(TAP_Bidders),0)</f>
        <v>24768</v>
      </c>
      <c r="F433" s="54">
        <f>IFERROR(MAX(TAP_Bidders),0)</f>
        <v>65982</v>
      </c>
      <c r="G433" s="54">
        <f>IFERROR(AVERAGE(TAP_Bidders),0)</f>
        <v>41240.120000000003</v>
      </c>
      <c r="H433" s="60" t="str">
        <f>tbl_TAP[[#This Row],[Item '#]]&amp;"     "&amp;tbl_TAP[[#This Row],[Description]]&amp;"     ("&amp;tbl_TAP[[#This Row],[Unit]]&amp;")"</f>
        <v>SPEC     Cobble Mulch, As Per Plan     (LS)</v>
      </c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55">
        <v>26450.6</v>
      </c>
      <c r="AK433" s="55">
        <v>24768</v>
      </c>
      <c r="AL433" s="55">
        <v>43000</v>
      </c>
      <c r="AM433" s="55">
        <v>65982</v>
      </c>
      <c r="AN433" s="55">
        <v>46000</v>
      </c>
      <c r="AO433" s="60"/>
      <c r="AP433" s="60"/>
      <c r="AQ433" s="60"/>
      <c r="AR433" s="60"/>
      <c r="AS433" s="60"/>
      <c r="AT433" s="60"/>
      <c r="AU433" s="60"/>
      <c r="AV433" s="60"/>
      <c r="AW433" s="54"/>
      <c r="AX433" s="54"/>
      <c r="AY433" s="54"/>
      <c r="AZ433" s="57"/>
    </row>
    <row r="434" spans="1:52" ht="18" customHeight="1" x14ac:dyDescent="0.3">
      <c r="A434" s="34">
        <v>2017</v>
      </c>
      <c r="B434" s="52" t="s">
        <v>75</v>
      </c>
      <c r="C434" s="53" t="s">
        <v>6527</v>
      </c>
      <c r="D434" s="52" t="s">
        <v>59</v>
      </c>
      <c r="E434" s="54">
        <f>IFERROR(MIN(TAP_Bidders),0)</f>
        <v>85.5</v>
      </c>
      <c r="F434" s="54">
        <f>IFERROR(MAX(TAP_Bidders),0)</f>
        <v>1797</v>
      </c>
      <c r="G434" s="54">
        <f>IFERROR(AVERAGE(TAP_Bidders),0)</f>
        <v>638.02</v>
      </c>
      <c r="H434" s="60" t="str">
        <f>tbl_TAP[[#This Row],[Item '#]]&amp;"     "&amp;tbl_TAP[[#This Row],[Description]]&amp;"     ("&amp;tbl_TAP[[#This Row],[Unit]]&amp;")"</f>
        <v>SPEC     Eaton Powerhouse Power Pedestal – Installation and Connection Only, 1 Per RV Site     (EA)</v>
      </c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55">
        <v>457.6</v>
      </c>
      <c r="AK434" s="55">
        <v>430</v>
      </c>
      <c r="AL434" s="55">
        <v>420</v>
      </c>
      <c r="AM434" s="55">
        <v>1797</v>
      </c>
      <c r="AN434" s="55">
        <v>85.5</v>
      </c>
      <c r="AO434" s="60"/>
      <c r="AP434" s="60"/>
      <c r="AQ434" s="60"/>
      <c r="AR434" s="60"/>
      <c r="AS434" s="60"/>
      <c r="AT434" s="60"/>
      <c r="AU434" s="60"/>
      <c r="AV434" s="60"/>
      <c r="AW434" s="54"/>
      <c r="AX434" s="54"/>
      <c r="AY434" s="54"/>
      <c r="AZ434" s="57"/>
    </row>
    <row r="435" spans="1:52" ht="18" customHeight="1" x14ac:dyDescent="0.3">
      <c r="A435" s="34">
        <v>2017</v>
      </c>
      <c r="B435" s="52" t="s">
        <v>75</v>
      </c>
      <c r="C435" s="53" t="s">
        <v>4735</v>
      </c>
      <c r="D435" s="52" t="s">
        <v>59</v>
      </c>
      <c r="E435" s="54">
        <f>IFERROR(MIN(TAP_Bidders),0)</f>
        <v>14465</v>
      </c>
      <c r="F435" s="54">
        <f>IFERROR(MAX(TAP_Bidders),0)</f>
        <v>28621</v>
      </c>
      <c r="G435" s="54">
        <f>IFERROR(AVERAGE(TAP_Bidders),0)</f>
        <v>23037.200000000001</v>
      </c>
      <c r="H435" s="60" t="str">
        <f>tbl_TAP[[#This Row],[Item '#]]&amp;"     "&amp;tbl_TAP[[#This Row],[Description]]&amp;"     ("&amp;tbl_TAP[[#This Row],[Unit]]&amp;")"</f>
        <v>SPEC     Trash Enclosure - Complete in Place     (EA)</v>
      </c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55">
        <v>14465</v>
      </c>
      <c r="AK435" s="55">
        <v>25500</v>
      </c>
      <c r="AL435" s="55">
        <v>25000</v>
      </c>
      <c r="AM435" s="55">
        <v>28621</v>
      </c>
      <c r="AN435" s="55">
        <v>21600</v>
      </c>
      <c r="AO435" s="60"/>
      <c r="AP435" s="60"/>
      <c r="AQ435" s="60"/>
      <c r="AR435" s="60"/>
      <c r="AS435" s="60"/>
      <c r="AT435" s="60"/>
      <c r="AU435" s="60"/>
      <c r="AV435" s="60"/>
      <c r="AW435" s="54"/>
      <c r="AX435" s="54"/>
      <c r="AY435" s="54"/>
      <c r="AZ435" s="57"/>
    </row>
    <row r="436" spans="1:52" ht="18" customHeight="1" x14ac:dyDescent="0.3">
      <c r="A436" s="34">
        <v>2017</v>
      </c>
      <c r="B436" s="52" t="s">
        <v>75</v>
      </c>
      <c r="C436" s="53" t="s">
        <v>6528</v>
      </c>
      <c r="D436" s="52" t="s">
        <v>14</v>
      </c>
      <c r="E436" s="54">
        <f>IFERROR(MIN(TAP_Bidders),0)</f>
        <v>49.5</v>
      </c>
      <c r="F436" s="54">
        <f>IFERROR(MAX(TAP_Bidders),0)</f>
        <v>77.8</v>
      </c>
      <c r="G436" s="54">
        <f>IFERROR(AVERAGE(TAP_Bidders),0)</f>
        <v>61.46</v>
      </c>
      <c r="H436" s="60" t="str">
        <f>tbl_TAP[[#This Row],[Item '#]]&amp;"     "&amp;tbl_TAP[[#This Row],[Description]]&amp;"     ("&amp;tbl_TAP[[#This Row],[Unit]]&amp;")"</f>
        <v>SPEC     Restroom Outside - #57 Compacted Stone     (CY)</v>
      </c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55">
        <v>49.5</v>
      </c>
      <c r="AK436" s="55">
        <v>60</v>
      </c>
      <c r="AL436" s="55">
        <v>50</v>
      </c>
      <c r="AM436" s="55">
        <v>77.8</v>
      </c>
      <c r="AN436" s="55">
        <v>70</v>
      </c>
      <c r="AO436" s="60"/>
      <c r="AP436" s="60"/>
      <c r="AQ436" s="60"/>
      <c r="AR436" s="60"/>
      <c r="AS436" s="60"/>
      <c r="AT436" s="60"/>
      <c r="AU436" s="60"/>
      <c r="AV436" s="60"/>
      <c r="AW436" s="54"/>
      <c r="AX436" s="54"/>
      <c r="AY436" s="54"/>
      <c r="AZ436" s="57"/>
    </row>
    <row r="437" spans="1:52" ht="18" customHeight="1" x14ac:dyDescent="0.3">
      <c r="A437" s="34">
        <v>2017</v>
      </c>
      <c r="B437" s="52" t="s">
        <v>75</v>
      </c>
      <c r="C437" s="53" t="s">
        <v>6529</v>
      </c>
      <c r="D437" s="52" t="s">
        <v>14</v>
      </c>
      <c r="E437" s="54">
        <f>IFERROR(MIN(TAP_Bidders),0)</f>
        <v>49.5</v>
      </c>
      <c r="F437" s="54">
        <f>IFERROR(MAX(TAP_Bidders),0)</f>
        <v>88</v>
      </c>
      <c r="G437" s="54">
        <f>IFERROR(AVERAGE(TAP_Bidders),0)</f>
        <v>64.78</v>
      </c>
      <c r="H437" s="60" t="str">
        <f>tbl_TAP[[#This Row],[Item '#]]&amp;"     "&amp;tbl_TAP[[#This Row],[Description]]&amp;"     ("&amp;tbl_TAP[[#This Row],[Unit]]&amp;")"</f>
        <v>SPEC     Restroom Subgrade - #5 &amp; #7 Compacted Stone     (CY)</v>
      </c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55">
        <v>49.5</v>
      </c>
      <c r="AK437" s="55">
        <v>60</v>
      </c>
      <c r="AL437" s="55">
        <v>50</v>
      </c>
      <c r="AM437" s="55">
        <v>76.400000000000006</v>
      </c>
      <c r="AN437" s="55">
        <v>88</v>
      </c>
      <c r="AO437" s="60"/>
      <c r="AP437" s="60"/>
      <c r="AQ437" s="60"/>
      <c r="AR437" s="60"/>
      <c r="AS437" s="60"/>
      <c r="AT437" s="60"/>
      <c r="AU437" s="60"/>
      <c r="AV437" s="60"/>
      <c r="AW437" s="54"/>
      <c r="AX437" s="54"/>
      <c r="AY437" s="54"/>
      <c r="AZ437" s="57"/>
    </row>
    <row r="438" spans="1:52" ht="18" customHeight="1" x14ac:dyDescent="0.3">
      <c r="A438" s="34">
        <v>2017</v>
      </c>
      <c r="B438" s="52" t="s">
        <v>75</v>
      </c>
      <c r="C438" s="53" t="s">
        <v>6530</v>
      </c>
      <c r="D438" s="52" t="s">
        <v>12</v>
      </c>
      <c r="E438" s="54">
        <f>IFERROR(MIN(TAP_Bidders),0)</f>
        <v>3</v>
      </c>
      <c r="F438" s="54">
        <f>IFERROR(MAX(TAP_Bidders),0)</f>
        <v>14</v>
      </c>
      <c r="G438" s="54">
        <f>IFERROR(AVERAGE(TAP_Bidders),0)</f>
        <v>7.94</v>
      </c>
      <c r="H438" s="60" t="str">
        <f>tbl_TAP[[#This Row],[Item '#]]&amp;"     "&amp;tbl_TAP[[#This Row],[Description]]&amp;"     ("&amp;tbl_TAP[[#This Row],[Unit]]&amp;")"</f>
        <v>SPEC     Restroom – Perimeter Caulking     (LF)</v>
      </c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55">
        <v>3.3</v>
      </c>
      <c r="AK438" s="55">
        <v>10</v>
      </c>
      <c r="AL438" s="55">
        <v>3</v>
      </c>
      <c r="AM438" s="55">
        <v>14</v>
      </c>
      <c r="AN438" s="55">
        <v>9.4</v>
      </c>
      <c r="AO438" s="60"/>
      <c r="AP438" s="60"/>
      <c r="AQ438" s="60"/>
      <c r="AR438" s="60"/>
      <c r="AS438" s="60"/>
      <c r="AT438" s="60"/>
      <c r="AU438" s="60"/>
      <c r="AV438" s="60"/>
      <c r="AW438" s="54"/>
      <c r="AX438" s="54"/>
      <c r="AY438" s="54"/>
      <c r="AZ438" s="57"/>
    </row>
    <row r="439" spans="1:52" ht="18" customHeight="1" x14ac:dyDescent="0.3">
      <c r="A439" s="34">
        <v>2017</v>
      </c>
      <c r="B439" s="52" t="s">
        <v>75</v>
      </c>
      <c r="C439" s="53" t="s">
        <v>5549</v>
      </c>
      <c r="D439" s="52" t="s">
        <v>14</v>
      </c>
      <c r="E439" s="54">
        <f>IFERROR(MIN(TAP_Bidders),0)</f>
        <v>10.6</v>
      </c>
      <c r="F439" s="54">
        <f>IFERROR(MAX(TAP_Bidders),0)</f>
        <v>27.6</v>
      </c>
      <c r="G439" s="54">
        <f>IFERROR(AVERAGE(TAP_Bidders),0)</f>
        <v>16.839999999999996</v>
      </c>
      <c r="H439" s="60" t="str">
        <f>tbl_TAP[[#This Row],[Item '#]]&amp;"     "&amp;tbl_TAP[[#This Row],[Description]]&amp;"     ("&amp;tbl_TAP[[#This Row],[Unit]]&amp;")"</f>
        <v>SPEC     Restroom - Excavation     (CY)</v>
      </c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55">
        <v>11</v>
      </c>
      <c r="AK439" s="55">
        <v>20</v>
      </c>
      <c r="AL439" s="55">
        <v>15</v>
      </c>
      <c r="AM439" s="55">
        <v>27.6</v>
      </c>
      <c r="AN439" s="55">
        <v>10.6</v>
      </c>
      <c r="AO439" s="60"/>
      <c r="AP439" s="60"/>
      <c r="AQ439" s="60"/>
      <c r="AR439" s="60"/>
      <c r="AS439" s="60"/>
      <c r="AT439" s="60"/>
      <c r="AU439" s="60"/>
      <c r="AV439" s="60"/>
      <c r="AW439" s="54"/>
      <c r="AX439" s="54"/>
      <c r="AY439" s="54"/>
      <c r="AZ439" s="57"/>
    </row>
    <row r="440" spans="1:52" ht="18" customHeight="1" x14ac:dyDescent="0.3">
      <c r="A440" s="34">
        <v>2017</v>
      </c>
      <c r="B440" s="52" t="s">
        <v>75</v>
      </c>
      <c r="C440" s="53" t="s">
        <v>5550</v>
      </c>
      <c r="D440" s="52" t="s">
        <v>14</v>
      </c>
      <c r="E440" s="54">
        <f>IFERROR(MIN(TAP_Bidders),0)</f>
        <v>750</v>
      </c>
      <c r="F440" s="54">
        <f>IFERROR(MAX(TAP_Bidders),0)</f>
        <v>1767</v>
      </c>
      <c r="G440" s="54">
        <f>IFERROR(AVERAGE(TAP_Bidders),0)</f>
        <v>1162.4000000000001</v>
      </c>
      <c r="H440" s="60" t="str">
        <f>tbl_TAP[[#This Row],[Item '#]]&amp;"     "&amp;tbl_TAP[[#This Row],[Description]]&amp;"     ("&amp;tbl_TAP[[#This Row],[Unit]]&amp;")"</f>
        <v>SPEC     Restroom - Foundation and Foundation Wall     (CY)</v>
      </c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55">
        <v>1485</v>
      </c>
      <c r="AK440" s="55">
        <v>890</v>
      </c>
      <c r="AL440" s="55">
        <v>750</v>
      </c>
      <c r="AM440" s="55">
        <v>1767</v>
      </c>
      <c r="AN440" s="55">
        <v>920</v>
      </c>
      <c r="AO440" s="60"/>
      <c r="AP440" s="60"/>
      <c r="AQ440" s="60"/>
      <c r="AR440" s="60"/>
      <c r="AS440" s="60"/>
      <c r="AT440" s="60"/>
      <c r="AU440" s="60"/>
      <c r="AV440" s="60"/>
      <c r="AW440" s="54"/>
      <c r="AX440" s="54"/>
      <c r="AY440" s="54"/>
      <c r="AZ440" s="57"/>
    </row>
    <row r="441" spans="1:52" ht="18" customHeight="1" x14ac:dyDescent="0.3">
      <c r="A441" s="34">
        <v>2017</v>
      </c>
      <c r="B441" s="52" t="s">
        <v>75</v>
      </c>
      <c r="C441" s="53" t="s">
        <v>6531</v>
      </c>
      <c r="D441" s="52" t="s">
        <v>9</v>
      </c>
      <c r="E441" s="54">
        <f>IFERROR(MIN(TAP_Bidders),0)</f>
        <v>3000</v>
      </c>
      <c r="F441" s="54">
        <f>IFERROR(MAX(TAP_Bidders),0)</f>
        <v>34354</v>
      </c>
      <c r="G441" s="54">
        <f>IFERROR(AVERAGE(TAP_Bidders),0)</f>
        <v>14146.8</v>
      </c>
      <c r="H441" s="60" t="str">
        <f>tbl_TAP[[#This Row],[Item '#]]&amp;"     "&amp;tbl_TAP[[#This Row],[Description]]&amp;"     ("&amp;tbl_TAP[[#This Row],[Unit]]&amp;")"</f>
        <v>SPEC     Restroom - Underground Utilities and Plumbing Connections (within 5' of building)     (LS)</v>
      </c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55">
        <v>7480</v>
      </c>
      <c r="AK441" s="55">
        <v>17300</v>
      </c>
      <c r="AL441" s="55">
        <v>3000</v>
      </c>
      <c r="AM441" s="55">
        <v>34354</v>
      </c>
      <c r="AN441" s="55">
        <v>8600</v>
      </c>
      <c r="AO441" s="60"/>
      <c r="AP441" s="60"/>
      <c r="AQ441" s="60"/>
      <c r="AR441" s="60"/>
      <c r="AS441" s="60"/>
      <c r="AT441" s="60"/>
      <c r="AU441" s="60"/>
      <c r="AV441" s="60"/>
      <c r="AW441" s="54"/>
      <c r="AX441" s="54"/>
      <c r="AY441" s="54"/>
      <c r="AZ441" s="57"/>
    </row>
    <row r="442" spans="1:52" ht="18" customHeight="1" x14ac:dyDescent="0.3">
      <c r="A442" s="34">
        <v>2017</v>
      </c>
      <c r="B442" s="52">
        <v>103</v>
      </c>
      <c r="C442" s="53" t="s">
        <v>6532</v>
      </c>
      <c r="D442" s="52" t="s">
        <v>9</v>
      </c>
      <c r="E442" s="54">
        <f>IFERROR(MIN(TAP_Bidders),0)</f>
        <v>27500</v>
      </c>
      <c r="F442" s="54">
        <f>IFERROR(MAX(TAP_Bidders),0)</f>
        <v>132783</v>
      </c>
      <c r="G442" s="54">
        <f>IFERROR(AVERAGE(TAP_Bidders),0)</f>
        <v>69056.600000000006</v>
      </c>
      <c r="H442" s="60" t="str">
        <f>tbl_TAP[[#This Row],[Item '#]]&amp;"     "&amp;tbl_TAP[[#This Row],[Description]]&amp;"     ("&amp;tbl_TAP[[#This Row],[Unit]]&amp;")"</f>
        <v>103     Contract Performance Bond and Insurance     (LS)</v>
      </c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55">
        <v>27500</v>
      </c>
      <c r="AK442" s="55">
        <v>34000</v>
      </c>
      <c r="AL442" s="55">
        <v>119000</v>
      </c>
      <c r="AM442" s="55">
        <v>132783</v>
      </c>
      <c r="AN442" s="55">
        <v>32000</v>
      </c>
      <c r="AO442" s="60"/>
      <c r="AP442" s="60"/>
      <c r="AQ442" s="60"/>
      <c r="AR442" s="60"/>
      <c r="AS442" s="60"/>
      <c r="AT442" s="60"/>
      <c r="AU442" s="60"/>
      <c r="AV442" s="60"/>
      <c r="AW442" s="54"/>
      <c r="AX442" s="54"/>
      <c r="AY442" s="54"/>
      <c r="AZ442" s="57"/>
    </row>
    <row r="443" spans="1:52" ht="18" customHeight="1" x14ac:dyDescent="0.3">
      <c r="A443" s="34">
        <v>2017</v>
      </c>
      <c r="B443" s="52">
        <v>614</v>
      </c>
      <c r="C443" s="53" t="s">
        <v>5042</v>
      </c>
      <c r="D443" s="52" t="s">
        <v>9</v>
      </c>
      <c r="E443" s="54">
        <f>IFERROR(MIN(TAP_Bidders),0)</f>
        <v>5500</v>
      </c>
      <c r="F443" s="54">
        <f>IFERROR(MAX(TAP_Bidders),0)</f>
        <v>117400</v>
      </c>
      <c r="G443" s="54">
        <f>IFERROR(AVERAGE(TAP_Bidders),0)</f>
        <v>41916.800000000003</v>
      </c>
      <c r="H443" s="60" t="str">
        <f>tbl_TAP[[#This Row],[Item '#]]&amp;"     "&amp;tbl_TAP[[#This Row],[Description]]&amp;"     ("&amp;tbl_TAP[[#This Row],[Unit]]&amp;")"</f>
        <v>614     Maintenance of Traffic     (LS)</v>
      </c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55">
        <v>5500</v>
      </c>
      <c r="AK443" s="55">
        <v>21000</v>
      </c>
      <c r="AL443" s="55">
        <v>117400</v>
      </c>
      <c r="AM443" s="55">
        <v>47684</v>
      </c>
      <c r="AN443" s="55">
        <v>18000</v>
      </c>
      <c r="AO443" s="60"/>
      <c r="AP443" s="60"/>
      <c r="AQ443" s="60"/>
      <c r="AR443" s="60"/>
      <c r="AS443" s="60"/>
      <c r="AT443" s="60"/>
      <c r="AU443" s="60"/>
      <c r="AV443" s="60"/>
      <c r="AW443" s="54"/>
      <c r="AX443" s="54"/>
      <c r="AY443" s="54"/>
      <c r="AZ443" s="57"/>
    </row>
    <row r="444" spans="1:52" ht="18" customHeight="1" x14ac:dyDescent="0.3">
      <c r="A444" s="34">
        <v>2017</v>
      </c>
      <c r="B444" s="52">
        <v>619</v>
      </c>
      <c r="C444" s="53" t="s">
        <v>5559</v>
      </c>
      <c r="D444" s="52" t="s">
        <v>9</v>
      </c>
      <c r="E444" s="54">
        <f>IFERROR(MIN(TAP_Bidders),0)</f>
        <v>2750</v>
      </c>
      <c r="F444" s="54">
        <f>IFERROR(MAX(TAP_Bidders),0)</f>
        <v>32000</v>
      </c>
      <c r="G444" s="54">
        <f>IFERROR(AVERAGE(TAP_Bidders),0)</f>
        <v>14494.8</v>
      </c>
      <c r="H444" s="60" t="str">
        <f>tbl_TAP[[#This Row],[Item '#]]&amp;"     "&amp;tbl_TAP[[#This Row],[Description]]&amp;"     ("&amp;tbl_TAP[[#This Row],[Unit]]&amp;")"</f>
        <v>619     Field Office     (LS)</v>
      </c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55">
        <v>2750</v>
      </c>
      <c r="AK444" s="55">
        <v>9500</v>
      </c>
      <c r="AL444" s="55">
        <v>15000</v>
      </c>
      <c r="AM444" s="55">
        <v>13224</v>
      </c>
      <c r="AN444" s="55">
        <v>32000</v>
      </c>
      <c r="AO444" s="60"/>
      <c r="AP444" s="60"/>
      <c r="AQ444" s="60"/>
      <c r="AR444" s="60"/>
      <c r="AS444" s="60"/>
      <c r="AT444" s="60"/>
      <c r="AU444" s="60"/>
      <c r="AV444" s="60"/>
      <c r="AW444" s="54"/>
      <c r="AX444" s="54"/>
      <c r="AY444" s="54"/>
      <c r="AZ444" s="57"/>
    </row>
    <row r="445" spans="1:52" ht="18" customHeight="1" x14ac:dyDescent="0.3">
      <c r="A445" s="34">
        <v>2017</v>
      </c>
      <c r="B445" s="52">
        <v>623</v>
      </c>
      <c r="C445" s="53" t="s">
        <v>52</v>
      </c>
      <c r="D445" s="52" t="s">
        <v>9</v>
      </c>
      <c r="E445" s="54">
        <f>IFERROR(MIN(TAP_Bidders),0)</f>
        <v>11000</v>
      </c>
      <c r="F445" s="54">
        <f>IFERROR(MAX(TAP_Bidders),0)</f>
        <v>137400</v>
      </c>
      <c r="G445" s="54">
        <f>IFERROR(AVERAGE(TAP_Bidders),0)</f>
        <v>54659.4</v>
      </c>
      <c r="H445" s="60" t="str">
        <f>tbl_TAP[[#This Row],[Item '#]]&amp;"     "&amp;tbl_TAP[[#This Row],[Description]]&amp;"     ("&amp;tbl_TAP[[#This Row],[Unit]]&amp;")"</f>
        <v>623     Construction Layout Stakes     (LS)</v>
      </c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55">
        <v>11000</v>
      </c>
      <c r="AK445" s="55">
        <v>50000</v>
      </c>
      <c r="AL445" s="55">
        <v>137400</v>
      </c>
      <c r="AM445" s="55">
        <v>39897</v>
      </c>
      <c r="AN445" s="55">
        <v>35000</v>
      </c>
      <c r="AO445" s="60"/>
      <c r="AP445" s="60"/>
      <c r="AQ445" s="60"/>
      <c r="AR445" s="60"/>
      <c r="AS445" s="60"/>
      <c r="AT445" s="60"/>
      <c r="AU445" s="60"/>
      <c r="AV445" s="60"/>
      <c r="AW445" s="54"/>
      <c r="AX445" s="54"/>
      <c r="AY445" s="54"/>
      <c r="AZ445" s="57"/>
    </row>
    <row r="446" spans="1:52" ht="18" customHeight="1" x14ac:dyDescent="0.3">
      <c r="A446" s="34">
        <v>2017</v>
      </c>
      <c r="B446" s="52">
        <v>624</v>
      </c>
      <c r="C446" s="53" t="s">
        <v>53</v>
      </c>
      <c r="D446" s="52" t="s">
        <v>9</v>
      </c>
      <c r="E446" s="54">
        <f>IFERROR(MIN(TAP_Bidders),0)</f>
        <v>22000</v>
      </c>
      <c r="F446" s="54">
        <f>IFERROR(MAX(TAP_Bidders),0)</f>
        <v>168748</v>
      </c>
      <c r="G446" s="54">
        <f>IFERROR(AVERAGE(TAP_Bidders),0)</f>
        <v>100829.6</v>
      </c>
      <c r="H446" s="60" t="str">
        <f>tbl_TAP[[#This Row],[Item '#]]&amp;"     "&amp;tbl_TAP[[#This Row],[Description]]&amp;"     ("&amp;tbl_TAP[[#This Row],[Unit]]&amp;")"</f>
        <v>624     Mobilization     (LS)</v>
      </c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55">
        <v>22000</v>
      </c>
      <c r="AK446" s="55">
        <v>50000</v>
      </c>
      <c r="AL446" s="55">
        <v>117400</v>
      </c>
      <c r="AM446" s="55">
        <v>168748</v>
      </c>
      <c r="AN446" s="55">
        <v>146000</v>
      </c>
      <c r="AO446" s="60"/>
      <c r="AP446" s="60"/>
      <c r="AQ446" s="60"/>
      <c r="AR446" s="60"/>
      <c r="AS446" s="60"/>
      <c r="AT446" s="60"/>
      <c r="AU446" s="60"/>
      <c r="AV446" s="60"/>
      <c r="AW446" s="54"/>
      <c r="AX446" s="54"/>
      <c r="AY446" s="54"/>
      <c r="AZ446" s="57"/>
    </row>
    <row r="447" spans="1:52" ht="18" customHeight="1" x14ac:dyDescent="0.3">
      <c r="A447" s="34">
        <v>2017</v>
      </c>
      <c r="B447" s="52" t="s">
        <v>75</v>
      </c>
      <c r="C447" s="53" t="s">
        <v>6533</v>
      </c>
      <c r="D447" s="52" t="s">
        <v>9</v>
      </c>
      <c r="E447" s="54">
        <f>IFERROR(MIN(TAP_Bidders),0)</f>
        <v>5000</v>
      </c>
      <c r="F447" s="54">
        <f>IFERROR(MAX(TAP_Bidders),0)</f>
        <v>5000</v>
      </c>
      <c r="G447" s="54">
        <f>IFERROR(AVERAGE(TAP_Bidders),0)</f>
        <v>5000</v>
      </c>
      <c r="H447" s="60" t="str">
        <f>tbl_TAP[[#This Row],[Item '#]]&amp;"     "&amp;tbl_TAP[[#This Row],[Description]]&amp;"     ("&amp;tbl_TAP[[#This Row],[Unit]]&amp;")"</f>
        <v>SPEC     Harrison County Engineer Permit Fee for Special Hauling Permit     (LS)</v>
      </c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55">
        <v>5000</v>
      </c>
      <c r="AK447" s="55">
        <v>5000</v>
      </c>
      <c r="AL447" s="55">
        <v>5000</v>
      </c>
      <c r="AM447" s="55">
        <v>5000</v>
      </c>
      <c r="AN447" s="55">
        <v>5000</v>
      </c>
      <c r="AO447" s="60"/>
      <c r="AP447" s="60"/>
      <c r="AQ447" s="60"/>
      <c r="AR447" s="60"/>
      <c r="AS447" s="60"/>
      <c r="AT447" s="60"/>
      <c r="AU447" s="60"/>
      <c r="AV447" s="60"/>
      <c r="AW447" s="54"/>
      <c r="AX447" s="54"/>
      <c r="AY447" s="54"/>
      <c r="AZ447" s="57"/>
    </row>
    <row r="448" spans="1:52" ht="18" customHeight="1" x14ac:dyDescent="0.3">
      <c r="A448" s="34">
        <v>2017</v>
      </c>
      <c r="B448" s="52" t="s">
        <v>75</v>
      </c>
      <c r="C448" s="53" t="s">
        <v>6534</v>
      </c>
      <c r="D448" s="52" t="s">
        <v>12</v>
      </c>
      <c r="E448" s="54">
        <f>IFERROR(MIN(TAP_Bidders),0)</f>
        <v>10.199999999999999</v>
      </c>
      <c r="F448" s="54">
        <f>IFERROR(MAX(TAP_Bidders),0)</f>
        <v>30</v>
      </c>
      <c r="G448" s="54">
        <f>IFERROR(AVERAGE(TAP_Bidders),0)</f>
        <v>18.119999999999997</v>
      </c>
      <c r="H448" s="60" t="str">
        <f>tbl_TAP[[#This Row],[Item '#]]&amp;"     "&amp;tbl_TAP[[#This Row],[Description]]&amp;"     ("&amp;tbl_TAP[[#This Row],[Unit]]&amp;")"</f>
        <v>SPEC     Placement of French Drain, Complete – 6” Perforated Drain (1’ Gravel Width at E/P, Per Plan and As Directed by Engineer     (LF)</v>
      </c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55">
        <v>15.4</v>
      </c>
      <c r="AK448" s="55">
        <v>15</v>
      </c>
      <c r="AL448" s="55">
        <v>30</v>
      </c>
      <c r="AM448" s="55">
        <v>10.199999999999999</v>
      </c>
      <c r="AN448" s="55">
        <v>20</v>
      </c>
      <c r="AO448" s="60"/>
      <c r="AP448" s="60"/>
      <c r="AQ448" s="60"/>
      <c r="AR448" s="60"/>
      <c r="AS448" s="60"/>
      <c r="AT448" s="60"/>
      <c r="AU448" s="60"/>
      <c r="AV448" s="60"/>
      <c r="AW448" s="54"/>
      <c r="AX448" s="54"/>
      <c r="AY448" s="54"/>
      <c r="AZ448" s="57"/>
    </row>
    <row r="449" spans="1:52" ht="18" customHeight="1" x14ac:dyDescent="0.3">
      <c r="A449" s="34">
        <v>2017</v>
      </c>
      <c r="B449" s="52" t="s">
        <v>75</v>
      </c>
      <c r="C449" s="53" t="s">
        <v>6535</v>
      </c>
      <c r="D449" s="52" t="s">
        <v>12</v>
      </c>
      <c r="E449" s="54">
        <f>IFERROR(MIN(TAP_Bidders),0)</f>
        <v>8</v>
      </c>
      <c r="F449" s="54">
        <f>IFERROR(MAX(TAP_Bidders),0)</f>
        <v>37</v>
      </c>
      <c r="G449" s="54">
        <f>IFERROR(AVERAGE(TAP_Bidders),0)</f>
        <v>25.4</v>
      </c>
      <c r="H449" s="60" t="str">
        <f>tbl_TAP[[#This Row],[Item '#]]&amp;"     "&amp;tbl_TAP[[#This Row],[Description]]&amp;"     ("&amp;tbl_TAP[[#This Row],[Unit]]&amp;")"</f>
        <v>SPEC     Connection of Existing Drainage Conduit (10” or smaller)     (LF)</v>
      </c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55">
        <v>22</v>
      </c>
      <c r="AK449" s="55">
        <v>8</v>
      </c>
      <c r="AL449" s="55">
        <v>37</v>
      </c>
      <c r="AM449" s="55">
        <v>24</v>
      </c>
      <c r="AN449" s="55">
        <v>36</v>
      </c>
      <c r="AO449" s="60"/>
      <c r="AP449" s="60"/>
      <c r="AQ449" s="60"/>
      <c r="AR449" s="60"/>
      <c r="AS449" s="60"/>
      <c r="AT449" s="60"/>
      <c r="AU449" s="60"/>
      <c r="AV449" s="60"/>
      <c r="AW449" s="54"/>
      <c r="AX449" s="54"/>
      <c r="AY449" s="54"/>
      <c r="AZ449" s="57"/>
    </row>
    <row r="450" spans="1:52" ht="18" customHeight="1" x14ac:dyDescent="0.3">
      <c r="A450" s="34">
        <v>2017</v>
      </c>
      <c r="B450" s="52" t="s">
        <v>75</v>
      </c>
      <c r="C450" s="53" t="s">
        <v>6536</v>
      </c>
      <c r="D450" s="52" t="s">
        <v>14</v>
      </c>
      <c r="E450" s="54">
        <f>IFERROR(MIN(TAP_Bidders),0)</f>
        <v>182.4</v>
      </c>
      <c r="F450" s="54">
        <f>IFERROR(MAX(TAP_Bidders),0)</f>
        <v>530</v>
      </c>
      <c r="G450" s="54">
        <f>IFERROR(AVERAGE(TAP_Bidders),0)</f>
        <v>413.8</v>
      </c>
      <c r="H450" s="60" t="str">
        <f>tbl_TAP[[#This Row],[Item '#]]&amp;"     "&amp;tbl_TAP[[#This Row],[Description]]&amp;"     ("&amp;tbl_TAP[[#This Row],[Unit]]&amp;")"</f>
        <v>SPEC     Contingency #1 - Surface Repair of Existing Park Roadways - Item 441 2-Inches Asphalt Concrete Surface Course as Directed (Milling and Tack Coat Included)     (CY)</v>
      </c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55">
        <v>391.6</v>
      </c>
      <c r="AK450" s="55">
        <v>530</v>
      </c>
      <c r="AL450" s="55">
        <v>515</v>
      </c>
      <c r="AM450" s="55">
        <v>182.4</v>
      </c>
      <c r="AN450" s="55">
        <v>450</v>
      </c>
      <c r="AO450" s="60"/>
      <c r="AP450" s="60"/>
      <c r="AQ450" s="60"/>
      <c r="AR450" s="60"/>
      <c r="AS450" s="60"/>
      <c r="AT450" s="60"/>
      <c r="AU450" s="60"/>
      <c r="AV450" s="60"/>
      <c r="AW450" s="54"/>
      <c r="AX450" s="54"/>
      <c r="AY450" s="54"/>
      <c r="AZ450" s="57"/>
    </row>
    <row r="451" spans="1:52" ht="18" customHeight="1" x14ac:dyDescent="0.3">
      <c r="A451" s="34">
        <v>2017</v>
      </c>
      <c r="B451" s="52" t="s">
        <v>75</v>
      </c>
      <c r="C451" s="53" t="s">
        <v>6537</v>
      </c>
      <c r="D451" s="52" t="s">
        <v>14</v>
      </c>
      <c r="E451" s="54">
        <f>IFERROR(MIN(TAP_Bidders),0)</f>
        <v>182.4</v>
      </c>
      <c r="F451" s="54">
        <f>IFERROR(MAX(TAP_Bidders),0)</f>
        <v>530</v>
      </c>
      <c r="G451" s="54">
        <f>IFERROR(AVERAGE(TAP_Bidders),0)</f>
        <v>366.8</v>
      </c>
      <c r="H451" s="60" t="str">
        <f>tbl_TAP[[#This Row],[Item '#]]&amp;"     "&amp;tbl_TAP[[#This Row],[Description]]&amp;"     ("&amp;tbl_TAP[[#This Row],[Unit]]&amp;")"</f>
        <v>SPEC     Contingency #2 - Base Repair of Existing Park Roadways - Item 441 1.5-Inches Asphalt Concrete Surface Course as Directed (Saw Cut, Existing Pavement Removal and Tack Coat Included)     (CY)</v>
      </c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55">
        <v>391.6</v>
      </c>
      <c r="AK451" s="55">
        <v>530</v>
      </c>
      <c r="AL451" s="55">
        <v>515</v>
      </c>
      <c r="AM451" s="55">
        <v>182.4</v>
      </c>
      <c r="AN451" s="55">
        <v>215</v>
      </c>
      <c r="AO451" s="60"/>
      <c r="AP451" s="60"/>
      <c r="AQ451" s="60"/>
      <c r="AR451" s="60"/>
      <c r="AS451" s="60"/>
      <c r="AT451" s="60"/>
      <c r="AU451" s="60"/>
      <c r="AV451" s="60"/>
      <c r="AW451" s="54"/>
      <c r="AX451" s="54"/>
      <c r="AY451" s="54"/>
      <c r="AZ451" s="57"/>
    </row>
    <row r="452" spans="1:52" ht="18" customHeight="1" x14ac:dyDescent="0.3">
      <c r="A452" s="34">
        <v>2017</v>
      </c>
      <c r="B452" s="52" t="s">
        <v>75</v>
      </c>
      <c r="C452" s="53" t="s">
        <v>6538</v>
      </c>
      <c r="D452" s="52" t="s">
        <v>14</v>
      </c>
      <c r="E452" s="54">
        <f>IFERROR(MIN(TAP_Bidders),0)</f>
        <v>139.4</v>
      </c>
      <c r="F452" s="54">
        <f>IFERROR(MAX(TAP_Bidders),0)</f>
        <v>294.25</v>
      </c>
      <c r="G452" s="54">
        <f>IFERROR(AVERAGE(TAP_Bidders),0)</f>
        <v>231.13000000000002</v>
      </c>
      <c r="H452" s="60" t="str">
        <f>tbl_TAP[[#This Row],[Item '#]]&amp;"     "&amp;tbl_TAP[[#This Row],[Description]]&amp;"     ("&amp;tbl_TAP[[#This Row],[Unit]]&amp;")"</f>
        <v>SPEC     Contingency #3 - Base Repair of Existing Park Roadways - Item 301 4-Inches Asphalt Concrete Base Course as Directed (Prime Coat Included)     (CY)</v>
      </c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55">
        <v>294.25</v>
      </c>
      <c r="AK452" s="55">
        <v>232</v>
      </c>
      <c r="AL452" s="55">
        <v>225</v>
      </c>
      <c r="AM452" s="55">
        <v>139.4</v>
      </c>
      <c r="AN452" s="55">
        <v>265</v>
      </c>
      <c r="AO452" s="60"/>
      <c r="AP452" s="60"/>
      <c r="AQ452" s="60"/>
      <c r="AR452" s="60"/>
      <c r="AS452" s="60"/>
      <c r="AT452" s="60"/>
      <c r="AU452" s="60"/>
      <c r="AV452" s="60"/>
      <c r="AW452" s="54"/>
      <c r="AX452" s="54"/>
      <c r="AY452" s="54"/>
      <c r="AZ452" s="57"/>
    </row>
    <row r="453" spans="1:52" ht="18" customHeight="1" x14ac:dyDescent="0.3">
      <c r="A453" s="34">
        <v>2017</v>
      </c>
      <c r="B453" s="52" t="s">
        <v>75</v>
      </c>
      <c r="C453" s="53" t="s">
        <v>6539</v>
      </c>
      <c r="D453" s="52" t="s">
        <v>14</v>
      </c>
      <c r="E453" s="54">
        <f>IFERROR(MIN(TAP_Bidders),0)</f>
        <v>45</v>
      </c>
      <c r="F453" s="54">
        <f>IFERROR(MAX(TAP_Bidders),0)</f>
        <v>200</v>
      </c>
      <c r="G453" s="54">
        <f>IFERROR(AVERAGE(TAP_Bidders),0)</f>
        <v>94.179999999999993</v>
      </c>
      <c r="H453" s="60" t="str">
        <f>tbl_TAP[[#This Row],[Item '#]]&amp;"     "&amp;tbl_TAP[[#This Row],[Description]]&amp;"     ("&amp;tbl_TAP[[#This Row],[Unit]]&amp;")"</f>
        <v>SPEC     Contingency #4 - Base Repair of Existing Park Roadways - Item 304 6-Inches Aggregate Base as Directed (Subgrade Compaction Included)     (CY)</v>
      </c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55">
        <v>71.5</v>
      </c>
      <c r="AK453" s="55">
        <v>85</v>
      </c>
      <c r="AL453" s="55">
        <v>45</v>
      </c>
      <c r="AM453" s="55">
        <v>69.400000000000006</v>
      </c>
      <c r="AN453" s="55">
        <v>200</v>
      </c>
      <c r="AO453" s="60"/>
      <c r="AP453" s="60"/>
      <c r="AQ453" s="60"/>
      <c r="AR453" s="60"/>
      <c r="AS453" s="60"/>
      <c r="AT453" s="60"/>
      <c r="AU453" s="60"/>
      <c r="AV453" s="60"/>
      <c r="AW453" s="54"/>
      <c r="AX453" s="54"/>
      <c r="AY453" s="54"/>
      <c r="AZ453" s="57"/>
    </row>
    <row r="454" spans="1:52" ht="18" customHeight="1" x14ac:dyDescent="0.3">
      <c r="A454" s="34">
        <v>2017</v>
      </c>
      <c r="B454" s="52" t="s">
        <v>75</v>
      </c>
      <c r="C454" s="53" t="s">
        <v>6540</v>
      </c>
      <c r="D454" s="52" t="s">
        <v>21</v>
      </c>
      <c r="E454" s="54">
        <f>IFERROR(MIN(TAP_Bidders),0)</f>
        <v>5.34</v>
      </c>
      <c r="F454" s="54">
        <f>IFERROR(MAX(TAP_Bidders),0)</f>
        <v>85</v>
      </c>
      <c r="G454" s="54">
        <f>IFERROR(AVERAGE(TAP_Bidders),0)</f>
        <v>41.387999999999998</v>
      </c>
      <c r="H454" s="60" t="str">
        <f>tbl_TAP[[#This Row],[Item '#]]&amp;"     "&amp;tbl_TAP[[#This Row],[Description]]&amp;"     ("&amp;tbl_TAP[[#This Row],[Unit]]&amp;")"</f>
        <v>SPEC     Contingency #5 - Subgrade Repair of Existing Park Roadways - Item Special Full-Depth Subgrade Repair as Directed (Underdrain and Excavation Included)     (SY)</v>
      </c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55">
        <v>5.34</v>
      </c>
      <c r="AK454" s="55">
        <v>44</v>
      </c>
      <c r="AL454" s="55">
        <v>18</v>
      </c>
      <c r="AM454" s="55">
        <v>54.6</v>
      </c>
      <c r="AN454" s="55">
        <v>85</v>
      </c>
      <c r="AO454" s="60"/>
      <c r="AP454" s="60"/>
      <c r="AQ454" s="60"/>
      <c r="AR454" s="60"/>
      <c r="AS454" s="60"/>
      <c r="AT454" s="60"/>
      <c r="AU454" s="60"/>
      <c r="AV454" s="60"/>
      <c r="AW454" s="54"/>
      <c r="AX454" s="54"/>
      <c r="AY454" s="54"/>
      <c r="AZ454" s="57"/>
    </row>
    <row r="455" spans="1:52" ht="18" customHeight="1" x14ac:dyDescent="0.3">
      <c r="A455" s="34">
        <v>2017</v>
      </c>
      <c r="B455" s="52">
        <v>451</v>
      </c>
      <c r="C455" s="53" t="s">
        <v>6541</v>
      </c>
      <c r="D455" s="52" t="s">
        <v>21</v>
      </c>
      <c r="E455" s="54">
        <f>IFERROR(MIN(TAP_Bidders),0)</f>
        <v>1.5</v>
      </c>
      <c r="F455" s="54">
        <f>IFERROR(MAX(TAP_Bidders),0)</f>
        <v>10.25</v>
      </c>
      <c r="G455" s="54">
        <f>IFERROR(AVERAGE(TAP_Bidders),0)</f>
        <v>4.9459999999999997</v>
      </c>
      <c r="H455" s="60" t="str">
        <f>tbl_TAP[[#This Row],[Item '#]]&amp;"     "&amp;tbl_TAP[[#This Row],[Description]]&amp;"     ("&amp;tbl_TAP[[#This Row],[Unit]]&amp;")"</f>
        <v>451     6”x6” W2.9xW2.9 (6 gage) WWF     (SY)</v>
      </c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55">
        <v>2.48</v>
      </c>
      <c r="AK455" s="55">
        <v>1.5</v>
      </c>
      <c r="AL455" s="55">
        <v>4</v>
      </c>
      <c r="AM455" s="55">
        <v>10.25</v>
      </c>
      <c r="AN455" s="55">
        <v>6.5</v>
      </c>
      <c r="AO455" s="60"/>
      <c r="AP455" s="60"/>
      <c r="AQ455" s="60"/>
      <c r="AR455" s="60"/>
      <c r="AS455" s="60"/>
      <c r="AT455" s="60"/>
      <c r="AU455" s="60"/>
      <c r="AV455" s="60"/>
      <c r="AW455" s="54"/>
      <c r="AX455" s="54"/>
      <c r="AY455" s="54"/>
      <c r="AZ455" s="57"/>
    </row>
    <row r="456" spans="1:52" ht="18" customHeight="1" x14ac:dyDescent="0.3">
      <c r="A456" s="1">
        <v>2018</v>
      </c>
      <c r="B456" s="1">
        <v>201</v>
      </c>
      <c r="C456" s="2" t="s">
        <v>5409</v>
      </c>
      <c r="D456" s="1" t="s">
        <v>9</v>
      </c>
      <c r="E456" s="3">
        <f>IFERROR(MIN(TAP_Bidders),0)</f>
        <v>20000</v>
      </c>
      <c r="F456" s="3">
        <f>IFERROR(MAX(TAP_Bidders),0)</f>
        <v>127000</v>
      </c>
      <c r="G456" s="3">
        <f>IFERROR(AVERAGE(TAP_Bidders),0)</f>
        <v>51257.8</v>
      </c>
      <c r="H456" s="8" t="str">
        <f>tbl_TAP[[#This Row],[Item '#]]&amp;"     "&amp;tbl_TAP[[#This Row],[Description]]&amp;"     ("&amp;tbl_TAP[[#This Row],[Unit]]&amp;")"</f>
        <v>201     Clearing and Grubbing - Include Stump Removal     (LS)</v>
      </c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40">
        <v>28865</v>
      </c>
      <c r="AF456" s="40">
        <v>127000</v>
      </c>
      <c r="AG456" s="40">
        <v>45424</v>
      </c>
      <c r="AH456" s="40">
        <v>35000</v>
      </c>
      <c r="AI456" s="40">
        <v>20000</v>
      </c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3"/>
      <c r="AZ456" s="9"/>
    </row>
    <row r="457" spans="1:52" ht="18" customHeight="1" x14ac:dyDescent="0.3">
      <c r="A457" s="1">
        <v>2018</v>
      </c>
      <c r="B457" s="1">
        <v>202</v>
      </c>
      <c r="C457" s="2" t="s">
        <v>7848</v>
      </c>
      <c r="D457" s="1" t="s">
        <v>9</v>
      </c>
      <c r="E457" s="3">
        <f>IFERROR(MIN(TAP_Bidders),0)</f>
        <v>3900</v>
      </c>
      <c r="F457" s="3">
        <f>IFERROR(MAX(TAP_Bidders),0)</f>
        <v>8015.5</v>
      </c>
      <c r="G457" s="3">
        <f>IFERROR(AVERAGE(TAP_Bidders),0)</f>
        <v>5915.4</v>
      </c>
      <c r="H457" s="8" t="str">
        <f>tbl_TAP[[#This Row],[Item '#]]&amp;"     "&amp;tbl_TAP[[#This Row],[Description]]&amp;"     ("&amp;tbl_TAP[[#This Row],[Unit]]&amp;")"</f>
        <v>202     Demolition - Showerhouse Building     (LS)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40">
        <v>8015.5</v>
      </c>
      <c r="AF457" s="40">
        <v>3900</v>
      </c>
      <c r="AG457" s="40">
        <v>7661.5</v>
      </c>
      <c r="AH457" s="40">
        <v>5000</v>
      </c>
      <c r="AI457" s="40">
        <v>5000</v>
      </c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3"/>
      <c r="AZ457" s="9"/>
    </row>
    <row r="458" spans="1:52" ht="18" customHeight="1" x14ac:dyDescent="0.3">
      <c r="A458" s="1">
        <v>2018</v>
      </c>
      <c r="B458" s="1">
        <v>202</v>
      </c>
      <c r="C458" s="2" t="s">
        <v>7849</v>
      </c>
      <c r="D458" s="1" t="s">
        <v>9</v>
      </c>
      <c r="E458" s="3">
        <f>IFERROR(MIN(TAP_Bidders),0)</f>
        <v>2000</v>
      </c>
      <c r="F458" s="3">
        <f>IFERROR(MAX(TAP_Bidders),0)</f>
        <v>9700</v>
      </c>
      <c r="G458" s="3">
        <f>IFERROR(AVERAGE(TAP_Bidders),0)</f>
        <v>4050.8</v>
      </c>
      <c r="H458" s="8" t="str">
        <f>tbl_TAP[[#This Row],[Item '#]]&amp;"     "&amp;tbl_TAP[[#This Row],[Description]]&amp;"     ("&amp;tbl_TAP[[#This Row],[Unit]]&amp;")"</f>
        <v>202     Demolition - Existing Playground Equipment     (LS)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40">
        <v>2438</v>
      </c>
      <c r="AF458" s="40">
        <v>9700</v>
      </c>
      <c r="AG458" s="40">
        <v>3116</v>
      </c>
      <c r="AH458" s="40">
        <v>3000</v>
      </c>
      <c r="AI458" s="40">
        <v>2000</v>
      </c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3"/>
      <c r="AZ458" s="9"/>
    </row>
    <row r="459" spans="1:52" ht="18" customHeight="1" x14ac:dyDescent="0.3">
      <c r="A459" s="1">
        <v>2018</v>
      </c>
      <c r="B459" s="1">
        <v>202</v>
      </c>
      <c r="C459" s="2" t="s">
        <v>7850</v>
      </c>
      <c r="D459" s="1" t="s">
        <v>59</v>
      </c>
      <c r="E459" s="3">
        <f>IFERROR(MIN(TAP_Bidders),0)</f>
        <v>100</v>
      </c>
      <c r="F459" s="3">
        <f>IFERROR(MAX(TAP_Bidders),0)</f>
        <v>645.5</v>
      </c>
      <c r="G459" s="3">
        <f>IFERROR(AVERAGE(TAP_Bidders),0)</f>
        <v>330.13600000000002</v>
      </c>
      <c r="H459" s="8" t="str">
        <f>tbl_TAP[[#This Row],[Item '#]]&amp;"     "&amp;tbl_TAP[[#This Row],[Description]]&amp;"     ("&amp;tbl_TAP[[#This Row],[Unit]]&amp;")"</f>
        <v>202     Remove Utility - Light Pole     (EA)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40">
        <v>505.18</v>
      </c>
      <c r="AF459" s="40">
        <v>200</v>
      </c>
      <c r="AG459" s="40">
        <v>645.5</v>
      </c>
      <c r="AH459" s="40">
        <v>200</v>
      </c>
      <c r="AI459" s="40">
        <v>100</v>
      </c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3"/>
      <c r="AZ459" s="9"/>
    </row>
    <row r="460" spans="1:52" ht="18" customHeight="1" x14ac:dyDescent="0.3">
      <c r="A460" s="1">
        <v>2018</v>
      </c>
      <c r="B460" s="1">
        <v>202</v>
      </c>
      <c r="C460" s="2" t="s">
        <v>7851</v>
      </c>
      <c r="D460" s="1" t="s">
        <v>59</v>
      </c>
      <c r="E460" s="3">
        <f>IFERROR(MIN(TAP_Bidders),0)</f>
        <v>10</v>
      </c>
      <c r="F460" s="3">
        <f>IFERROR(MAX(TAP_Bidders),0)</f>
        <v>255.5</v>
      </c>
      <c r="G460" s="3">
        <f>IFERROR(AVERAGE(TAP_Bidders),0)</f>
        <v>72.584000000000003</v>
      </c>
      <c r="H460" s="8" t="str">
        <f>tbl_TAP[[#This Row],[Item '#]]&amp;"     "&amp;tbl_TAP[[#This Row],[Description]]&amp;"     ("&amp;tbl_TAP[[#This Row],[Unit]]&amp;")"</f>
        <v>202     Remove Utility - Electric Service Box     (EA)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40">
        <v>48.42</v>
      </c>
      <c r="AF460" s="40">
        <v>25</v>
      </c>
      <c r="AG460" s="40">
        <v>255.5</v>
      </c>
      <c r="AH460" s="40">
        <v>24</v>
      </c>
      <c r="AI460" s="40">
        <v>10</v>
      </c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3"/>
      <c r="AZ460" s="9"/>
    </row>
    <row r="461" spans="1:52" ht="18" customHeight="1" x14ac:dyDescent="0.3">
      <c r="A461" s="1">
        <v>2018</v>
      </c>
      <c r="B461" s="1">
        <v>202</v>
      </c>
      <c r="C461" s="2" t="s">
        <v>6117</v>
      </c>
      <c r="D461" s="1" t="s">
        <v>12</v>
      </c>
      <c r="E461" s="3">
        <f>IFERROR(MIN(TAP_Bidders),0)</f>
        <v>1</v>
      </c>
      <c r="F461" s="3">
        <f>IFERROR(MAX(TAP_Bidders),0)</f>
        <v>17.5</v>
      </c>
      <c r="G461" s="3">
        <f>IFERROR(AVERAGE(TAP_Bidders),0)</f>
        <v>8.8000000000000007</v>
      </c>
      <c r="H461" s="8" t="str">
        <f>tbl_TAP[[#This Row],[Item '#]]&amp;"     "&amp;tbl_TAP[[#This Row],[Description]]&amp;"     ("&amp;tbl_TAP[[#This Row],[Unit]]&amp;")"</f>
        <v>202     Remove Utility - Sanitary Sewer     (LF)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40">
        <v>17.5</v>
      </c>
      <c r="AF461" s="40">
        <v>6</v>
      </c>
      <c r="AG461" s="40">
        <v>14.5</v>
      </c>
      <c r="AH461" s="40">
        <v>5</v>
      </c>
      <c r="AI461" s="40">
        <v>1</v>
      </c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3"/>
      <c r="AZ461" s="9"/>
    </row>
    <row r="462" spans="1:52" ht="18" customHeight="1" x14ac:dyDescent="0.3">
      <c r="A462" s="1">
        <v>2018</v>
      </c>
      <c r="B462" s="1">
        <v>202</v>
      </c>
      <c r="C462" s="2" t="s">
        <v>7852</v>
      </c>
      <c r="D462" s="1" t="s">
        <v>59</v>
      </c>
      <c r="E462" s="3">
        <f>IFERROR(MIN(TAP_Bidders),0)</f>
        <v>1</v>
      </c>
      <c r="F462" s="3">
        <f>IFERROR(MAX(TAP_Bidders),0)</f>
        <v>139.15</v>
      </c>
      <c r="G462" s="3">
        <f>IFERROR(AVERAGE(TAP_Bidders),0)</f>
        <v>81.63</v>
      </c>
      <c r="H462" s="8" t="str">
        <f>tbl_TAP[[#This Row],[Item '#]]&amp;"     "&amp;tbl_TAP[[#This Row],[Description]]&amp;"     ("&amp;tbl_TAP[[#This Row],[Unit]]&amp;")"</f>
        <v>202     Remove Utility - Sanitary Clean Out     (EA)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40">
        <v>139.15</v>
      </c>
      <c r="AF462" s="40">
        <v>50</v>
      </c>
      <c r="AG462" s="40">
        <v>128</v>
      </c>
      <c r="AH462" s="40">
        <v>90</v>
      </c>
      <c r="AI462" s="40">
        <v>1</v>
      </c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3"/>
      <c r="AZ462" s="9"/>
    </row>
    <row r="463" spans="1:52" ht="18" customHeight="1" x14ac:dyDescent="0.3">
      <c r="A463" s="1">
        <v>2018</v>
      </c>
      <c r="B463" s="1">
        <v>202</v>
      </c>
      <c r="C463" s="2" t="s">
        <v>7853</v>
      </c>
      <c r="D463" s="1" t="s">
        <v>12</v>
      </c>
      <c r="E463" s="3">
        <f>IFERROR(MIN(TAP_Bidders),0)</f>
        <v>1</v>
      </c>
      <c r="F463" s="3">
        <f>IFERROR(MAX(TAP_Bidders),0)</f>
        <v>14.5</v>
      </c>
      <c r="G463" s="3">
        <f>IFERROR(AVERAGE(TAP_Bidders),0)</f>
        <v>6.94</v>
      </c>
      <c r="H463" s="8" t="str">
        <f>tbl_TAP[[#This Row],[Item '#]]&amp;"     "&amp;tbl_TAP[[#This Row],[Description]]&amp;"     ("&amp;tbl_TAP[[#This Row],[Unit]]&amp;")"</f>
        <v>202     Remove Utility - Sanitary Force Main     (LF)</v>
      </c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40">
        <v>10.199999999999999</v>
      </c>
      <c r="AF463" s="40">
        <v>6</v>
      </c>
      <c r="AG463" s="40">
        <v>14.5</v>
      </c>
      <c r="AH463" s="40">
        <v>3</v>
      </c>
      <c r="AI463" s="40">
        <v>1</v>
      </c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3"/>
      <c r="AZ463" s="9"/>
    </row>
    <row r="464" spans="1:52" ht="18" customHeight="1" x14ac:dyDescent="0.3">
      <c r="A464" s="1">
        <v>2018</v>
      </c>
      <c r="B464" s="1">
        <v>202</v>
      </c>
      <c r="C464" s="2" t="s">
        <v>5416</v>
      </c>
      <c r="D464" s="1" t="s">
        <v>12</v>
      </c>
      <c r="E464" s="3">
        <f>IFERROR(MIN(TAP_Bidders),0)</f>
        <v>1</v>
      </c>
      <c r="F464" s="3">
        <f>IFERROR(MAX(TAP_Bidders),0)</f>
        <v>17</v>
      </c>
      <c r="G464" s="3">
        <f>IFERROR(AVERAGE(TAP_Bidders),0)</f>
        <v>7.766</v>
      </c>
      <c r="H464" s="8" t="str">
        <f>tbl_TAP[[#This Row],[Item '#]]&amp;"     "&amp;tbl_TAP[[#This Row],[Description]]&amp;"     ("&amp;tbl_TAP[[#This Row],[Unit]]&amp;")"</f>
        <v>202     Remove Utility - Waterline     (LF)</v>
      </c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40">
        <v>9.83</v>
      </c>
      <c r="AF464" s="40">
        <v>6</v>
      </c>
      <c r="AG464" s="40">
        <v>17</v>
      </c>
      <c r="AH464" s="40">
        <v>5</v>
      </c>
      <c r="AI464" s="40">
        <v>1</v>
      </c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3"/>
      <c r="AZ464" s="9"/>
    </row>
    <row r="465" spans="1:52" ht="18" customHeight="1" x14ac:dyDescent="0.3">
      <c r="A465" s="1">
        <v>2018</v>
      </c>
      <c r="B465" s="1">
        <v>202</v>
      </c>
      <c r="C465" s="2" t="s">
        <v>7854</v>
      </c>
      <c r="D465" s="1" t="s">
        <v>12</v>
      </c>
      <c r="E465" s="3">
        <f>IFERROR(MIN(TAP_Bidders),0)</f>
        <v>1</v>
      </c>
      <c r="F465" s="3">
        <f>IFERROR(MAX(TAP_Bidders),0)</f>
        <v>18.5</v>
      </c>
      <c r="G465" s="3">
        <f>IFERROR(AVERAGE(TAP_Bidders),0)</f>
        <v>8.0400000000000009</v>
      </c>
      <c r="H465" s="8" t="str">
        <f>tbl_TAP[[#This Row],[Item '#]]&amp;"     "&amp;tbl_TAP[[#This Row],[Description]]&amp;"     ("&amp;tbl_TAP[[#This Row],[Unit]]&amp;")"</f>
        <v>202     Remove Utility - Raw Waterline     (LF)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40">
        <v>9.6999999999999993</v>
      </c>
      <c r="AF465" s="40">
        <v>6</v>
      </c>
      <c r="AG465" s="40">
        <v>18.5</v>
      </c>
      <c r="AH465" s="40">
        <v>5</v>
      </c>
      <c r="AI465" s="40">
        <v>1</v>
      </c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3"/>
      <c r="AZ465" s="9"/>
    </row>
    <row r="466" spans="1:52" ht="18" customHeight="1" x14ac:dyDescent="0.3">
      <c r="A466" s="1">
        <v>2018</v>
      </c>
      <c r="B466" s="1">
        <v>202</v>
      </c>
      <c r="C466" s="2" t="s">
        <v>7855</v>
      </c>
      <c r="D466" s="1" t="s">
        <v>59</v>
      </c>
      <c r="E466" s="3">
        <f>IFERROR(MIN(TAP_Bidders),0)</f>
        <v>1</v>
      </c>
      <c r="F466" s="3">
        <f>IFERROR(MAX(TAP_Bidders),0)</f>
        <v>231.5</v>
      </c>
      <c r="G466" s="3">
        <f>IFERROR(AVERAGE(TAP_Bidders),0)</f>
        <v>86.412000000000006</v>
      </c>
      <c r="H466" s="8" t="str">
        <f>tbl_TAP[[#This Row],[Item '#]]&amp;"     "&amp;tbl_TAP[[#This Row],[Description]]&amp;"     ("&amp;tbl_TAP[[#This Row],[Unit]]&amp;")"</f>
        <v>202     Remove Utility - Waterline Yard Hydrants\Spigots\Water Towers     (EA)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40">
        <v>44.56</v>
      </c>
      <c r="AF466" s="40">
        <v>100</v>
      </c>
      <c r="AG466" s="40">
        <v>231.5</v>
      </c>
      <c r="AH466" s="40">
        <v>55</v>
      </c>
      <c r="AI466" s="40">
        <v>1</v>
      </c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3"/>
      <c r="AZ466" s="9"/>
    </row>
    <row r="467" spans="1:52" ht="18" customHeight="1" x14ac:dyDescent="0.3">
      <c r="A467" s="1">
        <v>2018</v>
      </c>
      <c r="B467" s="1">
        <v>202</v>
      </c>
      <c r="C467" s="2" t="s">
        <v>6447</v>
      </c>
      <c r="D467" s="1" t="s">
        <v>59</v>
      </c>
      <c r="E467" s="3">
        <f>IFERROR(MIN(TAP_Bidders),0)</f>
        <v>25.46</v>
      </c>
      <c r="F467" s="3">
        <f>IFERROR(MAX(TAP_Bidders),0)</f>
        <v>128</v>
      </c>
      <c r="G467" s="3">
        <f>IFERROR(AVERAGE(TAP_Bidders),0)</f>
        <v>83.692000000000007</v>
      </c>
      <c r="H467" s="8" t="str">
        <f>tbl_TAP[[#This Row],[Item '#]]&amp;"     "&amp;tbl_TAP[[#This Row],[Description]]&amp;"     ("&amp;tbl_TAP[[#This Row],[Unit]]&amp;")"</f>
        <v>202     Remove Utility - Waterline valve     (EA)</v>
      </c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40">
        <v>25.46</v>
      </c>
      <c r="AF467" s="40">
        <v>100</v>
      </c>
      <c r="AG467" s="40">
        <v>128</v>
      </c>
      <c r="AH467" s="40">
        <v>65</v>
      </c>
      <c r="AI467" s="40">
        <v>100</v>
      </c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3"/>
      <c r="AZ467" s="9"/>
    </row>
    <row r="468" spans="1:52" ht="18" customHeight="1" x14ac:dyDescent="0.3">
      <c r="A468" s="1">
        <v>2018</v>
      </c>
      <c r="B468" s="1">
        <v>202</v>
      </c>
      <c r="C468" s="2" t="s">
        <v>7856</v>
      </c>
      <c r="D468" s="1" t="s">
        <v>59</v>
      </c>
      <c r="E468" s="3">
        <f>IFERROR(MIN(TAP_Bidders),0)</f>
        <v>100</v>
      </c>
      <c r="F468" s="3">
        <f>IFERROR(MAX(TAP_Bidders),0)</f>
        <v>1069.5</v>
      </c>
      <c r="G468" s="3">
        <f>IFERROR(AVERAGE(TAP_Bidders),0)</f>
        <v>302.5</v>
      </c>
      <c r="H468" s="8" t="str">
        <f>tbl_TAP[[#This Row],[Item '#]]&amp;"     "&amp;tbl_TAP[[#This Row],[Description]]&amp;"     ("&amp;tbl_TAP[[#This Row],[Unit]]&amp;")"</f>
        <v>202     Remove Utility - Raw Waterline valve     (EA)</v>
      </c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40">
        <v>1069.5</v>
      </c>
      <c r="AF468" s="40">
        <v>100</v>
      </c>
      <c r="AG468" s="40">
        <v>128</v>
      </c>
      <c r="AH468" s="40">
        <v>115</v>
      </c>
      <c r="AI468" s="40">
        <v>100</v>
      </c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3"/>
      <c r="AZ468" s="9"/>
    </row>
    <row r="469" spans="1:52" ht="18" customHeight="1" x14ac:dyDescent="0.3">
      <c r="A469" s="1">
        <v>2018</v>
      </c>
      <c r="B469" s="1">
        <v>202</v>
      </c>
      <c r="C469" s="2" t="s">
        <v>7857</v>
      </c>
      <c r="D469" s="1" t="s">
        <v>12</v>
      </c>
      <c r="E469" s="3">
        <f>IFERROR(MIN(TAP_Bidders),0)</f>
        <v>0.25</v>
      </c>
      <c r="F469" s="3">
        <f>IFERROR(MAX(TAP_Bidders),0)</f>
        <v>14.5</v>
      </c>
      <c r="G469" s="3">
        <f>IFERROR(AVERAGE(TAP_Bidders),0)</f>
        <v>3.95</v>
      </c>
      <c r="H469" s="8" t="str">
        <f>tbl_TAP[[#This Row],[Item '#]]&amp;"     "&amp;tbl_TAP[[#This Row],[Description]]&amp;"     ("&amp;tbl_TAP[[#This Row],[Unit]]&amp;")"</f>
        <v>202     Remove Utility - Well Control Wires (Underground)     (LF)</v>
      </c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40">
        <v>0.25</v>
      </c>
      <c r="AF469" s="40">
        <v>1</v>
      </c>
      <c r="AG469" s="40">
        <v>14.5</v>
      </c>
      <c r="AH469" s="40">
        <v>3</v>
      </c>
      <c r="AI469" s="40">
        <v>1</v>
      </c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3"/>
      <c r="AZ469" s="9"/>
    </row>
    <row r="470" spans="1:52" ht="18" customHeight="1" x14ac:dyDescent="0.3">
      <c r="A470" s="1">
        <v>2018</v>
      </c>
      <c r="B470" s="1">
        <v>202</v>
      </c>
      <c r="C470" s="2" t="s">
        <v>5419</v>
      </c>
      <c r="D470" s="1" t="s">
        <v>12</v>
      </c>
      <c r="E470" s="3">
        <f>IFERROR(MIN(TAP_Bidders),0)</f>
        <v>0.25</v>
      </c>
      <c r="F470" s="3">
        <f>IFERROR(MAX(TAP_Bidders),0)</f>
        <v>12.5</v>
      </c>
      <c r="G470" s="3">
        <f>IFERROR(AVERAGE(TAP_Bidders),0)</f>
        <v>3.1920000000000002</v>
      </c>
      <c r="H470" s="8" t="str">
        <f>tbl_TAP[[#This Row],[Item '#]]&amp;"     "&amp;tbl_TAP[[#This Row],[Description]]&amp;"     ("&amp;tbl_TAP[[#This Row],[Unit]]&amp;")"</f>
        <v>202     Remove Utility - Electric (Underground)     (LF)</v>
      </c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40">
        <v>1.21</v>
      </c>
      <c r="AF470" s="40">
        <v>1</v>
      </c>
      <c r="AG470" s="40">
        <v>12.5</v>
      </c>
      <c r="AH470" s="40">
        <v>0.25</v>
      </c>
      <c r="AI470" s="40">
        <v>1</v>
      </c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3"/>
      <c r="AZ470" s="9"/>
    </row>
    <row r="471" spans="1:52" ht="18" customHeight="1" x14ac:dyDescent="0.3">
      <c r="A471" s="1">
        <v>2018</v>
      </c>
      <c r="B471" s="1">
        <v>202</v>
      </c>
      <c r="C471" s="2" t="s">
        <v>5420</v>
      </c>
      <c r="D471" s="1" t="s">
        <v>59</v>
      </c>
      <c r="E471" s="3">
        <f>IFERROR(MIN(TAP_Bidders),0)</f>
        <v>8.3000000000000007</v>
      </c>
      <c r="F471" s="3">
        <f>IFERROR(MAX(TAP_Bidders),0)</f>
        <v>300</v>
      </c>
      <c r="G471" s="3">
        <f>IFERROR(AVERAGE(TAP_Bidders),0)</f>
        <v>133.16</v>
      </c>
      <c r="H471" s="8" t="str">
        <f>tbl_TAP[[#This Row],[Item '#]]&amp;"     "&amp;tbl_TAP[[#This Row],[Description]]&amp;"     ("&amp;tbl_TAP[[#This Row],[Unit]]&amp;")"</f>
        <v>202     Remove Utility - Electric Panel     (EA)</v>
      </c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40">
        <v>8.3000000000000007</v>
      </c>
      <c r="AF471" s="40">
        <v>50</v>
      </c>
      <c r="AG471" s="40">
        <v>207.5</v>
      </c>
      <c r="AH471" s="40">
        <v>300</v>
      </c>
      <c r="AI471" s="40">
        <v>100</v>
      </c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3"/>
      <c r="AZ471" s="9"/>
    </row>
    <row r="472" spans="1:52" ht="18" customHeight="1" x14ac:dyDescent="0.3">
      <c r="A472" s="1">
        <v>2018</v>
      </c>
      <c r="B472" s="1">
        <v>202</v>
      </c>
      <c r="C472" s="2" t="s">
        <v>5421</v>
      </c>
      <c r="D472" s="1" t="s">
        <v>59</v>
      </c>
      <c r="E472" s="3">
        <f>IFERROR(MIN(TAP_Bidders),0)</f>
        <v>654.5</v>
      </c>
      <c r="F472" s="3">
        <f>IFERROR(MAX(TAP_Bidders),0)</f>
        <v>3000</v>
      </c>
      <c r="G472" s="3">
        <f>IFERROR(AVERAGE(TAP_Bidders),0)</f>
        <v>1609.9659999999999</v>
      </c>
      <c r="H472" s="8" t="str">
        <f>tbl_TAP[[#This Row],[Item '#]]&amp;"     "&amp;tbl_TAP[[#This Row],[Description]]&amp;"     ("&amp;tbl_TAP[[#This Row],[Unit]]&amp;")"</f>
        <v>202     Remove Utility - Sanitary Dump Station/Vaults     (EA)</v>
      </c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40">
        <v>1395.33</v>
      </c>
      <c r="AF472" s="40">
        <v>3000</v>
      </c>
      <c r="AG472" s="40">
        <v>654.5</v>
      </c>
      <c r="AH472" s="40">
        <v>2000</v>
      </c>
      <c r="AI472" s="40">
        <v>1000</v>
      </c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3"/>
      <c r="AZ472" s="9"/>
    </row>
    <row r="473" spans="1:52" ht="18" customHeight="1" x14ac:dyDescent="0.3">
      <c r="A473" s="1">
        <v>2018</v>
      </c>
      <c r="B473" s="1">
        <v>202</v>
      </c>
      <c r="C473" s="2" t="s">
        <v>7858</v>
      </c>
      <c r="D473" s="1" t="s">
        <v>59</v>
      </c>
      <c r="E473" s="3">
        <f>IFERROR(MIN(TAP_Bidders),0)</f>
        <v>100</v>
      </c>
      <c r="F473" s="3">
        <f>IFERROR(MAX(TAP_Bidders),0)</f>
        <v>348</v>
      </c>
      <c r="G473" s="3">
        <f>IFERROR(AVERAGE(TAP_Bidders),0)</f>
        <v>194.608</v>
      </c>
      <c r="H473" s="8" t="str">
        <f>tbl_TAP[[#This Row],[Item '#]]&amp;"     "&amp;tbl_TAP[[#This Row],[Description]]&amp;"     ("&amp;tbl_TAP[[#This Row],[Unit]]&amp;")"</f>
        <v>202     Remove Utility - Storm/Sanitary Drain or Catch Basin     (EA)</v>
      </c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40">
        <v>200.04</v>
      </c>
      <c r="AF473" s="40">
        <v>100</v>
      </c>
      <c r="AG473" s="40">
        <v>348</v>
      </c>
      <c r="AH473" s="40">
        <v>225</v>
      </c>
      <c r="AI473" s="40">
        <v>100</v>
      </c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3"/>
      <c r="AZ473" s="9"/>
    </row>
    <row r="474" spans="1:52" ht="18" customHeight="1" x14ac:dyDescent="0.3">
      <c r="A474" s="1">
        <v>2018</v>
      </c>
      <c r="B474" s="1">
        <v>202</v>
      </c>
      <c r="C474" s="2" t="s">
        <v>7859</v>
      </c>
      <c r="D474" s="1" t="s">
        <v>12</v>
      </c>
      <c r="E474" s="3">
        <f>IFERROR(MIN(TAP_Bidders),0)</f>
        <v>1</v>
      </c>
      <c r="F474" s="3">
        <f>IFERROR(MAX(TAP_Bidders),0)</f>
        <v>15.5</v>
      </c>
      <c r="G474" s="3">
        <f>IFERROR(AVERAGE(TAP_Bidders),0)</f>
        <v>8.92</v>
      </c>
      <c r="H474" s="8" t="str">
        <f>tbl_TAP[[#This Row],[Item '#]]&amp;"     "&amp;tbl_TAP[[#This Row],[Description]]&amp;"     ("&amp;tbl_TAP[[#This Row],[Unit]]&amp;")"</f>
        <v>202     Remove Utility - Storm Pipe/Culvert, 24” and under     (LF)</v>
      </c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40">
        <v>13.1</v>
      </c>
      <c r="AF474" s="40">
        <v>10</v>
      </c>
      <c r="AG474" s="40">
        <v>15.5</v>
      </c>
      <c r="AH474" s="40">
        <v>5</v>
      </c>
      <c r="AI474" s="40">
        <v>1</v>
      </c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3"/>
      <c r="AZ474" s="9"/>
    </row>
    <row r="475" spans="1:52" ht="18" customHeight="1" x14ac:dyDescent="0.3">
      <c r="A475" s="1">
        <v>2018</v>
      </c>
      <c r="B475" s="1">
        <v>202</v>
      </c>
      <c r="C475" s="2" t="s">
        <v>7860</v>
      </c>
      <c r="D475" s="1" t="s">
        <v>7861</v>
      </c>
      <c r="E475" s="3">
        <f>IFERROR(MIN(TAP_Bidders),0)</f>
        <v>2</v>
      </c>
      <c r="F475" s="3">
        <f>IFERROR(MAX(TAP_Bidders),0)</f>
        <v>75</v>
      </c>
      <c r="G475" s="3">
        <f>IFERROR(AVERAGE(TAP_Bidders),0)</f>
        <v>26.198</v>
      </c>
      <c r="H475" s="8" t="str">
        <f>tbl_TAP[[#This Row],[Item '#]]&amp;"     "&amp;tbl_TAP[[#This Row],[Description]]&amp;"     ("&amp;tbl_TAP[[#This Row],[Unit]]&amp;")"</f>
        <v>202     remove utility – storm pipe/culvert, greater than 24”     (lf)</v>
      </c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40">
        <v>19.489999999999998</v>
      </c>
      <c r="AF475" s="40">
        <v>75</v>
      </c>
      <c r="AG475" s="40">
        <v>28.5</v>
      </c>
      <c r="AH475" s="40">
        <v>6</v>
      </c>
      <c r="AI475" s="40">
        <v>2</v>
      </c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3"/>
      <c r="AZ475" s="9"/>
    </row>
    <row r="476" spans="1:52" ht="18" customHeight="1" x14ac:dyDescent="0.3">
      <c r="A476" s="1">
        <v>2018</v>
      </c>
      <c r="B476" s="1">
        <v>202</v>
      </c>
      <c r="C476" s="2" t="s">
        <v>5424</v>
      </c>
      <c r="D476" s="1" t="s">
        <v>12</v>
      </c>
      <c r="E476" s="3">
        <f>IFERROR(MIN(TAP_Bidders),0)</f>
        <v>0.5</v>
      </c>
      <c r="F476" s="3">
        <f>IFERROR(MAX(TAP_Bidders),0)</f>
        <v>11</v>
      </c>
      <c r="G476" s="3">
        <f>IFERROR(AVERAGE(TAP_Bidders),0)</f>
        <v>5.2379999999999995</v>
      </c>
      <c r="H476" s="8" t="str">
        <f>tbl_TAP[[#This Row],[Item '#]]&amp;"     "&amp;tbl_TAP[[#This Row],[Description]]&amp;"     ("&amp;tbl_TAP[[#This Row],[Unit]]&amp;")"</f>
        <v>202     Remove Utility - French Drain     (LF)</v>
      </c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40">
        <v>8.69</v>
      </c>
      <c r="AF476" s="40">
        <v>5</v>
      </c>
      <c r="AG476" s="40">
        <v>11</v>
      </c>
      <c r="AH476" s="40">
        <v>0.5</v>
      </c>
      <c r="AI476" s="40">
        <v>1</v>
      </c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3"/>
      <c r="AZ476" s="9"/>
    </row>
    <row r="477" spans="1:52" ht="18" customHeight="1" x14ac:dyDescent="0.3">
      <c r="A477" s="1">
        <v>2018</v>
      </c>
      <c r="B477" s="1">
        <v>202</v>
      </c>
      <c r="C477" s="2" t="s">
        <v>7862</v>
      </c>
      <c r="D477" s="1" t="s">
        <v>59</v>
      </c>
      <c r="E477" s="3">
        <f>IFERROR(MIN(TAP_Bidders),0)</f>
        <v>100</v>
      </c>
      <c r="F477" s="3">
        <f>IFERROR(MAX(TAP_Bidders),0)</f>
        <v>342.5</v>
      </c>
      <c r="G477" s="3">
        <f>IFERROR(AVERAGE(TAP_Bidders),0)</f>
        <v>158.976</v>
      </c>
      <c r="H477" s="8" t="str">
        <f>tbl_TAP[[#This Row],[Item '#]]&amp;"     "&amp;tbl_TAP[[#This Row],[Description]]&amp;"     ("&amp;tbl_TAP[[#This Row],[Unit]]&amp;")"</f>
        <v>202     Remove Utility - Concrete Headwalls     (EA)</v>
      </c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40">
        <v>152.38</v>
      </c>
      <c r="AF477" s="40">
        <v>100</v>
      </c>
      <c r="AG477" s="40">
        <v>342.5</v>
      </c>
      <c r="AH477" s="40">
        <v>100</v>
      </c>
      <c r="AI477" s="40">
        <v>100</v>
      </c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3"/>
      <c r="AZ477" s="9"/>
    </row>
    <row r="478" spans="1:52" ht="18" customHeight="1" x14ac:dyDescent="0.3">
      <c r="A478" s="1">
        <v>2018</v>
      </c>
      <c r="B478" s="1">
        <v>202</v>
      </c>
      <c r="C478" s="2" t="s">
        <v>6448</v>
      </c>
      <c r="D478" s="1" t="s">
        <v>12</v>
      </c>
      <c r="E478" s="3">
        <f>IFERROR(MIN(TAP_Bidders),0)</f>
        <v>1</v>
      </c>
      <c r="F478" s="3">
        <f>IFERROR(MAX(TAP_Bidders),0)</f>
        <v>25</v>
      </c>
      <c r="G478" s="3">
        <f>IFERROR(AVERAGE(TAP_Bidders),0)</f>
        <v>10.154</v>
      </c>
      <c r="H478" s="8" t="str">
        <f>tbl_TAP[[#This Row],[Item '#]]&amp;"     "&amp;tbl_TAP[[#This Row],[Description]]&amp;"     ("&amp;tbl_TAP[[#This Row],[Unit]]&amp;")"</f>
        <v>202     Remove Utility - Gas Line     (LF)</v>
      </c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40">
        <v>8.77</v>
      </c>
      <c r="AF478" s="40">
        <v>2</v>
      </c>
      <c r="AG478" s="40">
        <v>14</v>
      </c>
      <c r="AH478" s="40">
        <v>25</v>
      </c>
      <c r="AI478" s="40">
        <v>1</v>
      </c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3"/>
      <c r="AZ478" s="9"/>
    </row>
    <row r="479" spans="1:52" ht="18" customHeight="1" x14ac:dyDescent="0.3">
      <c r="A479" s="1">
        <v>2018</v>
      </c>
      <c r="B479" s="1">
        <v>202</v>
      </c>
      <c r="C479" s="2" t="s">
        <v>7863</v>
      </c>
      <c r="D479" s="1" t="s">
        <v>7864</v>
      </c>
      <c r="E479" s="3">
        <f>IFERROR(MIN(TAP_Bidders),0)</f>
        <v>10</v>
      </c>
      <c r="F479" s="3">
        <f>IFERROR(MAX(TAP_Bidders),0)</f>
        <v>180.5</v>
      </c>
      <c r="G479" s="3">
        <f>IFERROR(AVERAGE(TAP_Bidders),0)</f>
        <v>75.926000000000002</v>
      </c>
      <c r="H479" s="8" t="str">
        <f>tbl_TAP[[#This Row],[Item '#]]&amp;"     "&amp;tbl_TAP[[#This Row],[Description]]&amp;"     ("&amp;tbl_TAP[[#This Row],[Unit]]&amp;")"</f>
        <v>202     remove utility – gas valve     (ea)</v>
      </c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40">
        <v>89.13</v>
      </c>
      <c r="AF479" s="40">
        <v>10</v>
      </c>
      <c r="AG479" s="40">
        <v>180.5</v>
      </c>
      <c r="AH479" s="40">
        <v>50</v>
      </c>
      <c r="AI479" s="40">
        <v>50</v>
      </c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3"/>
      <c r="AZ479" s="9"/>
    </row>
    <row r="480" spans="1:52" ht="18" customHeight="1" x14ac:dyDescent="0.3">
      <c r="A480" s="1">
        <v>2018</v>
      </c>
      <c r="B480" s="1">
        <v>202</v>
      </c>
      <c r="C480" s="2" t="s">
        <v>7865</v>
      </c>
      <c r="D480" s="1" t="s">
        <v>21</v>
      </c>
      <c r="E480" s="3">
        <f>IFERROR(MIN(TAP_Bidders),0)</f>
        <v>5</v>
      </c>
      <c r="F480" s="3">
        <f>IFERROR(MAX(TAP_Bidders),0)</f>
        <v>31.97</v>
      </c>
      <c r="G480" s="3">
        <f>IFERROR(AVERAGE(TAP_Bidders),0)</f>
        <v>13.294</v>
      </c>
      <c r="H480" s="8" t="str">
        <f>tbl_TAP[[#This Row],[Item '#]]&amp;"     "&amp;tbl_TAP[[#This Row],[Description]]&amp;"     ("&amp;tbl_TAP[[#This Row],[Unit]]&amp;")"</f>
        <v>202     Remove (Export and Haul away) Concrete Walks/Pavement     (SY)</v>
      </c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40">
        <v>31.97</v>
      </c>
      <c r="AF480" s="40">
        <v>10</v>
      </c>
      <c r="AG480" s="40">
        <v>9.5</v>
      </c>
      <c r="AH480" s="40">
        <v>10</v>
      </c>
      <c r="AI480" s="40">
        <v>5</v>
      </c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3"/>
      <c r="AZ480" s="9"/>
    </row>
    <row r="481" spans="1:52" ht="18" customHeight="1" x14ac:dyDescent="0.3">
      <c r="A481" s="1">
        <v>2018</v>
      </c>
      <c r="B481" s="1">
        <v>202</v>
      </c>
      <c r="C481" s="2" t="s">
        <v>6450</v>
      </c>
      <c r="D481" s="1" t="s">
        <v>21</v>
      </c>
      <c r="E481" s="3">
        <f>IFERROR(MIN(TAP_Bidders),0)</f>
        <v>0.1</v>
      </c>
      <c r="F481" s="3">
        <f>IFERROR(MAX(TAP_Bidders),0)</f>
        <v>10.53</v>
      </c>
      <c r="G481" s="3">
        <f>IFERROR(AVERAGE(TAP_Bidders),0)</f>
        <v>3.7260000000000004</v>
      </c>
      <c r="H481" s="8" t="str">
        <f>tbl_TAP[[#This Row],[Item '#]]&amp;"     "&amp;tbl_TAP[[#This Row],[Description]]&amp;"     ("&amp;tbl_TAP[[#This Row],[Unit]]&amp;")"</f>
        <v>202     Remove (Export and Haul away) Gravel Drives     (SY)</v>
      </c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40">
        <v>10.53</v>
      </c>
      <c r="AF481" s="40">
        <v>1</v>
      </c>
      <c r="AG481" s="40">
        <v>6</v>
      </c>
      <c r="AH481" s="40">
        <v>0.1</v>
      </c>
      <c r="AI481" s="40">
        <v>1</v>
      </c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3"/>
      <c r="AZ481" s="9"/>
    </row>
    <row r="482" spans="1:52" ht="18" customHeight="1" x14ac:dyDescent="0.3">
      <c r="A482" s="1">
        <v>2018</v>
      </c>
      <c r="B482" s="1">
        <v>202</v>
      </c>
      <c r="C482" s="2" t="s">
        <v>6451</v>
      </c>
      <c r="D482" s="1" t="s">
        <v>21</v>
      </c>
      <c r="E482" s="3">
        <f>IFERROR(MIN(TAP_Bidders),0)</f>
        <v>2.25</v>
      </c>
      <c r="F482" s="3">
        <f>IFERROR(MAX(TAP_Bidders),0)</f>
        <v>8.5</v>
      </c>
      <c r="G482" s="3">
        <f>IFERROR(AVERAGE(TAP_Bidders),0)</f>
        <v>5.2720000000000002</v>
      </c>
      <c r="H482" s="8" t="str">
        <f>tbl_TAP[[#This Row],[Item '#]]&amp;"     "&amp;tbl_TAP[[#This Row],[Description]]&amp;"     ("&amp;tbl_TAP[[#This Row],[Unit]]&amp;")"</f>
        <v>202     Remove (Export and Haul away) Asphalt Pavement     (SY)</v>
      </c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40">
        <v>4.6100000000000003</v>
      </c>
      <c r="AF482" s="40">
        <v>6</v>
      </c>
      <c r="AG482" s="40">
        <v>5</v>
      </c>
      <c r="AH482" s="40">
        <v>2.25</v>
      </c>
      <c r="AI482" s="40">
        <v>8.5</v>
      </c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3"/>
      <c r="AZ482" s="9"/>
    </row>
    <row r="483" spans="1:52" ht="18" customHeight="1" x14ac:dyDescent="0.3">
      <c r="A483" s="1">
        <v>2018</v>
      </c>
      <c r="B483" s="1">
        <v>202</v>
      </c>
      <c r="C483" s="2" t="s">
        <v>7866</v>
      </c>
      <c r="D483" s="1" t="s">
        <v>9</v>
      </c>
      <c r="E483" s="3">
        <f>IFERROR(MIN(TAP_Bidders),0)</f>
        <v>0</v>
      </c>
      <c r="F483" s="3">
        <f>IFERROR(MAX(TAP_Bidders),0)</f>
        <v>5000</v>
      </c>
      <c r="G483" s="3">
        <f>IFERROR(AVERAGE(TAP_Bidders),0)</f>
        <v>2778.5</v>
      </c>
      <c r="H483" s="8" t="str">
        <f>tbl_TAP[[#This Row],[Item '#]]&amp;"     "&amp;tbl_TAP[[#This Row],[Description]]&amp;"     ("&amp;tbl_TAP[[#This Row],[Unit]]&amp;")"</f>
        <v>202     Remove Misc. Items - Flag Poles, Grills, Fence, Trash Cans, Signs, Posts, Etc.     (LS)</v>
      </c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40">
        <v>3392.5</v>
      </c>
      <c r="AF483" s="40">
        <v>4500</v>
      </c>
      <c r="AG483" s="40">
        <v>0</v>
      </c>
      <c r="AH483" s="40">
        <v>5000</v>
      </c>
      <c r="AI483" s="40">
        <v>1000</v>
      </c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3"/>
      <c r="AZ483" s="9"/>
    </row>
    <row r="484" spans="1:52" ht="18" customHeight="1" x14ac:dyDescent="0.3">
      <c r="A484" s="1">
        <v>2018</v>
      </c>
      <c r="B484" s="1">
        <v>202</v>
      </c>
      <c r="C484" s="2" t="s">
        <v>7867</v>
      </c>
      <c r="D484" s="1" t="s">
        <v>12</v>
      </c>
      <c r="E484" s="3">
        <f>IFERROR(MIN(TAP_Bidders),0)</f>
        <v>1</v>
      </c>
      <c r="F484" s="3">
        <f>IFERROR(MAX(TAP_Bidders),0)</f>
        <v>10</v>
      </c>
      <c r="G484" s="3">
        <f>IFERROR(AVERAGE(TAP_Bidders),0)</f>
        <v>7.51</v>
      </c>
      <c r="H484" s="8" t="str">
        <f>tbl_TAP[[#This Row],[Item '#]]&amp;"     "&amp;tbl_TAP[[#This Row],[Description]]&amp;"     ("&amp;tbl_TAP[[#This Row],[Unit]]&amp;")"</f>
        <v>202     Existing Drainage Pipe - Plug only     (LF)</v>
      </c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40">
        <v>8.0500000000000007</v>
      </c>
      <c r="AF484" s="40">
        <v>10</v>
      </c>
      <c r="AG484" s="40">
        <v>8.5</v>
      </c>
      <c r="AH484" s="40">
        <v>10</v>
      </c>
      <c r="AI484" s="40">
        <v>1</v>
      </c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3"/>
      <c r="AZ484" s="9"/>
    </row>
    <row r="485" spans="1:52" ht="18" customHeight="1" x14ac:dyDescent="0.3">
      <c r="A485" s="1">
        <v>2018</v>
      </c>
      <c r="B485" s="1">
        <v>202</v>
      </c>
      <c r="C485" s="2" t="s">
        <v>7868</v>
      </c>
      <c r="D485" s="1" t="s">
        <v>12</v>
      </c>
      <c r="E485" s="3">
        <f>IFERROR(MIN(TAP_Bidders),0)</f>
        <v>3</v>
      </c>
      <c r="F485" s="3">
        <f>IFERROR(MAX(TAP_Bidders),0)</f>
        <v>17.5</v>
      </c>
      <c r="G485" s="3">
        <f>IFERROR(AVERAGE(TAP_Bidders),0)</f>
        <v>11.32</v>
      </c>
      <c r="H485" s="8" t="str">
        <f>tbl_TAP[[#This Row],[Item '#]]&amp;"     "&amp;tbl_TAP[[#This Row],[Description]]&amp;"     ("&amp;tbl_TAP[[#This Row],[Unit]]&amp;")"</f>
        <v>202     Existing Drainage Pipe - Fill and Plug     (LF)</v>
      </c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40">
        <v>16.100000000000001</v>
      </c>
      <c r="AF485" s="40">
        <v>10</v>
      </c>
      <c r="AG485" s="40">
        <v>17.5</v>
      </c>
      <c r="AH485" s="40">
        <v>10</v>
      </c>
      <c r="AI485" s="40">
        <v>3</v>
      </c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3"/>
      <c r="AZ485" s="9"/>
    </row>
    <row r="486" spans="1:52" ht="18" customHeight="1" x14ac:dyDescent="0.3">
      <c r="A486" s="1">
        <v>2018</v>
      </c>
      <c r="B486" s="1">
        <v>203</v>
      </c>
      <c r="C486" s="2" t="s">
        <v>15</v>
      </c>
      <c r="D486" s="1" t="s">
        <v>14</v>
      </c>
      <c r="E486" s="3">
        <f>IFERROR(MIN(TAP_Bidders),0)</f>
        <v>3</v>
      </c>
      <c r="F486" s="3">
        <f>IFERROR(MAX(TAP_Bidders),0)</f>
        <v>15</v>
      </c>
      <c r="G486" s="3">
        <f>IFERROR(AVERAGE(TAP_Bidders),0)</f>
        <v>6.7680000000000007</v>
      </c>
      <c r="H486" s="8" t="str">
        <f>tbl_TAP[[#This Row],[Item '#]]&amp;"     "&amp;tbl_TAP[[#This Row],[Description]]&amp;"     ("&amp;tbl_TAP[[#This Row],[Unit]]&amp;")"</f>
        <v>203     Excavation     (CY)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40">
        <v>3.84</v>
      </c>
      <c r="AF486" s="40">
        <v>6</v>
      </c>
      <c r="AG486" s="40">
        <v>6</v>
      </c>
      <c r="AH486" s="40">
        <v>15</v>
      </c>
      <c r="AI486" s="40">
        <v>3</v>
      </c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3"/>
      <c r="AZ486" s="9"/>
    </row>
    <row r="487" spans="1:52" ht="18" customHeight="1" x14ac:dyDescent="0.3">
      <c r="A487" s="1">
        <v>2018</v>
      </c>
      <c r="B487" s="1">
        <v>203</v>
      </c>
      <c r="C487" s="2" t="s">
        <v>13</v>
      </c>
      <c r="D487" s="1" t="s">
        <v>14</v>
      </c>
      <c r="E487" s="3">
        <f>IFERROR(MIN(TAP_Bidders),0)</f>
        <v>3</v>
      </c>
      <c r="F487" s="3">
        <f>IFERROR(MAX(TAP_Bidders),0)</f>
        <v>13</v>
      </c>
      <c r="G487" s="3">
        <f>IFERROR(AVERAGE(TAP_Bidders),0)</f>
        <v>6.5659999999999998</v>
      </c>
      <c r="H487" s="8" t="str">
        <f>tbl_TAP[[#This Row],[Item '#]]&amp;"     "&amp;tbl_TAP[[#This Row],[Description]]&amp;"     ("&amp;tbl_TAP[[#This Row],[Unit]]&amp;")"</f>
        <v>203     Embankment     (CY)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40">
        <v>3.83</v>
      </c>
      <c r="AF487" s="40">
        <v>6</v>
      </c>
      <c r="AG487" s="40">
        <v>7</v>
      </c>
      <c r="AH487" s="40">
        <v>13</v>
      </c>
      <c r="AI487" s="40">
        <v>3</v>
      </c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3"/>
      <c r="AZ487" s="9"/>
    </row>
    <row r="488" spans="1:52" ht="18" customHeight="1" x14ac:dyDescent="0.3">
      <c r="A488" s="1">
        <v>2018</v>
      </c>
      <c r="B488" s="1">
        <v>204</v>
      </c>
      <c r="C488" s="2" t="s">
        <v>24</v>
      </c>
      <c r="D488" s="1" t="s">
        <v>21</v>
      </c>
      <c r="E488" s="3">
        <f>IFERROR(MIN(TAP_Bidders),0)</f>
        <v>0.41</v>
      </c>
      <c r="F488" s="3">
        <f>IFERROR(MAX(TAP_Bidders),0)</f>
        <v>4</v>
      </c>
      <c r="G488" s="3">
        <f>IFERROR(AVERAGE(TAP_Bidders),0)</f>
        <v>1.5820000000000001</v>
      </c>
      <c r="H488" s="8" t="str">
        <f>tbl_TAP[[#This Row],[Item '#]]&amp;"     "&amp;tbl_TAP[[#This Row],[Description]]&amp;"     ("&amp;tbl_TAP[[#This Row],[Unit]]&amp;")"</f>
        <v>204     Subgrade Compaction     (SY)</v>
      </c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40">
        <v>0.41</v>
      </c>
      <c r="AF488" s="40">
        <v>1</v>
      </c>
      <c r="AG488" s="40">
        <v>1.5</v>
      </c>
      <c r="AH488" s="40">
        <v>4</v>
      </c>
      <c r="AI488" s="40">
        <v>1</v>
      </c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3"/>
      <c r="AZ488" s="9"/>
    </row>
    <row r="489" spans="1:52" ht="18" customHeight="1" x14ac:dyDescent="0.3">
      <c r="A489" s="1">
        <v>2018</v>
      </c>
      <c r="B489" s="1">
        <v>204</v>
      </c>
      <c r="C489" s="2" t="s">
        <v>22</v>
      </c>
      <c r="D489" s="1" t="s">
        <v>23</v>
      </c>
      <c r="E489" s="3">
        <f>IFERROR(MIN(TAP_Bidders),0)</f>
        <v>50</v>
      </c>
      <c r="F489" s="3">
        <f>IFERROR(MAX(TAP_Bidders),0)</f>
        <v>210</v>
      </c>
      <c r="G489" s="3">
        <f>IFERROR(AVERAGE(TAP_Bidders),0)</f>
        <v>104.59200000000001</v>
      </c>
      <c r="H489" s="8" t="str">
        <f>tbl_TAP[[#This Row],[Item '#]]&amp;"     "&amp;tbl_TAP[[#This Row],[Description]]&amp;"     ("&amp;tbl_TAP[[#This Row],[Unit]]&amp;")"</f>
        <v>204     Proof Rolling     (HR)</v>
      </c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40">
        <v>107.96</v>
      </c>
      <c r="AF489" s="40">
        <v>50</v>
      </c>
      <c r="AG489" s="40">
        <v>210</v>
      </c>
      <c r="AH489" s="40">
        <v>80</v>
      </c>
      <c r="AI489" s="40">
        <v>75</v>
      </c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3"/>
      <c r="AZ489" s="9"/>
    </row>
    <row r="490" spans="1:52" ht="18" customHeight="1" x14ac:dyDescent="0.3">
      <c r="A490" s="1">
        <v>2018</v>
      </c>
      <c r="B490" s="1">
        <v>206</v>
      </c>
      <c r="C490" s="2" t="s">
        <v>7869</v>
      </c>
      <c r="D490" s="1" t="s">
        <v>21</v>
      </c>
      <c r="E490" s="3">
        <f>IFERROR(MIN(TAP_Bidders),0)</f>
        <v>12</v>
      </c>
      <c r="F490" s="3">
        <f>IFERROR(MAX(TAP_Bidders),0)</f>
        <v>15</v>
      </c>
      <c r="G490" s="3">
        <f>IFERROR(AVERAGE(TAP_Bidders),0)</f>
        <v>13.866</v>
      </c>
      <c r="H490" s="8" t="str">
        <f>tbl_TAP[[#This Row],[Item '#]]&amp;"     "&amp;tbl_TAP[[#This Row],[Description]]&amp;"     ("&amp;tbl_TAP[[#This Row],[Unit]]&amp;")"</f>
        <v>206     Cement Stabilization of Subgrade, 16" Thick (extended 6" on each side)     (SY)</v>
      </c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40">
        <v>14.83</v>
      </c>
      <c r="AF490" s="40">
        <v>14.5</v>
      </c>
      <c r="AG490" s="40">
        <v>13</v>
      </c>
      <c r="AH490" s="40">
        <v>12</v>
      </c>
      <c r="AI490" s="40">
        <v>15</v>
      </c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3"/>
      <c r="AZ490" s="9"/>
    </row>
    <row r="491" spans="1:52" ht="18" customHeight="1" x14ac:dyDescent="0.3">
      <c r="A491" s="1">
        <v>2018</v>
      </c>
      <c r="B491" s="1">
        <v>207</v>
      </c>
      <c r="C491" s="2" t="s">
        <v>6454</v>
      </c>
      <c r="D491" s="1" t="s">
        <v>12</v>
      </c>
      <c r="E491" s="3">
        <f>IFERROR(MIN(TAP_Bidders),0)</f>
        <v>3.78</v>
      </c>
      <c r="F491" s="3">
        <f>IFERROR(MAX(TAP_Bidders),0)</f>
        <v>5</v>
      </c>
      <c r="G491" s="3">
        <f>IFERROR(AVERAGE(TAP_Bidders),0)</f>
        <v>4.556</v>
      </c>
      <c r="H491" s="8" t="str">
        <f>tbl_TAP[[#This Row],[Item '#]]&amp;"     "&amp;tbl_TAP[[#This Row],[Description]]&amp;"     ("&amp;tbl_TAP[[#This Row],[Unit]]&amp;")"</f>
        <v>207     12" Diameter Filter Sock     (LF)</v>
      </c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40">
        <v>3.78</v>
      </c>
      <c r="AF491" s="40">
        <v>5</v>
      </c>
      <c r="AG491" s="40">
        <v>5</v>
      </c>
      <c r="AH491" s="40">
        <v>4</v>
      </c>
      <c r="AI491" s="40">
        <v>5</v>
      </c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3"/>
      <c r="AZ491" s="9"/>
    </row>
    <row r="492" spans="1:52" ht="18" customHeight="1" x14ac:dyDescent="0.3">
      <c r="A492" s="1">
        <v>2018</v>
      </c>
      <c r="B492" s="1">
        <v>207</v>
      </c>
      <c r="C492" s="2" t="s">
        <v>5430</v>
      </c>
      <c r="D492" s="1" t="s">
        <v>59</v>
      </c>
      <c r="E492" s="3">
        <f>IFERROR(MIN(TAP_Bidders),0)</f>
        <v>300</v>
      </c>
      <c r="F492" s="3">
        <f>IFERROR(MAX(TAP_Bidders),0)</f>
        <v>6168.5</v>
      </c>
      <c r="G492" s="3">
        <f>IFERROR(AVERAGE(TAP_Bidders),0)</f>
        <v>2293.8000000000002</v>
      </c>
      <c r="H492" s="8" t="str">
        <f>tbl_TAP[[#This Row],[Item '#]]&amp;"     "&amp;tbl_TAP[[#This Row],[Description]]&amp;"     ("&amp;tbl_TAP[[#This Row],[Unit]]&amp;")"</f>
        <v>207     Concrete Washout Area     (EA)</v>
      </c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40">
        <v>1000.5</v>
      </c>
      <c r="AF492" s="40">
        <v>3000</v>
      </c>
      <c r="AG492" s="40">
        <v>6168.5</v>
      </c>
      <c r="AH492" s="40">
        <v>300</v>
      </c>
      <c r="AI492" s="40">
        <v>1000</v>
      </c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3"/>
      <c r="AZ492" s="9"/>
    </row>
    <row r="493" spans="1:52" ht="18" customHeight="1" x14ac:dyDescent="0.3">
      <c r="A493" s="1">
        <v>2018</v>
      </c>
      <c r="B493" s="1">
        <v>207</v>
      </c>
      <c r="C493" s="2" t="s">
        <v>4742</v>
      </c>
      <c r="D493" s="1" t="s">
        <v>59</v>
      </c>
      <c r="E493" s="3">
        <f>IFERROR(MIN(TAP_Bidders),0)</f>
        <v>500</v>
      </c>
      <c r="F493" s="3">
        <f>IFERROR(MAX(TAP_Bidders),0)</f>
        <v>6120</v>
      </c>
      <c r="G493" s="3">
        <f>IFERROR(AVERAGE(TAP_Bidders),0)</f>
        <v>4111.9800000000005</v>
      </c>
      <c r="H493" s="8" t="str">
        <f>tbl_TAP[[#This Row],[Item '#]]&amp;"     "&amp;tbl_TAP[[#This Row],[Description]]&amp;"     ("&amp;tbl_TAP[[#This Row],[Unit]]&amp;")"</f>
        <v>207     Stabilized Construction Entrance     (EA)</v>
      </c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40">
        <v>3939.9</v>
      </c>
      <c r="AF493" s="40">
        <v>4500</v>
      </c>
      <c r="AG493" s="40">
        <v>6120</v>
      </c>
      <c r="AH493" s="40">
        <v>5500</v>
      </c>
      <c r="AI493" s="40">
        <v>500</v>
      </c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3"/>
      <c r="AZ493" s="9"/>
    </row>
    <row r="494" spans="1:52" ht="18" customHeight="1" x14ac:dyDescent="0.3">
      <c r="A494" s="1">
        <v>2018</v>
      </c>
      <c r="B494" s="1">
        <v>207</v>
      </c>
      <c r="C494" s="2" t="s">
        <v>5431</v>
      </c>
      <c r="D494" s="1" t="s">
        <v>59</v>
      </c>
      <c r="E494" s="3">
        <f>IFERROR(MIN(TAP_Bidders),0)</f>
        <v>100</v>
      </c>
      <c r="F494" s="3">
        <f>IFERROR(MAX(TAP_Bidders),0)</f>
        <v>250</v>
      </c>
      <c r="G494" s="3">
        <f>IFERROR(AVERAGE(TAP_Bidders),0)</f>
        <v>163.38800000000001</v>
      </c>
      <c r="H494" s="8" t="str">
        <f>tbl_TAP[[#This Row],[Item '#]]&amp;"     "&amp;tbl_TAP[[#This Row],[Description]]&amp;"     ("&amp;tbl_TAP[[#This Row],[Unit]]&amp;")"</f>
        <v>207     Compost Sock Check Dam     (EA)</v>
      </c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40">
        <v>219.94</v>
      </c>
      <c r="AF494" s="40">
        <v>100</v>
      </c>
      <c r="AG494" s="40">
        <v>137</v>
      </c>
      <c r="AH494" s="40">
        <v>110</v>
      </c>
      <c r="AI494" s="40">
        <v>250</v>
      </c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3"/>
      <c r="AZ494" s="9"/>
    </row>
    <row r="495" spans="1:52" ht="18" customHeight="1" x14ac:dyDescent="0.3">
      <c r="A495" s="1">
        <v>2018</v>
      </c>
      <c r="B495" s="1">
        <v>207</v>
      </c>
      <c r="C495" s="2" t="s">
        <v>5433</v>
      </c>
      <c r="D495" s="1" t="s">
        <v>59</v>
      </c>
      <c r="E495" s="3">
        <f>IFERROR(MIN(TAP_Bidders),0)</f>
        <v>93.77</v>
      </c>
      <c r="F495" s="3">
        <f>IFERROR(MAX(TAP_Bidders),0)</f>
        <v>150</v>
      </c>
      <c r="G495" s="3">
        <f>IFERROR(AVERAGE(TAP_Bidders),0)</f>
        <v>124.554</v>
      </c>
      <c r="H495" s="8" t="str">
        <f>tbl_TAP[[#This Row],[Item '#]]&amp;"     "&amp;tbl_TAP[[#This Row],[Description]]&amp;"     ("&amp;tbl_TAP[[#This Row],[Unit]]&amp;")"</f>
        <v>207     Catch Basin Inlet Protection     (EA)</v>
      </c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40">
        <v>93.77</v>
      </c>
      <c r="AF495" s="40">
        <v>100</v>
      </c>
      <c r="AG495" s="40">
        <v>129</v>
      </c>
      <c r="AH495" s="40">
        <v>150</v>
      </c>
      <c r="AI495" s="40">
        <v>150</v>
      </c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3"/>
      <c r="AZ495" s="9"/>
    </row>
    <row r="496" spans="1:52" ht="18" customHeight="1" x14ac:dyDescent="0.3">
      <c r="A496" s="1">
        <v>2018</v>
      </c>
      <c r="B496" s="1">
        <v>207</v>
      </c>
      <c r="C496" s="2" t="s">
        <v>5435</v>
      </c>
      <c r="D496" s="1" t="s">
        <v>48</v>
      </c>
      <c r="E496" s="3">
        <f>IFERROR(MIN(TAP_Bidders),0)</f>
        <v>0.05</v>
      </c>
      <c r="F496" s="3">
        <f>IFERROR(MAX(TAP_Bidders),0)</f>
        <v>0.12</v>
      </c>
      <c r="G496" s="3">
        <f>IFERROR(AVERAGE(TAP_Bidders),0)</f>
        <v>6.9999999999999993E-2</v>
      </c>
      <c r="H496" s="8" t="str">
        <f>tbl_TAP[[#This Row],[Item '#]]&amp;"     "&amp;tbl_TAP[[#This Row],[Description]]&amp;"     ("&amp;tbl_TAP[[#This Row],[Unit]]&amp;")"</f>
        <v>207     Temporary Seeding and Mulching     (SF)</v>
      </c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40">
        <v>0.12</v>
      </c>
      <c r="AF496" s="40">
        <v>0.05</v>
      </c>
      <c r="AG496" s="40">
        <v>0.06</v>
      </c>
      <c r="AH496" s="40">
        <v>0.06</v>
      </c>
      <c r="AI496" s="40">
        <v>0.06</v>
      </c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3"/>
      <c r="AZ496" s="9"/>
    </row>
    <row r="497" spans="1:52" ht="18" customHeight="1" x14ac:dyDescent="0.3">
      <c r="A497" s="1">
        <v>2018</v>
      </c>
      <c r="B497" s="1">
        <v>207</v>
      </c>
      <c r="C497" s="2" t="s">
        <v>7870</v>
      </c>
      <c r="D497" s="1" t="s">
        <v>21</v>
      </c>
      <c r="E497" s="3">
        <f>IFERROR(MIN(TAP_Bidders),0)</f>
        <v>5</v>
      </c>
      <c r="F497" s="3">
        <f>IFERROR(MAX(TAP_Bidders),0)</f>
        <v>550</v>
      </c>
      <c r="G497" s="3">
        <f>IFERROR(AVERAGE(TAP_Bidders),0)</f>
        <v>114.66800000000001</v>
      </c>
      <c r="H497" s="8" t="str">
        <f>tbl_TAP[[#This Row],[Item '#]]&amp;"     "&amp;tbl_TAP[[#This Row],[Description]]&amp;"     ("&amp;tbl_TAP[[#This Row],[Unit]]&amp;")"</f>
        <v>207     Swale Reinforcement Mats (2’ wide)     (SY)</v>
      </c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40">
        <v>6.34</v>
      </c>
      <c r="AF497" s="40">
        <v>6</v>
      </c>
      <c r="AG497" s="40">
        <v>5</v>
      </c>
      <c r="AH497" s="40">
        <v>550</v>
      </c>
      <c r="AI497" s="40">
        <v>6</v>
      </c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3"/>
      <c r="AZ497" s="9"/>
    </row>
    <row r="498" spans="1:52" ht="18" customHeight="1" x14ac:dyDescent="0.3">
      <c r="A498" s="1">
        <v>2018</v>
      </c>
      <c r="B498" s="1">
        <v>207</v>
      </c>
      <c r="C498" s="2" t="s">
        <v>5441</v>
      </c>
      <c r="D498" s="1" t="s">
        <v>21</v>
      </c>
      <c r="E498" s="3">
        <f>IFERROR(MIN(TAP_Bidders),0)</f>
        <v>2.35</v>
      </c>
      <c r="F498" s="3">
        <f>IFERROR(MAX(TAP_Bidders),0)</f>
        <v>6</v>
      </c>
      <c r="G498" s="3">
        <f>IFERROR(AVERAGE(TAP_Bidders),0)</f>
        <v>3.2099999999999995</v>
      </c>
      <c r="H498" s="8" t="str">
        <f>tbl_TAP[[#This Row],[Item '#]]&amp;"     "&amp;tbl_TAP[[#This Row],[Description]]&amp;"     ("&amp;tbl_TAP[[#This Row],[Unit]]&amp;")"</f>
        <v>207     Turf Reinforcement Mats     (SY)</v>
      </c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40">
        <v>2.7</v>
      </c>
      <c r="AF498" s="40">
        <v>6</v>
      </c>
      <c r="AG498" s="40">
        <v>2.5</v>
      </c>
      <c r="AH498" s="40">
        <v>2.35</v>
      </c>
      <c r="AI498" s="40">
        <v>2.5</v>
      </c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3"/>
      <c r="AZ498" s="9"/>
    </row>
    <row r="499" spans="1:52" ht="18" customHeight="1" x14ac:dyDescent="0.3">
      <c r="A499" s="1">
        <v>2018</v>
      </c>
      <c r="B499" s="1">
        <v>503</v>
      </c>
      <c r="C499" s="2" t="s">
        <v>32</v>
      </c>
      <c r="D499" s="1" t="s">
        <v>9</v>
      </c>
      <c r="E499" s="3">
        <f>IFERROR(MIN(TAP_Bidders),0)</f>
        <v>1000</v>
      </c>
      <c r="F499" s="3">
        <f>IFERROR(MAX(TAP_Bidders),0)</f>
        <v>15893.5</v>
      </c>
      <c r="G499" s="3">
        <f>IFERROR(AVERAGE(TAP_Bidders),0)</f>
        <v>9678.7000000000007</v>
      </c>
      <c r="H499" s="8" t="str">
        <f>tbl_TAP[[#This Row],[Item '#]]&amp;"     "&amp;tbl_TAP[[#This Row],[Description]]&amp;"     ("&amp;tbl_TAP[[#This Row],[Unit]]&amp;")"</f>
        <v>503     Cofferdams and Excavation Bracing     (LS)</v>
      </c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40">
        <v>11500</v>
      </c>
      <c r="AF499" s="40">
        <v>5000</v>
      </c>
      <c r="AG499" s="40">
        <v>15893.5</v>
      </c>
      <c r="AH499" s="40">
        <v>15000</v>
      </c>
      <c r="AI499" s="40">
        <v>1000</v>
      </c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3"/>
      <c r="AZ499" s="9"/>
    </row>
    <row r="500" spans="1:52" ht="18" customHeight="1" x14ac:dyDescent="0.3">
      <c r="A500" s="1">
        <v>2018</v>
      </c>
      <c r="B500" s="1">
        <v>601</v>
      </c>
      <c r="C500" s="2" t="s">
        <v>5436</v>
      </c>
      <c r="D500" s="1" t="s">
        <v>14</v>
      </c>
      <c r="E500" s="3">
        <f>IFERROR(MIN(TAP_Bidders),0)</f>
        <v>50</v>
      </c>
      <c r="F500" s="3">
        <f>IFERROR(MAX(TAP_Bidders),0)</f>
        <v>110.23</v>
      </c>
      <c r="G500" s="3">
        <f>IFERROR(AVERAGE(TAP_Bidders),0)</f>
        <v>95.346000000000004</v>
      </c>
      <c r="H500" s="8" t="str">
        <f>tbl_TAP[[#This Row],[Item '#]]&amp;"     "&amp;tbl_TAP[[#This Row],[Description]]&amp;"     ("&amp;tbl_TAP[[#This Row],[Unit]]&amp;")"</f>
        <v>601     Type B Rock Channel Protection with Filter     (CY)</v>
      </c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40">
        <v>110.23</v>
      </c>
      <c r="AF500" s="40">
        <v>105</v>
      </c>
      <c r="AG500" s="40">
        <v>101.5</v>
      </c>
      <c r="AH500" s="40">
        <v>110</v>
      </c>
      <c r="AI500" s="40">
        <v>50</v>
      </c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3"/>
      <c r="AZ500" s="9"/>
    </row>
    <row r="501" spans="1:52" ht="18" customHeight="1" x14ac:dyDescent="0.3">
      <c r="A501" s="1">
        <v>2018</v>
      </c>
      <c r="B501" s="1">
        <v>601</v>
      </c>
      <c r="C501" s="2" t="s">
        <v>6455</v>
      </c>
      <c r="D501" s="1" t="s">
        <v>14</v>
      </c>
      <c r="E501" s="3">
        <f>IFERROR(MIN(TAP_Bidders),0)</f>
        <v>50</v>
      </c>
      <c r="F501" s="3">
        <f>IFERROR(MAX(TAP_Bidders),0)</f>
        <v>145</v>
      </c>
      <c r="G501" s="3">
        <f>IFERROR(AVERAGE(TAP_Bidders),0)</f>
        <v>100.98400000000001</v>
      </c>
      <c r="H501" s="8" t="str">
        <f>tbl_TAP[[#This Row],[Item '#]]&amp;"     "&amp;tbl_TAP[[#This Row],[Description]]&amp;"     ("&amp;tbl_TAP[[#This Row],[Unit]]&amp;")"</f>
        <v>601     Type C Rock Channel Protection with Filter     (CY)</v>
      </c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40">
        <v>116.92</v>
      </c>
      <c r="AF501" s="40">
        <v>100</v>
      </c>
      <c r="AG501" s="40">
        <v>93</v>
      </c>
      <c r="AH501" s="40">
        <v>145</v>
      </c>
      <c r="AI501" s="40">
        <v>50</v>
      </c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3"/>
      <c r="AZ501" s="9"/>
    </row>
    <row r="502" spans="1:52" ht="18" customHeight="1" x14ac:dyDescent="0.3">
      <c r="A502" s="1">
        <v>2018</v>
      </c>
      <c r="B502" s="1">
        <v>601</v>
      </c>
      <c r="C502" s="2" t="s">
        <v>7871</v>
      </c>
      <c r="D502" s="1" t="s">
        <v>14</v>
      </c>
      <c r="E502" s="3">
        <f>IFERROR(MIN(TAP_Bidders),0)</f>
        <v>35</v>
      </c>
      <c r="F502" s="3">
        <f>IFERROR(MAX(TAP_Bidders),0)</f>
        <v>259.19</v>
      </c>
      <c r="G502" s="3">
        <f>IFERROR(AVERAGE(TAP_Bidders),0)</f>
        <v>111.63800000000001</v>
      </c>
      <c r="H502" s="8" t="str">
        <f>tbl_TAP[[#This Row],[Item '#]]&amp;"     "&amp;tbl_TAP[[#This Row],[Description]]&amp;"     ("&amp;tbl_TAP[[#This Row],[Unit]]&amp;")"</f>
        <v>601     Crushed Limestone channel bedding (culvert HW 24 to HW 25)     (CY)</v>
      </c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40">
        <v>259.19</v>
      </c>
      <c r="AF502" s="40">
        <v>60</v>
      </c>
      <c r="AG502" s="40">
        <v>99</v>
      </c>
      <c r="AH502" s="40">
        <v>105</v>
      </c>
      <c r="AI502" s="40">
        <v>35</v>
      </c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3"/>
      <c r="AZ502" s="9"/>
    </row>
    <row r="503" spans="1:52" ht="18" customHeight="1" x14ac:dyDescent="0.3">
      <c r="A503" s="1">
        <v>2018</v>
      </c>
      <c r="B503" s="1">
        <v>651</v>
      </c>
      <c r="C503" s="2" t="s">
        <v>5438</v>
      </c>
      <c r="D503" s="1" t="s">
        <v>14</v>
      </c>
      <c r="E503" s="3">
        <f>IFERROR(MIN(TAP_Bidders),0)</f>
        <v>2</v>
      </c>
      <c r="F503" s="3">
        <f>IFERROR(MAX(TAP_Bidders),0)</f>
        <v>10</v>
      </c>
      <c r="G503" s="3">
        <f>IFERROR(AVERAGE(TAP_Bidders),0)</f>
        <v>5.758</v>
      </c>
      <c r="H503" s="8" t="str">
        <f>tbl_TAP[[#This Row],[Item '#]]&amp;"     "&amp;tbl_TAP[[#This Row],[Description]]&amp;"     ("&amp;tbl_TAP[[#This Row],[Unit]]&amp;")"</f>
        <v>651     Topsoil Stockpile     (CY)</v>
      </c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40">
        <v>4.79</v>
      </c>
      <c r="AF503" s="40">
        <v>4</v>
      </c>
      <c r="AG503" s="40">
        <v>8</v>
      </c>
      <c r="AH503" s="40">
        <v>10</v>
      </c>
      <c r="AI503" s="40">
        <v>2</v>
      </c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3"/>
      <c r="AZ503" s="9"/>
    </row>
    <row r="504" spans="1:52" ht="18" customHeight="1" x14ac:dyDescent="0.3">
      <c r="A504" s="1">
        <v>2018</v>
      </c>
      <c r="B504" s="1">
        <v>652</v>
      </c>
      <c r="C504" s="2" t="s">
        <v>5439</v>
      </c>
      <c r="D504" s="1" t="s">
        <v>14</v>
      </c>
      <c r="E504" s="3">
        <f>IFERROR(MIN(TAP_Bidders),0)</f>
        <v>2</v>
      </c>
      <c r="F504" s="3">
        <f>IFERROR(MAX(TAP_Bidders),0)</f>
        <v>25</v>
      </c>
      <c r="G504" s="3">
        <f>IFERROR(AVERAGE(TAP_Bidders),0)</f>
        <v>11.306000000000001</v>
      </c>
      <c r="H504" s="8" t="str">
        <f>tbl_TAP[[#This Row],[Item '#]]&amp;"     "&amp;tbl_TAP[[#This Row],[Description]]&amp;"     ("&amp;tbl_TAP[[#This Row],[Unit]]&amp;")"</f>
        <v>652     Placing Topsoil Stockpile     (CY)</v>
      </c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40">
        <v>15.03</v>
      </c>
      <c r="AF504" s="40">
        <v>4</v>
      </c>
      <c r="AG504" s="40">
        <v>10.5</v>
      </c>
      <c r="AH504" s="40">
        <v>25</v>
      </c>
      <c r="AI504" s="40">
        <v>2</v>
      </c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3"/>
      <c r="AZ504" s="9"/>
    </row>
    <row r="505" spans="1:52" ht="18" customHeight="1" x14ac:dyDescent="0.3">
      <c r="A505" s="1">
        <v>2018</v>
      </c>
      <c r="B505" s="1" t="s">
        <v>75</v>
      </c>
      <c r="C505" s="2" t="s">
        <v>7872</v>
      </c>
      <c r="D505" s="1" t="s">
        <v>12</v>
      </c>
      <c r="E505" s="3">
        <f>IFERROR(MIN(TAP_Bidders),0)</f>
        <v>1</v>
      </c>
      <c r="F505" s="3">
        <f>IFERROR(MAX(TAP_Bidders),0)</f>
        <v>20.5</v>
      </c>
      <c r="G505" s="3">
        <f>IFERROR(AVERAGE(TAP_Bidders),0)</f>
        <v>6.4700000000000006</v>
      </c>
      <c r="H505" s="8" t="str">
        <f>tbl_TAP[[#This Row],[Item '#]]&amp;"     "&amp;tbl_TAP[[#This Row],[Description]]&amp;"     ("&amp;tbl_TAP[[#This Row],[Unit]]&amp;")"</f>
        <v>SPEC     Removal or Abandonment of Existing Waterlines as Directed by MWCD     (LF)</v>
      </c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40">
        <v>2.85</v>
      </c>
      <c r="AF505" s="40">
        <v>5</v>
      </c>
      <c r="AG505" s="40">
        <v>20.5</v>
      </c>
      <c r="AH505" s="40">
        <v>3</v>
      </c>
      <c r="AI505" s="40">
        <v>1</v>
      </c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3"/>
      <c r="AZ505" s="9"/>
    </row>
    <row r="506" spans="1:52" ht="18" customHeight="1" x14ac:dyDescent="0.3">
      <c r="A506" s="1">
        <v>2018</v>
      </c>
      <c r="B506" s="1" t="s">
        <v>75</v>
      </c>
      <c r="C506" s="2" t="s">
        <v>7873</v>
      </c>
      <c r="D506" s="1" t="s">
        <v>59</v>
      </c>
      <c r="E506" s="3">
        <f>IFERROR(MIN(TAP_Bidders),0)</f>
        <v>50</v>
      </c>
      <c r="F506" s="3">
        <f>IFERROR(MAX(TAP_Bidders),0)</f>
        <v>356.5</v>
      </c>
      <c r="G506" s="3">
        <f>IFERROR(AVERAGE(TAP_Bidders),0)</f>
        <v>194.1</v>
      </c>
      <c r="H506" s="8" t="str">
        <f>tbl_TAP[[#This Row],[Item '#]]&amp;"     "&amp;tbl_TAP[[#This Row],[Description]]&amp;"     ("&amp;tbl_TAP[[#This Row],[Unit]]&amp;")"</f>
        <v>SPEC     REMOVAL OF VALVE BOXES ON ABANDONED WATERLINES AS DIRECTED BY MWCD     (EA)</v>
      </c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40">
        <v>356.5</v>
      </c>
      <c r="AF506" s="40">
        <v>50</v>
      </c>
      <c r="AG506" s="40">
        <v>256</v>
      </c>
      <c r="AH506" s="40">
        <v>208</v>
      </c>
      <c r="AI506" s="40">
        <v>100</v>
      </c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3"/>
      <c r="AZ506" s="9"/>
    </row>
    <row r="507" spans="1:52" ht="18" customHeight="1" x14ac:dyDescent="0.3">
      <c r="A507" s="1">
        <v>2018</v>
      </c>
      <c r="B507" s="1" t="s">
        <v>75</v>
      </c>
      <c r="C507" s="2" t="s">
        <v>7874</v>
      </c>
      <c r="D507" s="1" t="s">
        <v>9</v>
      </c>
      <c r="E507" s="3">
        <f>IFERROR(MIN(TAP_Bidders),0)</f>
        <v>500</v>
      </c>
      <c r="F507" s="3">
        <f>IFERROR(MAX(TAP_Bidders),0)</f>
        <v>3670</v>
      </c>
      <c r="G507" s="3">
        <f>IFERROR(AVERAGE(TAP_Bidders),0)</f>
        <v>1657.75</v>
      </c>
      <c r="H507" s="8" t="str">
        <f>tbl_TAP[[#This Row],[Item '#]]&amp;"     "&amp;tbl_TAP[[#This Row],[Description]]&amp;"     ("&amp;tbl_TAP[[#This Row],[Unit]]&amp;")"</f>
        <v>SPEC     Cap and Abandon Existing Sanitary Force Main, As Per Plan     (LS)</v>
      </c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40">
        <v>718.75</v>
      </c>
      <c r="AF507" s="40">
        <v>1000</v>
      </c>
      <c r="AG507" s="40">
        <v>3670</v>
      </c>
      <c r="AH507" s="40">
        <v>2400</v>
      </c>
      <c r="AI507" s="40">
        <v>500</v>
      </c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3"/>
      <c r="AZ507" s="9"/>
    </row>
    <row r="508" spans="1:52" ht="18" customHeight="1" x14ac:dyDescent="0.3">
      <c r="A508" s="1">
        <v>2018</v>
      </c>
      <c r="B508" s="1" t="s">
        <v>75</v>
      </c>
      <c r="C508" s="2" t="s">
        <v>7875</v>
      </c>
      <c r="D508" s="1" t="s">
        <v>9</v>
      </c>
      <c r="E508" s="3">
        <f>IFERROR(MIN(TAP_Bidders),0)</f>
        <v>500</v>
      </c>
      <c r="F508" s="3">
        <f>IFERROR(MAX(TAP_Bidders),0)</f>
        <v>3900</v>
      </c>
      <c r="G508" s="3">
        <f>IFERROR(AVERAGE(TAP_Bidders),0)</f>
        <v>2391.7599999999998</v>
      </c>
      <c r="H508" s="8" t="str">
        <f>tbl_TAP[[#This Row],[Item '#]]&amp;"     "&amp;tbl_TAP[[#This Row],[Description]]&amp;"     ("&amp;tbl_TAP[[#This Row],[Unit]]&amp;")"</f>
        <v>SPEC     Cap and Abandon Existing Sanitary Sewer, As Per Plan     (LS)</v>
      </c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40">
        <v>1485.8</v>
      </c>
      <c r="AF508" s="40">
        <v>3900</v>
      </c>
      <c r="AG508" s="40">
        <v>3673</v>
      </c>
      <c r="AH508" s="40">
        <v>2400</v>
      </c>
      <c r="AI508" s="40">
        <v>500</v>
      </c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3"/>
      <c r="AZ508" s="9"/>
    </row>
    <row r="509" spans="1:52" ht="18" customHeight="1" x14ac:dyDescent="0.3">
      <c r="A509" s="1">
        <v>2018</v>
      </c>
      <c r="B509" s="1">
        <v>602</v>
      </c>
      <c r="C509" s="2" t="s">
        <v>5445</v>
      </c>
      <c r="D509" s="1" t="s">
        <v>59</v>
      </c>
      <c r="E509" s="3">
        <f>IFERROR(MIN(TAP_Bidders),0)</f>
        <v>600</v>
      </c>
      <c r="F509" s="3">
        <f>IFERROR(MAX(TAP_Bidders),0)</f>
        <v>2300</v>
      </c>
      <c r="G509" s="3">
        <f>IFERROR(AVERAGE(TAP_Bidders),0)</f>
        <v>1112.6979999999999</v>
      </c>
      <c r="H509" s="8" t="str">
        <f>tbl_TAP[[#This Row],[Item '#]]&amp;"     "&amp;tbl_TAP[[#This Row],[Description]]&amp;"     ("&amp;tbl_TAP[[#This Row],[Unit]]&amp;")"</f>
        <v>602     ODOT Half-Height Headwall 2.2     (EA)</v>
      </c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40">
        <v>978.49</v>
      </c>
      <c r="AF509" s="40">
        <v>700</v>
      </c>
      <c r="AG509" s="40">
        <v>985</v>
      </c>
      <c r="AH509" s="40">
        <v>600</v>
      </c>
      <c r="AI509" s="40">
        <v>2300</v>
      </c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3"/>
      <c r="AZ509" s="9"/>
    </row>
    <row r="510" spans="1:52" ht="18" customHeight="1" x14ac:dyDescent="0.3">
      <c r="A510" s="1">
        <v>2018</v>
      </c>
      <c r="B510" s="1">
        <v>602</v>
      </c>
      <c r="C510" s="2" t="s">
        <v>5446</v>
      </c>
      <c r="D510" s="1" t="s">
        <v>14</v>
      </c>
      <c r="E510" s="3">
        <f>IFERROR(MIN(TAP_Bidders),0)</f>
        <v>319.52</v>
      </c>
      <c r="F510" s="3">
        <f>IFERROR(MAX(TAP_Bidders),0)</f>
        <v>3000</v>
      </c>
      <c r="G510" s="3">
        <f>IFERROR(AVERAGE(TAP_Bidders),0)</f>
        <v>960.80400000000009</v>
      </c>
      <c r="H510" s="8" t="str">
        <f>tbl_TAP[[#This Row],[Item '#]]&amp;"     "&amp;tbl_TAP[[#This Row],[Description]]&amp;"     ("&amp;tbl_TAP[[#This Row],[Unit]]&amp;")"</f>
        <v>602     ODOT Type A Wingwall     (CY)</v>
      </c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40">
        <v>319.52</v>
      </c>
      <c r="AF510" s="40">
        <v>3000</v>
      </c>
      <c r="AG510" s="40">
        <v>461.5</v>
      </c>
      <c r="AH510" s="40">
        <v>423</v>
      </c>
      <c r="AI510" s="40">
        <v>600</v>
      </c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3"/>
      <c r="AZ510" s="9"/>
    </row>
    <row r="511" spans="1:52" ht="18" customHeight="1" x14ac:dyDescent="0.3">
      <c r="A511" s="1">
        <v>2018</v>
      </c>
      <c r="B511" s="1">
        <v>611</v>
      </c>
      <c r="C511" s="2" t="s">
        <v>6464</v>
      </c>
      <c r="D511" s="1" t="s">
        <v>59</v>
      </c>
      <c r="E511" s="3">
        <f>IFERROR(MIN(TAP_Bidders),0)</f>
        <v>750</v>
      </c>
      <c r="F511" s="3">
        <f>IFERROR(MAX(TAP_Bidders),0)</f>
        <v>1700</v>
      </c>
      <c r="G511" s="3">
        <f>IFERROR(AVERAGE(TAP_Bidders),0)</f>
        <v>1328.8</v>
      </c>
      <c r="H511" s="8" t="str">
        <f>tbl_TAP[[#This Row],[Item '#]]&amp;"     "&amp;tbl_TAP[[#This Row],[Description]]&amp;"     ("&amp;tbl_TAP[[#This Row],[Unit]]&amp;")"</f>
        <v>611     ODOT Catch Basin No. 2-2B     (EA)</v>
      </c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40">
        <v>1138.5</v>
      </c>
      <c r="AF511" s="40">
        <v>750</v>
      </c>
      <c r="AG511" s="40">
        <v>1555.5</v>
      </c>
      <c r="AH511" s="40">
        <v>1500</v>
      </c>
      <c r="AI511" s="40">
        <v>1700</v>
      </c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3"/>
      <c r="AZ511" s="9"/>
    </row>
    <row r="512" spans="1:52" ht="18" customHeight="1" x14ac:dyDescent="0.3">
      <c r="A512" s="1">
        <v>2018</v>
      </c>
      <c r="B512" s="1">
        <v>611</v>
      </c>
      <c r="C512" s="2" t="s">
        <v>7876</v>
      </c>
      <c r="D512" s="1" t="s">
        <v>12</v>
      </c>
      <c r="E512" s="3">
        <f>IFERROR(MIN(TAP_Bidders),0)</f>
        <v>582</v>
      </c>
      <c r="F512" s="3">
        <f>IFERROR(MAX(TAP_Bidders),0)</f>
        <v>780</v>
      </c>
      <c r="G512" s="3">
        <f>IFERROR(AVERAGE(TAP_Bidders),0)</f>
        <v>653.89799999999991</v>
      </c>
      <c r="H512" s="8" t="str">
        <f>tbl_TAP[[#This Row],[Item '#]]&amp;"     "&amp;tbl_TAP[[#This Row],[Description]]&amp;"     ("&amp;tbl_TAP[[#This Row],[Unit]]&amp;")"</f>
        <v>611     48"x72" Precast Concrete Box Culvert, Type A     (LF)</v>
      </c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40">
        <v>607.49</v>
      </c>
      <c r="AF512" s="40">
        <v>600</v>
      </c>
      <c r="AG512" s="40">
        <v>700</v>
      </c>
      <c r="AH512" s="40">
        <v>780</v>
      </c>
      <c r="AI512" s="40">
        <v>582</v>
      </c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3"/>
      <c r="AZ512" s="9"/>
    </row>
    <row r="513" spans="1:52" ht="18" customHeight="1" x14ac:dyDescent="0.3">
      <c r="A513" s="1">
        <v>2018</v>
      </c>
      <c r="B513" s="1">
        <v>611</v>
      </c>
      <c r="C513" s="2" t="s">
        <v>7877</v>
      </c>
      <c r="D513" s="1" t="s">
        <v>12</v>
      </c>
      <c r="E513" s="3">
        <f>IFERROR(MIN(TAP_Bidders),0)</f>
        <v>50.72</v>
      </c>
      <c r="F513" s="3">
        <f>IFERROR(MAX(TAP_Bidders),0)</f>
        <v>79</v>
      </c>
      <c r="G513" s="3">
        <f>IFERROR(AVERAGE(TAP_Bidders),0)</f>
        <v>64.944000000000003</v>
      </c>
      <c r="H513" s="8" t="str">
        <f>tbl_TAP[[#This Row],[Item '#]]&amp;"     "&amp;tbl_TAP[[#This Row],[Description]]&amp;"     ("&amp;tbl_TAP[[#This Row],[Unit]]&amp;")"</f>
        <v>611     12" Storm Sewer Conduit, Type b – RCP     (LF)</v>
      </c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40">
        <v>50.72</v>
      </c>
      <c r="AF513" s="40">
        <v>55</v>
      </c>
      <c r="AG513" s="40">
        <v>64</v>
      </c>
      <c r="AH513" s="40">
        <v>79</v>
      </c>
      <c r="AI513" s="40">
        <v>76</v>
      </c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3"/>
      <c r="AZ513" s="9"/>
    </row>
    <row r="514" spans="1:52" ht="18" customHeight="1" x14ac:dyDescent="0.3">
      <c r="A514" s="1">
        <v>2018</v>
      </c>
      <c r="B514" s="1">
        <v>611</v>
      </c>
      <c r="C514" s="2" t="s">
        <v>7878</v>
      </c>
      <c r="D514" s="1" t="s">
        <v>12</v>
      </c>
      <c r="E514" s="3">
        <f>IFERROR(MIN(TAP_Bidders),0)</f>
        <v>57.36</v>
      </c>
      <c r="F514" s="3">
        <f>IFERROR(MAX(TAP_Bidders),0)</f>
        <v>84</v>
      </c>
      <c r="G514" s="3">
        <f>IFERROR(AVERAGE(TAP_Bidders),0)</f>
        <v>70.572000000000003</v>
      </c>
      <c r="H514" s="8" t="str">
        <f>tbl_TAP[[#This Row],[Item '#]]&amp;"     "&amp;tbl_TAP[[#This Row],[Description]]&amp;"     ("&amp;tbl_TAP[[#This Row],[Unit]]&amp;")"</f>
        <v>611     18" Storm Sewer Conduit, Type B – RCP     (LF)</v>
      </c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40">
        <v>57.36</v>
      </c>
      <c r="AF514" s="40">
        <v>60</v>
      </c>
      <c r="AG514" s="40">
        <v>72.5</v>
      </c>
      <c r="AH514" s="40">
        <v>79</v>
      </c>
      <c r="AI514" s="40">
        <v>84</v>
      </c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3"/>
      <c r="AZ514" s="9"/>
    </row>
    <row r="515" spans="1:52" ht="18" customHeight="1" x14ac:dyDescent="0.3">
      <c r="A515" s="1">
        <v>2018</v>
      </c>
      <c r="B515" s="1">
        <v>611</v>
      </c>
      <c r="C515" s="2" t="s">
        <v>6471</v>
      </c>
      <c r="D515" s="1" t="s">
        <v>12</v>
      </c>
      <c r="E515" s="3">
        <f>IFERROR(MIN(TAP_Bidders),0)</f>
        <v>72.45</v>
      </c>
      <c r="F515" s="3">
        <f>IFERROR(MAX(TAP_Bidders),0)</f>
        <v>114</v>
      </c>
      <c r="G515" s="3">
        <f>IFERROR(AVERAGE(TAP_Bidders),0)</f>
        <v>95.59</v>
      </c>
      <c r="H515" s="8" t="str">
        <f>tbl_TAP[[#This Row],[Item '#]]&amp;"     "&amp;tbl_TAP[[#This Row],[Description]]&amp;"     ("&amp;tbl_TAP[[#This Row],[Unit]]&amp;")"</f>
        <v>611     24" Storm Sewer Conduit, Type A - RCP     (LF)</v>
      </c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40">
        <v>72.45</v>
      </c>
      <c r="AF515" s="40">
        <v>100</v>
      </c>
      <c r="AG515" s="40">
        <v>96.5</v>
      </c>
      <c r="AH515" s="40">
        <v>114</v>
      </c>
      <c r="AI515" s="40">
        <v>95</v>
      </c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3"/>
      <c r="AZ515" s="9"/>
    </row>
    <row r="516" spans="1:52" ht="18" customHeight="1" x14ac:dyDescent="0.3">
      <c r="A516" s="1">
        <v>2018</v>
      </c>
      <c r="B516" s="1">
        <v>638</v>
      </c>
      <c r="C516" s="2" t="s">
        <v>7879</v>
      </c>
      <c r="D516" s="1" t="s">
        <v>12</v>
      </c>
      <c r="E516" s="3">
        <f>IFERROR(MIN(TAP_Bidders),0)</f>
        <v>26.5</v>
      </c>
      <c r="F516" s="3">
        <f>IFERROR(MAX(TAP_Bidders),0)</f>
        <v>86.5</v>
      </c>
      <c r="G516" s="3">
        <f>IFERROR(AVERAGE(TAP_Bidders),0)</f>
        <v>52.6</v>
      </c>
      <c r="H516" s="8" t="str">
        <f>tbl_TAP[[#This Row],[Item '#]]&amp;"     "&amp;tbl_TAP[[#This Row],[Description]]&amp;"     ("&amp;tbl_TAP[[#This Row],[Unit]]&amp;")"</f>
        <v>638     6" Water Main w/Gravel Backfill, Complete     (LF)</v>
      </c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40">
        <v>26.5</v>
      </c>
      <c r="AF516" s="40">
        <v>50</v>
      </c>
      <c r="AG516" s="40">
        <v>86.5</v>
      </c>
      <c r="AH516" s="40">
        <v>55</v>
      </c>
      <c r="AI516" s="40">
        <v>45</v>
      </c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3"/>
      <c r="AZ516" s="9"/>
    </row>
    <row r="517" spans="1:52" ht="18" customHeight="1" x14ac:dyDescent="0.3">
      <c r="A517" s="1">
        <v>2018</v>
      </c>
      <c r="B517" s="1">
        <v>638</v>
      </c>
      <c r="C517" s="2" t="s">
        <v>6480</v>
      </c>
      <c r="D517" s="1" t="s">
        <v>12</v>
      </c>
      <c r="E517" s="3">
        <f>IFERROR(MIN(TAP_Bidders),0)</f>
        <v>19.29</v>
      </c>
      <c r="F517" s="3">
        <f>IFERROR(MAX(TAP_Bidders),0)</f>
        <v>51.5</v>
      </c>
      <c r="G517" s="3">
        <f>IFERROR(AVERAGE(TAP_Bidders),0)</f>
        <v>40.158000000000001</v>
      </c>
      <c r="H517" s="8" t="str">
        <f>tbl_TAP[[#This Row],[Item '#]]&amp;"     "&amp;tbl_TAP[[#This Row],[Description]]&amp;"     ("&amp;tbl_TAP[[#This Row],[Unit]]&amp;")"</f>
        <v>638     4" Water Main w/Gravel Backfill, Complete     (LF)</v>
      </c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40">
        <v>19.29</v>
      </c>
      <c r="AF517" s="40">
        <v>49</v>
      </c>
      <c r="AG517" s="40">
        <v>51.5</v>
      </c>
      <c r="AH517" s="40">
        <v>43</v>
      </c>
      <c r="AI517" s="40">
        <v>38</v>
      </c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3"/>
      <c r="AZ517" s="9"/>
    </row>
    <row r="518" spans="1:52" ht="18" customHeight="1" x14ac:dyDescent="0.3">
      <c r="A518" s="1">
        <v>2018</v>
      </c>
      <c r="B518" s="1">
        <v>638</v>
      </c>
      <c r="C518" s="2" t="s">
        <v>6481</v>
      </c>
      <c r="D518" s="1" t="s">
        <v>12</v>
      </c>
      <c r="E518" s="3">
        <f>IFERROR(MIN(TAP_Bidders),0)</f>
        <v>17.68</v>
      </c>
      <c r="F518" s="3">
        <f>IFERROR(MAX(TAP_Bidders),0)</f>
        <v>48.5</v>
      </c>
      <c r="G518" s="3">
        <f>IFERROR(AVERAGE(TAP_Bidders),0)</f>
        <v>37.636000000000003</v>
      </c>
      <c r="H518" s="8" t="str">
        <f>tbl_TAP[[#This Row],[Item '#]]&amp;"     "&amp;tbl_TAP[[#This Row],[Description]]&amp;"     ("&amp;tbl_TAP[[#This Row],[Unit]]&amp;")"</f>
        <v>638     2" Water Main w/Gravel Backfill, Complete     (LF)</v>
      </c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40">
        <v>17.68</v>
      </c>
      <c r="AF518" s="40">
        <v>47</v>
      </c>
      <c r="AG518" s="40">
        <v>48.5</v>
      </c>
      <c r="AH518" s="40">
        <v>39</v>
      </c>
      <c r="AI518" s="40">
        <v>36</v>
      </c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3"/>
      <c r="AZ518" s="9"/>
    </row>
    <row r="519" spans="1:52" ht="18" customHeight="1" x14ac:dyDescent="0.3">
      <c r="A519" s="1">
        <v>2018</v>
      </c>
      <c r="B519" s="1">
        <v>638</v>
      </c>
      <c r="C519" s="2" t="s">
        <v>7880</v>
      </c>
      <c r="D519" s="1" t="s">
        <v>59</v>
      </c>
      <c r="E519" s="3">
        <f>IFERROR(MIN(TAP_Bidders),0)</f>
        <v>560</v>
      </c>
      <c r="F519" s="3">
        <f>IFERROR(MAX(TAP_Bidders),0)</f>
        <v>6179</v>
      </c>
      <c r="G519" s="3">
        <f>IFERROR(AVERAGE(TAP_Bidders),0)</f>
        <v>2342.15</v>
      </c>
      <c r="H519" s="8" t="str">
        <f>tbl_TAP[[#This Row],[Item '#]]&amp;"     "&amp;tbl_TAP[[#This Row],[Description]]&amp;"     ("&amp;tbl_TAP[[#This Row],[Unit]]&amp;")"</f>
        <v>638     Connect Proposed 4" Waterline to Existing 4" Waterline     (EA)</v>
      </c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40">
        <v>971.75</v>
      </c>
      <c r="AF519" s="40">
        <v>2000</v>
      </c>
      <c r="AG519" s="40">
        <v>6179</v>
      </c>
      <c r="AH519" s="40">
        <v>560</v>
      </c>
      <c r="AI519" s="40">
        <v>2000</v>
      </c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3"/>
      <c r="AZ519" s="9"/>
    </row>
    <row r="520" spans="1:52" ht="18" customHeight="1" x14ac:dyDescent="0.3">
      <c r="A520" s="1">
        <v>2018</v>
      </c>
      <c r="B520" s="1">
        <v>638</v>
      </c>
      <c r="C520" s="2" t="s">
        <v>7881</v>
      </c>
      <c r="D520" s="1" t="s">
        <v>59</v>
      </c>
      <c r="E520" s="3">
        <f>IFERROR(MIN(TAP_Bidders),0)</f>
        <v>500</v>
      </c>
      <c r="F520" s="3">
        <f>IFERROR(MAX(TAP_Bidders),0)</f>
        <v>2000</v>
      </c>
      <c r="G520" s="3">
        <f>IFERROR(AVERAGE(TAP_Bidders),0)</f>
        <v>1005.15</v>
      </c>
      <c r="H520" s="8" t="str">
        <f>tbl_TAP[[#This Row],[Item '#]]&amp;"     "&amp;tbl_TAP[[#This Row],[Description]]&amp;"     ("&amp;tbl_TAP[[#This Row],[Unit]]&amp;")"</f>
        <v>638     Connect Proposed 4" Waterline to Existing 2.5" Waterline     (EA)</v>
      </c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40">
        <v>776.25</v>
      </c>
      <c r="AF520" s="40">
        <v>500</v>
      </c>
      <c r="AG520" s="40">
        <v>1189.5</v>
      </c>
      <c r="AH520" s="40">
        <v>560</v>
      </c>
      <c r="AI520" s="40">
        <v>2000</v>
      </c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3"/>
      <c r="AZ520" s="9"/>
    </row>
    <row r="521" spans="1:52" ht="18" customHeight="1" x14ac:dyDescent="0.3">
      <c r="A521" s="1">
        <v>2018</v>
      </c>
      <c r="B521" s="1">
        <v>638</v>
      </c>
      <c r="C521" s="2" t="s">
        <v>7882</v>
      </c>
      <c r="D521" s="1" t="s">
        <v>59</v>
      </c>
      <c r="E521" s="3">
        <f>IFERROR(MIN(TAP_Bidders),0)</f>
        <v>575</v>
      </c>
      <c r="F521" s="3">
        <f>IFERROR(MAX(TAP_Bidders),0)</f>
        <v>2400</v>
      </c>
      <c r="G521" s="3">
        <f>IFERROR(AVERAGE(TAP_Bidders),0)</f>
        <v>1635.65</v>
      </c>
      <c r="H521" s="8" t="str">
        <f>tbl_TAP[[#This Row],[Item '#]]&amp;"     "&amp;tbl_TAP[[#This Row],[Description]]&amp;"     ("&amp;tbl_TAP[[#This Row],[Unit]]&amp;")"</f>
        <v>638     Connect Proposed 6" Waterline to Existing 6" Waterline     (EA)</v>
      </c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40">
        <v>730.25</v>
      </c>
      <c r="AF521" s="40">
        <v>2400</v>
      </c>
      <c r="AG521" s="40">
        <v>2173</v>
      </c>
      <c r="AH521" s="40">
        <v>575</v>
      </c>
      <c r="AI521" s="40">
        <v>2300</v>
      </c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3"/>
      <c r="AZ521" s="9"/>
    </row>
    <row r="522" spans="1:52" ht="18" customHeight="1" x14ac:dyDescent="0.3">
      <c r="A522" s="1">
        <v>2018</v>
      </c>
      <c r="B522" s="1">
        <v>638</v>
      </c>
      <c r="C522" s="2" t="s">
        <v>7883</v>
      </c>
      <c r="D522" s="1" t="s">
        <v>59</v>
      </c>
      <c r="E522" s="3">
        <f>IFERROR(MIN(TAP_Bidders),0)</f>
        <v>300</v>
      </c>
      <c r="F522" s="3">
        <f>IFERROR(MAX(TAP_Bidders),0)</f>
        <v>2000</v>
      </c>
      <c r="G522" s="3">
        <f>IFERROR(AVERAGE(TAP_Bidders),0)</f>
        <v>849.98400000000004</v>
      </c>
      <c r="H522" s="8" t="str">
        <f>tbl_TAP[[#This Row],[Item '#]]&amp;"     "&amp;tbl_TAP[[#This Row],[Description]]&amp;"     ("&amp;tbl_TAP[[#This Row],[Unit]]&amp;")"</f>
        <v>638     Connect Proposed 2" Waterline to Existing 2.5" Waterline     (EA)</v>
      </c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40">
        <v>519.41999999999996</v>
      </c>
      <c r="AF522" s="40">
        <v>300</v>
      </c>
      <c r="AG522" s="40">
        <v>973.5</v>
      </c>
      <c r="AH522" s="40">
        <v>457</v>
      </c>
      <c r="AI522" s="40">
        <v>2000</v>
      </c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3"/>
      <c r="AZ522" s="9"/>
    </row>
    <row r="523" spans="1:52" ht="18" customHeight="1" x14ac:dyDescent="0.3">
      <c r="A523" s="1">
        <v>2018</v>
      </c>
      <c r="B523" s="1">
        <v>638</v>
      </c>
      <c r="C523" s="2" t="s">
        <v>7884</v>
      </c>
      <c r="D523" s="1" t="s">
        <v>59</v>
      </c>
      <c r="E523" s="3">
        <f>IFERROR(MIN(TAP_Bidders),0)</f>
        <v>300</v>
      </c>
      <c r="F523" s="3">
        <f>IFERROR(MAX(TAP_Bidders),0)</f>
        <v>2000</v>
      </c>
      <c r="G523" s="3">
        <f>IFERROR(AVERAGE(TAP_Bidders),0)</f>
        <v>832</v>
      </c>
      <c r="H523" s="8" t="str">
        <f>tbl_TAP[[#This Row],[Item '#]]&amp;"     "&amp;tbl_TAP[[#This Row],[Description]]&amp;"     ("&amp;tbl_TAP[[#This Row],[Unit]]&amp;")"</f>
        <v>638     Connect Proposed 2" Waterline to Existing 1.5" Waterline     (EA)</v>
      </c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40">
        <v>552</v>
      </c>
      <c r="AF523" s="40">
        <v>300</v>
      </c>
      <c r="AG523" s="40">
        <v>908</v>
      </c>
      <c r="AH523" s="40">
        <v>400</v>
      </c>
      <c r="AI523" s="40">
        <v>2000</v>
      </c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3"/>
      <c r="AZ523" s="9"/>
    </row>
    <row r="524" spans="1:52" ht="18" customHeight="1" x14ac:dyDescent="0.3">
      <c r="A524" s="1">
        <v>2018</v>
      </c>
      <c r="B524" s="1">
        <v>638</v>
      </c>
      <c r="C524" s="2" t="s">
        <v>7885</v>
      </c>
      <c r="D524" s="1" t="s">
        <v>59</v>
      </c>
      <c r="E524" s="3">
        <f>IFERROR(MIN(TAP_Bidders),0)</f>
        <v>908.5</v>
      </c>
      <c r="F524" s="3">
        <f>IFERROR(MAX(TAP_Bidders),0)</f>
        <v>1485</v>
      </c>
      <c r="G524" s="3">
        <f>IFERROR(AVERAGE(TAP_Bidders),0)</f>
        <v>1072.0999999999999</v>
      </c>
      <c r="H524" s="8" t="str">
        <f>tbl_TAP[[#This Row],[Item '#]]&amp;"     "&amp;tbl_TAP[[#This Row],[Description]]&amp;"     ("&amp;tbl_TAP[[#This Row],[Unit]]&amp;")"</f>
        <v>638     4" Gate Valve (mAIN LINES)     (EA)</v>
      </c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40">
        <v>908.5</v>
      </c>
      <c r="AF524" s="40">
        <v>1000</v>
      </c>
      <c r="AG524" s="40">
        <v>1485</v>
      </c>
      <c r="AH524" s="40">
        <v>967</v>
      </c>
      <c r="AI524" s="40">
        <v>1000</v>
      </c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3"/>
      <c r="AZ524" s="9"/>
    </row>
    <row r="525" spans="1:52" ht="18" customHeight="1" x14ac:dyDescent="0.3">
      <c r="A525" s="1">
        <v>2018</v>
      </c>
      <c r="B525" s="1">
        <v>638</v>
      </c>
      <c r="C525" s="2" t="s">
        <v>4689</v>
      </c>
      <c r="D525" s="1" t="s">
        <v>59</v>
      </c>
      <c r="E525" s="3">
        <f>IFERROR(MIN(TAP_Bidders),0)</f>
        <v>718.39</v>
      </c>
      <c r="F525" s="3">
        <f>IFERROR(MAX(TAP_Bidders),0)</f>
        <v>1335.5</v>
      </c>
      <c r="G525" s="3">
        <f>IFERROR(AVERAGE(TAP_Bidders),0)</f>
        <v>880.37799999999993</v>
      </c>
      <c r="H525" s="8" t="str">
        <f>tbl_TAP[[#This Row],[Item '#]]&amp;"     "&amp;tbl_TAP[[#This Row],[Description]]&amp;"     ("&amp;tbl_TAP[[#This Row],[Unit]]&amp;")"</f>
        <v>638     2" Gate Valve     (EA)</v>
      </c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40">
        <v>718.39</v>
      </c>
      <c r="AF525" s="40">
        <v>750</v>
      </c>
      <c r="AG525" s="40">
        <v>1335.5</v>
      </c>
      <c r="AH525" s="40">
        <v>798</v>
      </c>
      <c r="AI525" s="40">
        <v>800</v>
      </c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3"/>
      <c r="AZ525" s="9"/>
    </row>
    <row r="526" spans="1:52" ht="18" customHeight="1" x14ac:dyDescent="0.3">
      <c r="A526" s="1">
        <v>2018</v>
      </c>
      <c r="B526" s="1">
        <v>638</v>
      </c>
      <c r="C526" s="2" t="s">
        <v>7886</v>
      </c>
      <c r="D526" s="1" t="s">
        <v>59</v>
      </c>
      <c r="E526" s="3">
        <f>IFERROR(MIN(TAP_Bidders),0)</f>
        <v>667</v>
      </c>
      <c r="F526" s="3">
        <f>IFERROR(MAX(TAP_Bidders),0)</f>
        <v>2000</v>
      </c>
      <c r="G526" s="3">
        <f>IFERROR(AVERAGE(TAP_Bidders),0)</f>
        <v>1096.5999999999999</v>
      </c>
      <c r="H526" s="8" t="str">
        <f>tbl_TAP[[#This Row],[Item '#]]&amp;"     "&amp;tbl_TAP[[#This Row],[Description]]&amp;"     ("&amp;tbl_TAP[[#This Row],[Unit]]&amp;")"</f>
        <v>638     2” CURB VALVE AND BOX (ADDITIONAL VALVE ON sERVICE LINES GREATER THAN 50’ LONG)     (EA)</v>
      </c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40">
        <v>667</v>
      </c>
      <c r="AF526" s="40">
        <v>2000</v>
      </c>
      <c r="AG526" s="40">
        <v>1266</v>
      </c>
      <c r="AH526" s="40">
        <v>750</v>
      </c>
      <c r="AI526" s="40">
        <v>800</v>
      </c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3"/>
      <c r="AZ526" s="9"/>
    </row>
    <row r="527" spans="1:52" ht="18" customHeight="1" x14ac:dyDescent="0.3">
      <c r="A527" s="1">
        <v>2018</v>
      </c>
      <c r="B527" s="1">
        <v>638</v>
      </c>
      <c r="C527" s="2" t="s">
        <v>7887</v>
      </c>
      <c r="D527" s="1" t="s">
        <v>59</v>
      </c>
      <c r="E527" s="3">
        <f>IFERROR(MIN(TAP_Bidders),0)</f>
        <v>284.63</v>
      </c>
      <c r="F527" s="3">
        <f>IFERROR(MAX(TAP_Bidders),0)</f>
        <v>925.5</v>
      </c>
      <c r="G527" s="3">
        <f>IFERROR(AVERAGE(TAP_Bidders),0)</f>
        <v>504.02600000000001</v>
      </c>
      <c r="H527" s="8" t="str">
        <f>tbl_TAP[[#This Row],[Item '#]]&amp;"     "&amp;tbl_TAP[[#This Row],[Description]]&amp;"     ("&amp;tbl_TAP[[#This Row],[Unit]]&amp;")"</f>
        <v>638     1” CURB VALVE AND BOX (ADDITIONAL VALVE ON sERVICE LINES GREATER THAN 50’ LONG)     (EA)</v>
      </c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40">
        <v>284.63</v>
      </c>
      <c r="AF527" s="40">
        <v>500</v>
      </c>
      <c r="AG527" s="40">
        <v>925.5</v>
      </c>
      <c r="AH527" s="40">
        <v>410</v>
      </c>
      <c r="AI527" s="40">
        <v>400</v>
      </c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3"/>
      <c r="AZ527" s="9"/>
    </row>
    <row r="528" spans="1:52" ht="18" customHeight="1" x14ac:dyDescent="0.3">
      <c r="A528" s="1">
        <v>2018</v>
      </c>
      <c r="B528" s="1">
        <v>638</v>
      </c>
      <c r="C528" s="2" t="s">
        <v>5462</v>
      </c>
      <c r="D528" s="1" t="s">
        <v>59</v>
      </c>
      <c r="E528" s="3">
        <f>IFERROR(MIN(TAP_Bidders),0)</f>
        <v>231.25</v>
      </c>
      <c r="F528" s="3">
        <f>IFERROR(MAX(TAP_Bidders),0)</f>
        <v>1200</v>
      </c>
      <c r="G528" s="3">
        <f>IFERROR(AVERAGE(TAP_Bidders),0)</f>
        <v>709.45</v>
      </c>
      <c r="H528" s="8" t="str">
        <f>tbl_TAP[[#This Row],[Item '#]]&amp;"     "&amp;tbl_TAP[[#This Row],[Description]]&amp;"     ("&amp;tbl_TAP[[#This Row],[Unit]]&amp;")"</f>
        <v>638     RV Standard Yard Hydrants     (EA)</v>
      </c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40">
        <v>231.25</v>
      </c>
      <c r="AF528" s="40">
        <v>1000</v>
      </c>
      <c r="AG528" s="40">
        <v>431</v>
      </c>
      <c r="AH528" s="40">
        <v>685</v>
      </c>
      <c r="AI528" s="40">
        <v>1200</v>
      </c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3"/>
      <c r="AZ528" s="9"/>
    </row>
    <row r="529" spans="1:52" ht="18" customHeight="1" x14ac:dyDescent="0.3">
      <c r="A529" s="1">
        <v>2018</v>
      </c>
      <c r="B529" s="1">
        <v>638</v>
      </c>
      <c r="C529" s="2" t="s">
        <v>7888</v>
      </c>
      <c r="D529" s="1" t="s">
        <v>59</v>
      </c>
      <c r="E529" s="3">
        <f>IFERROR(MIN(TAP_Bidders),0)</f>
        <v>1000</v>
      </c>
      <c r="F529" s="3">
        <f>IFERROR(MAX(TAP_Bidders),0)</f>
        <v>1250</v>
      </c>
      <c r="G529" s="3">
        <f>IFERROR(AVERAGE(TAP_Bidders),0)</f>
        <v>1105.4659999999999</v>
      </c>
      <c r="H529" s="8" t="str">
        <f>tbl_TAP[[#This Row],[Item '#]]&amp;"     "&amp;tbl_TAP[[#This Row],[Description]]&amp;"     ("&amp;tbl_TAP[[#This Row],[Unit]]&amp;")"</f>
        <v>638     RV Frost Free Yard Hydrants     (EA)</v>
      </c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40">
        <v>1061.83</v>
      </c>
      <c r="AF529" s="40">
        <v>1250</v>
      </c>
      <c r="AG529" s="40">
        <v>1215.5</v>
      </c>
      <c r="AH529" s="40">
        <v>1000</v>
      </c>
      <c r="AI529" s="40">
        <v>1000</v>
      </c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3"/>
      <c r="AZ529" s="9"/>
    </row>
    <row r="530" spans="1:52" ht="18" customHeight="1" x14ac:dyDescent="0.3">
      <c r="A530" s="1">
        <v>2018</v>
      </c>
      <c r="B530" s="1">
        <v>638</v>
      </c>
      <c r="C530" s="2" t="s">
        <v>7889</v>
      </c>
      <c r="D530" s="1" t="s">
        <v>59</v>
      </c>
      <c r="E530" s="3">
        <f>IFERROR(MIN(TAP_Bidders),0)</f>
        <v>1998.7</v>
      </c>
      <c r="F530" s="3">
        <f>IFERROR(MAX(TAP_Bidders),0)</f>
        <v>4000</v>
      </c>
      <c r="G530" s="3">
        <f>IFERROR(AVERAGE(TAP_Bidders),0)</f>
        <v>2853.84</v>
      </c>
      <c r="H530" s="8" t="str">
        <f>tbl_TAP[[#This Row],[Item '#]]&amp;"     "&amp;tbl_TAP[[#This Row],[Description]]&amp;"     ("&amp;tbl_TAP[[#This Row],[Unit]]&amp;")"</f>
        <v>638     FROST FREE WATER TOWER     (EA)</v>
      </c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40">
        <v>1998.7</v>
      </c>
      <c r="AF530" s="40">
        <v>3500</v>
      </c>
      <c r="AG530" s="40">
        <v>2270.5</v>
      </c>
      <c r="AH530" s="40">
        <v>2500</v>
      </c>
      <c r="AI530" s="40">
        <v>4000</v>
      </c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3"/>
      <c r="AZ530" s="9"/>
    </row>
    <row r="531" spans="1:52" ht="18" customHeight="1" x14ac:dyDescent="0.3">
      <c r="A531" s="1">
        <v>2018</v>
      </c>
      <c r="B531" s="1">
        <v>638</v>
      </c>
      <c r="C531" s="2" t="s">
        <v>5464</v>
      </c>
      <c r="D531" s="1" t="s">
        <v>59</v>
      </c>
      <c r="E531" s="3">
        <f>IFERROR(MIN(TAP_Bidders),0)</f>
        <v>2000</v>
      </c>
      <c r="F531" s="3">
        <f>IFERROR(MAX(TAP_Bidders),0)</f>
        <v>3036</v>
      </c>
      <c r="G531" s="3">
        <f>IFERROR(AVERAGE(TAP_Bidders),0)</f>
        <v>2699.6</v>
      </c>
      <c r="H531" s="8" t="str">
        <f>tbl_TAP[[#This Row],[Item '#]]&amp;"     "&amp;tbl_TAP[[#This Row],[Description]]&amp;"     ("&amp;tbl_TAP[[#This Row],[Unit]]&amp;")"</f>
        <v>638     Flush Hydrant     (EA)</v>
      </c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40">
        <v>3036</v>
      </c>
      <c r="AF531" s="40">
        <v>2000</v>
      </c>
      <c r="AG531" s="40">
        <v>2962</v>
      </c>
      <c r="AH531" s="40">
        <v>2500</v>
      </c>
      <c r="AI531" s="40">
        <v>3000</v>
      </c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3"/>
      <c r="AZ531" s="9"/>
    </row>
    <row r="532" spans="1:52" ht="18" customHeight="1" x14ac:dyDescent="0.3">
      <c r="A532" s="1">
        <v>2018</v>
      </c>
      <c r="B532" s="1">
        <v>638</v>
      </c>
      <c r="C532" s="2" t="s">
        <v>7890</v>
      </c>
      <c r="D532" s="1" t="s">
        <v>59</v>
      </c>
      <c r="E532" s="3">
        <f>IFERROR(MIN(TAP_Bidders),0)</f>
        <v>500</v>
      </c>
      <c r="F532" s="3">
        <f>IFERROR(MAX(TAP_Bidders),0)</f>
        <v>4000</v>
      </c>
      <c r="G532" s="3">
        <f>IFERROR(AVERAGE(TAP_Bidders),0)</f>
        <v>1548.1420000000001</v>
      </c>
      <c r="H532" s="8" t="str">
        <f>tbl_TAP[[#This Row],[Item '#]]&amp;"     "&amp;tbl_TAP[[#This Row],[Description]]&amp;"     ("&amp;tbl_TAP[[#This Row],[Unit]]&amp;")"</f>
        <v>638     Frost Free Yard Hydrant     (EA)</v>
      </c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40">
        <v>1008.71</v>
      </c>
      <c r="AF532" s="40">
        <v>4000</v>
      </c>
      <c r="AG532" s="40">
        <v>1112</v>
      </c>
      <c r="AH532" s="40">
        <v>1120</v>
      </c>
      <c r="AI532" s="40">
        <v>500</v>
      </c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3"/>
      <c r="AZ532" s="9"/>
    </row>
    <row r="533" spans="1:52" ht="18" customHeight="1" x14ac:dyDescent="0.3">
      <c r="A533" s="1">
        <v>2018</v>
      </c>
      <c r="B533" s="1" t="s">
        <v>75</v>
      </c>
      <c r="C533" s="2" t="s">
        <v>7891</v>
      </c>
      <c r="D533" s="1" t="s">
        <v>12</v>
      </c>
      <c r="E533" s="3">
        <f>IFERROR(MIN(TAP_Bidders),0)</f>
        <v>60</v>
      </c>
      <c r="F533" s="3">
        <f>IFERROR(MAX(TAP_Bidders),0)</f>
        <v>115.99</v>
      </c>
      <c r="G533" s="3">
        <f>IFERROR(AVERAGE(TAP_Bidders),0)</f>
        <v>85.698000000000008</v>
      </c>
      <c r="H533" s="8" t="str">
        <f>tbl_TAP[[#This Row],[Item '#]]&amp;"     "&amp;tbl_TAP[[#This Row],[Description]]&amp;"     ("&amp;tbl_TAP[[#This Row],[Unit]]&amp;")"</f>
        <v>SPEC     12” RCP Casing pipe with annualr void filled with flowable fill per odot item 613     (LF)</v>
      </c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40">
        <v>115.99</v>
      </c>
      <c r="AF533" s="40">
        <v>90</v>
      </c>
      <c r="AG533" s="40">
        <v>82.5</v>
      </c>
      <c r="AH533" s="40">
        <v>60</v>
      </c>
      <c r="AI533" s="40">
        <v>80</v>
      </c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3"/>
      <c r="AZ533" s="9"/>
    </row>
    <row r="534" spans="1:52" ht="18" customHeight="1" x14ac:dyDescent="0.3">
      <c r="A534" s="1">
        <v>2018</v>
      </c>
      <c r="B534" s="1" t="s">
        <v>75</v>
      </c>
      <c r="C534" s="2" t="s">
        <v>7892</v>
      </c>
      <c r="D534" s="1" t="s">
        <v>12</v>
      </c>
      <c r="E534" s="3">
        <f>IFERROR(MIN(TAP_Bidders),0)</f>
        <v>17.649999999999999</v>
      </c>
      <c r="F534" s="3">
        <f>IFERROR(MAX(TAP_Bidders),0)</f>
        <v>45</v>
      </c>
      <c r="G534" s="3">
        <f>IFERROR(AVERAGE(TAP_Bidders),0)</f>
        <v>27.130000000000003</v>
      </c>
      <c r="H534" s="8" t="str">
        <f>tbl_TAP[[#This Row],[Item '#]]&amp;"     "&amp;tbl_TAP[[#This Row],[Description]]&amp;"     ("&amp;tbl_TAP[[#This Row],[Unit]]&amp;")"</f>
        <v>SPEC     2’ wide french drain at drainage swales, complete – 6” perforated pipe (36” depth)     (LF)</v>
      </c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40">
        <v>17.649999999999999</v>
      </c>
      <c r="AF534" s="40">
        <v>20</v>
      </c>
      <c r="AG534" s="40">
        <v>28</v>
      </c>
      <c r="AH534" s="40">
        <v>25</v>
      </c>
      <c r="AI534" s="40">
        <v>45</v>
      </c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3"/>
      <c r="AZ534" s="9"/>
    </row>
    <row r="535" spans="1:52" ht="18" customHeight="1" x14ac:dyDescent="0.3">
      <c r="A535" s="1">
        <v>2018</v>
      </c>
      <c r="B535" s="1" t="s">
        <v>75</v>
      </c>
      <c r="C535" s="2" t="s">
        <v>7999</v>
      </c>
      <c r="D535" s="1" t="s">
        <v>12</v>
      </c>
      <c r="E535" s="3">
        <f>IFERROR(MIN(TAP_Bidders),0)</f>
        <v>16</v>
      </c>
      <c r="F535" s="3">
        <f>IFERROR(MAX(TAP_Bidders),0)</f>
        <v>45</v>
      </c>
      <c r="G535" s="3">
        <f>IFERROR(AVERAGE(TAP_Bidders),0)</f>
        <v>24.386000000000003</v>
      </c>
      <c r="H535" s="8" t="str">
        <f>tbl_TAP[[#This Row],[Item '#]]&amp;"     "&amp;tbl_TAP[[#This Row],[Description]]&amp;"     ("&amp;tbl_TAP[[#This Row],[Unit]]&amp;")"</f>
        <v>SPEC     2’ wide french drain at drainage swales, complete – 6” perforated pipe (18” depth)     (LF)</v>
      </c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40">
        <v>18.93</v>
      </c>
      <c r="AF535" s="40">
        <v>16</v>
      </c>
      <c r="AG535" s="40">
        <v>20</v>
      </c>
      <c r="AH535" s="40">
        <v>22</v>
      </c>
      <c r="AI535" s="40">
        <v>45</v>
      </c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3"/>
      <c r="AZ535" s="9"/>
    </row>
    <row r="536" spans="1:52" ht="18" customHeight="1" x14ac:dyDescent="0.3">
      <c r="A536" s="1">
        <v>2018</v>
      </c>
      <c r="B536" s="1" t="s">
        <v>75</v>
      </c>
      <c r="C536" s="2" t="s">
        <v>7893</v>
      </c>
      <c r="D536" s="1" t="s">
        <v>7861</v>
      </c>
      <c r="E536" s="3">
        <f>IFERROR(MIN(TAP_Bidders),0)</f>
        <v>17.39</v>
      </c>
      <c r="F536" s="3">
        <f>IFERROR(MAX(TAP_Bidders),0)</f>
        <v>45</v>
      </c>
      <c r="G536" s="3">
        <f>IFERROR(AVERAGE(TAP_Bidders),0)</f>
        <v>30.077999999999996</v>
      </c>
      <c r="H536" s="8" t="str">
        <f>tbl_TAP[[#This Row],[Item '#]]&amp;"     "&amp;tbl_TAP[[#This Row],[Description]]&amp;"     ("&amp;tbl_TAP[[#This Row],[Unit]]&amp;")"</f>
        <v>SPEC     6” solid wall pvc, sdr 35 roof drain from downspout, complete     (lf)</v>
      </c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40">
        <v>17.39</v>
      </c>
      <c r="AF536" s="40">
        <v>39</v>
      </c>
      <c r="AG536" s="40">
        <v>27</v>
      </c>
      <c r="AH536" s="40">
        <v>22</v>
      </c>
      <c r="AI536" s="40">
        <v>45</v>
      </c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3"/>
      <c r="AZ536" s="9"/>
    </row>
    <row r="537" spans="1:52" ht="18" customHeight="1" x14ac:dyDescent="0.3">
      <c r="A537" s="1">
        <v>2018</v>
      </c>
      <c r="B537" s="1" t="s">
        <v>75</v>
      </c>
      <c r="C537" s="2" t="s">
        <v>7894</v>
      </c>
      <c r="D537" s="1" t="s">
        <v>7861</v>
      </c>
      <c r="E537" s="3">
        <f>IFERROR(MIN(TAP_Bidders),0)</f>
        <v>15.87</v>
      </c>
      <c r="F537" s="3">
        <f>IFERROR(MAX(TAP_Bidders),0)</f>
        <v>45</v>
      </c>
      <c r="G537" s="3">
        <f>IFERROR(AVERAGE(TAP_Bidders),0)</f>
        <v>29.874000000000002</v>
      </c>
      <c r="H537" s="8" t="str">
        <f>tbl_TAP[[#This Row],[Item '#]]&amp;"     "&amp;tbl_TAP[[#This Row],[Description]]&amp;"     ("&amp;tbl_TAP[[#This Row],[Unit]]&amp;")"</f>
        <v>SPEC     6” solid wall pvc, sdr 35 french drain outlet     (lf)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40">
        <v>15.87</v>
      </c>
      <c r="AF537" s="40">
        <v>37</v>
      </c>
      <c r="AG537" s="40">
        <v>28.5</v>
      </c>
      <c r="AH537" s="40">
        <v>23</v>
      </c>
      <c r="AI537" s="40">
        <v>45</v>
      </c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3"/>
      <c r="AZ537" s="9"/>
    </row>
    <row r="538" spans="1:52" ht="18" customHeight="1" x14ac:dyDescent="0.3">
      <c r="A538" s="1">
        <v>2018</v>
      </c>
      <c r="B538" s="1" t="s">
        <v>75</v>
      </c>
      <c r="C538" s="2" t="s">
        <v>7895</v>
      </c>
      <c r="D538" s="1" t="s">
        <v>12</v>
      </c>
      <c r="E538" s="3">
        <f>IFERROR(MIN(TAP_Bidders),0)</f>
        <v>23.25</v>
      </c>
      <c r="F538" s="3">
        <f>IFERROR(MAX(TAP_Bidders),0)</f>
        <v>76.5</v>
      </c>
      <c r="G538" s="3">
        <f>IFERROR(AVERAGE(TAP_Bidders),0)</f>
        <v>48.75</v>
      </c>
      <c r="H538" s="8" t="str">
        <f>tbl_TAP[[#This Row],[Item '#]]&amp;"     "&amp;tbl_TAP[[#This Row],[Description]]&amp;"     ("&amp;tbl_TAP[[#This Row],[Unit]]&amp;")"</f>
        <v>SPEC     2" Water Laterals, Complete (one curb valve and box per lateral)     (LF)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40">
        <v>23.25</v>
      </c>
      <c r="AF538" s="40">
        <v>50</v>
      </c>
      <c r="AG538" s="40">
        <v>76.5</v>
      </c>
      <c r="AH538" s="40">
        <v>48</v>
      </c>
      <c r="AI538" s="40">
        <v>46</v>
      </c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3"/>
      <c r="AZ538" s="9"/>
    </row>
    <row r="539" spans="1:52" ht="18" customHeight="1" x14ac:dyDescent="0.3">
      <c r="A539" s="1">
        <v>2018</v>
      </c>
      <c r="B539" s="1" t="s">
        <v>75</v>
      </c>
      <c r="C539" s="2" t="s">
        <v>7896</v>
      </c>
      <c r="D539" s="1" t="s">
        <v>12</v>
      </c>
      <c r="E539" s="3">
        <f>IFERROR(MIN(TAP_Bidders),0)</f>
        <v>33.93</v>
      </c>
      <c r="F539" s="3">
        <f>IFERROR(MAX(TAP_Bidders),0)</f>
        <v>65</v>
      </c>
      <c r="G539" s="3">
        <f>IFERROR(AVERAGE(TAP_Bidders),0)</f>
        <v>44.786000000000001</v>
      </c>
      <c r="H539" s="8" t="str">
        <f>tbl_TAP[[#This Row],[Item '#]]&amp;"     "&amp;tbl_TAP[[#This Row],[Description]]&amp;"     ("&amp;tbl_TAP[[#This Row],[Unit]]&amp;")"</f>
        <v>SPEC     1" Water Laterals, Complete - RV Campsites / Yard Hydrants (one curb valve and box per lateral)     (LF)</v>
      </c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40">
        <v>33.93</v>
      </c>
      <c r="AF539" s="40">
        <v>45</v>
      </c>
      <c r="AG539" s="40">
        <v>65</v>
      </c>
      <c r="AH539" s="40">
        <v>34</v>
      </c>
      <c r="AI539" s="40">
        <v>46</v>
      </c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3"/>
      <c r="AZ539" s="9"/>
    </row>
    <row r="540" spans="1:52" ht="18" customHeight="1" x14ac:dyDescent="0.3">
      <c r="A540" s="1">
        <v>2018</v>
      </c>
      <c r="B540" s="1" t="s">
        <v>75</v>
      </c>
      <c r="C540" s="2" t="s">
        <v>7897</v>
      </c>
      <c r="D540" s="1" t="s">
        <v>12</v>
      </c>
      <c r="E540" s="3">
        <f>IFERROR(MIN(TAP_Bidders),0)</f>
        <v>46.18</v>
      </c>
      <c r="F540" s="3">
        <f>IFERROR(MAX(TAP_Bidders),0)</f>
        <v>220</v>
      </c>
      <c r="G540" s="3">
        <f>IFERROR(AVERAGE(TAP_Bidders),0)</f>
        <v>89.036000000000001</v>
      </c>
      <c r="H540" s="8" t="str">
        <f>tbl_TAP[[#This Row],[Item '#]]&amp;"     "&amp;tbl_TAP[[#This Row],[Description]]&amp;"     ("&amp;tbl_TAP[[#This Row],[Unit]]&amp;")"</f>
        <v>SPEC     8" Sanitary Sewer (SDR 35 PVC) Main without Premium Backfill, Complete (provide unit cost only)     (LF)</v>
      </c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40">
        <v>46.18</v>
      </c>
      <c r="AF540" s="40">
        <v>55</v>
      </c>
      <c r="AG540" s="40">
        <v>66</v>
      </c>
      <c r="AH540" s="40">
        <v>220</v>
      </c>
      <c r="AI540" s="40">
        <v>58</v>
      </c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3"/>
      <c r="AZ540" s="9"/>
    </row>
    <row r="541" spans="1:52" ht="18" customHeight="1" x14ac:dyDescent="0.3">
      <c r="A541" s="1">
        <v>2018</v>
      </c>
      <c r="B541" s="1" t="s">
        <v>75</v>
      </c>
      <c r="C541" s="2" t="s">
        <v>7898</v>
      </c>
      <c r="D541" s="1" t="s">
        <v>12</v>
      </c>
      <c r="E541" s="3">
        <f>IFERROR(MIN(TAP_Bidders),0)</f>
        <v>74.55</v>
      </c>
      <c r="F541" s="3">
        <f>IFERROR(MAX(TAP_Bidders),0)</f>
        <v>225</v>
      </c>
      <c r="G541" s="3">
        <f>IFERROR(AVERAGE(TAP_Bidders),0)</f>
        <v>133.31</v>
      </c>
      <c r="H541" s="8" t="str">
        <f>tbl_TAP[[#This Row],[Item '#]]&amp;"     "&amp;tbl_TAP[[#This Row],[Description]]&amp;"     ("&amp;tbl_TAP[[#This Row],[Unit]]&amp;")"</f>
        <v>SPEC     8" Sanitary Sewer (SDR 35 PVC) Main with Premium Backfill, Complete     (LF)</v>
      </c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40">
        <v>74.55</v>
      </c>
      <c r="AF541" s="40">
        <v>96</v>
      </c>
      <c r="AG541" s="40">
        <v>108</v>
      </c>
      <c r="AH541" s="40">
        <v>225</v>
      </c>
      <c r="AI541" s="40">
        <v>163</v>
      </c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3"/>
      <c r="AZ541" s="9"/>
    </row>
    <row r="542" spans="1:52" ht="18" customHeight="1" x14ac:dyDescent="0.3">
      <c r="A542" s="1">
        <v>2018</v>
      </c>
      <c r="B542" s="1" t="s">
        <v>75</v>
      </c>
      <c r="C542" s="2" t="s">
        <v>7899</v>
      </c>
      <c r="D542" s="1" t="s">
        <v>59</v>
      </c>
      <c r="E542" s="3">
        <f>IFERROR(MIN(TAP_Bidders),0)</f>
        <v>3000</v>
      </c>
      <c r="F542" s="3">
        <f>IFERROR(MAX(TAP_Bidders),0)</f>
        <v>5831</v>
      </c>
      <c r="G542" s="3">
        <f>IFERROR(AVERAGE(TAP_Bidders),0)</f>
        <v>4712.5</v>
      </c>
      <c r="H542" s="8" t="str">
        <f>tbl_TAP[[#This Row],[Item '#]]&amp;"     "&amp;tbl_TAP[[#This Row],[Description]]&amp;"     ("&amp;tbl_TAP[[#This Row],[Unit]]&amp;")"</f>
        <v>SPEC     48" Sanitary Sewer Manholes with Outside drop connection (Includes Connection of existing sewer)     (EA)</v>
      </c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40">
        <v>5531.5</v>
      </c>
      <c r="AF542" s="40">
        <v>4000</v>
      </c>
      <c r="AG542" s="40">
        <v>5831</v>
      </c>
      <c r="AH542" s="40">
        <v>5200</v>
      </c>
      <c r="AI542" s="40">
        <v>3000</v>
      </c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3"/>
      <c r="AZ542" s="9"/>
    </row>
    <row r="543" spans="1:52" ht="18" customHeight="1" x14ac:dyDescent="0.3">
      <c r="A543" s="1">
        <v>2018</v>
      </c>
      <c r="B543" s="1" t="s">
        <v>75</v>
      </c>
      <c r="C543" s="2" t="s">
        <v>7900</v>
      </c>
      <c r="D543" s="1" t="s">
        <v>7864</v>
      </c>
      <c r="E543" s="3">
        <f>IFERROR(MIN(TAP_Bidders),0)</f>
        <v>3000</v>
      </c>
      <c r="F543" s="3">
        <f>IFERROR(MAX(TAP_Bidders),0)</f>
        <v>5000</v>
      </c>
      <c r="G543" s="3">
        <f>IFERROR(AVERAGE(TAP_Bidders),0)</f>
        <v>3844.5339999999997</v>
      </c>
      <c r="H543" s="8" t="str">
        <f>tbl_TAP[[#This Row],[Item '#]]&amp;"     "&amp;tbl_TAP[[#This Row],[Description]]&amp;"     ("&amp;tbl_TAP[[#This Row],[Unit]]&amp;")"</f>
        <v>SPEC     48” sanitary sewer manholes     (ea)</v>
      </c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40">
        <v>3101.17</v>
      </c>
      <c r="AF543" s="40">
        <v>3000</v>
      </c>
      <c r="AG543" s="40">
        <v>4821.5</v>
      </c>
      <c r="AH543" s="40">
        <v>5000</v>
      </c>
      <c r="AI543" s="40">
        <v>3300</v>
      </c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3"/>
      <c r="AZ543" s="9"/>
    </row>
    <row r="544" spans="1:52" ht="18" customHeight="1" x14ac:dyDescent="0.3">
      <c r="A544" s="1">
        <v>2018</v>
      </c>
      <c r="B544" s="1" t="s">
        <v>75</v>
      </c>
      <c r="C544" s="2" t="s">
        <v>7901</v>
      </c>
      <c r="D544" s="1" t="s">
        <v>59</v>
      </c>
      <c r="E544" s="3">
        <f>IFERROR(MIN(TAP_Bidders),0)</f>
        <v>500</v>
      </c>
      <c r="F544" s="3">
        <f>IFERROR(MAX(TAP_Bidders),0)</f>
        <v>2603</v>
      </c>
      <c r="G544" s="3">
        <f>IFERROR(AVERAGE(TAP_Bidders),0)</f>
        <v>1563.6</v>
      </c>
      <c r="H544" s="8" t="str">
        <f>tbl_TAP[[#This Row],[Item '#]]&amp;"     "&amp;tbl_TAP[[#This Row],[Description]]&amp;"     ("&amp;tbl_TAP[[#This Row],[Unit]]&amp;")"</f>
        <v>SPEC     Connect Proposed Sanitary to Existing Manhole     (EA)</v>
      </c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40">
        <v>2415</v>
      </c>
      <c r="AF544" s="40">
        <v>500</v>
      </c>
      <c r="AG544" s="40">
        <v>2603</v>
      </c>
      <c r="AH544" s="40">
        <v>1300</v>
      </c>
      <c r="AI544" s="40">
        <v>1000</v>
      </c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3"/>
      <c r="AZ544" s="9"/>
    </row>
    <row r="545" spans="1:52" ht="18" customHeight="1" x14ac:dyDescent="0.3">
      <c r="A545" s="1">
        <v>2018</v>
      </c>
      <c r="B545" s="1" t="s">
        <v>75</v>
      </c>
      <c r="C545" s="2" t="s">
        <v>7902</v>
      </c>
      <c r="D545" s="1" t="s">
        <v>59</v>
      </c>
      <c r="E545" s="3">
        <f>IFERROR(MIN(TAP_Bidders),0)</f>
        <v>100</v>
      </c>
      <c r="F545" s="3">
        <f>IFERROR(MAX(TAP_Bidders),0)</f>
        <v>4000</v>
      </c>
      <c r="G545" s="3">
        <f>IFERROR(AVERAGE(TAP_Bidders),0)</f>
        <v>1307.9000000000001</v>
      </c>
      <c r="H545" s="8" t="str">
        <f>tbl_TAP[[#This Row],[Item '#]]&amp;"     "&amp;tbl_TAP[[#This Row],[Description]]&amp;"     ("&amp;tbl_TAP[[#This Row],[Unit]]&amp;")"</f>
        <v>SPEC     Connect Water Lateral to Existing Water Lateral     (EA)</v>
      </c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40">
        <v>793.5</v>
      </c>
      <c r="AF545" s="40">
        <v>100</v>
      </c>
      <c r="AG545" s="40">
        <v>1246</v>
      </c>
      <c r="AH545" s="40">
        <v>4000</v>
      </c>
      <c r="AI545" s="40">
        <v>400</v>
      </c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3"/>
      <c r="AZ545" s="9"/>
    </row>
    <row r="546" spans="1:52" ht="18" customHeight="1" x14ac:dyDescent="0.3">
      <c r="A546" s="1">
        <v>2018</v>
      </c>
      <c r="B546" s="1" t="s">
        <v>75</v>
      </c>
      <c r="C546" s="2" t="s">
        <v>7903</v>
      </c>
      <c r="D546" s="1" t="s">
        <v>59</v>
      </c>
      <c r="E546" s="3">
        <f>IFERROR(MIN(TAP_Bidders),0)</f>
        <v>2300</v>
      </c>
      <c r="F546" s="3">
        <f>IFERROR(MAX(TAP_Bidders),0)</f>
        <v>19000</v>
      </c>
      <c r="G546" s="3">
        <f>IFERROR(AVERAGE(TAP_Bidders),0)</f>
        <v>6244.01</v>
      </c>
      <c r="H546" s="8" t="str">
        <f>tbl_TAP[[#This Row],[Item '#]]&amp;"     "&amp;tbl_TAP[[#This Row],[Description]]&amp;"     ("&amp;tbl_TAP[[#This Row],[Unit]]&amp;")"</f>
        <v>SPEC     Sanitary Gray Water Basin, Underground Storage Tank, Complete     (EA)</v>
      </c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40">
        <v>4585.05</v>
      </c>
      <c r="AF546" s="40">
        <v>19000</v>
      </c>
      <c r="AG546" s="40">
        <v>2835</v>
      </c>
      <c r="AH546" s="40">
        <v>2500</v>
      </c>
      <c r="AI546" s="40">
        <v>2300</v>
      </c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3"/>
      <c r="AZ546" s="9"/>
    </row>
    <row r="547" spans="1:52" ht="18" customHeight="1" x14ac:dyDescent="0.3">
      <c r="A547" s="1">
        <v>2018</v>
      </c>
      <c r="B547" s="1" t="s">
        <v>75</v>
      </c>
      <c r="C547" s="2" t="s">
        <v>7904</v>
      </c>
      <c r="D547" s="1" t="s">
        <v>12</v>
      </c>
      <c r="E547" s="3">
        <f>IFERROR(MIN(TAP_Bidders),0)</f>
        <v>8.5</v>
      </c>
      <c r="F547" s="3">
        <f>IFERROR(MAX(TAP_Bidders),0)</f>
        <v>50</v>
      </c>
      <c r="G547" s="3">
        <f>IFERROR(AVERAGE(TAP_Bidders),0)</f>
        <v>21.074000000000002</v>
      </c>
      <c r="H547" s="8" t="str">
        <f>tbl_TAP[[#This Row],[Item '#]]&amp;"     "&amp;tbl_TAP[[#This Row],[Description]]&amp;"     ("&amp;tbl_TAP[[#This Row],[Unit]]&amp;")"</f>
        <v>SPEC     4" Perforated Underdrain (SDR 35 PVC at Playground)     (LF)</v>
      </c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40">
        <v>19.87</v>
      </c>
      <c r="AF547" s="40">
        <v>15</v>
      </c>
      <c r="AG547" s="40">
        <v>8.5</v>
      </c>
      <c r="AH547" s="40">
        <v>12</v>
      </c>
      <c r="AI547" s="40">
        <v>50</v>
      </c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3"/>
      <c r="AZ547" s="9"/>
    </row>
    <row r="548" spans="1:52" ht="18" customHeight="1" x14ac:dyDescent="0.3">
      <c r="A548" s="1">
        <v>2018</v>
      </c>
      <c r="B548" s="1" t="s">
        <v>75</v>
      </c>
      <c r="C548" s="2" t="s">
        <v>7905</v>
      </c>
      <c r="D548" s="1" t="s">
        <v>59</v>
      </c>
      <c r="E548" s="3">
        <f>IFERROR(MIN(TAP_Bidders),0)</f>
        <v>3000</v>
      </c>
      <c r="F548" s="3">
        <f>IFERROR(MAX(TAP_Bidders),0)</f>
        <v>16951</v>
      </c>
      <c r="G548" s="3">
        <f>IFERROR(AVERAGE(TAP_Bidders),0)</f>
        <v>7851.7</v>
      </c>
      <c r="H548" s="8" t="str">
        <f>tbl_TAP[[#This Row],[Item '#]]&amp;"     "&amp;tbl_TAP[[#This Row],[Description]]&amp;"     ("&amp;tbl_TAP[[#This Row],[Unit]]&amp;")"</f>
        <v>SPEC     Force Main Air Release Manhole     (EA)</v>
      </c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40">
        <v>16951</v>
      </c>
      <c r="AF548" s="40">
        <v>3000</v>
      </c>
      <c r="AG548" s="40">
        <v>8807.5</v>
      </c>
      <c r="AH548" s="40">
        <v>5000</v>
      </c>
      <c r="AI548" s="40">
        <v>5500</v>
      </c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3"/>
      <c r="AZ548" s="9"/>
    </row>
    <row r="549" spans="1:52" ht="18" customHeight="1" x14ac:dyDescent="0.3">
      <c r="A549" s="1">
        <v>2018</v>
      </c>
      <c r="B549" s="1" t="s">
        <v>75</v>
      </c>
      <c r="C549" s="2" t="s">
        <v>7906</v>
      </c>
      <c r="D549" s="1" t="s">
        <v>12</v>
      </c>
      <c r="E549" s="3">
        <f>IFERROR(MIN(TAP_Bidders),0)</f>
        <v>24</v>
      </c>
      <c r="F549" s="3">
        <f>IFERROR(MAX(TAP_Bidders),0)</f>
        <v>53.5</v>
      </c>
      <c r="G549" s="3">
        <f>IFERROR(AVERAGE(TAP_Bidders),0)</f>
        <v>35.380000000000003</v>
      </c>
      <c r="H549" s="8" t="str">
        <f>tbl_TAP[[#This Row],[Item '#]]&amp;"     "&amp;tbl_TAP[[#This Row],[Description]]&amp;"     ("&amp;tbl_TAP[[#This Row],[Unit]]&amp;")"</f>
        <v>SPEC     1.5” Hdpe cts force main, not encased, complete     (LF)</v>
      </c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40">
        <v>30.4</v>
      </c>
      <c r="AF549" s="40">
        <v>33</v>
      </c>
      <c r="AG549" s="40">
        <v>53.5</v>
      </c>
      <c r="AH549" s="40">
        <v>24</v>
      </c>
      <c r="AI549" s="40">
        <v>36</v>
      </c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3"/>
      <c r="AZ549" s="9"/>
    </row>
    <row r="550" spans="1:52" ht="18" customHeight="1" x14ac:dyDescent="0.3">
      <c r="A550" s="1">
        <v>2018</v>
      </c>
      <c r="B550" s="1" t="s">
        <v>75</v>
      </c>
      <c r="C550" s="2" t="s">
        <v>7907</v>
      </c>
      <c r="D550" s="1" t="s">
        <v>12</v>
      </c>
      <c r="E550" s="3">
        <f>IFERROR(MIN(TAP_Bidders),0)</f>
        <v>25.5</v>
      </c>
      <c r="F550" s="3">
        <f>IFERROR(MAX(TAP_Bidders),0)</f>
        <v>34.1</v>
      </c>
      <c r="G550" s="3">
        <f>IFERROR(AVERAGE(TAP_Bidders),0)</f>
        <v>28.52</v>
      </c>
      <c r="H550" s="8" t="str">
        <f>tbl_TAP[[#This Row],[Item '#]]&amp;"     "&amp;tbl_TAP[[#This Row],[Description]]&amp;"     ("&amp;tbl_TAP[[#This Row],[Unit]]&amp;")"</f>
        <v>SPEC     1.5” Hdpe cts force main, not encased in existing 8” pipe, complete     (LF)</v>
      </c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40">
        <v>34.1</v>
      </c>
      <c r="AF550" s="40">
        <v>27</v>
      </c>
      <c r="AG550" s="40">
        <v>25.5</v>
      </c>
      <c r="AH550" s="40">
        <v>26</v>
      </c>
      <c r="AI550" s="40">
        <v>30</v>
      </c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3"/>
      <c r="AZ550" s="9"/>
    </row>
    <row r="551" spans="1:52" ht="18" customHeight="1" x14ac:dyDescent="0.3">
      <c r="A551" s="1">
        <v>2018</v>
      </c>
      <c r="B551" s="1" t="s">
        <v>75</v>
      </c>
      <c r="C551" s="2" t="s">
        <v>7908</v>
      </c>
      <c r="D551" s="1" t="s">
        <v>12</v>
      </c>
      <c r="E551" s="3">
        <f>IFERROR(MIN(TAP_Bidders),0)</f>
        <v>15.49</v>
      </c>
      <c r="F551" s="3">
        <f>IFERROR(MAX(TAP_Bidders),0)</f>
        <v>51</v>
      </c>
      <c r="G551" s="3">
        <f>IFERROR(AVERAGE(TAP_Bidders),0)</f>
        <v>32.298000000000002</v>
      </c>
      <c r="H551" s="8" t="str">
        <f>tbl_TAP[[#This Row],[Item '#]]&amp;"     "&amp;tbl_TAP[[#This Row],[Description]]&amp;"     ("&amp;tbl_TAP[[#This Row],[Unit]]&amp;")"</f>
        <v>SPEC     2" HDPE CTS Force Main, not Encased, Complete     (LF)</v>
      </c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40">
        <v>15.49</v>
      </c>
      <c r="AF551" s="40">
        <v>40</v>
      </c>
      <c r="AG551" s="40">
        <v>51</v>
      </c>
      <c r="AH551" s="40">
        <v>20</v>
      </c>
      <c r="AI551" s="40">
        <v>35</v>
      </c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3"/>
      <c r="AZ551" s="9"/>
    </row>
    <row r="552" spans="1:52" ht="18" customHeight="1" x14ac:dyDescent="0.3">
      <c r="A552" s="1">
        <v>2018</v>
      </c>
      <c r="B552" s="1" t="s">
        <v>75</v>
      </c>
      <c r="C552" s="2" t="s">
        <v>7909</v>
      </c>
      <c r="D552" s="1" t="s">
        <v>12</v>
      </c>
      <c r="E552" s="3">
        <f>IFERROR(MIN(TAP_Bidders),0)</f>
        <v>21.73</v>
      </c>
      <c r="F552" s="3">
        <f>IFERROR(MAX(TAP_Bidders),0)</f>
        <v>56</v>
      </c>
      <c r="G552" s="3">
        <f>IFERROR(AVERAGE(TAP_Bidders),0)</f>
        <v>40.546000000000006</v>
      </c>
      <c r="H552" s="8" t="str">
        <f>tbl_TAP[[#This Row],[Item '#]]&amp;"     "&amp;tbl_TAP[[#This Row],[Description]]&amp;"     ("&amp;tbl_TAP[[#This Row],[Unit]]&amp;")"</f>
        <v>SPEC     2" HDPE CTS Force Main Encased in 4" HDPE DIPS, Complete     (LF)</v>
      </c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40">
        <v>21.73</v>
      </c>
      <c r="AF552" s="40">
        <v>43</v>
      </c>
      <c r="AG552" s="40">
        <v>56</v>
      </c>
      <c r="AH552" s="40">
        <v>42</v>
      </c>
      <c r="AI552" s="40">
        <v>40</v>
      </c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3"/>
      <c r="AZ552" s="9"/>
    </row>
    <row r="553" spans="1:52" ht="18" customHeight="1" x14ac:dyDescent="0.3">
      <c r="A553" s="1">
        <v>2018</v>
      </c>
      <c r="B553" s="1" t="s">
        <v>75</v>
      </c>
      <c r="C553" s="2" t="s">
        <v>7910</v>
      </c>
      <c r="D553" s="1" t="s">
        <v>12</v>
      </c>
      <c r="E553" s="3">
        <f>IFERROR(MIN(TAP_Bidders),0)</f>
        <v>25</v>
      </c>
      <c r="F553" s="3">
        <f>IFERROR(MAX(TAP_Bidders),0)</f>
        <v>59.5</v>
      </c>
      <c r="G553" s="3">
        <f>IFERROR(AVERAGE(TAP_Bidders),0)</f>
        <v>37.65</v>
      </c>
      <c r="H553" s="8" t="str">
        <f>tbl_TAP[[#This Row],[Item '#]]&amp;"     "&amp;tbl_TAP[[#This Row],[Description]]&amp;"     ("&amp;tbl_TAP[[#This Row],[Unit]]&amp;")"</f>
        <v>SPEC     2" Gas Line     (LF)</v>
      </c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40">
        <v>28.75</v>
      </c>
      <c r="AF553" s="40">
        <v>35</v>
      </c>
      <c r="AG553" s="40">
        <v>59.5</v>
      </c>
      <c r="AH553" s="40">
        <v>40</v>
      </c>
      <c r="AI553" s="40">
        <v>25</v>
      </c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3"/>
      <c r="AZ553" s="9"/>
    </row>
    <row r="554" spans="1:52" ht="18" customHeight="1" x14ac:dyDescent="0.3">
      <c r="A554" s="1">
        <v>2018</v>
      </c>
      <c r="B554" s="1" t="s">
        <v>75</v>
      </c>
      <c r="C554" s="2" t="s">
        <v>7911</v>
      </c>
      <c r="D554" s="1" t="s">
        <v>9</v>
      </c>
      <c r="E554" s="3">
        <f>IFERROR(MIN(TAP_Bidders),0)</f>
        <v>3000</v>
      </c>
      <c r="F554" s="3">
        <f>IFERROR(MAX(TAP_Bidders),0)</f>
        <v>25000</v>
      </c>
      <c r="G554" s="3">
        <f>IFERROR(AVERAGE(TAP_Bidders),0)</f>
        <v>12069.4</v>
      </c>
      <c r="H554" s="8" t="str">
        <f>tbl_TAP[[#This Row],[Item '#]]&amp;"     "&amp;tbl_TAP[[#This Row],[Description]]&amp;"     ("&amp;tbl_TAP[[#This Row],[Unit]]&amp;")"</f>
        <v>SPEC     excavation for grinder pump station     (LS)</v>
      </c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40">
        <v>7532.5</v>
      </c>
      <c r="AF554" s="40">
        <v>3000</v>
      </c>
      <c r="AG554" s="40">
        <v>9814.5</v>
      </c>
      <c r="AH554" s="40">
        <v>25000</v>
      </c>
      <c r="AI554" s="40">
        <v>15000</v>
      </c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3"/>
      <c r="AZ554" s="9"/>
    </row>
    <row r="555" spans="1:52" ht="18" customHeight="1" x14ac:dyDescent="0.3">
      <c r="A555" s="1">
        <v>2018</v>
      </c>
      <c r="B555" s="1" t="s">
        <v>75</v>
      </c>
      <c r="C555" s="2" t="s">
        <v>7912</v>
      </c>
      <c r="D555" s="1" t="s">
        <v>7913</v>
      </c>
      <c r="E555" s="3">
        <f>IFERROR(MIN(TAP_Bidders),0)</f>
        <v>1494.5</v>
      </c>
      <c r="F555" s="3">
        <f>IFERROR(MAX(TAP_Bidders),0)</f>
        <v>18000</v>
      </c>
      <c r="G555" s="3">
        <f>IFERROR(AVERAGE(TAP_Bidders),0)</f>
        <v>5934.8</v>
      </c>
      <c r="H555" s="8" t="str">
        <f>tbl_TAP[[#This Row],[Item '#]]&amp;"     "&amp;tbl_TAP[[#This Row],[Description]]&amp;"     ("&amp;tbl_TAP[[#This Row],[Unit]]&amp;")"</f>
        <v>SPEC     site restoration for grinder pump station     (ls)</v>
      </c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40">
        <v>2679.5</v>
      </c>
      <c r="AF555" s="40">
        <v>2500</v>
      </c>
      <c r="AG555" s="40">
        <v>1494.5</v>
      </c>
      <c r="AH555" s="40">
        <v>18000</v>
      </c>
      <c r="AI555" s="40">
        <v>5000</v>
      </c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3"/>
      <c r="AZ555" s="9"/>
    </row>
    <row r="556" spans="1:52" ht="18" customHeight="1" x14ac:dyDescent="0.3">
      <c r="A556" s="1">
        <v>2018</v>
      </c>
      <c r="B556" s="1" t="s">
        <v>75</v>
      </c>
      <c r="C556" s="2" t="s">
        <v>7914</v>
      </c>
      <c r="D556" s="1" t="s">
        <v>9</v>
      </c>
      <c r="E556" s="3">
        <f>IFERROR(MIN(TAP_Bidders),0)</f>
        <v>9000</v>
      </c>
      <c r="F556" s="3">
        <f>IFERROR(MAX(TAP_Bidders),0)</f>
        <v>77694</v>
      </c>
      <c r="G556" s="3">
        <f>IFERROR(AVERAGE(TAP_Bidders),0)</f>
        <v>46390</v>
      </c>
      <c r="H556" s="8" t="str">
        <f>tbl_TAP[[#This Row],[Item '#]]&amp;"     "&amp;tbl_TAP[[#This Row],[Description]]&amp;"     ("&amp;tbl_TAP[[#This Row],[Unit]]&amp;")"</f>
        <v>SPEC     hydromatic duplex submersible grinder Pump system with accessories and control panel     (LS)</v>
      </c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40">
        <v>77694</v>
      </c>
      <c r="AF556" s="40">
        <v>40000</v>
      </c>
      <c r="AG556" s="40">
        <v>35256</v>
      </c>
      <c r="AH556" s="40">
        <v>9000</v>
      </c>
      <c r="AI556" s="40">
        <v>70000</v>
      </c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3"/>
      <c r="AZ556" s="9"/>
    </row>
    <row r="557" spans="1:52" ht="18" customHeight="1" x14ac:dyDescent="0.3">
      <c r="A557" s="1">
        <v>2018</v>
      </c>
      <c r="B557" s="1" t="s">
        <v>75</v>
      </c>
      <c r="C557" s="2" t="s">
        <v>7915</v>
      </c>
      <c r="D557" s="1" t="s">
        <v>7913</v>
      </c>
      <c r="E557" s="3">
        <f>IFERROR(MIN(TAP_Bidders),0)</f>
        <v>30000</v>
      </c>
      <c r="F557" s="3">
        <f>IFERROR(MAX(TAP_Bidders),0)</f>
        <v>93000</v>
      </c>
      <c r="G557" s="3">
        <f>IFERROR(AVERAGE(TAP_Bidders),0)</f>
        <v>57383.9</v>
      </c>
      <c r="H557" s="8" t="str">
        <f>tbl_TAP[[#This Row],[Item '#]]&amp;"     "&amp;tbl_TAP[[#This Row],[Description]]&amp;"     ("&amp;tbl_TAP[[#This Row],[Unit]]&amp;")"</f>
        <v>SPEC     wet well and valve vault     (ls)</v>
      </c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40">
        <v>39238</v>
      </c>
      <c r="AF557" s="40">
        <v>80000</v>
      </c>
      <c r="AG557" s="40">
        <v>44681.5</v>
      </c>
      <c r="AH557" s="40">
        <v>93000</v>
      </c>
      <c r="AI557" s="40">
        <v>30000</v>
      </c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3"/>
      <c r="AZ557" s="9"/>
    </row>
    <row r="558" spans="1:52" ht="18" customHeight="1" x14ac:dyDescent="0.3">
      <c r="A558" s="1">
        <v>2018</v>
      </c>
      <c r="B558" s="1" t="s">
        <v>75</v>
      </c>
      <c r="C558" s="2" t="s">
        <v>7916</v>
      </c>
      <c r="D558" s="1" t="s">
        <v>9</v>
      </c>
      <c r="E558" s="3">
        <f>IFERROR(MIN(TAP_Bidders),0)</f>
        <v>625</v>
      </c>
      <c r="F558" s="3">
        <f>IFERROR(MAX(TAP_Bidders),0)</f>
        <v>2500</v>
      </c>
      <c r="G558" s="3">
        <f>IFERROR(AVERAGE(TAP_Bidders),0)</f>
        <v>1133.3</v>
      </c>
      <c r="H558" s="8" t="str">
        <f>tbl_TAP[[#This Row],[Item '#]]&amp;"     "&amp;tbl_TAP[[#This Row],[Description]]&amp;"     ("&amp;tbl_TAP[[#This Row],[Unit]]&amp;")"</f>
        <v>SPEC     Connect Proposed Sanitary Force Main to Existing Sanitary Force Main     (LS)</v>
      </c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40">
        <v>713</v>
      </c>
      <c r="AF558" s="40">
        <v>2500</v>
      </c>
      <c r="AG558" s="40">
        <v>828.5</v>
      </c>
      <c r="AH558" s="40">
        <v>625</v>
      </c>
      <c r="AI558" s="40">
        <v>1000</v>
      </c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3"/>
      <c r="AZ558" s="9"/>
    </row>
    <row r="559" spans="1:52" ht="18" customHeight="1" x14ac:dyDescent="0.3">
      <c r="A559" s="1">
        <v>2018</v>
      </c>
      <c r="B559" s="1" t="s">
        <v>75</v>
      </c>
      <c r="C559" s="2" t="s">
        <v>7917</v>
      </c>
      <c r="D559" s="1" t="s">
        <v>12</v>
      </c>
      <c r="E559" s="3">
        <f>IFERROR(MIN(TAP_Bidders),0)</f>
        <v>38</v>
      </c>
      <c r="F559" s="3">
        <f>IFERROR(MAX(TAP_Bidders),0)</f>
        <v>150</v>
      </c>
      <c r="G559" s="3">
        <f>IFERROR(AVERAGE(TAP_Bidders),0)</f>
        <v>80.275999999999996</v>
      </c>
      <c r="H559" s="8" t="str">
        <f>tbl_TAP[[#This Row],[Item '#]]&amp;"     "&amp;tbl_TAP[[#This Row],[Description]]&amp;"     ("&amp;tbl_TAP[[#This Row],[Unit]]&amp;")"</f>
        <v>SPEC     6" Sanitary Laterals without Premium Backfill, Complete     (LF)</v>
      </c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40">
        <v>66.88</v>
      </c>
      <c r="AF559" s="40">
        <v>38</v>
      </c>
      <c r="AG559" s="40">
        <v>93.5</v>
      </c>
      <c r="AH559" s="40">
        <v>150</v>
      </c>
      <c r="AI559" s="40">
        <v>53</v>
      </c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3"/>
      <c r="AZ559" s="9"/>
    </row>
    <row r="560" spans="1:52" ht="18" customHeight="1" x14ac:dyDescent="0.3">
      <c r="A560" s="1">
        <v>2018</v>
      </c>
      <c r="B560" s="1" t="s">
        <v>75</v>
      </c>
      <c r="C560" s="2" t="s">
        <v>7918</v>
      </c>
      <c r="D560" s="1" t="s">
        <v>7861</v>
      </c>
      <c r="E560" s="3">
        <f>IFERROR(MIN(TAP_Bidders),0)</f>
        <v>50.14</v>
      </c>
      <c r="F560" s="3">
        <f>IFERROR(MAX(TAP_Bidders),0)</f>
        <v>100</v>
      </c>
      <c r="G560" s="3">
        <f>IFERROR(AVERAGE(TAP_Bidders),0)</f>
        <v>71.427999999999997</v>
      </c>
      <c r="H560" s="8" t="str">
        <f>tbl_TAP[[#This Row],[Item '#]]&amp;"     "&amp;tbl_TAP[[#This Row],[Description]]&amp;"     ("&amp;tbl_TAP[[#This Row],[Unit]]&amp;")"</f>
        <v>SPEC     6” sanitary Laterals with premium backfill, complete     (lf)</v>
      </c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40">
        <v>50.14</v>
      </c>
      <c r="AF560" s="40">
        <v>65</v>
      </c>
      <c r="AG560" s="40">
        <v>89</v>
      </c>
      <c r="AH560" s="40">
        <v>100</v>
      </c>
      <c r="AI560" s="40">
        <v>53</v>
      </c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3"/>
      <c r="AZ560" s="9"/>
    </row>
    <row r="561" spans="1:52" ht="18" customHeight="1" x14ac:dyDescent="0.3">
      <c r="A561" s="1">
        <v>2018</v>
      </c>
      <c r="B561" s="1" t="s">
        <v>75</v>
      </c>
      <c r="C561" s="2" t="s">
        <v>7919</v>
      </c>
      <c r="D561" s="1" t="s">
        <v>7861</v>
      </c>
      <c r="E561" s="3">
        <f>IFERROR(MIN(TAP_Bidders),0)</f>
        <v>34.74</v>
      </c>
      <c r="F561" s="3">
        <f>IFERROR(MAX(TAP_Bidders),0)</f>
        <v>69.5</v>
      </c>
      <c r="G561" s="3">
        <f>IFERROR(AVERAGE(TAP_Bidders),0)</f>
        <v>52.248000000000005</v>
      </c>
      <c r="H561" s="8" t="str">
        <f>tbl_TAP[[#This Row],[Item '#]]&amp;"     "&amp;tbl_TAP[[#This Row],[Description]]&amp;"     ("&amp;tbl_TAP[[#This Row],[Unit]]&amp;")"</f>
        <v>SPEC     4” sanitary laterals without premium backfill, complete     (lf)</v>
      </c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40">
        <v>34.74</v>
      </c>
      <c r="AF561" s="40">
        <v>40</v>
      </c>
      <c r="AG561" s="40">
        <v>69.5</v>
      </c>
      <c r="AH561" s="40">
        <v>64</v>
      </c>
      <c r="AI561" s="40">
        <v>53</v>
      </c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3"/>
      <c r="AZ561" s="9"/>
    </row>
    <row r="562" spans="1:52" ht="18" customHeight="1" x14ac:dyDescent="0.3">
      <c r="A562" s="1">
        <v>2018</v>
      </c>
      <c r="B562" s="1" t="s">
        <v>75</v>
      </c>
      <c r="C562" s="2" t="s">
        <v>7920</v>
      </c>
      <c r="D562" s="1" t="s">
        <v>7861</v>
      </c>
      <c r="E562" s="3">
        <f>IFERROR(MIN(TAP_Bidders),0)</f>
        <v>36</v>
      </c>
      <c r="F562" s="3">
        <f>IFERROR(MAX(TAP_Bidders),0)</f>
        <v>94</v>
      </c>
      <c r="G562" s="3">
        <f>IFERROR(AVERAGE(TAP_Bidders),0)</f>
        <v>62.548000000000002</v>
      </c>
      <c r="H562" s="8" t="str">
        <f>tbl_TAP[[#This Row],[Item '#]]&amp;"     "&amp;tbl_TAP[[#This Row],[Description]]&amp;"     ("&amp;tbl_TAP[[#This Row],[Unit]]&amp;")"</f>
        <v>SPEC     4” sanitary laterals with premium backfill, complete     (lf)</v>
      </c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40">
        <v>47.24</v>
      </c>
      <c r="AF562" s="40">
        <v>36</v>
      </c>
      <c r="AG562" s="40">
        <v>82.5</v>
      </c>
      <c r="AH562" s="40">
        <v>94</v>
      </c>
      <c r="AI562" s="40">
        <v>53</v>
      </c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3"/>
      <c r="AZ562" s="9"/>
    </row>
    <row r="563" spans="1:52" ht="18" customHeight="1" x14ac:dyDescent="0.3">
      <c r="A563" s="1">
        <v>2018</v>
      </c>
      <c r="B563" s="1">
        <v>255</v>
      </c>
      <c r="C563" s="2" t="s">
        <v>130</v>
      </c>
      <c r="D563" s="1" t="s">
        <v>12</v>
      </c>
      <c r="E563" s="3">
        <f>IFERROR(MIN(TAP_Bidders),0)</f>
        <v>1</v>
      </c>
      <c r="F563" s="3">
        <f>IFERROR(MAX(TAP_Bidders),0)</f>
        <v>220</v>
      </c>
      <c r="G563" s="3">
        <f>IFERROR(AVERAGE(TAP_Bidders),0)</f>
        <v>46.536000000000001</v>
      </c>
      <c r="H563" s="8" t="str">
        <f>tbl_TAP[[#This Row],[Item '#]]&amp;"     "&amp;tbl_TAP[[#This Row],[Description]]&amp;"     ("&amp;tbl_TAP[[#This Row],[Unit]]&amp;")"</f>
        <v>255     Full Depth Pavement Sawing     (LF)</v>
      </c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40">
        <v>7.18</v>
      </c>
      <c r="AF563" s="40">
        <v>220</v>
      </c>
      <c r="AG563" s="40">
        <v>3.5</v>
      </c>
      <c r="AH563" s="40">
        <v>1</v>
      </c>
      <c r="AI563" s="40">
        <v>1</v>
      </c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3"/>
      <c r="AZ563" s="9"/>
    </row>
    <row r="564" spans="1:52" ht="18" customHeight="1" x14ac:dyDescent="0.3">
      <c r="A564" s="1">
        <v>2018</v>
      </c>
      <c r="B564" s="1">
        <v>301</v>
      </c>
      <c r="C564" s="2" t="s">
        <v>7921</v>
      </c>
      <c r="D564" s="1" t="s">
        <v>14</v>
      </c>
      <c r="E564" s="3">
        <f>IFERROR(MIN(TAP_Bidders),0)</f>
        <v>165</v>
      </c>
      <c r="F564" s="3">
        <f>IFERROR(MAX(TAP_Bidders),0)</f>
        <v>215</v>
      </c>
      <c r="G564" s="3">
        <f>IFERROR(AVERAGE(TAP_Bidders),0)</f>
        <v>185.922</v>
      </c>
      <c r="H564" s="8" t="str">
        <f>tbl_TAP[[#This Row],[Item '#]]&amp;"     "&amp;tbl_TAP[[#This Row],[Description]]&amp;"     ("&amp;tbl_TAP[[#This Row],[Unit]]&amp;")"</f>
        <v>301     Asphalt Concrete Base - 4"     (CY)</v>
      </c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40">
        <v>185.61</v>
      </c>
      <c r="AF564" s="40">
        <v>194</v>
      </c>
      <c r="AG564" s="40">
        <v>170</v>
      </c>
      <c r="AH564" s="40">
        <v>165</v>
      </c>
      <c r="AI564" s="40">
        <v>215</v>
      </c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3"/>
      <c r="AZ564" s="9"/>
    </row>
    <row r="565" spans="1:52" ht="18" customHeight="1" x14ac:dyDescent="0.3">
      <c r="A565" s="1">
        <v>2018</v>
      </c>
      <c r="B565" s="1">
        <v>301</v>
      </c>
      <c r="C565" s="2" t="s">
        <v>7922</v>
      </c>
      <c r="D565" s="1" t="s">
        <v>14</v>
      </c>
      <c r="E565" s="3">
        <f>IFERROR(MIN(TAP_Bidders),0)</f>
        <v>165</v>
      </c>
      <c r="F565" s="3">
        <f>IFERROR(MAX(TAP_Bidders),0)</f>
        <v>215</v>
      </c>
      <c r="G565" s="3">
        <f>IFERROR(AVERAGE(TAP_Bidders),0)</f>
        <v>185.922</v>
      </c>
      <c r="H565" s="8" t="str">
        <f>tbl_TAP[[#This Row],[Item '#]]&amp;"     "&amp;tbl_TAP[[#This Row],[Description]]&amp;"     ("&amp;tbl_TAP[[#This Row],[Unit]]&amp;")"</f>
        <v>301     Asphalt Concrete Base - Parking Lots - 4"     (CY)</v>
      </c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40">
        <v>185.61</v>
      </c>
      <c r="AF565" s="40">
        <v>194</v>
      </c>
      <c r="AG565" s="40">
        <v>170</v>
      </c>
      <c r="AH565" s="40">
        <v>165</v>
      </c>
      <c r="AI565" s="40">
        <v>215</v>
      </c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3"/>
      <c r="AZ565" s="9"/>
    </row>
    <row r="566" spans="1:52" ht="18" customHeight="1" x14ac:dyDescent="0.3">
      <c r="A566" s="1">
        <v>2018</v>
      </c>
      <c r="B566" s="1">
        <v>304</v>
      </c>
      <c r="C566" s="2" t="s">
        <v>6493</v>
      </c>
      <c r="D566" s="1" t="s">
        <v>14</v>
      </c>
      <c r="E566" s="3">
        <f>IFERROR(MIN(TAP_Bidders),0)</f>
        <v>45</v>
      </c>
      <c r="F566" s="3">
        <f>IFERROR(MAX(TAP_Bidders),0)</f>
        <v>132</v>
      </c>
      <c r="G566" s="3">
        <f>IFERROR(AVERAGE(TAP_Bidders),0)</f>
        <v>73.686000000000007</v>
      </c>
      <c r="H566" s="8" t="str">
        <f>tbl_TAP[[#This Row],[Item '#]]&amp;"     "&amp;tbl_TAP[[#This Row],[Description]]&amp;"     ("&amp;tbl_TAP[[#This Row],[Unit]]&amp;")"</f>
        <v>304     Aggregate Base - RV Pads - 4"     (CY)</v>
      </c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40">
        <v>66.930000000000007</v>
      </c>
      <c r="AF566" s="40">
        <v>45</v>
      </c>
      <c r="AG566" s="40">
        <v>74.5</v>
      </c>
      <c r="AH566" s="40">
        <v>132</v>
      </c>
      <c r="AI566" s="40">
        <v>50</v>
      </c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3"/>
      <c r="AZ566" s="9"/>
    </row>
    <row r="567" spans="1:52" ht="18" customHeight="1" x14ac:dyDescent="0.3">
      <c r="A567" s="1">
        <v>2018</v>
      </c>
      <c r="B567" s="1">
        <v>304</v>
      </c>
      <c r="C567" s="2" t="s">
        <v>7923</v>
      </c>
      <c r="D567" s="1" t="s">
        <v>14</v>
      </c>
      <c r="E567" s="3">
        <f>IFERROR(MIN(TAP_Bidders),0)</f>
        <v>45</v>
      </c>
      <c r="F567" s="3">
        <f>IFERROR(MAX(TAP_Bidders),0)</f>
        <v>100</v>
      </c>
      <c r="G567" s="3">
        <f>IFERROR(AVERAGE(TAP_Bidders),0)</f>
        <v>67.31</v>
      </c>
      <c r="H567" s="8" t="str">
        <f>tbl_TAP[[#This Row],[Item '#]]&amp;"     "&amp;tbl_TAP[[#This Row],[Description]]&amp;"     ("&amp;tbl_TAP[[#This Row],[Unit]]&amp;")"</f>
        <v>304     Aggregate - Roadways - 6"     (CY)</v>
      </c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40">
        <v>63.05</v>
      </c>
      <c r="AF567" s="40">
        <v>45</v>
      </c>
      <c r="AG567" s="40">
        <v>68.5</v>
      </c>
      <c r="AH567" s="40">
        <v>60</v>
      </c>
      <c r="AI567" s="40">
        <v>100</v>
      </c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3"/>
      <c r="AZ567" s="9"/>
    </row>
    <row r="568" spans="1:52" ht="18" customHeight="1" x14ac:dyDescent="0.3">
      <c r="A568" s="1">
        <v>2018</v>
      </c>
      <c r="B568" s="1">
        <v>304</v>
      </c>
      <c r="C568" s="2" t="s">
        <v>7924</v>
      </c>
      <c r="D568" s="1" t="s">
        <v>14</v>
      </c>
      <c r="E568" s="3">
        <f>IFERROR(MIN(TAP_Bidders),0)</f>
        <v>45</v>
      </c>
      <c r="F568" s="3">
        <f>IFERROR(MAX(TAP_Bidders),0)</f>
        <v>100</v>
      </c>
      <c r="G568" s="3">
        <f>IFERROR(AVERAGE(TAP_Bidders),0)</f>
        <v>68.623999999999995</v>
      </c>
      <c r="H568" s="8" t="str">
        <f>tbl_TAP[[#This Row],[Item '#]]&amp;"     "&amp;tbl_TAP[[#This Row],[Description]]&amp;"     ("&amp;tbl_TAP[[#This Row],[Unit]]&amp;")"</f>
        <v>304     Aggregate Base - Parking Lots - 6"     (CY)</v>
      </c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40">
        <v>62.12</v>
      </c>
      <c r="AF568" s="40">
        <v>45</v>
      </c>
      <c r="AG568" s="40">
        <v>71</v>
      </c>
      <c r="AH568" s="40">
        <v>65</v>
      </c>
      <c r="AI568" s="40">
        <v>100</v>
      </c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3"/>
      <c r="AZ568" s="9"/>
    </row>
    <row r="569" spans="1:52" ht="18" customHeight="1" x14ac:dyDescent="0.3">
      <c r="A569" s="1">
        <v>2018</v>
      </c>
      <c r="B569" s="1">
        <v>304</v>
      </c>
      <c r="C569" s="2" t="s">
        <v>5494</v>
      </c>
      <c r="D569" s="1" t="s">
        <v>14</v>
      </c>
      <c r="E569" s="3">
        <f>IFERROR(MIN(TAP_Bidders),0)</f>
        <v>45</v>
      </c>
      <c r="F569" s="3">
        <f>IFERROR(MAX(TAP_Bidders),0)</f>
        <v>92</v>
      </c>
      <c r="G569" s="3">
        <f>IFERROR(AVERAGE(TAP_Bidders),0)</f>
        <v>70.626000000000005</v>
      </c>
      <c r="H569" s="8" t="str">
        <f>tbl_TAP[[#This Row],[Item '#]]&amp;"     "&amp;tbl_TAP[[#This Row],[Description]]&amp;"     ("&amp;tbl_TAP[[#This Row],[Unit]]&amp;")"</f>
        <v>304     Aggregate Base - Sidewalks - 4"     (CY)</v>
      </c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40">
        <v>76.13</v>
      </c>
      <c r="AF569" s="40">
        <v>45</v>
      </c>
      <c r="AG569" s="40">
        <v>90</v>
      </c>
      <c r="AH569" s="40">
        <v>92</v>
      </c>
      <c r="AI569" s="40">
        <v>50</v>
      </c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3"/>
      <c r="AZ569" s="9"/>
    </row>
    <row r="570" spans="1:52" ht="18" customHeight="1" x14ac:dyDescent="0.3">
      <c r="A570" s="1">
        <v>2018</v>
      </c>
      <c r="B570" s="1">
        <v>304</v>
      </c>
      <c r="C570" s="2" t="s">
        <v>7925</v>
      </c>
      <c r="D570" s="1" t="s">
        <v>14</v>
      </c>
      <c r="E570" s="3">
        <f>IFERROR(MIN(TAP_Bidders),0)</f>
        <v>45</v>
      </c>
      <c r="F570" s="3">
        <f>IFERROR(MAX(TAP_Bidders),0)</f>
        <v>140</v>
      </c>
      <c r="G570" s="3">
        <f>IFERROR(AVERAGE(TAP_Bidders),0)</f>
        <v>83.864000000000004</v>
      </c>
      <c r="H570" s="8" t="str">
        <f>tbl_TAP[[#This Row],[Item '#]]&amp;"     "&amp;tbl_TAP[[#This Row],[Description]]&amp;"     ("&amp;tbl_TAP[[#This Row],[Unit]]&amp;")"</f>
        <v>304     Aggregate Base - Asphalt Trails - 6"     (CY)</v>
      </c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40">
        <v>74.319999999999993</v>
      </c>
      <c r="AF570" s="40">
        <v>45</v>
      </c>
      <c r="AG570" s="40">
        <v>75</v>
      </c>
      <c r="AH570" s="40">
        <v>85</v>
      </c>
      <c r="AI570" s="40">
        <v>140</v>
      </c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3"/>
      <c r="AZ570" s="9"/>
    </row>
    <row r="571" spans="1:52" ht="18" customHeight="1" x14ac:dyDescent="0.3">
      <c r="A571" s="1">
        <v>2018</v>
      </c>
      <c r="B571" s="1">
        <v>407</v>
      </c>
      <c r="C571" s="2" t="s">
        <v>6495</v>
      </c>
      <c r="D571" s="1" t="s">
        <v>29</v>
      </c>
      <c r="E571" s="3">
        <f>IFERROR(MIN(TAP_Bidders),0)</f>
        <v>2.25</v>
      </c>
      <c r="F571" s="3">
        <f>IFERROR(MAX(TAP_Bidders),0)</f>
        <v>6.6</v>
      </c>
      <c r="G571" s="3">
        <f>IFERROR(AVERAGE(TAP_Bidders),0)</f>
        <v>3.46</v>
      </c>
      <c r="H571" s="8" t="str">
        <f>tbl_TAP[[#This Row],[Item '#]]&amp;"     "&amp;tbl_TAP[[#This Row],[Description]]&amp;"     ("&amp;tbl_TAP[[#This Row],[Unit]]&amp;")"</f>
        <v>407     Tack Coat (0.04 gal/SY) (Two Coats)  - Roadways and Parking Lots     (GAL)</v>
      </c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40">
        <v>3.45</v>
      </c>
      <c r="AF571" s="40">
        <v>6.6</v>
      </c>
      <c r="AG571" s="40">
        <v>2.5</v>
      </c>
      <c r="AH571" s="40">
        <v>2.25</v>
      </c>
      <c r="AI571" s="40">
        <v>2.5</v>
      </c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3"/>
      <c r="AZ571" s="9"/>
    </row>
    <row r="572" spans="1:52" ht="18" customHeight="1" x14ac:dyDescent="0.3">
      <c r="A572" s="1">
        <v>2018</v>
      </c>
      <c r="B572" s="1">
        <v>408</v>
      </c>
      <c r="C572" s="2" t="s">
        <v>7926</v>
      </c>
      <c r="D572" s="1" t="s">
        <v>29</v>
      </c>
      <c r="E572" s="3">
        <f>IFERROR(MIN(TAP_Bidders),0)</f>
        <v>3</v>
      </c>
      <c r="F572" s="3">
        <f>IFERROR(MAX(TAP_Bidders),0)</f>
        <v>6.6</v>
      </c>
      <c r="G572" s="3">
        <f>IFERROR(AVERAGE(TAP_Bidders),0)</f>
        <v>4.5200000000000005</v>
      </c>
      <c r="H572" s="8" t="str">
        <f>tbl_TAP[[#This Row],[Item '#]]&amp;"     "&amp;tbl_TAP[[#This Row],[Description]]&amp;"     ("&amp;tbl_TAP[[#This Row],[Unit]]&amp;")"</f>
        <v>408     Prime Coat (0.45 gal/SY) (One Coat)  - Roadways and Parking Lots     (GAL)</v>
      </c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40">
        <v>3</v>
      </c>
      <c r="AF572" s="40">
        <v>6.6</v>
      </c>
      <c r="AG572" s="40">
        <v>4.5</v>
      </c>
      <c r="AH572" s="40">
        <v>4.5</v>
      </c>
      <c r="AI572" s="40">
        <v>4</v>
      </c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3"/>
      <c r="AZ572" s="9"/>
    </row>
    <row r="573" spans="1:52" ht="18" customHeight="1" x14ac:dyDescent="0.3">
      <c r="A573" s="1">
        <v>2018</v>
      </c>
      <c r="B573" s="1">
        <v>441</v>
      </c>
      <c r="C573" s="2" t="s">
        <v>7927</v>
      </c>
      <c r="D573" s="1" t="s">
        <v>14</v>
      </c>
      <c r="E573" s="3">
        <f>IFERROR(MIN(TAP_Bidders),0)</f>
        <v>192</v>
      </c>
      <c r="F573" s="3">
        <f>IFERROR(MAX(TAP_Bidders),0)</f>
        <v>225</v>
      </c>
      <c r="G573" s="3">
        <f>IFERROR(AVERAGE(TAP_Bidders),0)</f>
        <v>205.21999999999997</v>
      </c>
      <c r="H573" s="8" t="str">
        <f>tbl_TAP[[#This Row],[Item '#]]&amp;"     "&amp;tbl_TAP[[#This Row],[Description]]&amp;"     ("&amp;tbl_TAP[[#This Row],[Unit]]&amp;")"</f>
        <v>441     Asphalt Type II Intermediate - Roadways and Parking Lots - 1-3/4"     (CY)</v>
      </c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40">
        <v>213.1</v>
      </c>
      <c r="AF573" s="40">
        <v>198</v>
      </c>
      <c r="AG573" s="40">
        <v>198</v>
      </c>
      <c r="AH573" s="40">
        <v>192</v>
      </c>
      <c r="AI573" s="40">
        <v>225</v>
      </c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3"/>
      <c r="AZ573" s="9"/>
    </row>
    <row r="574" spans="1:52" ht="18" customHeight="1" x14ac:dyDescent="0.3">
      <c r="A574" s="1">
        <v>2018</v>
      </c>
      <c r="B574" s="1">
        <v>441</v>
      </c>
      <c r="C574" s="2" t="s">
        <v>7928</v>
      </c>
      <c r="D574" s="1" t="s">
        <v>14</v>
      </c>
      <c r="E574" s="3">
        <f>IFERROR(MIN(TAP_Bidders),0)</f>
        <v>209</v>
      </c>
      <c r="F574" s="3">
        <f>IFERROR(MAX(TAP_Bidders),0)</f>
        <v>250</v>
      </c>
      <c r="G574" s="3">
        <f>IFERROR(AVERAGE(TAP_Bidders),0)</f>
        <v>222.35999999999999</v>
      </c>
      <c r="H574" s="8" t="str">
        <f>tbl_TAP[[#This Row],[Item '#]]&amp;"     "&amp;tbl_TAP[[#This Row],[Description]]&amp;"     ("&amp;tbl_TAP[[#This Row],[Unit]]&amp;")"</f>
        <v>441     Asphalt Type I Surface - Roadways and Parking Lots - 1-1/4"     (CY)</v>
      </c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40">
        <v>222.3</v>
      </c>
      <c r="AF574" s="40">
        <v>209</v>
      </c>
      <c r="AG574" s="40">
        <v>218.5</v>
      </c>
      <c r="AH574" s="40">
        <v>212</v>
      </c>
      <c r="AI574" s="40">
        <v>250</v>
      </c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3"/>
      <c r="AZ574" s="9"/>
    </row>
    <row r="575" spans="1:52" ht="18" customHeight="1" x14ac:dyDescent="0.3">
      <c r="A575" s="1">
        <v>2018</v>
      </c>
      <c r="B575" s="1">
        <v>448</v>
      </c>
      <c r="C575" s="2" t="s">
        <v>7929</v>
      </c>
      <c r="D575" s="1" t="s">
        <v>14</v>
      </c>
      <c r="E575" s="3">
        <f>IFERROR(MIN(TAP_Bidders),0)</f>
        <v>241</v>
      </c>
      <c r="F575" s="3">
        <f>IFERROR(MAX(TAP_Bidders),0)</f>
        <v>352</v>
      </c>
      <c r="G575" s="3">
        <f>IFERROR(AVERAGE(TAP_Bidders),0)</f>
        <v>283.8</v>
      </c>
      <c r="H575" s="8" t="str">
        <f>tbl_TAP[[#This Row],[Item '#]]&amp;"     "&amp;tbl_TAP[[#This Row],[Description]]&amp;"     ("&amp;tbl_TAP[[#This Row],[Unit]]&amp;")"</f>
        <v>448     Asphalt Concrete Surface Course (Light Traffic) PG64-22 - Asphalt Trails - 2.5"     (CY)</v>
      </c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40">
        <v>253</v>
      </c>
      <c r="AF575" s="40">
        <v>352</v>
      </c>
      <c r="AG575" s="40">
        <v>248</v>
      </c>
      <c r="AH575" s="40">
        <v>241</v>
      </c>
      <c r="AI575" s="40">
        <v>325</v>
      </c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3"/>
      <c r="AZ575" s="9"/>
    </row>
    <row r="576" spans="1:52" ht="18" customHeight="1" x14ac:dyDescent="0.3">
      <c r="A576" s="1">
        <v>2018</v>
      </c>
      <c r="B576" s="1">
        <v>454</v>
      </c>
      <c r="C576" s="2" t="s">
        <v>6499</v>
      </c>
      <c r="D576" s="1" t="s">
        <v>21</v>
      </c>
      <c r="E576" s="3">
        <f>IFERROR(MIN(TAP_Bidders),0)</f>
        <v>37</v>
      </c>
      <c r="F576" s="3">
        <f>IFERROR(MAX(TAP_Bidders),0)</f>
        <v>84.5</v>
      </c>
      <c r="G576" s="3">
        <f>IFERROR(AVERAGE(TAP_Bidders),0)</f>
        <v>59.6</v>
      </c>
      <c r="H576" s="8" t="str">
        <f>tbl_TAP[[#This Row],[Item '#]]&amp;"     "&amp;tbl_TAP[[#This Row],[Description]]&amp;"     ("&amp;tbl_TAP[[#This Row],[Unit]]&amp;")"</f>
        <v>454     Nonreinforced Portland Cement Concrete, QC1 - RV Pads - 5"     (SY)</v>
      </c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40">
        <v>46</v>
      </c>
      <c r="AF576" s="40">
        <v>50</v>
      </c>
      <c r="AG576" s="40">
        <v>84.5</v>
      </c>
      <c r="AH576" s="40">
        <v>37</v>
      </c>
      <c r="AI576" s="40">
        <v>80.5</v>
      </c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3"/>
      <c r="AZ576" s="9"/>
    </row>
    <row r="577" spans="1:52" ht="18" customHeight="1" x14ac:dyDescent="0.3">
      <c r="A577" s="1">
        <v>2018</v>
      </c>
      <c r="B577" s="1">
        <v>454</v>
      </c>
      <c r="C577" s="2" t="s">
        <v>5513</v>
      </c>
      <c r="D577" s="1" t="s">
        <v>21</v>
      </c>
      <c r="E577" s="3">
        <f>IFERROR(MIN(TAP_Bidders),0)</f>
        <v>50</v>
      </c>
      <c r="F577" s="3">
        <f>IFERROR(MAX(TAP_Bidders),0)</f>
        <v>304.75</v>
      </c>
      <c r="G577" s="3">
        <f>IFERROR(AVERAGE(TAP_Bidders),0)</f>
        <v>121.05</v>
      </c>
      <c r="H577" s="8" t="str">
        <f>tbl_TAP[[#This Row],[Item '#]]&amp;"     "&amp;tbl_TAP[[#This Row],[Description]]&amp;"     ("&amp;tbl_TAP[[#This Row],[Unit]]&amp;")"</f>
        <v>454     Nonreinforced Portland Cement Concrete - 18" Diameter Utility Connection Pads - 4"     (SY)</v>
      </c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40">
        <v>304.75</v>
      </c>
      <c r="AF577" s="40">
        <v>50</v>
      </c>
      <c r="AG577" s="40">
        <v>85</v>
      </c>
      <c r="AH577" s="40">
        <v>85</v>
      </c>
      <c r="AI577" s="40">
        <v>80.5</v>
      </c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3"/>
      <c r="AZ577" s="9"/>
    </row>
    <row r="578" spans="1:52" ht="18" customHeight="1" x14ac:dyDescent="0.3">
      <c r="A578" s="1">
        <v>2018</v>
      </c>
      <c r="B578" s="1">
        <v>608</v>
      </c>
      <c r="C578" s="2" t="s">
        <v>6500</v>
      </c>
      <c r="D578" s="1" t="s">
        <v>48</v>
      </c>
      <c r="E578" s="3">
        <f>IFERROR(MIN(TAP_Bidders),0)</f>
        <v>4.68</v>
      </c>
      <c r="F578" s="3">
        <f>IFERROR(MAX(TAP_Bidders),0)</f>
        <v>10</v>
      </c>
      <c r="G578" s="3">
        <f>IFERROR(AVERAGE(TAP_Bidders),0)</f>
        <v>6.6360000000000001</v>
      </c>
      <c r="H578" s="8" t="str">
        <f>tbl_TAP[[#This Row],[Item '#]]&amp;"     "&amp;tbl_TAP[[#This Row],[Description]]&amp;"     ("&amp;tbl_TAP[[#This Row],[Unit]]&amp;")"</f>
        <v>608     Concrete Walk - 4"     (SF)</v>
      </c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40">
        <v>4.68</v>
      </c>
      <c r="AF578" s="40">
        <v>6</v>
      </c>
      <c r="AG578" s="40">
        <v>10</v>
      </c>
      <c r="AH578" s="40">
        <v>7</v>
      </c>
      <c r="AI578" s="40">
        <v>5.5</v>
      </c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3"/>
      <c r="AZ578" s="9"/>
    </row>
    <row r="579" spans="1:52" ht="18" customHeight="1" x14ac:dyDescent="0.3">
      <c r="A579" s="1">
        <v>2018</v>
      </c>
      <c r="B579" s="1">
        <v>630</v>
      </c>
      <c r="C579" s="2" t="s">
        <v>5516</v>
      </c>
      <c r="D579" s="1" t="s">
        <v>59</v>
      </c>
      <c r="E579" s="3">
        <f>IFERROR(MIN(TAP_Bidders),0)</f>
        <v>42</v>
      </c>
      <c r="F579" s="3">
        <f>IFERROR(MAX(TAP_Bidders),0)</f>
        <v>600</v>
      </c>
      <c r="G579" s="3">
        <f>IFERROR(AVERAGE(TAP_Bidders),0)</f>
        <v>327.60000000000002</v>
      </c>
      <c r="H579" s="8" t="str">
        <f>tbl_TAP[[#This Row],[Item '#]]&amp;"     "&amp;tbl_TAP[[#This Row],[Description]]&amp;"     ("&amp;tbl_TAP[[#This Row],[Unit]]&amp;")"</f>
        <v>630     Traffic / Parking Signage - with Post and Base     (EA)</v>
      </c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40">
        <v>195.5</v>
      </c>
      <c r="AF579" s="40">
        <v>42</v>
      </c>
      <c r="AG579" s="40">
        <v>340.5</v>
      </c>
      <c r="AH579" s="40">
        <v>460</v>
      </c>
      <c r="AI579" s="40">
        <v>600</v>
      </c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3"/>
      <c r="AZ579" s="9"/>
    </row>
    <row r="580" spans="1:52" ht="18" customHeight="1" x14ac:dyDescent="0.3">
      <c r="A580" s="1">
        <v>2018</v>
      </c>
      <c r="B580" s="1">
        <v>630</v>
      </c>
      <c r="C580" s="2" t="s">
        <v>5517</v>
      </c>
      <c r="D580" s="1" t="s">
        <v>59</v>
      </c>
      <c r="E580" s="3">
        <f>IFERROR(MIN(TAP_Bidders),0)</f>
        <v>42</v>
      </c>
      <c r="F580" s="3">
        <f>IFERROR(MAX(TAP_Bidders),0)</f>
        <v>1809</v>
      </c>
      <c r="G580" s="3">
        <f>IFERROR(AVERAGE(TAP_Bidders),0)</f>
        <v>824.3</v>
      </c>
      <c r="H580" s="8" t="str">
        <f>tbl_TAP[[#This Row],[Item '#]]&amp;"     "&amp;tbl_TAP[[#This Row],[Description]]&amp;"     ("&amp;tbl_TAP[[#This Row],[Unit]]&amp;")"</f>
        <v>630     Disabled Parking Sign -  with Post and Base       (EA)</v>
      </c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40">
        <v>195.5</v>
      </c>
      <c r="AF580" s="40">
        <v>42</v>
      </c>
      <c r="AG580" s="40">
        <v>1809</v>
      </c>
      <c r="AH580" s="40">
        <v>1575</v>
      </c>
      <c r="AI580" s="40">
        <v>500</v>
      </c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3"/>
      <c r="AZ580" s="9"/>
    </row>
    <row r="581" spans="1:52" ht="18" customHeight="1" x14ac:dyDescent="0.3">
      <c r="A581" s="1">
        <v>2018</v>
      </c>
      <c r="B581" s="1">
        <v>630</v>
      </c>
      <c r="C581" s="2" t="s">
        <v>5518</v>
      </c>
      <c r="D581" s="1" t="s">
        <v>59</v>
      </c>
      <c r="E581" s="3">
        <f>IFERROR(MIN(TAP_Bidders),0)</f>
        <v>80.5</v>
      </c>
      <c r="F581" s="3">
        <f>IFERROR(MAX(TAP_Bidders),0)</f>
        <v>1091</v>
      </c>
      <c r="G581" s="3">
        <f>IFERROR(AVERAGE(TAP_Bidders),0)</f>
        <v>474.3</v>
      </c>
      <c r="H581" s="8" t="str">
        <f>tbl_TAP[[#This Row],[Item '#]]&amp;"     "&amp;tbl_TAP[[#This Row],[Description]]&amp;"     ("&amp;tbl_TAP[[#This Row],[Unit]]&amp;")"</f>
        <v>630     Installation of MWCD provided Directional Signs     (EA)</v>
      </c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40">
        <v>80.5</v>
      </c>
      <c r="AF581" s="40">
        <v>150</v>
      </c>
      <c r="AG581" s="40">
        <v>1091</v>
      </c>
      <c r="AH581" s="40">
        <v>950</v>
      </c>
      <c r="AI581" s="40">
        <v>100</v>
      </c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3"/>
      <c r="AZ581" s="9"/>
    </row>
    <row r="582" spans="1:52" ht="18" customHeight="1" x14ac:dyDescent="0.3">
      <c r="A582" s="1">
        <v>2018</v>
      </c>
      <c r="B582" s="1">
        <v>646</v>
      </c>
      <c r="C582" s="2" t="s">
        <v>6501</v>
      </c>
      <c r="D582" s="1" t="s">
        <v>12</v>
      </c>
      <c r="E582" s="3">
        <f>IFERROR(MIN(TAP_Bidders),0)</f>
        <v>3</v>
      </c>
      <c r="F582" s="3">
        <f>IFERROR(MAX(TAP_Bidders),0)</f>
        <v>5.2</v>
      </c>
      <c r="G582" s="3">
        <f>IFERROR(AVERAGE(TAP_Bidders),0)</f>
        <v>4.28</v>
      </c>
      <c r="H582" s="8" t="str">
        <f>tbl_TAP[[#This Row],[Item '#]]&amp;"     "&amp;tbl_TAP[[#This Row],[Description]]&amp;"     ("&amp;tbl_TAP[[#This Row],[Unit]]&amp;")"</f>
        <v>646     Epoxy Pavement Marking - Channelizing Line     (LF)</v>
      </c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40">
        <v>4.8499999999999996</v>
      </c>
      <c r="AF582" s="40">
        <v>5.2</v>
      </c>
      <c r="AG582" s="40">
        <v>3</v>
      </c>
      <c r="AH582" s="40">
        <v>4.3</v>
      </c>
      <c r="AI582" s="40">
        <v>4.05</v>
      </c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3"/>
      <c r="AZ582" s="9"/>
    </row>
    <row r="583" spans="1:52" ht="18" customHeight="1" x14ac:dyDescent="0.3">
      <c r="A583" s="1">
        <v>2018</v>
      </c>
      <c r="B583" s="1">
        <v>646</v>
      </c>
      <c r="C583" s="2" t="s">
        <v>6502</v>
      </c>
      <c r="D583" s="1" t="s">
        <v>59</v>
      </c>
      <c r="E583" s="3">
        <f>IFERROR(MIN(TAP_Bidders),0)</f>
        <v>324.5</v>
      </c>
      <c r="F583" s="3">
        <f>IFERROR(MAX(TAP_Bidders),0)</f>
        <v>575</v>
      </c>
      <c r="G583" s="3">
        <f>IFERROR(AVERAGE(TAP_Bidders),0)</f>
        <v>411.4</v>
      </c>
      <c r="H583" s="8" t="str">
        <f>tbl_TAP[[#This Row],[Item '#]]&amp;"     "&amp;tbl_TAP[[#This Row],[Description]]&amp;"     ("&amp;tbl_TAP[[#This Row],[Unit]]&amp;")"</f>
        <v>646     Epoxy Pavement Marking - Handicap Symbol Marking     (EA)</v>
      </c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40">
        <v>575</v>
      </c>
      <c r="AF583" s="40">
        <v>360</v>
      </c>
      <c r="AG583" s="40">
        <v>324.5</v>
      </c>
      <c r="AH583" s="40">
        <v>325</v>
      </c>
      <c r="AI583" s="40">
        <v>472.5</v>
      </c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3"/>
      <c r="AZ583" s="9"/>
    </row>
    <row r="584" spans="1:52" ht="18" customHeight="1" x14ac:dyDescent="0.3">
      <c r="A584" s="1">
        <v>2018</v>
      </c>
      <c r="B584" s="1">
        <v>646</v>
      </c>
      <c r="C584" s="2" t="s">
        <v>6503</v>
      </c>
      <c r="D584" s="1" t="s">
        <v>12</v>
      </c>
      <c r="E584" s="3">
        <f>IFERROR(MIN(TAP_Bidders),0)</f>
        <v>3</v>
      </c>
      <c r="F584" s="3">
        <f>IFERROR(MAX(TAP_Bidders),0)</f>
        <v>4.7300000000000004</v>
      </c>
      <c r="G584" s="3">
        <f>IFERROR(AVERAGE(TAP_Bidders),0)</f>
        <v>3.9859999999999998</v>
      </c>
      <c r="H584" s="8" t="str">
        <f>tbl_TAP[[#This Row],[Item '#]]&amp;"     "&amp;tbl_TAP[[#This Row],[Description]]&amp;"     ("&amp;tbl_TAP[[#This Row],[Unit]]&amp;")"</f>
        <v>646     Epoxy Pavement Marking - Parking Lot Stall Marking     (LF)</v>
      </c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40">
        <v>4.55</v>
      </c>
      <c r="AF584" s="40">
        <v>4</v>
      </c>
      <c r="AG584" s="40">
        <v>3</v>
      </c>
      <c r="AH584" s="40">
        <v>3.65</v>
      </c>
      <c r="AI584" s="40">
        <v>4.7300000000000004</v>
      </c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3"/>
      <c r="AZ584" s="9"/>
    </row>
    <row r="585" spans="1:52" ht="18" customHeight="1" x14ac:dyDescent="0.3">
      <c r="A585" s="1">
        <v>2018</v>
      </c>
      <c r="B585" s="1" t="s">
        <v>75</v>
      </c>
      <c r="C585" s="2" t="s">
        <v>5525</v>
      </c>
      <c r="D585" s="1" t="s">
        <v>21</v>
      </c>
      <c r="E585" s="3">
        <f>IFERROR(MIN(TAP_Bidders),0)</f>
        <v>2.5</v>
      </c>
      <c r="F585" s="3">
        <f>IFERROR(MAX(TAP_Bidders),0)</f>
        <v>5</v>
      </c>
      <c r="G585" s="3">
        <f>IFERROR(AVERAGE(TAP_Bidders),0)</f>
        <v>4.0939999999999994</v>
      </c>
      <c r="H585" s="8" t="str">
        <f>tbl_TAP[[#This Row],[Item '#]]&amp;"     "&amp;tbl_TAP[[#This Row],[Description]]&amp;"     ("&amp;tbl_TAP[[#This Row],[Unit]]&amp;")"</f>
        <v>SPEC     Geotextile at Playground     (SY)</v>
      </c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40">
        <v>4.97</v>
      </c>
      <c r="AF585" s="40">
        <v>5</v>
      </c>
      <c r="AG585" s="40">
        <v>2.5</v>
      </c>
      <c r="AH585" s="40">
        <v>3</v>
      </c>
      <c r="AI585" s="40">
        <v>5</v>
      </c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3"/>
      <c r="AZ585" s="9"/>
    </row>
    <row r="586" spans="1:52" ht="18" customHeight="1" x14ac:dyDescent="0.3">
      <c r="A586" s="1">
        <v>2018</v>
      </c>
      <c r="B586" s="1" t="s">
        <v>75</v>
      </c>
      <c r="C586" s="2" t="s">
        <v>7930</v>
      </c>
      <c r="D586" s="1" t="s">
        <v>14</v>
      </c>
      <c r="E586" s="3">
        <f>IFERROR(MIN(TAP_Bidders),0)</f>
        <v>45</v>
      </c>
      <c r="F586" s="3">
        <f>IFERROR(MAX(TAP_Bidders),0)</f>
        <v>88.5</v>
      </c>
      <c r="G586" s="3">
        <f>IFERROR(AVERAGE(TAP_Bidders),0)</f>
        <v>61.986000000000004</v>
      </c>
      <c r="H586" s="8" t="str">
        <f>tbl_TAP[[#This Row],[Item '#]]&amp;"     "&amp;tbl_TAP[[#This Row],[Description]]&amp;"     ("&amp;tbl_TAP[[#This Row],[Unit]]&amp;")"</f>
        <v>SPEC     #57 Gravel Base at Playground     (CY)</v>
      </c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40">
        <v>56.93</v>
      </c>
      <c r="AF586" s="40">
        <v>45</v>
      </c>
      <c r="AG586" s="40">
        <v>88.5</v>
      </c>
      <c r="AH586" s="40">
        <v>65</v>
      </c>
      <c r="AI586" s="40">
        <v>54.5</v>
      </c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3"/>
      <c r="AZ586" s="9"/>
    </row>
    <row r="587" spans="1:52" ht="18" customHeight="1" x14ac:dyDescent="0.3">
      <c r="A587" s="1">
        <v>2018</v>
      </c>
      <c r="B587" s="1" t="s">
        <v>75</v>
      </c>
      <c r="C587" s="2" t="s">
        <v>7931</v>
      </c>
      <c r="D587" s="1" t="s">
        <v>12</v>
      </c>
      <c r="E587" s="3">
        <f>IFERROR(MIN(TAP_Bidders),0)</f>
        <v>10</v>
      </c>
      <c r="F587" s="3">
        <f>IFERROR(MAX(TAP_Bidders),0)</f>
        <v>50</v>
      </c>
      <c r="G587" s="3">
        <f>IFERROR(AVERAGE(TAP_Bidders),0)</f>
        <v>28.707999999999998</v>
      </c>
      <c r="H587" s="8" t="str">
        <f>tbl_TAP[[#This Row],[Item '#]]&amp;"     "&amp;tbl_TAP[[#This Row],[Description]]&amp;"     ("&amp;tbl_TAP[[#This Row],[Unit]]&amp;")"</f>
        <v>SPEC     6" Flush Curb at Playground (ODOT Type 2A) with Rebar     (LF)</v>
      </c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40">
        <v>28.54</v>
      </c>
      <c r="AF587" s="40">
        <v>10</v>
      </c>
      <c r="AG587" s="40">
        <v>28</v>
      </c>
      <c r="AH587" s="40">
        <v>27</v>
      </c>
      <c r="AI587" s="40">
        <v>50</v>
      </c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3"/>
      <c r="AZ587" s="9"/>
    </row>
    <row r="588" spans="1:52" ht="18" customHeight="1" x14ac:dyDescent="0.3">
      <c r="A588" s="1">
        <v>2018</v>
      </c>
      <c r="B588" s="1" t="s">
        <v>75</v>
      </c>
      <c r="C588" s="2" t="s">
        <v>7932</v>
      </c>
      <c r="D588" s="1" t="s">
        <v>59</v>
      </c>
      <c r="E588" s="3">
        <f>IFERROR(MIN(TAP_Bidders),0)</f>
        <v>120</v>
      </c>
      <c r="F588" s="3">
        <f>IFERROR(MAX(TAP_Bidders),0)</f>
        <v>1103.6199999999999</v>
      </c>
      <c r="G588" s="3">
        <f>IFERROR(AVERAGE(TAP_Bidders),0)</f>
        <v>576.32399999999996</v>
      </c>
      <c r="H588" s="8" t="str">
        <f>tbl_TAP[[#This Row],[Item '#]]&amp;"     "&amp;tbl_TAP[[#This Row],[Description]]&amp;"     ("&amp;tbl_TAP[[#This Row],[Unit]]&amp;")"</f>
        <v>SPEC     Installation of MWCD Provided ADA Fire Rings     (EA)</v>
      </c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40">
        <v>1103.6199999999999</v>
      </c>
      <c r="AF588" s="40">
        <v>120</v>
      </c>
      <c r="AG588" s="40">
        <v>598</v>
      </c>
      <c r="AH588" s="40">
        <v>760</v>
      </c>
      <c r="AI588" s="40">
        <v>300</v>
      </c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3"/>
      <c r="AZ588" s="9"/>
    </row>
    <row r="589" spans="1:52" ht="18" customHeight="1" x14ac:dyDescent="0.3">
      <c r="A589" s="1">
        <v>2018</v>
      </c>
      <c r="B589" s="1" t="s">
        <v>75</v>
      </c>
      <c r="C589" s="2" t="s">
        <v>7933</v>
      </c>
      <c r="D589" s="1" t="s">
        <v>59</v>
      </c>
      <c r="E589" s="3">
        <f>IFERROR(MIN(TAP_Bidders),0)</f>
        <v>69</v>
      </c>
      <c r="F589" s="3">
        <f>IFERROR(MAX(TAP_Bidders),0)</f>
        <v>121</v>
      </c>
      <c r="G589" s="3">
        <f>IFERROR(AVERAGE(TAP_Bidders),0)</f>
        <v>105.126</v>
      </c>
      <c r="H589" s="8" t="str">
        <f>tbl_TAP[[#This Row],[Item '#]]&amp;"     "&amp;tbl_TAP[[#This Row],[Description]]&amp;"     ("&amp;tbl_TAP[[#This Row],[Unit]]&amp;")"</f>
        <v>SPEC     6' Long Concrete Wheel Stop, Complete     (EA)</v>
      </c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40">
        <v>112.13</v>
      </c>
      <c r="AF589" s="40">
        <v>121</v>
      </c>
      <c r="AG589" s="40">
        <v>113.5</v>
      </c>
      <c r="AH589" s="40">
        <v>110</v>
      </c>
      <c r="AI589" s="40">
        <v>69</v>
      </c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3"/>
      <c r="AZ589" s="9"/>
    </row>
    <row r="590" spans="1:52" ht="18" customHeight="1" x14ac:dyDescent="0.3">
      <c r="A590" s="1">
        <v>2018</v>
      </c>
      <c r="B590" s="1" t="s">
        <v>75</v>
      </c>
      <c r="C590" s="2" t="s">
        <v>7934</v>
      </c>
      <c r="D590" s="1" t="s">
        <v>59</v>
      </c>
      <c r="E590" s="3">
        <f>IFERROR(MIN(TAP_Bidders),0)</f>
        <v>69</v>
      </c>
      <c r="F590" s="3">
        <f>IFERROR(MAX(TAP_Bidders),0)</f>
        <v>185</v>
      </c>
      <c r="G590" s="3">
        <f>IFERROR(AVERAGE(TAP_Bidders),0)</f>
        <v>135.80799999999999</v>
      </c>
      <c r="H590" s="8" t="str">
        <f>tbl_TAP[[#This Row],[Item '#]]&amp;"     "&amp;tbl_TAP[[#This Row],[Description]]&amp;"     ("&amp;tbl_TAP[[#This Row],[Unit]]&amp;")"</f>
        <v>SPEC     8' Long Concrete Wheel Stop, Complete     (EA)</v>
      </c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40">
        <v>158.54</v>
      </c>
      <c r="AF590" s="40">
        <v>137.5</v>
      </c>
      <c r="AG590" s="40">
        <v>129</v>
      </c>
      <c r="AH590" s="40">
        <v>185</v>
      </c>
      <c r="AI590" s="40">
        <v>69</v>
      </c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3"/>
      <c r="AZ590" s="9"/>
    </row>
    <row r="591" spans="1:52" ht="18" customHeight="1" x14ac:dyDescent="0.3">
      <c r="A591" s="1">
        <v>2018</v>
      </c>
      <c r="B591" s="1">
        <v>659</v>
      </c>
      <c r="C591" s="2" t="s">
        <v>4753</v>
      </c>
      <c r="D591" s="1" t="s">
        <v>21</v>
      </c>
      <c r="E591" s="3">
        <f>IFERROR(MIN(TAP_Bidders),0)</f>
        <v>0.99</v>
      </c>
      <c r="F591" s="3">
        <f>IFERROR(MAX(TAP_Bidders),0)</f>
        <v>2</v>
      </c>
      <c r="G591" s="3">
        <f>IFERROR(AVERAGE(TAP_Bidders),0)</f>
        <v>1.3480000000000001</v>
      </c>
      <c r="H591" s="8" t="str">
        <f>tbl_TAP[[#This Row],[Item '#]]&amp;"     "&amp;tbl_TAP[[#This Row],[Description]]&amp;"     ("&amp;tbl_TAP[[#This Row],[Unit]]&amp;")"</f>
        <v>659     Seeding and Mulching - ODOT Class 1 Mix     (SY)</v>
      </c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40">
        <v>1.75</v>
      </c>
      <c r="AF591" s="40">
        <v>1</v>
      </c>
      <c r="AG591" s="40">
        <v>1</v>
      </c>
      <c r="AH591" s="40">
        <v>0.99</v>
      </c>
      <c r="AI591" s="40">
        <v>2</v>
      </c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3"/>
      <c r="AZ591" s="9"/>
    </row>
    <row r="592" spans="1:52" ht="18" customHeight="1" x14ac:dyDescent="0.3">
      <c r="A592" s="1">
        <v>2018</v>
      </c>
      <c r="B592" s="1">
        <v>659</v>
      </c>
      <c r="C592" s="2" t="s">
        <v>6505</v>
      </c>
      <c r="D592" s="1" t="s">
        <v>21</v>
      </c>
      <c r="E592" s="3">
        <f>IFERROR(MIN(TAP_Bidders),0)</f>
        <v>0.89</v>
      </c>
      <c r="F592" s="3">
        <f>IFERROR(MAX(TAP_Bidders),0)</f>
        <v>4</v>
      </c>
      <c r="G592" s="3">
        <f>IFERROR(AVERAGE(TAP_Bidders),0)</f>
        <v>1.7979999999999996</v>
      </c>
      <c r="H592" s="8" t="str">
        <f>tbl_TAP[[#This Row],[Item '#]]&amp;"     "&amp;tbl_TAP[[#This Row],[Description]]&amp;"     ("&amp;tbl_TAP[[#This Row],[Unit]]&amp;")"</f>
        <v>659     Seeding and Mulching - MWCD Native Grass Seed Mix (Seed Mix B)     (SY)</v>
      </c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40">
        <v>2.1</v>
      </c>
      <c r="AF592" s="40">
        <v>1</v>
      </c>
      <c r="AG592" s="40">
        <v>1</v>
      </c>
      <c r="AH592" s="40">
        <v>0.89</v>
      </c>
      <c r="AI592" s="40">
        <v>4</v>
      </c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3"/>
      <c r="AZ592" s="9"/>
    </row>
    <row r="593" spans="1:52" ht="18" customHeight="1" x14ac:dyDescent="0.3">
      <c r="A593" s="1">
        <v>2018</v>
      </c>
      <c r="B593" s="1">
        <v>659</v>
      </c>
      <c r="C593" s="2" t="s">
        <v>198</v>
      </c>
      <c r="D593" s="1" t="s">
        <v>199</v>
      </c>
      <c r="E593" s="3">
        <f>IFERROR(MIN(TAP_Bidders),0)</f>
        <v>750</v>
      </c>
      <c r="F593" s="3">
        <f>IFERROR(MAX(TAP_Bidders),0)</f>
        <v>1500</v>
      </c>
      <c r="G593" s="3">
        <f>IFERROR(AVERAGE(TAP_Bidders),0)</f>
        <v>1042.5</v>
      </c>
      <c r="H593" s="8" t="str">
        <f>tbl_TAP[[#This Row],[Item '#]]&amp;"     "&amp;tbl_TAP[[#This Row],[Description]]&amp;"     ("&amp;tbl_TAP[[#This Row],[Unit]]&amp;")"</f>
        <v>659     Commercial Fertilizer     (TON)</v>
      </c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40">
        <v>1440</v>
      </c>
      <c r="AF593" s="40">
        <v>750</v>
      </c>
      <c r="AG593" s="40">
        <v>772.5</v>
      </c>
      <c r="AH593" s="40">
        <v>750</v>
      </c>
      <c r="AI593" s="40">
        <v>1500</v>
      </c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3"/>
      <c r="AZ593" s="9"/>
    </row>
    <row r="594" spans="1:52" ht="18" customHeight="1" x14ac:dyDescent="0.3">
      <c r="A594" s="1">
        <v>2018</v>
      </c>
      <c r="B594" s="1">
        <v>659</v>
      </c>
      <c r="C594" s="2" t="s">
        <v>157</v>
      </c>
      <c r="D594" s="1" t="s">
        <v>7935</v>
      </c>
      <c r="E594" s="3">
        <f>IFERROR(MIN(TAP_Bidders),0)</f>
        <v>7.0000000000000007E-2</v>
      </c>
      <c r="F594" s="3">
        <f>IFERROR(MAX(TAP_Bidders),0)</f>
        <v>77</v>
      </c>
      <c r="G594" s="3">
        <f>IFERROR(AVERAGE(TAP_Bidders),0)</f>
        <v>47.013999999999996</v>
      </c>
      <c r="H594" s="8" t="str">
        <f>tbl_TAP[[#This Row],[Item '#]]&amp;"     "&amp;tbl_TAP[[#This Row],[Description]]&amp;"     ("&amp;tbl_TAP[[#This Row],[Unit]]&amp;")"</f>
        <v>659     Water     (1,000’s of GAL)</v>
      </c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40">
        <v>46</v>
      </c>
      <c r="AF594" s="40">
        <v>77</v>
      </c>
      <c r="AG594" s="40">
        <v>72</v>
      </c>
      <c r="AH594" s="40">
        <v>7.0000000000000007E-2</v>
      </c>
      <c r="AI594" s="40">
        <v>40</v>
      </c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3"/>
      <c r="AZ594" s="9"/>
    </row>
    <row r="595" spans="1:52" ht="18" customHeight="1" x14ac:dyDescent="0.3">
      <c r="A595" s="1">
        <v>2018</v>
      </c>
      <c r="B595" s="1">
        <v>661</v>
      </c>
      <c r="C595" s="2" t="s">
        <v>7936</v>
      </c>
      <c r="D595" s="1" t="s">
        <v>59</v>
      </c>
      <c r="E595" s="3">
        <f>IFERROR(MIN(TAP_Bidders),0)</f>
        <v>384</v>
      </c>
      <c r="F595" s="3">
        <f>IFERROR(MAX(TAP_Bidders),0)</f>
        <v>444</v>
      </c>
      <c r="G595" s="3">
        <f>IFERROR(AVERAGE(TAP_Bidders),0)</f>
        <v>410.29599999999999</v>
      </c>
      <c r="H595" s="8" t="str">
        <f>tbl_TAP[[#This Row],[Item '#]]&amp;"     "&amp;tbl_TAP[[#This Row],[Description]]&amp;"     ("&amp;tbl_TAP[[#This Row],[Unit]]&amp;")"</f>
        <v>661     Betula Nigra - River Birch, 2" Caliper     (EA)</v>
      </c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40">
        <v>384</v>
      </c>
      <c r="AF595" s="40">
        <v>430</v>
      </c>
      <c r="AG595" s="40">
        <v>402.5</v>
      </c>
      <c r="AH595" s="40">
        <v>390.98</v>
      </c>
      <c r="AI595" s="40">
        <v>444</v>
      </c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3"/>
      <c r="AZ595" s="9"/>
    </row>
    <row r="596" spans="1:52" ht="18" customHeight="1" x14ac:dyDescent="0.3">
      <c r="A596" s="1">
        <v>2018</v>
      </c>
      <c r="B596" s="1">
        <v>661</v>
      </c>
      <c r="C596" s="2" t="s">
        <v>7937</v>
      </c>
      <c r="D596" s="1" t="s">
        <v>59</v>
      </c>
      <c r="E596" s="3">
        <f>IFERROR(MIN(TAP_Bidders),0)</f>
        <v>206</v>
      </c>
      <c r="F596" s="3">
        <f>IFERROR(MAX(TAP_Bidders),0)</f>
        <v>436.5</v>
      </c>
      <c r="G596" s="3">
        <f>IFERROR(AVERAGE(TAP_Bidders),0)</f>
        <v>347.99</v>
      </c>
      <c r="H596" s="8" t="str">
        <f>tbl_TAP[[#This Row],[Item '#]]&amp;"     "&amp;tbl_TAP[[#This Row],[Description]]&amp;"     ("&amp;tbl_TAP[[#This Row],[Unit]]&amp;")"</f>
        <v>661     Viburnum Lentago - Nannyberry Viburnum, 1.5" Caliper     (EA)</v>
      </c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40">
        <v>206</v>
      </c>
      <c r="AF596" s="40">
        <v>386</v>
      </c>
      <c r="AG596" s="40">
        <v>361</v>
      </c>
      <c r="AH596" s="40">
        <v>350.45</v>
      </c>
      <c r="AI596" s="40">
        <v>436.5</v>
      </c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3"/>
      <c r="AZ596" s="9"/>
    </row>
    <row r="597" spans="1:52" ht="18" customHeight="1" x14ac:dyDescent="0.3">
      <c r="A597" s="1">
        <v>2018</v>
      </c>
      <c r="B597" s="1">
        <v>661</v>
      </c>
      <c r="C597" s="2" t="s">
        <v>7938</v>
      </c>
      <c r="D597" s="1" t="s">
        <v>59</v>
      </c>
      <c r="E597" s="3">
        <f>IFERROR(MIN(TAP_Bidders),0)</f>
        <v>65.650000000000006</v>
      </c>
      <c r="F597" s="3">
        <f>IFERROR(MAX(TAP_Bidders),0)</f>
        <v>415</v>
      </c>
      <c r="G597" s="3">
        <f>IFERROR(AVERAGE(TAP_Bidders),0)</f>
        <v>308.63</v>
      </c>
      <c r="H597" s="8" t="str">
        <f>tbl_TAP[[#This Row],[Item '#]]&amp;"     "&amp;tbl_TAP[[#This Row],[Description]]&amp;"     ("&amp;tbl_TAP[[#This Row],[Unit]]&amp;")"</f>
        <v>661     Amelanchier x Grandiflora 'Autumn Brilliance' - Autumn Brilliance Serviceberry, 1.5" Caliper     (EA)</v>
      </c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40">
        <v>283</v>
      </c>
      <c r="AF597" s="40">
        <v>403</v>
      </c>
      <c r="AG597" s="40">
        <v>376.5</v>
      </c>
      <c r="AH597" s="40">
        <v>65.650000000000006</v>
      </c>
      <c r="AI597" s="40">
        <v>415</v>
      </c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3"/>
      <c r="AZ597" s="9"/>
    </row>
    <row r="598" spans="1:52" ht="18" customHeight="1" x14ac:dyDescent="0.3">
      <c r="A598" s="1">
        <v>2018</v>
      </c>
      <c r="B598" s="1">
        <v>661</v>
      </c>
      <c r="C598" s="2" t="s">
        <v>7939</v>
      </c>
      <c r="D598" s="1" t="s">
        <v>59</v>
      </c>
      <c r="E598" s="3">
        <f>IFERROR(MIN(TAP_Bidders),0)</f>
        <v>405.58</v>
      </c>
      <c r="F598" s="3">
        <f>IFERROR(MAX(TAP_Bidders),0)</f>
        <v>510</v>
      </c>
      <c r="G598" s="3">
        <f>IFERROR(AVERAGE(TAP_Bidders),0)</f>
        <v>447.11599999999999</v>
      </c>
      <c r="H598" s="8" t="str">
        <f>tbl_TAP[[#This Row],[Item '#]]&amp;"     "&amp;tbl_TAP[[#This Row],[Description]]&amp;"     ("&amp;tbl_TAP[[#This Row],[Unit]]&amp;")"</f>
        <v>661     Quercus Bicolor - Swamp White Oak, 2" Caliper     (EA)</v>
      </c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40">
        <v>455</v>
      </c>
      <c r="AF598" s="40">
        <v>447</v>
      </c>
      <c r="AG598" s="40">
        <v>418</v>
      </c>
      <c r="AH598" s="40">
        <v>405.58</v>
      </c>
      <c r="AI598" s="40">
        <v>510</v>
      </c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3"/>
      <c r="AZ598" s="9"/>
    </row>
    <row r="599" spans="1:52" ht="18" customHeight="1" x14ac:dyDescent="0.3">
      <c r="A599" s="1">
        <v>2018</v>
      </c>
      <c r="B599" s="1">
        <v>661</v>
      </c>
      <c r="C599" s="2" t="s">
        <v>7940</v>
      </c>
      <c r="D599" s="1" t="s">
        <v>59</v>
      </c>
      <c r="E599" s="3">
        <f>IFERROR(MIN(TAP_Bidders),0)</f>
        <v>381.44</v>
      </c>
      <c r="F599" s="3">
        <f>IFERROR(MAX(TAP_Bidders),0)</f>
        <v>450</v>
      </c>
      <c r="G599" s="3">
        <f>IFERROR(AVERAGE(TAP_Bidders),0)</f>
        <v>413.488</v>
      </c>
      <c r="H599" s="8" t="str">
        <f>tbl_TAP[[#This Row],[Item '#]]&amp;"     "&amp;tbl_TAP[[#This Row],[Description]]&amp;"     ("&amp;tbl_TAP[[#This Row],[Unit]]&amp;")"</f>
        <v>661     Acer Rubrum 'Red Sunset' - Red Sunset Red Maple, 2" Caliper     (EA)</v>
      </c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40">
        <v>423</v>
      </c>
      <c r="AF599" s="40">
        <v>420</v>
      </c>
      <c r="AG599" s="40">
        <v>393</v>
      </c>
      <c r="AH599" s="40">
        <v>381.44</v>
      </c>
      <c r="AI599" s="40">
        <v>450</v>
      </c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3"/>
      <c r="AZ599" s="9"/>
    </row>
    <row r="600" spans="1:52" ht="18" customHeight="1" x14ac:dyDescent="0.3">
      <c r="A600" s="1">
        <v>2018</v>
      </c>
      <c r="B600" s="1">
        <v>661</v>
      </c>
      <c r="C600" s="2" t="s">
        <v>7941</v>
      </c>
      <c r="D600" s="1" t="s">
        <v>59</v>
      </c>
      <c r="E600" s="3">
        <f>IFERROR(MIN(TAP_Bidders),0)</f>
        <v>382.8</v>
      </c>
      <c r="F600" s="3">
        <f>IFERROR(MAX(TAP_Bidders),0)</f>
        <v>468</v>
      </c>
      <c r="G600" s="3">
        <f>IFERROR(AVERAGE(TAP_Bidders),0)</f>
        <v>423.46000000000004</v>
      </c>
      <c r="H600" s="8" t="str">
        <f>tbl_TAP[[#This Row],[Item '#]]&amp;"     "&amp;tbl_TAP[[#This Row],[Description]]&amp;"     ("&amp;tbl_TAP[[#This Row],[Unit]]&amp;")"</f>
        <v>661     Nyssa Sylvatica - Sweetgum, 2" Caliper     (EA)</v>
      </c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40">
        <v>468</v>
      </c>
      <c r="AF600" s="40">
        <v>422</v>
      </c>
      <c r="AG600" s="40">
        <v>394.5</v>
      </c>
      <c r="AH600" s="40">
        <v>382.8</v>
      </c>
      <c r="AI600" s="40">
        <v>450</v>
      </c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3"/>
      <c r="AZ600" s="9"/>
    </row>
    <row r="601" spans="1:52" ht="18" customHeight="1" x14ac:dyDescent="0.3">
      <c r="A601" s="1">
        <v>2018</v>
      </c>
      <c r="B601" s="1">
        <v>661</v>
      </c>
      <c r="C601" s="2" t="s">
        <v>7942</v>
      </c>
      <c r="D601" s="1" t="s">
        <v>59</v>
      </c>
      <c r="E601" s="3">
        <f>IFERROR(MIN(TAP_Bidders),0)</f>
        <v>42</v>
      </c>
      <c r="F601" s="3">
        <f>IFERROR(MAX(TAP_Bidders),0)</f>
        <v>52</v>
      </c>
      <c r="G601" s="3">
        <f>IFERROR(AVERAGE(TAP_Bidders),0)</f>
        <v>47.934000000000005</v>
      </c>
      <c r="H601" s="8" t="str">
        <f>tbl_TAP[[#This Row],[Item '#]]&amp;"     "&amp;tbl_TAP[[#This Row],[Description]]&amp;"     ("&amp;tbl_TAP[[#This Row],[Unit]]&amp;")"</f>
        <v>661     Potentilla Fruticosa 'Goldfinger' - Goldfinger Shrubby Cinquefoil, #3 Container     (EA)</v>
      </c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40">
        <v>42</v>
      </c>
      <c r="AF601" s="40">
        <v>52</v>
      </c>
      <c r="AG601" s="40">
        <v>48.5</v>
      </c>
      <c r="AH601" s="40">
        <v>47.17</v>
      </c>
      <c r="AI601" s="40">
        <v>50</v>
      </c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3"/>
      <c r="AZ601" s="9"/>
    </row>
    <row r="602" spans="1:52" ht="18" customHeight="1" x14ac:dyDescent="0.3">
      <c r="A602" s="1">
        <v>2018</v>
      </c>
      <c r="B602" s="1">
        <v>661</v>
      </c>
      <c r="C602" s="2" t="s">
        <v>7943</v>
      </c>
      <c r="D602" s="1" t="s">
        <v>59</v>
      </c>
      <c r="E602" s="3">
        <f>IFERROR(MIN(TAP_Bidders),0)</f>
        <v>39</v>
      </c>
      <c r="F602" s="3">
        <f>IFERROR(MAX(TAP_Bidders),0)</f>
        <v>71</v>
      </c>
      <c r="G602" s="3">
        <f>IFERROR(AVERAGE(TAP_Bidders),0)</f>
        <v>57.86</v>
      </c>
      <c r="H602" s="8" t="str">
        <f>tbl_TAP[[#This Row],[Item '#]]&amp;"     "&amp;tbl_TAP[[#This Row],[Description]]&amp;"     ("&amp;tbl_TAP[[#This Row],[Unit]]&amp;")"</f>
        <v>661     Cornus Sericea 'Isanti' - Isanti Redosier Dogwood, #5 Container     (EA)</v>
      </c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40">
        <v>39</v>
      </c>
      <c r="AF602" s="40">
        <v>71</v>
      </c>
      <c r="AG602" s="40">
        <v>65.5</v>
      </c>
      <c r="AH602" s="40">
        <v>63.8</v>
      </c>
      <c r="AI602" s="40">
        <v>50</v>
      </c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3"/>
      <c r="AZ602" s="9"/>
    </row>
    <row r="603" spans="1:52" ht="18" customHeight="1" x14ac:dyDescent="0.3">
      <c r="A603" s="1">
        <v>2018</v>
      </c>
      <c r="B603" s="1">
        <v>661</v>
      </c>
      <c r="C603" s="2" t="s">
        <v>7944</v>
      </c>
      <c r="D603" s="1" t="s">
        <v>59</v>
      </c>
      <c r="E603" s="3">
        <f>IFERROR(MIN(TAP_Bidders),0)</f>
        <v>19.16</v>
      </c>
      <c r="F603" s="3">
        <f>IFERROR(MAX(TAP_Bidders),0)</f>
        <v>25</v>
      </c>
      <c r="G603" s="3">
        <f>IFERROR(AVERAGE(TAP_Bidders),0)</f>
        <v>21.731999999999999</v>
      </c>
      <c r="H603" s="8" t="str">
        <f>tbl_TAP[[#This Row],[Item '#]]&amp;"     "&amp;tbl_TAP[[#This Row],[Description]]&amp;"     ("&amp;tbl_TAP[[#This Row],[Unit]]&amp;")"</f>
        <v>661     Panicum Virgatum 'Shenandoah' - Shenandoah Red Switch Grass, #2 Container     (EA)</v>
      </c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40">
        <v>23</v>
      </c>
      <c r="AF603" s="40">
        <v>22</v>
      </c>
      <c r="AG603" s="40">
        <v>19.5</v>
      </c>
      <c r="AH603" s="40">
        <v>19.16</v>
      </c>
      <c r="AI603" s="40">
        <v>25</v>
      </c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3"/>
      <c r="AZ603" s="9"/>
    </row>
    <row r="604" spans="1:52" ht="18" customHeight="1" x14ac:dyDescent="0.3">
      <c r="A604" s="1">
        <v>2018</v>
      </c>
      <c r="B604" s="1">
        <v>661</v>
      </c>
      <c r="C604" s="2" t="s">
        <v>7945</v>
      </c>
      <c r="D604" s="1" t="s">
        <v>59</v>
      </c>
      <c r="E604" s="3">
        <f>IFERROR(MIN(TAP_Bidders),0)</f>
        <v>52</v>
      </c>
      <c r="F604" s="3">
        <f>IFERROR(MAX(TAP_Bidders),0)</f>
        <v>75</v>
      </c>
      <c r="G604" s="3">
        <f>IFERROR(AVERAGE(TAP_Bidders),0)</f>
        <v>63.79</v>
      </c>
      <c r="H604" s="8" t="str">
        <f>tbl_TAP[[#This Row],[Item '#]]&amp;"     "&amp;tbl_TAP[[#This Row],[Description]]&amp;"     ("&amp;tbl_TAP[[#This Row],[Unit]]&amp;")"</f>
        <v>661     Physocarpus Opulifolius 'Little Devil' - Little Devil Ninebark, #5 Container     (EA)</v>
      </c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40">
        <v>52</v>
      </c>
      <c r="AF604" s="40">
        <v>75</v>
      </c>
      <c r="AG604" s="40">
        <v>69.5</v>
      </c>
      <c r="AH604" s="40">
        <v>67.45</v>
      </c>
      <c r="AI604" s="40">
        <v>55</v>
      </c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3"/>
      <c r="AZ604" s="9"/>
    </row>
    <row r="605" spans="1:52" ht="18" customHeight="1" x14ac:dyDescent="0.3">
      <c r="A605" s="1">
        <v>2018</v>
      </c>
      <c r="B605" s="1">
        <v>661</v>
      </c>
      <c r="C605" s="2" t="s">
        <v>7946</v>
      </c>
      <c r="D605" s="1" t="s">
        <v>59</v>
      </c>
      <c r="E605" s="3">
        <f>IFERROR(MIN(TAP_Bidders),0)</f>
        <v>52</v>
      </c>
      <c r="F605" s="3">
        <f>IFERROR(MAX(TAP_Bidders),0)</f>
        <v>71</v>
      </c>
      <c r="G605" s="3">
        <f>IFERROR(AVERAGE(TAP_Bidders),0)</f>
        <v>61.811999999999998</v>
      </c>
      <c r="H605" s="8" t="str">
        <f>tbl_TAP[[#This Row],[Item '#]]&amp;"     "&amp;tbl_TAP[[#This Row],[Description]]&amp;"     ("&amp;tbl_TAP[[#This Row],[Unit]]&amp;")"</f>
        <v>661     Clethra Alnifolia 'Ruby Spice' - Ruby Spice Summersweet, #5 Container     (EA)</v>
      </c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40">
        <v>52</v>
      </c>
      <c r="AF605" s="40">
        <v>71</v>
      </c>
      <c r="AG605" s="40">
        <v>66.5</v>
      </c>
      <c r="AH605" s="40">
        <v>64.56</v>
      </c>
      <c r="AI605" s="40">
        <v>55</v>
      </c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3"/>
      <c r="AZ605" s="9"/>
    </row>
    <row r="606" spans="1:52" ht="18" customHeight="1" x14ac:dyDescent="0.3">
      <c r="A606" s="1">
        <v>2018</v>
      </c>
      <c r="B606" s="1" t="s">
        <v>75</v>
      </c>
      <c r="C606" s="2" t="s">
        <v>8000</v>
      </c>
      <c r="D606" s="1" t="s">
        <v>9</v>
      </c>
      <c r="E606" s="3">
        <f>IFERROR(MIN(TAP_Bidders),0)</f>
        <v>23047</v>
      </c>
      <c r="F606" s="3">
        <f>IFERROR(MAX(TAP_Bidders),0)</f>
        <v>80000</v>
      </c>
      <c r="G606" s="3">
        <f>IFERROR(AVERAGE(TAP_Bidders),0)</f>
        <v>44627.1</v>
      </c>
      <c r="H606" s="8" t="str">
        <f>tbl_TAP[[#This Row],[Item '#]]&amp;"     "&amp;tbl_TAP[[#This Row],[Description]]&amp;"     ("&amp;tbl_TAP[[#This Row],[Unit]]&amp;")"</f>
        <v>SPEC     Cobble Mulch with geotextile and edging, As Per Plan     (LS)</v>
      </c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40">
        <v>71000</v>
      </c>
      <c r="AF606" s="40">
        <v>25350</v>
      </c>
      <c r="AG606" s="40">
        <v>23738.5</v>
      </c>
      <c r="AH606" s="40">
        <v>23047</v>
      </c>
      <c r="AI606" s="40">
        <v>80000</v>
      </c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3"/>
      <c r="AZ606" s="9"/>
    </row>
    <row r="607" spans="1:52" ht="18" customHeight="1" x14ac:dyDescent="0.3">
      <c r="A607" s="1">
        <v>2018</v>
      </c>
      <c r="B607" s="1" t="s">
        <v>75</v>
      </c>
      <c r="C607" s="2" t="s">
        <v>8001</v>
      </c>
      <c r="D607" s="1" t="s">
        <v>12</v>
      </c>
      <c r="E607" s="3">
        <f>IFERROR(MIN(TAP_Bidders),0)</f>
        <v>4.28</v>
      </c>
      <c r="F607" s="3">
        <f>IFERROR(MAX(TAP_Bidders),0)</f>
        <v>10</v>
      </c>
      <c r="G607" s="3">
        <f>IFERROR(AVERAGE(TAP_Bidders),0)</f>
        <v>5.7380000000000004</v>
      </c>
      <c r="H607" s="8" t="str">
        <f>tbl_TAP[[#This Row],[Item '#]]&amp;"     "&amp;tbl_TAP[[#This Row],[Description]]&amp;"     ("&amp;tbl_TAP[[#This Row],[Unit]]&amp;")"</f>
        <v>SPEC     3" SCH 40 PVC Conduit for Communications      (LF)</v>
      </c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40">
        <v>4.91</v>
      </c>
      <c r="AF607" s="40">
        <v>5</v>
      </c>
      <c r="AG607" s="40">
        <v>4.5</v>
      </c>
      <c r="AH607" s="40">
        <v>4.28</v>
      </c>
      <c r="AI607" s="40">
        <v>10</v>
      </c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3"/>
      <c r="AZ607" s="9"/>
    </row>
    <row r="608" spans="1:52" ht="18" customHeight="1" x14ac:dyDescent="0.3">
      <c r="A608" s="1">
        <v>2018</v>
      </c>
      <c r="B608" s="1" t="s">
        <v>75</v>
      </c>
      <c r="C608" s="2" t="s">
        <v>8002</v>
      </c>
      <c r="D608" s="1" t="s">
        <v>12</v>
      </c>
      <c r="E608" s="3">
        <f>IFERROR(MIN(TAP_Bidders),0)</f>
        <v>10</v>
      </c>
      <c r="F608" s="3">
        <f>IFERROR(MAX(TAP_Bidders),0)</f>
        <v>14.92</v>
      </c>
      <c r="G608" s="3">
        <f>IFERROR(AVERAGE(TAP_Bidders),0)</f>
        <v>13.077999999999999</v>
      </c>
      <c r="H608" s="8" t="str">
        <f>tbl_TAP[[#This Row],[Item '#]]&amp;"     "&amp;tbl_TAP[[#This Row],[Description]]&amp;"     ("&amp;tbl_TAP[[#This Row],[Unit]]&amp;")"</f>
        <v>SPEC     Trenching for Electric/Communications     (LF)</v>
      </c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40">
        <v>14.92</v>
      </c>
      <c r="AF608" s="40">
        <v>14</v>
      </c>
      <c r="AG608" s="40">
        <v>13.5</v>
      </c>
      <c r="AH608" s="40">
        <v>12.97</v>
      </c>
      <c r="AI608" s="40">
        <v>10</v>
      </c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3"/>
      <c r="AZ608" s="9"/>
    </row>
    <row r="609" spans="1:52" ht="18" customHeight="1" x14ac:dyDescent="0.3">
      <c r="A609" s="1">
        <v>2018</v>
      </c>
      <c r="B609" s="1" t="s">
        <v>75</v>
      </c>
      <c r="C609" s="2" t="s">
        <v>7947</v>
      </c>
      <c r="D609" s="1" t="s">
        <v>7861</v>
      </c>
      <c r="E609" s="3">
        <f>IFERROR(MIN(TAP_Bidders),0)</f>
        <v>0.77</v>
      </c>
      <c r="F609" s="3">
        <f>IFERROR(MAX(TAP_Bidders),0)</f>
        <v>2</v>
      </c>
      <c r="G609" s="3">
        <f>IFERROR(AVERAGE(TAP_Bidders),0)</f>
        <v>1.1320000000000001</v>
      </c>
      <c r="H609" s="8" t="str">
        <f>tbl_TAP[[#This Row],[Item '#]]&amp;"     "&amp;tbl_TAP[[#This Row],[Description]]&amp;"     ("&amp;tbl_TAP[[#This Row],[Unit]]&amp;")"</f>
        <v>SPEC     #10 copper conductor     (lf)</v>
      </c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40">
        <v>0.89</v>
      </c>
      <c r="AF609" s="40">
        <v>1</v>
      </c>
      <c r="AG609" s="40">
        <v>1</v>
      </c>
      <c r="AH609" s="40">
        <v>0.77</v>
      </c>
      <c r="AI609" s="40">
        <v>2</v>
      </c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3"/>
      <c r="AZ609" s="9"/>
    </row>
    <row r="610" spans="1:52" ht="18" customHeight="1" x14ac:dyDescent="0.3">
      <c r="A610" s="1">
        <v>2018</v>
      </c>
      <c r="B610" s="1" t="s">
        <v>75</v>
      </c>
      <c r="C610" s="2" t="s">
        <v>7948</v>
      </c>
      <c r="D610" s="1" t="s">
        <v>12</v>
      </c>
      <c r="E610" s="3">
        <f>IFERROR(MIN(TAP_Bidders),0)</f>
        <v>1.79</v>
      </c>
      <c r="F610" s="3">
        <f>IFERROR(MAX(TAP_Bidders),0)</f>
        <v>3</v>
      </c>
      <c r="G610" s="3">
        <f>IFERROR(AVERAGE(TAP_Bidders),0)</f>
        <v>2.1700000000000004</v>
      </c>
      <c r="H610" s="8" t="str">
        <f>tbl_TAP[[#This Row],[Item '#]]&amp;"     "&amp;tbl_TAP[[#This Row],[Description]]&amp;"     ("&amp;tbl_TAP[[#This Row],[Unit]]&amp;")"</f>
        <v>SPEC     3/4” conduit (pvc schedule 40)     (LF)</v>
      </c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40">
        <v>2.06</v>
      </c>
      <c r="AF610" s="40">
        <v>2</v>
      </c>
      <c r="AG610" s="40">
        <v>2</v>
      </c>
      <c r="AH610" s="40">
        <v>1.79</v>
      </c>
      <c r="AI610" s="40">
        <v>3</v>
      </c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3"/>
      <c r="AZ610" s="9"/>
    </row>
    <row r="611" spans="1:52" ht="18" customHeight="1" x14ac:dyDescent="0.3">
      <c r="A611" s="1">
        <v>2018</v>
      </c>
      <c r="B611" s="1" t="s">
        <v>75</v>
      </c>
      <c r="C611" s="2" t="s">
        <v>7949</v>
      </c>
      <c r="D611" s="1" t="s">
        <v>12</v>
      </c>
      <c r="E611" s="3">
        <f>IFERROR(MIN(TAP_Bidders),0)</f>
        <v>2.97</v>
      </c>
      <c r="F611" s="3">
        <f>IFERROR(MAX(TAP_Bidders),0)</f>
        <v>5</v>
      </c>
      <c r="G611" s="3">
        <f>IFERROR(AVERAGE(TAP_Bidders),0)</f>
        <v>3.528</v>
      </c>
      <c r="H611" s="8" t="str">
        <f>tbl_TAP[[#This Row],[Item '#]]&amp;"     "&amp;tbl_TAP[[#This Row],[Description]]&amp;"     ("&amp;tbl_TAP[[#This Row],[Unit]]&amp;")"</f>
        <v>SPEC     2” conduit (pvc schedule 40)     (LF)</v>
      </c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40">
        <v>3.42</v>
      </c>
      <c r="AF611" s="40">
        <v>3.25</v>
      </c>
      <c r="AG611" s="40">
        <v>3</v>
      </c>
      <c r="AH611" s="40">
        <v>2.97</v>
      </c>
      <c r="AI611" s="40">
        <v>5</v>
      </c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3"/>
      <c r="AZ611" s="9"/>
    </row>
    <row r="612" spans="1:52" ht="18" customHeight="1" x14ac:dyDescent="0.3">
      <c r="A612" s="1">
        <v>2018</v>
      </c>
      <c r="B612" s="1" t="s">
        <v>75</v>
      </c>
      <c r="C612" s="2" t="s">
        <v>7950</v>
      </c>
      <c r="D612" s="1" t="s">
        <v>12</v>
      </c>
      <c r="E612" s="3">
        <f>IFERROR(MIN(TAP_Bidders),0)</f>
        <v>5</v>
      </c>
      <c r="F612" s="3">
        <f>IFERROR(MAX(TAP_Bidders),0)</f>
        <v>7.71</v>
      </c>
      <c r="G612" s="3">
        <f>IFERROR(AVERAGE(TAP_Bidders),0)</f>
        <v>6.6819999999999995</v>
      </c>
      <c r="H612" s="8" t="str">
        <f>tbl_TAP[[#This Row],[Item '#]]&amp;"     "&amp;tbl_TAP[[#This Row],[Description]]&amp;"     ("&amp;tbl_TAP[[#This Row],[Unit]]&amp;")"</f>
        <v>SPEC     #4/0 copper conductor     (LF)</v>
      </c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40">
        <v>7.71</v>
      </c>
      <c r="AF612" s="40">
        <v>7</v>
      </c>
      <c r="AG612" s="40">
        <v>7</v>
      </c>
      <c r="AH612" s="40">
        <v>6.7</v>
      </c>
      <c r="AI612" s="40">
        <v>5</v>
      </c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3"/>
      <c r="AZ612" s="9"/>
    </row>
    <row r="613" spans="1:52" ht="18" customHeight="1" x14ac:dyDescent="0.3">
      <c r="A613" s="1">
        <v>2018</v>
      </c>
      <c r="B613" s="1" t="s">
        <v>75</v>
      </c>
      <c r="C613" s="2" t="s">
        <v>7951</v>
      </c>
      <c r="D613" s="1" t="s">
        <v>12</v>
      </c>
      <c r="E613" s="3">
        <f>IFERROR(MIN(TAP_Bidders),0)</f>
        <v>2</v>
      </c>
      <c r="F613" s="3">
        <f>IFERROR(MAX(TAP_Bidders),0)</f>
        <v>2.35</v>
      </c>
      <c r="G613" s="3">
        <f>IFERROR(AVERAGE(TAP_Bidders),0)</f>
        <v>2.1280000000000001</v>
      </c>
      <c r="H613" s="8" t="str">
        <f>tbl_TAP[[#This Row],[Item '#]]&amp;"     "&amp;tbl_TAP[[#This Row],[Description]]&amp;"     ("&amp;tbl_TAP[[#This Row],[Unit]]&amp;")"</f>
        <v>SPEC     #4 copper conductor     (LF)</v>
      </c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40">
        <v>2.35</v>
      </c>
      <c r="AF613" s="40">
        <v>2.25</v>
      </c>
      <c r="AG613" s="40">
        <v>2</v>
      </c>
      <c r="AH613" s="40">
        <v>2.04</v>
      </c>
      <c r="AI613" s="40">
        <v>2</v>
      </c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3"/>
      <c r="AZ613" s="9"/>
    </row>
    <row r="614" spans="1:52" ht="18" customHeight="1" x14ac:dyDescent="0.3">
      <c r="A614" s="1">
        <v>2018</v>
      </c>
      <c r="B614" s="1" t="s">
        <v>75</v>
      </c>
      <c r="C614" s="2" t="s">
        <v>7952</v>
      </c>
      <c r="D614" s="1" t="s">
        <v>12</v>
      </c>
      <c r="E614" s="3">
        <f>IFERROR(MIN(TAP_Bidders),0)</f>
        <v>2</v>
      </c>
      <c r="F614" s="3">
        <f>IFERROR(MAX(TAP_Bidders),0)</f>
        <v>5.73</v>
      </c>
      <c r="G614" s="3">
        <f>IFERROR(AVERAGE(TAP_Bidders),0)</f>
        <v>4.6399999999999997</v>
      </c>
      <c r="H614" s="8" t="str">
        <f>tbl_TAP[[#This Row],[Item '#]]&amp;"     "&amp;tbl_TAP[[#This Row],[Description]]&amp;"     ("&amp;tbl_TAP[[#This Row],[Unit]]&amp;")"</f>
        <v>SPEC     3” conduit (pvc schedule 80)     (LF)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40">
        <v>5.73</v>
      </c>
      <c r="AF614" s="40">
        <v>5.5</v>
      </c>
      <c r="AG614" s="40">
        <v>5</v>
      </c>
      <c r="AH614" s="40">
        <v>4.97</v>
      </c>
      <c r="AI614" s="40">
        <v>2</v>
      </c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3"/>
      <c r="AZ614" s="9"/>
    </row>
    <row r="615" spans="1:52" ht="18" customHeight="1" x14ac:dyDescent="0.3">
      <c r="A615" s="1">
        <v>2018</v>
      </c>
      <c r="B615" s="1" t="s">
        <v>75</v>
      </c>
      <c r="C615" s="2" t="s">
        <v>7953</v>
      </c>
      <c r="D615" s="1" t="s">
        <v>12</v>
      </c>
      <c r="E615" s="3">
        <f>IFERROR(MIN(TAP_Bidders),0)</f>
        <v>10</v>
      </c>
      <c r="F615" s="3">
        <f>IFERROR(MAX(TAP_Bidders),0)</f>
        <v>12.05</v>
      </c>
      <c r="G615" s="3">
        <f>IFERROR(AVERAGE(TAP_Bidders),0)</f>
        <v>11.004</v>
      </c>
      <c r="H615" s="8" t="str">
        <f>tbl_TAP[[#This Row],[Item '#]]&amp;"     "&amp;tbl_TAP[[#This Row],[Description]]&amp;"     ("&amp;tbl_TAP[[#This Row],[Unit]]&amp;")"</f>
        <v>SPEC     350 kcmil copper conductor     (LF)</v>
      </c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40">
        <v>12.05</v>
      </c>
      <c r="AF615" s="40">
        <v>11.5</v>
      </c>
      <c r="AG615" s="40">
        <v>11</v>
      </c>
      <c r="AH615" s="40">
        <v>10.47</v>
      </c>
      <c r="AI615" s="40">
        <v>10</v>
      </c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3"/>
      <c r="AZ615" s="9"/>
    </row>
    <row r="616" spans="1:52" ht="18" customHeight="1" x14ac:dyDescent="0.3">
      <c r="A616" s="1">
        <v>2018</v>
      </c>
      <c r="B616" s="1" t="s">
        <v>75</v>
      </c>
      <c r="C616" s="2" t="s">
        <v>7954</v>
      </c>
      <c r="D616" s="1" t="s">
        <v>12</v>
      </c>
      <c r="E616" s="3">
        <f>IFERROR(MIN(TAP_Bidders),0)</f>
        <v>3.97</v>
      </c>
      <c r="F616" s="3">
        <f>IFERROR(MAX(TAP_Bidders),0)</f>
        <v>5</v>
      </c>
      <c r="G616" s="3">
        <f>IFERROR(AVERAGE(TAP_Bidders),0)</f>
        <v>4.3879999999999999</v>
      </c>
      <c r="H616" s="8" t="str">
        <f>tbl_TAP[[#This Row],[Item '#]]&amp;"     "&amp;tbl_TAP[[#This Row],[Description]]&amp;"     ("&amp;tbl_TAP[[#This Row],[Unit]]&amp;")"</f>
        <v>SPEC     #1/0 copper conductor     (LF)</v>
      </c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40">
        <v>4.57</v>
      </c>
      <c r="AF616" s="40">
        <v>4.4000000000000004</v>
      </c>
      <c r="AG616" s="40">
        <v>4</v>
      </c>
      <c r="AH616" s="40">
        <v>3.97</v>
      </c>
      <c r="AI616" s="40">
        <v>5</v>
      </c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3"/>
      <c r="AZ616" s="9"/>
    </row>
    <row r="617" spans="1:52" ht="18" customHeight="1" x14ac:dyDescent="0.3">
      <c r="A617" s="1">
        <v>2018</v>
      </c>
      <c r="B617" s="1" t="s">
        <v>75</v>
      </c>
      <c r="C617" s="2" t="s">
        <v>7955</v>
      </c>
      <c r="D617" s="1" t="s">
        <v>12</v>
      </c>
      <c r="E617" s="3">
        <f>IFERROR(MIN(TAP_Bidders),0)</f>
        <v>10</v>
      </c>
      <c r="F617" s="3">
        <f>IFERROR(MAX(TAP_Bidders),0)</f>
        <v>15.14</v>
      </c>
      <c r="G617" s="3">
        <f>IFERROR(AVERAGE(TAP_Bidders),0)</f>
        <v>13.256</v>
      </c>
      <c r="H617" s="8" t="str">
        <f>tbl_TAP[[#This Row],[Item '#]]&amp;"     "&amp;tbl_TAP[[#This Row],[Description]]&amp;"     ("&amp;tbl_TAP[[#This Row],[Unit]]&amp;")"</f>
        <v>SPEC     500 kcmil copper conductor     (LF)</v>
      </c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40">
        <v>15.14</v>
      </c>
      <c r="AF617" s="40">
        <v>14.5</v>
      </c>
      <c r="AG617" s="40">
        <v>13.5</v>
      </c>
      <c r="AH617" s="40">
        <v>13.14</v>
      </c>
      <c r="AI617" s="40">
        <v>10</v>
      </c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3"/>
      <c r="AZ617" s="9"/>
    </row>
    <row r="618" spans="1:52" ht="18" customHeight="1" x14ac:dyDescent="0.3">
      <c r="A618" s="1">
        <v>2018</v>
      </c>
      <c r="B618" s="1" t="s">
        <v>75</v>
      </c>
      <c r="C618" s="2" t="s">
        <v>7956</v>
      </c>
      <c r="D618" s="1" t="s">
        <v>12</v>
      </c>
      <c r="E618" s="3">
        <f>IFERROR(MIN(TAP_Bidders),0)</f>
        <v>2</v>
      </c>
      <c r="F618" s="3">
        <f>IFERROR(MAX(TAP_Bidders),0)</f>
        <v>2.85</v>
      </c>
      <c r="G618" s="3">
        <f>IFERROR(AVERAGE(TAP_Bidders),0)</f>
        <v>2.516</v>
      </c>
      <c r="H618" s="8" t="str">
        <f>tbl_TAP[[#This Row],[Item '#]]&amp;"     "&amp;tbl_TAP[[#This Row],[Description]]&amp;"     ("&amp;tbl_TAP[[#This Row],[Unit]]&amp;")"</f>
        <v>SPEC     1 1/2" conduit (pvc schedule 40)     (LF)</v>
      </c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40">
        <v>2.85</v>
      </c>
      <c r="AF618" s="40">
        <v>2.75</v>
      </c>
      <c r="AG618" s="40">
        <v>2.5</v>
      </c>
      <c r="AH618" s="40">
        <v>2.48</v>
      </c>
      <c r="AI618" s="40">
        <v>2</v>
      </c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3"/>
      <c r="AZ618" s="9"/>
    </row>
    <row r="619" spans="1:52" ht="18" customHeight="1" x14ac:dyDescent="0.3">
      <c r="A619" s="1">
        <v>2018</v>
      </c>
      <c r="B619" s="1" t="s">
        <v>75</v>
      </c>
      <c r="C619" s="2" t="s">
        <v>7957</v>
      </c>
      <c r="D619" s="1" t="s">
        <v>12</v>
      </c>
      <c r="E619" s="3">
        <f>IFERROR(MIN(TAP_Bidders),0)</f>
        <v>1.5</v>
      </c>
      <c r="F619" s="3">
        <f>IFERROR(MAX(TAP_Bidders),0)</f>
        <v>5</v>
      </c>
      <c r="G619" s="3">
        <f>IFERROR(AVERAGE(TAP_Bidders),0)</f>
        <v>2.3420000000000001</v>
      </c>
      <c r="H619" s="8" t="str">
        <f>tbl_TAP[[#This Row],[Item '#]]&amp;"     "&amp;tbl_TAP[[#This Row],[Description]]&amp;"     ("&amp;tbl_TAP[[#This Row],[Unit]]&amp;")"</f>
        <v>SPEC     #6 copper conductor     (LF)</v>
      </c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40">
        <v>1.87</v>
      </c>
      <c r="AF619" s="40">
        <v>1.75</v>
      </c>
      <c r="AG619" s="40">
        <v>1.5</v>
      </c>
      <c r="AH619" s="40">
        <v>1.59</v>
      </c>
      <c r="AI619" s="40">
        <v>5</v>
      </c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3"/>
      <c r="AZ619" s="9"/>
    </row>
    <row r="620" spans="1:52" ht="18" customHeight="1" x14ac:dyDescent="0.3">
      <c r="A620" s="1">
        <v>2018</v>
      </c>
      <c r="B620" s="1" t="s">
        <v>75</v>
      </c>
      <c r="C620" s="2" t="s">
        <v>7958</v>
      </c>
      <c r="D620" s="1" t="s">
        <v>12</v>
      </c>
      <c r="E620" s="3">
        <f>IFERROR(MIN(TAP_Bidders),0)</f>
        <v>0.5</v>
      </c>
      <c r="F620" s="3">
        <f>IFERROR(MAX(TAP_Bidders),0)</f>
        <v>2</v>
      </c>
      <c r="G620" s="3">
        <f>IFERROR(AVERAGE(TAP_Bidders),0)</f>
        <v>0.93799999999999994</v>
      </c>
      <c r="H620" s="8" t="str">
        <f>tbl_TAP[[#This Row],[Item '#]]&amp;"     "&amp;tbl_TAP[[#This Row],[Description]]&amp;"     ("&amp;tbl_TAP[[#This Row],[Unit]]&amp;")"</f>
        <v>SPEC     #12 Copper conductor     (LF)</v>
      </c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40">
        <v>0.77</v>
      </c>
      <c r="AF620" s="40">
        <v>0.75</v>
      </c>
      <c r="AG620" s="40">
        <v>0.5</v>
      </c>
      <c r="AH620" s="40">
        <v>0.67</v>
      </c>
      <c r="AI620" s="40">
        <v>2</v>
      </c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3"/>
      <c r="AZ620" s="9"/>
    </row>
    <row r="621" spans="1:52" ht="18" customHeight="1" x14ac:dyDescent="0.3">
      <c r="A621" s="1">
        <v>2018</v>
      </c>
      <c r="B621" s="1" t="s">
        <v>75</v>
      </c>
      <c r="C621" s="2" t="s">
        <v>7959</v>
      </c>
      <c r="D621" s="1" t="s">
        <v>12</v>
      </c>
      <c r="E621" s="3">
        <f>IFERROR(MIN(TAP_Bidders),0)</f>
        <v>1.34</v>
      </c>
      <c r="F621" s="3">
        <f>IFERROR(MAX(TAP_Bidders),0)</f>
        <v>2</v>
      </c>
      <c r="G621" s="3">
        <f>IFERROR(AVERAGE(TAP_Bidders),0)</f>
        <v>1.5779999999999998</v>
      </c>
      <c r="H621" s="8" t="str">
        <f>tbl_TAP[[#This Row],[Item '#]]&amp;"     "&amp;tbl_TAP[[#This Row],[Description]]&amp;"     ("&amp;tbl_TAP[[#This Row],[Unit]]&amp;")"</f>
        <v>SPEC     #8 copper conductor     (LF)</v>
      </c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40">
        <v>1.55</v>
      </c>
      <c r="AF621" s="40">
        <v>1.5</v>
      </c>
      <c r="AG621" s="40">
        <v>1.5</v>
      </c>
      <c r="AH621" s="40">
        <v>1.34</v>
      </c>
      <c r="AI621" s="40">
        <v>2</v>
      </c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3"/>
      <c r="AZ621" s="9"/>
    </row>
    <row r="622" spans="1:52" ht="18" customHeight="1" x14ac:dyDescent="0.3">
      <c r="A622" s="1">
        <v>2018</v>
      </c>
      <c r="B622" s="1" t="s">
        <v>75</v>
      </c>
      <c r="C622" s="2" t="s">
        <v>7960</v>
      </c>
      <c r="D622" s="1" t="s">
        <v>59</v>
      </c>
      <c r="E622" s="3">
        <f>IFERROR(MIN(TAP_Bidders),0)</f>
        <v>5740</v>
      </c>
      <c r="F622" s="3">
        <f>IFERROR(MAX(TAP_Bidders),0)</f>
        <v>10000</v>
      </c>
      <c r="G622" s="3">
        <f>IFERROR(AVERAGE(TAP_Bidders),0)</f>
        <v>6915.7</v>
      </c>
      <c r="H622" s="8" t="str">
        <f>tbl_TAP[[#This Row],[Item '#]]&amp;"     "&amp;tbl_TAP[[#This Row],[Description]]&amp;"     ("&amp;tbl_TAP[[#This Row],[Unit]]&amp;")"</f>
        <v>SPEC     600A Distribution Panel 120/240V, 1-PH 3 Wire     (EA)</v>
      </c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40">
        <v>6612.5</v>
      </c>
      <c r="AF622" s="40">
        <v>6314</v>
      </c>
      <c r="AG622" s="40">
        <v>5912</v>
      </c>
      <c r="AH622" s="40">
        <v>5740</v>
      </c>
      <c r="AI622" s="40">
        <v>10000</v>
      </c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3"/>
      <c r="AZ622" s="9"/>
    </row>
    <row r="623" spans="1:52" ht="18" customHeight="1" x14ac:dyDescent="0.3">
      <c r="A623" s="1">
        <v>2018</v>
      </c>
      <c r="B623" s="1" t="s">
        <v>75</v>
      </c>
      <c r="C623" s="2" t="s">
        <v>7961</v>
      </c>
      <c r="D623" s="1" t="s">
        <v>59</v>
      </c>
      <c r="E623" s="3">
        <f>IFERROR(MIN(TAP_Bidders),0)</f>
        <v>5740</v>
      </c>
      <c r="F623" s="3">
        <f>IFERROR(MAX(TAP_Bidders),0)</f>
        <v>10000</v>
      </c>
      <c r="G623" s="3">
        <f>IFERROR(AVERAGE(TAP_Bidders),0)</f>
        <v>6913.4</v>
      </c>
      <c r="H623" s="8" t="str">
        <f>tbl_TAP[[#This Row],[Item '#]]&amp;"     "&amp;tbl_TAP[[#This Row],[Description]]&amp;"     ("&amp;tbl_TAP[[#This Row],[Unit]]&amp;")"</f>
        <v>SPEC     500A DISTRIBUTION PANEL '91002P', 120/240V, 1PH 3 WIRE     (EA)</v>
      </c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40">
        <v>6601</v>
      </c>
      <c r="AF623" s="40">
        <v>6314</v>
      </c>
      <c r="AG623" s="40">
        <v>5912</v>
      </c>
      <c r="AH623" s="40">
        <v>5740</v>
      </c>
      <c r="AI623" s="40">
        <v>10000</v>
      </c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3"/>
      <c r="AZ623" s="9"/>
    </row>
    <row r="624" spans="1:52" ht="18" customHeight="1" x14ac:dyDescent="0.3">
      <c r="A624" s="1">
        <v>2018</v>
      </c>
      <c r="B624" s="1" t="s">
        <v>75</v>
      </c>
      <c r="C624" s="2" t="s">
        <v>7962</v>
      </c>
      <c r="D624" s="1" t="s">
        <v>59</v>
      </c>
      <c r="E624" s="3">
        <f>IFERROR(MIN(TAP_Bidders),0)</f>
        <v>3107</v>
      </c>
      <c r="F624" s="3">
        <f>IFERROR(MAX(TAP_Bidders),0)</f>
        <v>10000</v>
      </c>
      <c r="G624" s="3">
        <f>IFERROR(AVERAGE(TAP_Bidders),0)</f>
        <v>4659.6099999999997</v>
      </c>
      <c r="H624" s="8" t="str">
        <f>tbl_TAP[[#This Row],[Item '#]]&amp;"     "&amp;tbl_TAP[[#This Row],[Description]]&amp;"     ("&amp;tbl_TAP[[#This Row],[Unit]]&amp;")"</f>
        <v>SPEC     600A CT Cabinet     (EA)</v>
      </c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40">
        <v>3573.05</v>
      </c>
      <c r="AF624" s="40">
        <v>3418</v>
      </c>
      <c r="AG624" s="40">
        <v>3200</v>
      </c>
      <c r="AH624" s="40">
        <v>3107</v>
      </c>
      <c r="AI624" s="40">
        <v>10000</v>
      </c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3"/>
      <c r="AZ624" s="9"/>
    </row>
    <row r="625" spans="1:52" ht="18" customHeight="1" x14ac:dyDescent="0.3">
      <c r="A625" s="1">
        <v>2018</v>
      </c>
      <c r="B625" s="1" t="s">
        <v>75</v>
      </c>
      <c r="C625" s="2" t="s">
        <v>7963</v>
      </c>
      <c r="D625" s="1" t="s">
        <v>59</v>
      </c>
      <c r="E625" s="3">
        <f>IFERROR(MIN(TAP_Bidders),0)</f>
        <v>275</v>
      </c>
      <c r="F625" s="3">
        <f>IFERROR(MAX(TAP_Bidders),0)</f>
        <v>500</v>
      </c>
      <c r="G625" s="3">
        <f>IFERROR(AVERAGE(TAP_Bidders),0)</f>
        <v>335.35</v>
      </c>
      <c r="H625" s="8" t="str">
        <f>tbl_TAP[[#This Row],[Item '#]]&amp;"     "&amp;tbl_TAP[[#This Row],[Description]]&amp;"     ("&amp;tbl_TAP[[#This Row],[Unit]]&amp;")"</f>
        <v>SPEC     600A Meter Enclosure     (EA)</v>
      </c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40">
        <v>316.25</v>
      </c>
      <c r="AF625" s="40">
        <v>302</v>
      </c>
      <c r="AG625" s="40">
        <v>283.5</v>
      </c>
      <c r="AH625" s="40">
        <v>275</v>
      </c>
      <c r="AI625" s="40">
        <v>500</v>
      </c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3"/>
      <c r="AZ625" s="9"/>
    </row>
    <row r="626" spans="1:52" ht="18" customHeight="1" x14ac:dyDescent="0.3">
      <c r="A626" s="1">
        <v>2018</v>
      </c>
      <c r="B626" s="1" t="s">
        <v>75</v>
      </c>
      <c r="C626" s="2" t="s">
        <v>7964</v>
      </c>
      <c r="D626" s="1" t="s">
        <v>59</v>
      </c>
      <c r="E626" s="3">
        <f>IFERROR(MIN(TAP_Bidders),0)</f>
        <v>2794</v>
      </c>
      <c r="F626" s="3">
        <f>IFERROR(MAX(TAP_Bidders),0)</f>
        <v>10000</v>
      </c>
      <c r="G626" s="3">
        <f>IFERROR(AVERAGE(TAP_Bidders),0)</f>
        <v>4393.2</v>
      </c>
      <c r="H626" s="8" t="str">
        <f>tbl_TAP[[#This Row],[Item '#]]&amp;"     "&amp;tbl_TAP[[#This Row],[Description]]&amp;"     ("&amp;tbl_TAP[[#This Row],[Unit]]&amp;")"</f>
        <v>SPEC     400A Distribution Panelboard 'PP5', 120/240V, 1-Phase, 3 Wire     (EA)</v>
      </c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40">
        <v>3220</v>
      </c>
      <c r="AF626" s="40">
        <v>3074</v>
      </c>
      <c r="AG626" s="40">
        <v>2878</v>
      </c>
      <c r="AH626" s="40">
        <v>2794</v>
      </c>
      <c r="AI626" s="40">
        <v>10000</v>
      </c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3"/>
      <c r="AZ626" s="9"/>
    </row>
    <row r="627" spans="1:52" ht="18" customHeight="1" x14ac:dyDescent="0.3">
      <c r="A627" s="1">
        <v>2018</v>
      </c>
      <c r="B627" s="1" t="s">
        <v>75</v>
      </c>
      <c r="C627" s="2" t="s">
        <v>7965</v>
      </c>
      <c r="D627" s="1" t="s">
        <v>59</v>
      </c>
      <c r="E627" s="3">
        <f>IFERROR(MIN(TAP_Bidders),0)</f>
        <v>1000</v>
      </c>
      <c r="F627" s="3">
        <f>IFERROR(MAX(TAP_Bidders),0)</f>
        <v>3573.63</v>
      </c>
      <c r="G627" s="3">
        <f>IFERROR(AVERAGE(TAP_Bidders),0)</f>
        <v>2859.7260000000001</v>
      </c>
      <c r="H627" s="8" t="str">
        <f>tbl_TAP[[#This Row],[Item '#]]&amp;"     "&amp;tbl_TAP[[#This Row],[Description]]&amp;"     ("&amp;tbl_TAP[[#This Row],[Unit]]&amp;")"</f>
        <v>SPEC     400A CT Cabinet     (EA)</v>
      </c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40">
        <v>3573.63</v>
      </c>
      <c r="AF627" s="40">
        <v>3418</v>
      </c>
      <c r="AG627" s="40">
        <v>3200</v>
      </c>
      <c r="AH627" s="40">
        <v>3107</v>
      </c>
      <c r="AI627" s="40">
        <v>1000</v>
      </c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3"/>
      <c r="AZ627" s="9"/>
    </row>
    <row r="628" spans="1:52" ht="18" customHeight="1" x14ac:dyDescent="0.3">
      <c r="A628" s="1">
        <v>2018</v>
      </c>
      <c r="B628" s="1" t="s">
        <v>75</v>
      </c>
      <c r="C628" s="2" t="s">
        <v>7966</v>
      </c>
      <c r="D628" s="1" t="s">
        <v>59</v>
      </c>
      <c r="E628" s="3">
        <f>IFERROR(MIN(TAP_Bidders),0)</f>
        <v>275</v>
      </c>
      <c r="F628" s="3">
        <f>IFERROR(MAX(TAP_Bidders),0)</f>
        <v>500</v>
      </c>
      <c r="G628" s="3">
        <f>IFERROR(AVERAGE(TAP_Bidders),0)</f>
        <v>335.35</v>
      </c>
      <c r="H628" s="8" t="str">
        <f>tbl_TAP[[#This Row],[Item '#]]&amp;"     "&amp;tbl_TAP[[#This Row],[Description]]&amp;"     ("&amp;tbl_TAP[[#This Row],[Unit]]&amp;")"</f>
        <v>SPEC     400A METER ENCLOSURE AT H-FRAME     (EA)</v>
      </c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40">
        <v>316.25</v>
      </c>
      <c r="AF628" s="40">
        <v>302</v>
      </c>
      <c r="AG628" s="40">
        <v>283.5</v>
      </c>
      <c r="AH628" s="40">
        <v>275</v>
      </c>
      <c r="AI628" s="40">
        <v>500</v>
      </c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3"/>
      <c r="AZ628" s="9"/>
    </row>
    <row r="629" spans="1:52" ht="18" customHeight="1" x14ac:dyDescent="0.3">
      <c r="A629" s="1">
        <v>2018</v>
      </c>
      <c r="B629" s="1" t="s">
        <v>7967</v>
      </c>
      <c r="C629" s="2" t="s">
        <v>7968</v>
      </c>
      <c r="D629" s="1" t="s">
        <v>7864</v>
      </c>
      <c r="E629" s="3">
        <f>IFERROR(MIN(TAP_Bidders),0)</f>
        <v>1000</v>
      </c>
      <c r="F629" s="3">
        <f>IFERROR(MAX(TAP_Bidders),0)</f>
        <v>3573.06</v>
      </c>
      <c r="G629" s="3">
        <f>IFERROR(AVERAGE(TAP_Bidders),0)</f>
        <v>2859.6120000000001</v>
      </c>
      <c r="H629" s="8" t="str">
        <f>tbl_TAP[[#This Row],[Item '#]]&amp;"     "&amp;tbl_TAP[[#This Row],[Description]]&amp;"     ("&amp;tbl_TAP[[#This Row],[Unit]]&amp;")"</f>
        <v>spec     400A CT CABINET AT RESTROOM BUILDING     (ea)</v>
      </c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40">
        <v>3573.06</v>
      </c>
      <c r="AF629" s="40">
        <v>3418</v>
      </c>
      <c r="AG629" s="40">
        <v>3200</v>
      </c>
      <c r="AH629" s="40">
        <v>3107</v>
      </c>
      <c r="AI629" s="40">
        <v>1000</v>
      </c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3"/>
      <c r="AZ629" s="9"/>
    </row>
    <row r="630" spans="1:52" ht="18" customHeight="1" x14ac:dyDescent="0.3">
      <c r="A630" s="1">
        <v>2018</v>
      </c>
      <c r="B630" s="1" t="s">
        <v>7967</v>
      </c>
      <c r="C630" s="2" t="s">
        <v>7969</v>
      </c>
      <c r="D630" s="1" t="s">
        <v>7864</v>
      </c>
      <c r="E630" s="3">
        <f>IFERROR(MIN(TAP_Bidders),0)</f>
        <v>275</v>
      </c>
      <c r="F630" s="3">
        <f>IFERROR(MAX(TAP_Bidders),0)</f>
        <v>500</v>
      </c>
      <c r="G630" s="3">
        <f>IFERROR(AVERAGE(TAP_Bidders),0)</f>
        <v>335.35</v>
      </c>
      <c r="H630" s="8" t="str">
        <f>tbl_TAP[[#This Row],[Item '#]]&amp;"     "&amp;tbl_TAP[[#This Row],[Description]]&amp;"     ("&amp;tbl_TAP[[#This Row],[Unit]]&amp;")"</f>
        <v>spec     400A METER ENCLOSURE AT RESTROOM BUILDING     (ea)</v>
      </c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40">
        <v>316.25</v>
      </c>
      <c r="AF630" s="40">
        <v>302</v>
      </c>
      <c r="AG630" s="40">
        <v>283.5</v>
      </c>
      <c r="AH630" s="40">
        <v>275</v>
      </c>
      <c r="AI630" s="40">
        <v>500</v>
      </c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3"/>
      <c r="AZ630" s="9"/>
    </row>
    <row r="631" spans="1:52" ht="18" customHeight="1" x14ac:dyDescent="0.3">
      <c r="A631" s="1">
        <v>2018</v>
      </c>
      <c r="B631" s="1" t="s">
        <v>75</v>
      </c>
      <c r="C631" s="2" t="s">
        <v>8003</v>
      </c>
      <c r="D631" s="1" t="s">
        <v>59</v>
      </c>
      <c r="E631" s="3">
        <f>IFERROR(MIN(TAP_Bidders),0)</f>
        <v>500</v>
      </c>
      <c r="F631" s="3">
        <f>IFERROR(MAX(TAP_Bidders),0)</f>
        <v>893.55</v>
      </c>
      <c r="G631" s="3">
        <f>IFERROR(AVERAGE(TAP_Bidders),0)</f>
        <v>765.21</v>
      </c>
      <c r="H631" s="8" t="str">
        <f>tbl_TAP[[#This Row],[Item '#]]&amp;"     "&amp;tbl_TAP[[#This Row],[Description]]&amp;"     ("&amp;tbl_TAP[[#This Row],[Unit]]&amp;")"</f>
        <v>SPEC     Grounding at h-frames     (EA)</v>
      </c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40">
        <v>893.55</v>
      </c>
      <c r="AF631" s="40">
        <v>855</v>
      </c>
      <c r="AG631" s="40">
        <v>800.5</v>
      </c>
      <c r="AH631" s="40">
        <v>777</v>
      </c>
      <c r="AI631" s="40">
        <v>500</v>
      </c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3"/>
      <c r="AZ631" s="9"/>
    </row>
    <row r="632" spans="1:52" ht="18" customHeight="1" x14ac:dyDescent="0.3">
      <c r="A632" s="1">
        <v>2018</v>
      </c>
      <c r="B632" s="1" t="s">
        <v>7967</v>
      </c>
      <c r="C632" s="2" t="s">
        <v>7970</v>
      </c>
      <c r="D632" s="1" t="s">
        <v>7864</v>
      </c>
      <c r="E632" s="3">
        <f>IFERROR(MIN(TAP_Bidders),0)</f>
        <v>230</v>
      </c>
      <c r="F632" s="3">
        <f>IFERROR(MAX(TAP_Bidders),0)</f>
        <v>500</v>
      </c>
      <c r="G632" s="3">
        <f>IFERROR(AVERAGE(TAP_Bidders),0)</f>
        <v>296.89999999999998</v>
      </c>
      <c r="H632" s="8" t="str">
        <f>tbl_TAP[[#This Row],[Item '#]]&amp;"     "&amp;tbl_TAP[[#This Row],[Description]]&amp;"     ("&amp;tbl_TAP[[#This Row],[Unit]]&amp;")"</f>
        <v>spec     grounding at light poles     (ea)</v>
      </c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40">
        <v>264.5</v>
      </c>
      <c r="AF632" s="40">
        <v>253</v>
      </c>
      <c r="AG632" s="40">
        <v>237</v>
      </c>
      <c r="AH632" s="40">
        <v>230</v>
      </c>
      <c r="AI632" s="40">
        <v>500</v>
      </c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3"/>
      <c r="AZ632" s="9"/>
    </row>
    <row r="633" spans="1:52" ht="18" customHeight="1" x14ac:dyDescent="0.3">
      <c r="A633" s="1">
        <v>2018</v>
      </c>
      <c r="B633" s="1" t="s">
        <v>75</v>
      </c>
      <c r="C633" s="2" t="s">
        <v>7971</v>
      </c>
      <c r="D633" s="1" t="s">
        <v>59</v>
      </c>
      <c r="E633" s="3">
        <f>IFERROR(MIN(TAP_Bidders),0)</f>
        <v>400</v>
      </c>
      <c r="F633" s="3">
        <f>IFERROR(MAX(TAP_Bidders),0)</f>
        <v>4485</v>
      </c>
      <c r="G633" s="3">
        <f>IFERROR(AVERAGE(TAP_Bidders),0)</f>
        <v>3410.6</v>
      </c>
      <c r="H633" s="8" t="str">
        <f>tbl_TAP[[#This Row],[Item '#]]&amp;"     "&amp;tbl_TAP[[#This Row],[Description]]&amp;"     ("&amp;tbl_TAP[[#This Row],[Unit]]&amp;")"</f>
        <v>SPEC     Unistrut Frame for Electrical Distribution Equipment     (EA)</v>
      </c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40">
        <v>4485</v>
      </c>
      <c r="AF633" s="40">
        <v>4287</v>
      </c>
      <c r="AG633" s="40">
        <v>4014</v>
      </c>
      <c r="AH633" s="40">
        <v>3867</v>
      </c>
      <c r="AI633" s="40">
        <v>400</v>
      </c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3"/>
      <c r="AZ633" s="9"/>
    </row>
    <row r="634" spans="1:52" ht="18" customHeight="1" x14ac:dyDescent="0.3">
      <c r="A634" s="1">
        <v>2018</v>
      </c>
      <c r="B634" s="1" t="s">
        <v>75</v>
      </c>
      <c r="C634" s="2" t="s">
        <v>7972</v>
      </c>
      <c r="D634" s="1" t="s">
        <v>9</v>
      </c>
      <c r="E634" s="3">
        <f>IFERROR(MIN(TAP_Bidders),0)</f>
        <v>1147</v>
      </c>
      <c r="F634" s="3">
        <f>IFERROR(MAX(TAP_Bidders),0)</f>
        <v>35876</v>
      </c>
      <c r="G634" s="3">
        <f>IFERROR(AVERAGE(TAP_Bidders),0)</f>
        <v>8157.8</v>
      </c>
      <c r="H634" s="8" t="str">
        <f>tbl_TAP[[#This Row],[Item '#]]&amp;"     "&amp;tbl_TAP[[#This Row],[Description]]&amp;"     ("&amp;tbl_TAP[[#This Row],[Unit]]&amp;")"</f>
        <v>SPEC     Misc. Electrical Supporting Hardware     (LS)</v>
      </c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40">
        <v>1322.5</v>
      </c>
      <c r="AF634" s="40">
        <v>1262</v>
      </c>
      <c r="AG634" s="40">
        <v>1181.5</v>
      </c>
      <c r="AH634" s="40">
        <v>1147</v>
      </c>
      <c r="AI634" s="40">
        <v>35876</v>
      </c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3"/>
      <c r="AZ634" s="9"/>
    </row>
    <row r="635" spans="1:52" ht="18" customHeight="1" x14ac:dyDescent="0.3">
      <c r="A635" s="1">
        <v>2018</v>
      </c>
      <c r="B635" s="1" t="s">
        <v>75</v>
      </c>
      <c r="C635" s="2" t="s">
        <v>7973</v>
      </c>
      <c r="D635" s="1" t="s">
        <v>7864</v>
      </c>
      <c r="E635" s="3">
        <f>IFERROR(MIN(TAP_Bidders),0)</f>
        <v>9197</v>
      </c>
      <c r="F635" s="3">
        <f>IFERROR(MAX(TAP_Bidders),0)</f>
        <v>10580</v>
      </c>
      <c r="G635" s="3">
        <f>IFERROR(AVERAGE(TAP_Bidders),0)</f>
        <v>9873.4</v>
      </c>
      <c r="H635" s="8" t="str">
        <f>tbl_TAP[[#This Row],[Item '#]]&amp;"     "&amp;tbl_TAP[[#This Row],[Description]]&amp;"     ("&amp;tbl_TAP[[#This Row],[Unit]]&amp;")"</f>
        <v>SPEC     Light Pole, Base, and Fixtures     (ea)</v>
      </c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40">
        <v>10580</v>
      </c>
      <c r="AF635" s="40">
        <v>10117</v>
      </c>
      <c r="AG635" s="40">
        <v>9473</v>
      </c>
      <c r="AH635" s="40">
        <v>9197</v>
      </c>
      <c r="AI635" s="40">
        <v>10000</v>
      </c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3"/>
      <c r="AZ635" s="9"/>
    </row>
    <row r="636" spans="1:52" ht="18" customHeight="1" x14ac:dyDescent="0.3">
      <c r="A636" s="1">
        <v>2018</v>
      </c>
      <c r="B636" s="1" t="s">
        <v>7967</v>
      </c>
      <c r="C636" s="2" t="s">
        <v>7974</v>
      </c>
      <c r="D636" s="1" t="s">
        <v>9</v>
      </c>
      <c r="E636" s="3">
        <f>IFERROR(MIN(TAP_Bidders),0)</f>
        <v>1000</v>
      </c>
      <c r="F636" s="3">
        <f>IFERROR(MAX(TAP_Bidders),0)</f>
        <v>1495</v>
      </c>
      <c r="G636" s="3">
        <f>IFERROR(AVERAGE(TAP_Bidders),0)</f>
        <v>1298.5</v>
      </c>
      <c r="H636" s="8" t="str">
        <f>tbl_TAP[[#This Row],[Item '#]]&amp;"     "&amp;tbl_TAP[[#This Row],[Description]]&amp;"     ("&amp;tbl_TAP[[#This Row],[Unit]]&amp;")"</f>
        <v>spec     panel “P-05”     (LS)</v>
      </c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40">
        <v>1495</v>
      </c>
      <c r="AF636" s="40">
        <v>1405</v>
      </c>
      <c r="AG636" s="40">
        <v>1315.5</v>
      </c>
      <c r="AH636" s="40">
        <v>1277</v>
      </c>
      <c r="AI636" s="40">
        <v>1000</v>
      </c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3"/>
      <c r="AZ636" s="9"/>
    </row>
    <row r="637" spans="1:52" ht="18" customHeight="1" x14ac:dyDescent="0.3">
      <c r="A637" s="1">
        <v>2018</v>
      </c>
      <c r="B637" s="1" t="s">
        <v>75</v>
      </c>
      <c r="C637" s="2" t="s">
        <v>7975</v>
      </c>
      <c r="D637" s="1" t="s">
        <v>59</v>
      </c>
      <c r="E637" s="3">
        <f>IFERROR(MIN(TAP_Bidders),0)</f>
        <v>500</v>
      </c>
      <c r="F637" s="3">
        <f>IFERROR(MAX(TAP_Bidders),0)</f>
        <v>1434.67</v>
      </c>
      <c r="G637" s="3">
        <f>IFERROR(AVERAGE(TAP_Bidders),0)</f>
        <v>1167.634</v>
      </c>
      <c r="H637" s="8" t="str">
        <f>tbl_TAP[[#This Row],[Item '#]]&amp;"     "&amp;tbl_TAP[[#This Row],[Description]]&amp;"     ("&amp;tbl_TAP[[#This Row],[Unit]]&amp;")"</f>
        <v>SPEC     Eaton Powerhouse Power Pedestal - Installation, Foundation, and Connection Only, 1 Per RV Site     (EA)</v>
      </c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40">
        <v>1434.67</v>
      </c>
      <c r="AF637" s="40">
        <v>1372</v>
      </c>
      <c r="AG637" s="40">
        <v>1284.5</v>
      </c>
      <c r="AH637" s="40">
        <v>1247</v>
      </c>
      <c r="AI637" s="40">
        <v>500</v>
      </c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3"/>
      <c r="AZ637" s="9"/>
    </row>
    <row r="638" spans="1:52" ht="18" customHeight="1" x14ac:dyDescent="0.3">
      <c r="A638" s="1">
        <v>2018</v>
      </c>
      <c r="B638" s="1" t="s">
        <v>75</v>
      </c>
      <c r="C638" s="2" t="s">
        <v>4735</v>
      </c>
      <c r="D638" s="1" t="s">
        <v>9</v>
      </c>
      <c r="E638" s="3">
        <f>IFERROR(MIN(TAP_Bidders),0)</f>
        <v>18400</v>
      </c>
      <c r="F638" s="3">
        <f>IFERROR(MAX(TAP_Bidders),0)</f>
        <v>30900</v>
      </c>
      <c r="G638" s="3">
        <f>IFERROR(AVERAGE(TAP_Bidders),0)</f>
        <v>25080</v>
      </c>
      <c r="H638" s="8" t="str">
        <f>tbl_TAP[[#This Row],[Item '#]]&amp;"     "&amp;tbl_TAP[[#This Row],[Description]]&amp;"     ("&amp;tbl_TAP[[#This Row],[Unit]]&amp;")"</f>
        <v>SPEC     Trash Enclosure - Complete in Place     (LS)</v>
      </c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40">
        <v>18400</v>
      </c>
      <c r="AF638" s="40">
        <v>29000</v>
      </c>
      <c r="AG638" s="40">
        <v>30900</v>
      </c>
      <c r="AH638" s="40">
        <v>24000</v>
      </c>
      <c r="AI638" s="40">
        <v>23100</v>
      </c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3"/>
      <c r="AZ638" s="9"/>
    </row>
    <row r="639" spans="1:52" ht="18" customHeight="1" x14ac:dyDescent="0.3">
      <c r="A639" s="1">
        <v>2018</v>
      </c>
      <c r="B639" s="1" t="s">
        <v>75</v>
      </c>
      <c r="C639" s="2" t="s">
        <v>7976</v>
      </c>
      <c r="D639" s="1" t="s">
        <v>9</v>
      </c>
      <c r="E639" s="3">
        <f>IFERROR(MIN(TAP_Bidders),0)</f>
        <v>475000</v>
      </c>
      <c r="F639" s="3">
        <f>IFERROR(MAX(TAP_Bidders),0)</f>
        <v>1218000</v>
      </c>
      <c r="G639" s="3">
        <f>IFERROR(AVERAGE(TAP_Bidders),0)</f>
        <v>827964.25399999996</v>
      </c>
      <c r="H639" s="8" t="str">
        <f>tbl_TAP[[#This Row],[Item '#]]&amp;"     "&amp;tbl_TAP[[#This Row],[Description]]&amp;"     ("&amp;tbl_TAP[[#This Row],[Unit]]&amp;")"</f>
        <v>SPEC     Shower House building structure and finishes     (LS)</v>
      </c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40">
        <v>1005100</v>
      </c>
      <c r="AF639" s="40">
        <v>475000</v>
      </c>
      <c r="AG639" s="40">
        <v>594958</v>
      </c>
      <c r="AH639" s="40">
        <v>846763.27</v>
      </c>
      <c r="AI639" s="40">
        <v>1218000</v>
      </c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3"/>
      <c r="AZ639" s="9"/>
    </row>
    <row r="640" spans="1:52" ht="18" customHeight="1" x14ac:dyDescent="0.3">
      <c r="A640" s="1">
        <v>2018</v>
      </c>
      <c r="B640" s="1" t="s">
        <v>7967</v>
      </c>
      <c r="C640" s="2" t="s">
        <v>7977</v>
      </c>
      <c r="D640" s="1" t="s">
        <v>9</v>
      </c>
      <c r="E640" s="3">
        <f>IFERROR(MIN(TAP_Bidders),0)</f>
        <v>72870</v>
      </c>
      <c r="F640" s="3">
        <f>IFERROR(MAX(TAP_Bidders),0)</f>
        <v>142160</v>
      </c>
      <c r="G640" s="3">
        <f>IFERROR(AVERAGE(TAP_Bidders),0)</f>
        <v>90808.7</v>
      </c>
      <c r="H640" s="8" t="str">
        <f>tbl_TAP[[#This Row],[Item '#]]&amp;"     "&amp;tbl_TAP[[#This Row],[Description]]&amp;"     ("&amp;tbl_TAP[[#This Row],[Unit]]&amp;")"</f>
        <v>spec     shower house building electrical and communications     (LS)</v>
      </c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40">
        <v>83800.5</v>
      </c>
      <c r="AF640" s="40">
        <v>80157</v>
      </c>
      <c r="AG640" s="40">
        <v>75056</v>
      </c>
      <c r="AH640" s="40">
        <v>72870</v>
      </c>
      <c r="AI640" s="40">
        <v>142160</v>
      </c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3"/>
      <c r="AZ640" s="9"/>
    </row>
    <row r="641" spans="1:52" ht="18" customHeight="1" x14ac:dyDescent="0.3">
      <c r="A641" s="1">
        <v>2018</v>
      </c>
      <c r="B641" s="1" t="s">
        <v>7967</v>
      </c>
      <c r="C641" s="2" t="s">
        <v>7978</v>
      </c>
      <c r="D641" s="1" t="s">
        <v>9</v>
      </c>
      <c r="E641" s="3">
        <f>IFERROR(MIN(TAP_Bidders),0)</f>
        <v>141341</v>
      </c>
      <c r="F641" s="3">
        <f>IFERROR(MAX(TAP_Bidders),0)</f>
        <v>214000</v>
      </c>
      <c r="G641" s="3">
        <f>IFERROR(AVERAGE(TAP_Bidders),0)</f>
        <v>169492.1</v>
      </c>
      <c r="H641" s="8" t="str">
        <f>tbl_TAP[[#This Row],[Item '#]]&amp;"     "&amp;tbl_TAP[[#This Row],[Description]]&amp;"     ("&amp;tbl_TAP[[#This Row],[Unit]]&amp;")"</f>
        <v>spec     shower house building plumbing     (LS)</v>
      </c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40">
        <v>158700</v>
      </c>
      <c r="AF641" s="40">
        <v>214000</v>
      </c>
      <c r="AG641" s="40">
        <v>145419.5</v>
      </c>
      <c r="AH641" s="40">
        <v>141341</v>
      </c>
      <c r="AI641" s="40">
        <v>188000</v>
      </c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3"/>
      <c r="AZ641" s="9"/>
    </row>
    <row r="642" spans="1:52" ht="18" customHeight="1" x14ac:dyDescent="0.3">
      <c r="A642" s="1">
        <v>2018</v>
      </c>
      <c r="B642" s="1" t="s">
        <v>7967</v>
      </c>
      <c r="C642" s="2" t="s">
        <v>7979</v>
      </c>
      <c r="D642" s="1" t="s">
        <v>9</v>
      </c>
      <c r="E642" s="3">
        <f>IFERROR(MIN(TAP_Bidders),0)</f>
        <v>71500</v>
      </c>
      <c r="F642" s="3">
        <f>IFERROR(MAX(TAP_Bidders),0)</f>
        <v>134000</v>
      </c>
      <c r="G642" s="3">
        <f>IFERROR(AVERAGE(TAP_Bidders),0)</f>
        <v>88189</v>
      </c>
      <c r="H642" s="8" t="str">
        <f>tbl_TAP[[#This Row],[Item '#]]&amp;"     "&amp;tbl_TAP[[#This Row],[Description]]&amp;"     ("&amp;tbl_TAP[[#This Row],[Unit]]&amp;")"</f>
        <v>spec     shower house building hvac     (LS)</v>
      </c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40">
        <v>82800</v>
      </c>
      <c r="AF642" s="40">
        <v>79000</v>
      </c>
      <c r="AG642" s="40">
        <v>73645</v>
      </c>
      <c r="AH642" s="40">
        <v>71500</v>
      </c>
      <c r="AI642" s="40">
        <v>134000</v>
      </c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3"/>
      <c r="AZ642" s="9"/>
    </row>
    <row r="643" spans="1:52" ht="18" customHeight="1" x14ac:dyDescent="0.3">
      <c r="A643" s="1">
        <v>2018</v>
      </c>
      <c r="B643" s="1">
        <v>103</v>
      </c>
      <c r="C643" s="2" t="s">
        <v>6532</v>
      </c>
      <c r="D643" s="1" t="s">
        <v>9</v>
      </c>
      <c r="E643" s="3">
        <f>IFERROR(MIN(TAP_Bidders),0)</f>
        <v>35500</v>
      </c>
      <c r="F643" s="3">
        <f>IFERROR(MAX(TAP_Bidders),0)</f>
        <v>145000</v>
      </c>
      <c r="G643" s="3">
        <f>IFERROR(AVERAGE(TAP_Bidders),0)</f>
        <v>75944.899999999994</v>
      </c>
      <c r="H643" s="8" t="str">
        <f>tbl_TAP[[#This Row],[Item '#]]&amp;"     "&amp;tbl_TAP[[#This Row],[Description]]&amp;"     ("&amp;tbl_TAP[[#This Row],[Unit]]&amp;")"</f>
        <v>103     Contract Performance Bond and Insurance     (LS)</v>
      </c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40">
        <v>54050</v>
      </c>
      <c r="AF643" s="40">
        <v>145000</v>
      </c>
      <c r="AG643" s="40">
        <v>100174.5</v>
      </c>
      <c r="AH643" s="40">
        <v>35500</v>
      </c>
      <c r="AI643" s="40">
        <v>45000</v>
      </c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3"/>
      <c r="AZ643" s="9"/>
    </row>
    <row r="644" spans="1:52" ht="18" customHeight="1" x14ac:dyDescent="0.3">
      <c r="A644" s="1">
        <v>2018</v>
      </c>
      <c r="B644" s="1">
        <v>614</v>
      </c>
      <c r="C644" s="2" t="s">
        <v>5042</v>
      </c>
      <c r="D644" s="1" t="s">
        <v>9</v>
      </c>
      <c r="E644" s="3">
        <f>IFERROR(MIN(TAP_Bidders),0)</f>
        <v>4025</v>
      </c>
      <c r="F644" s="3">
        <f>IFERROR(MAX(TAP_Bidders),0)</f>
        <v>97000</v>
      </c>
      <c r="G644" s="3">
        <f>IFERROR(AVERAGE(TAP_Bidders),0)</f>
        <v>37741</v>
      </c>
      <c r="H644" s="8" t="str">
        <f>tbl_TAP[[#This Row],[Item '#]]&amp;"     "&amp;tbl_TAP[[#This Row],[Description]]&amp;"     ("&amp;tbl_TAP[[#This Row],[Unit]]&amp;")"</f>
        <v>614     Maintenance of Traffic     (LS)</v>
      </c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40">
        <v>4025</v>
      </c>
      <c r="AF644" s="40">
        <v>97000</v>
      </c>
      <c r="AG644" s="40">
        <v>14680</v>
      </c>
      <c r="AH644" s="40">
        <v>68000</v>
      </c>
      <c r="AI644" s="40">
        <v>5000</v>
      </c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3"/>
      <c r="AZ644" s="9"/>
    </row>
    <row r="645" spans="1:52" ht="18" customHeight="1" x14ac:dyDescent="0.3">
      <c r="A645" s="1">
        <v>2018</v>
      </c>
      <c r="B645" s="1">
        <v>616</v>
      </c>
      <c r="C645" s="2" t="s">
        <v>7980</v>
      </c>
      <c r="D645" s="1" t="s">
        <v>7981</v>
      </c>
      <c r="E645" s="3">
        <f>IFERROR(MIN(TAP_Bidders),0)</f>
        <v>0.02</v>
      </c>
      <c r="F645" s="3">
        <f>IFERROR(MAX(TAP_Bidders),0)</f>
        <v>77</v>
      </c>
      <c r="G645" s="3">
        <f>IFERROR(AVERAGE(TAP_Bidders),0)</f>
        <v>35.238000000000007</v>
      </c>
      <c r="H645" s="8" t="str">
        <f>tbl_TAP[[#This Row],[Item '#]]&amp;"     "&amp;tbl_TAP[[#This Row],[Description]]&amp;"     ("&amp;tbl_TAP[[#This Row],[Unit]]&amp;")"</f>
        <v>616     Water (Dust Control)     (1,000’s of gal)</v>
      </c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40">
        <v>76.67</v>
      </c>
      <c r="AF645" s="40">
        <v>77</v>
      </c>
      <c r="AG645" s="40">
        <v>12.5</v>
      </c>
      <c r="AH645" s="40">
        <v>0.02</v>
      </c>
      <c r="AI645" s="40">
        <v>10</v>
      </c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3"/>
      <c r="AZ645" s="9"/>
    </row>
    <row r="646" spans="1:52" ht="18" customHeight="1" x14ac:dyDescent="0.3">
      <c r="A646" s="1">
        <v>2018</v>
      </c>
      <c r="B646" s="1">
        <v>619</v>
      </c>
      <c r="C646" s="2" t="s">
        <v>5559</v>
      </c>
      <c r="D646" s="1" t="s">
        <v>9</v>
      </c>
      <c r="E646" s="3">
        <f>IFERROR(MIN(TAP_Bidders),0)</f>
        <v>8500</v>
      </c>
      <c r="F646" s="3">
        <f>IFERROR(MAX(TAP_Bidders),0)</f>
        <v>20330</v>
      </c>
      <c r="G646" s="3">
        <f>IFERROR(AVERAGE(TAP_Bidders),0)</f>
        <v>11521</v>
      </c>
      <c r="H646" s="8" t="str">
        <f>tbl_TAP[[#This Row],[Item '#]]&amp;"     "&amp;tbl_TAP[[#This Row],[Description]]&amp;"     ("&amp;tbl_TAP[[#This Row],[Unit]]&amp;")"</f>
        <v>619     Field Office     (LS)</v>
      </c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40">
        <v>9775</v>
      </c>
      <c r="AF646" s="40">
        <v>9000</v>
      </c>
      <c r="AG646" s="40">
        <v>20330</v>
      </c>
      <c r="AH646" s="40">
        <v>8500</v>
      </c>
      <c r="AI646" s="40">
        <v>10000</v>
      </c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3"/>
      <c r="AZ646" s="9"/>
    </row>
    <row r="647" spans="1:52" ht="18" customHeight="1" x14ac:dyDescent="0.3">
      <c r="A647" s="1">
        <v>2018</v>
      </c>
      <c r="B647" s="1">
        <v>623</v>
      </c>
      <c r="C647" s="2" t="s">
        <v>52</v>
      </c>
      <c r="D647" s="1" t="s">
        <v>9</v>
      </c>
      <c r="E647" s="3">
        <f>IFERROR(MIN(TAP_Bidders),0)</f>
        <v>14000</v>
      </c>
      <c r="F647" s="3">
        <f>IFERROR(MAX(TAP_Bidders),0)</f>
        <v>56147.5</v>
      </c>
      <c r="G647" s="3">
        <f>IFERROR(AVERAGE(TAP_Bidders),0)</f>
        <v>33232.25</v>
      </c>
      <c r="H647" s="8" t="str">
        <f>tbl_TAP[[#This Row],[Item '#]]&amp;"     "&amp;tbl_TAP[[#This Row],[Description]]&amp;"     ("&amp;tbl_TAP[[#This Row],[Unit]]&amp;")"</f>
        <v>623     Construction Layout Stakes     (LS)</v>
      </c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40">
        <v>16013.75</v>
      </c>
      <c r="AF647" s="40">
        <v>37000</v>
      </c>
      <c r="AG647" s="40">
        <v>56147.5</v>
      </c>
      <c r="AH647" s="40">
        <v>14000</v>
      </c>
      <c r="AI647" s="40">
        <v>43000</v>
      </c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3"/>
      <c r="AZ647" s="9"/>
    </row>
    <row r="648" spans="1:52" ht="18" customHeight="1" x14ac:dyDescent="0.3">
      <c r="A648" s="1">
        <v>2018</v>
      </c>
      <c r="B648" s="1">
        <v>624</v>
      </c>
      <c r="C648" s="2" t="s">
        <v>53</v>
      </c>
      <c r="D648" s="1" t="s">
        <v>9</v>
      </c>
      <c r="E648" s="3">
        <f>IFERROR(MIN(TAP_Bidders),0)</f>
        <v>17255.75</v>
      </c>
      <c r="F648" s="3">
        <f>IFERROR(MAX(TAP_Bidders),0)</f>
        <v>301106</v>
      </c>
      <c r="G648" s="3">
        <f>IFERROR(AVERAGE(TAP_Bidders),0)</f>
        <v>150472.35</v>
      </c>
      <c r="H648" s="8" t="str">
        <f>tbl_TAP[[#This Row],[Item '#]]&amp;"     "&amp;tbl_TAP[[#This Row],[Description]]&amp;"     ("&amp;tbl_TAP[[#This Row],[Unit]]&amp;")"</f>
        <v>624     Mobilization     (LS)</v>
      </c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40">
        <v>17255.75</v>
      </c>
      <c r="AF648" s="40">
        <v>49000</v>
      </c>
      <c r="AG648" s="40">
        <v>301106</v>
      </c>
      <c r="AH648" s="40">
        <v>160000</v>
      </c>
      <c r="AI648" s="40">
        <v>225000</v>
      </c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3"/>
      <c r="AZ648" s="9"/>
    </row>
    <row r="649" spans="1:52" ht="18" customHeight="1" x14ac:dyDescent="0.3">
      <c r="A649" s="1">
        <v>2018</v>
      </c>
      <c r="B649" s="1" t="s">
        <v>75</v>
      </c>
      <c r="C649" s="2" t="s">
        <v>6533</v>
      </c>
      <c r="D649" s="1" t="s">
        <v>9</v>
      </c>
      <c r="E649" s="3">
        <f>IFERROR(MIN(TAP_Bidders),0)</f>
        <v>5000</v>
      </c>
      <c r="F649" s="3">
        <f>IFERROR(MAX(TAP_Bidders),0)</f>
        <v>5000</v>
      </c>
      <c r="G649" s="3">
        <f>IFERROR(AVERAGE(TAP_Bidders),0)</f>
        <v>5000</v>
      </c>
      <c r="H649" s="8" t="str">
        <f>tbl_TAP[[#This Row],[Item '#]]&amp;"     "&amp;tbl_TAP[[#This Row],[Description]]&amp;"     ("&amp;tbl_TAP[[#This Row],[Unit]]&amp;")"</f>
        <v>SPEC     Harrison County Engineer Permit Fee for Special Hauling Permit     (LS)</v>
      </c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40">
        <v>5000</v>
      </c>
      <c r="AF649" s="40">
        <v>5000</v>
      </c>
      <c r="AG649" s="40">
        <v>5000</v>
      </c>
      <c r="AH649" s="40">
        <v>5000</v>
      </c>
      <c r="AI649" s="40">
        <v>5000</v>
      </c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3"/>
      <c r="AZ649" s="9"/>
    </row>
    <row r="650" spans="1:52" ht="18" customHeight="1" x14ac:dyDescent="0.3">
      <c r="A650" s="1">
        <v>2018</v>
      </c>
      <c r="B650" s="1" t="s">
        <v>75</v>
      </c>
      <c r="C650" s="2" t="s">
        <v>7982</v>
      </c>
      <c r="D650" s="1" t="s">
        <v>9</v>
      </c>
      <c r="E650" s="3">
        <f>IFERROR(MIN(TAP_Bidders),0)</f>
        <v>75000</v>
      </c>
      <c r="F650" s="3">
        <f>IFERROR(MAX(TAP_Bidders),0)</f>
        <v>75000</v>
      </c>
      <c r="G650" s="3">
        <f>IFERROR(AVERAGE(TAP_Bidders),0)</f>
        <v>75000</v>
      </c>
      <c r="H650" s="8" t="str">
        <f>tbl_TAP[[#This Row],[Item '#]]&amp;"     "&amp;tbl_TAP[[#This Row],[Description]]&amp;"     ("&amp;tbl_TAP[[#This Row],[Unit]]&amp;")"</f>
        <v>SPEC     Owner’s Contingency Allowance     (LS)</v>
      </c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40">
        <v>75000</v>
      </c>
      <c r="AF650" s="40">
        <v>75000</v>
      </c>
      <c r="AG650" s="40">
        <v>75000</v>
      </c>
      <c r="AH650" s="40">
        <v>75000</v>
      </c>
      <c r="AI650" s="40">
        <v>75000</v>
      </c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3"/>
      <c r="AZ650" s="9"/>
    </row>
    <row r="651" spans="1:52" ht="18" customHeight="1" x14ac:dyDescent="0.3">
      <c r="A651" s="1">
        <v>2018</v>
      </c>
      <c r="B651" s="1" t="s">
        <v>75</v>
      </c>
      <c r="C651" s="2" t="s">
        <v>7983</v>
      </c>
      <c r="D651" s="1" t="s">
        <v>14</v>
      </c>
      <c r="E651" s="3">
        <f>IFERROR(MIN(TAP_Bidders),0)</f>
        <v>320</v>
      </c>
      <c r="F651" s="3">
        <f>IFERROR(MAX(TAP_Bidders),0)</f>
        <v>660</v>
      </c>
      <c r="G651" s="3">
        <f>IFERROR(AVERAGE(TAP_Bidders),0)</f>
        <v>428.9</v>
      </c>
      <c r="H651" s="8" t="str">
        <f>tbl_TAP[[#This Row],[Item '#]]&amp;"     "&amp;tbl_TAP[[#This Row],[Description]]&amp;"     ("&amp;tbl_TAP[[#This Row],[Unit]]&amp;")"</f>
        <v>SPEC     Contingency #1 - Surface Repair of Existing Park Roadways – ODOT CMS No. 441 2-Inches Asphalt Concrete Surface Course as Directed (Milling and Tack Coat Included)     (CY)</v>
      </c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40">
        <v>460</v>
      </c>
      <c r="AF651" s="40">
        <v>660</v>
      </c>
      <c r="AG651" s="40">
        <v>329.5</v>
      </c>
      <c r="AH651" s="40">
        <v>320</v>
      </c>
      <c r="AI651" s="40">
        <v>375</v>
      </c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3"/>
      <c r="AZ651" s="9"/>
    </row>
    <row r="652" spans="1:52" ht="18" customHeight="1" x14ac:dyDescent="0.3">
      <c r="A652" s="1">
        <v>2018</v>
      </c>
      <c r="B652" s="1" t="s">
        <v>75</v>
      </c>
      <c r="C652" s="2" t="s">
        <v>7984</v>
      </c>
      <c r="D652" s="1" t="s">
        <v>14</v>
      </c>
      <c r="E652" s="3">
        <f>IFERROR(MIN(TAP_Bidders),0)</f>
        <v>325</v>
      </c>
      <c r="F652" s="3">
        <f>IFERROR(MAX(TAP_Bidders),0)</f>
        <v>660</v>
      </c>
      <c r="G652" s="3">
        <f>IFERROR(AVERAGE(TAP_Bidders),0)</f>
        <v>431</v>
      </c>
      <c r="H652" s="8" t="str">
        <f>tbl_TAP[[#This Row],[Item '#]]&amp;"     "&amp;tbl_TAP[[#This Row],[Description]]&amp;"     ("&amp;tbl_TAP[[#This Row],[Unit]]&amp;")"</f>
        <v>SPEC     Contingency #2 - Base Repair of Existing Park Roadways – odot cms no. 441 1.5-Inches Asphalt Concrete Surface Course as Directed     (CY)</v>
      </c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40">
        <v>460</v>
      </c>
      <c r="AF652" s="40">
        <v>660</v>
      </c>
      <c r="AG652" s="40">
        <v>335</v>
      </c>
      <c r="AH652" s="40">
        <v>325</v>
      </c>
      <c r="AI652" s="40">
        <v>375</v>
      </c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3"/>
      <c r="AZ652" s="9"/>
    </row>
    <row r="653" spans="1:52" ht="18" customHeight="1" x14ac:dyDescent="0.3">
      <c r="A653" s="1">
        <v>2018</v>
      </c>
      <c r="C653" s="2" t="s">
        <v>7985</v>
      </c>
      <c r="E653" s="3">
        <f>IFERROR(MIN(TAP_Bidders),0)</f>
        <v>0</v>
      </c>
      <c r="F653" s="3">
        <f>IFERROR(MAX(TAP_Bidders),0)</f>
        <v>0</v>
      </c>
      <c r="G653" s="3">
        <f>IFERROR(AVERAGE(TAP_Bidders),0)</f>
        <v>0</v>
      </c>
      <c r="H653" s="8" t="str">
        <f>tbl_TAP[[#This Row],[Item '#]]&amp;"     "&amp;tbl_TAP[[#This Row],[Description]]&amp;"     ("&amp;tbl_TAP[[#This Row],[Unit]]&amp;")"</f>
        <v xml:space="preserve">     (Saw Cut, Existing Pavement Removal and Tack Coat Included)     ()</v>
      </c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40"/>
      <c r="AF653" s="40"/>
      <c r="AG653" s="40"/>
      <c r="AH653" s="40"/>
      <c r="AI653" s="40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3"/>
      <c r="AZ653" s="9"/>
    </row>
    <row r="654" spans="1:52" ht="18" customHeight="1" x14ac:dyDescent="0.3">
      <c r="A654" s="1">
        <v>2018</v>
      </c>
      <c r="B654" s="1" t="s">
        <v>75</v>
      </c>
      <c r="C654" s="2" t="s">
        <v>7986</v>
      </c>
      <c r="D654" s="1" t="s">
        <v>14</v>
      </c>
      <c r="E654" s="3">
        <f>IFERROR(MIN(TAP_Bidders),0)</f>
        <v>253</v>
      </c>
      <c r="F654" s="3">
        <f>IFERROR(MAX(TAP_Bidders),0)</f>
        <v>880</v>
      </c>
      <c r="G654" s="3">
        <f>IFERROR(AVERAGE(TAP_Bidders),0)</f>
        <v>404.6</v>
      </c>
      <c r="H654" s="8" t="str">
        <f>tbl_TAP[[#This Row],[Item '#]]&amp;"     "&amp;tbl_TAP[[#This Row],[Description]]&amp;"     ("&amp;tbl_TAP[[#This Row],[Unit]]&amp;")"</f>
        <v>SPEC     Contingency #3 - Base Repair of Existing Park Roadways – odot cms no. 301 4-Inches Asphalt Concrete Base Course as Directed (Prime Coat Included)     (CY)</v>
      </c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40">
        <v>253</v>
      </c>
      <c r="AF654" s="40">
        <v>880</v>
      </c>
      <c r="AG654" s="40">
        <v>274</v>
      </c>
      <c r="AH654" s="40">
        <v>266</v>
      </c>
      <c r="AI654" s="40">
        <v>350</v>
      </c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3"/>
      <c r="AZ654" s="9"/>
    </row>
    <row r="655" spans="1:52" ht="18" customHeight="1" x14ac:dyDescent="0.3">
      <c r="A655" s="1">
        <v>2018</v>
      </c>
      <c r="B655" s="1" t="s">
        <v>75</v>
      </c>
      <c r="C655" s="2" t="s">
        <v>7987</v>
      </c>
      <c r="D655" s="1" t="s">
        <v>14</v>
      </c>
      <c r="E655" s="3">
        <f>IFERROR(MIN(TAP_Bidders),0)</f>
        <v>51.75</v>
      </c>
      <c r="F655" s="3">
        <f>IFERROR(MAX(TAP_Bidders),0)</f>
        <v>160</v>
      </c>
      <c r="G655" s="3">
        <f>IFERROR(AVERAGE(TAP_Bidders),0)</f>
        <v>91.15</v>
      </c>
      <c r="H655" s="8" t="str">
        <f>tbl_TAP[[#This Row],[Item '#]]&amp;"     "&amp;tbl_TAP[[#This Row],[Description]]&amp;"     ("&amp;tbl_TAP[[#This Row],[Unit]]&amp;")"</f>
        <v>SPEC     Contingency #4 - Base Repair of Existing Park Roadways – odot cms no. 304 6-Inches Aggregate Base as Directed (Subgrade Compaction Included)     (CY)</v>
      </c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40">
        <v>51.75</v>
      </c>
      <c r="AF655" s="40">
        <v>90</v>
      </c>
      <c r="AG655" s="40">
        <v>84</v>
      </c>
      <c r="AH655" s="40">
        <v>70</v>
      </c>
      <c r="AI655" s="40">
        <v>160</v>
      </c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3"/>
      <c r="AZ655" s="9"/>
    </row>
    <row r="656" spans="1:52" ht="18" customHeight="1" x14ac:dyDescent="0.3">
      <c r="A656" s="1">
        <v>2018</v>
      </c>
      <c r="B656" s="1" t="s">
        <v>75</v>
      </c>
      <c r="C656" s="2" t="s">
        <v>6540</v>
      </c>
      <c r="D656" s="1" t="s">
        <v>21</v>
      </c>
      <c r="E656" s="3">
        <f>IFERROR(MIN(TAP_Bidders),0)</f>
        <v>10</v>
      </c>
      <c r="F656" s="3">
        <f>IFERROR(MAX(TAP_Bidders),0)</f>
        <v>400</v>
      </c>
      <c r="G656" s="3">
        <f>IFERROR(AVERAGE(TAP_Bidders),0)</f>
        <v>118.15</v>
      </c>
      <c r="H656" s="8" t="str">
        <f>tbl_TAP[[#This Row],[Item '#]]&amp;"     "&amp;tbl_TAP[[#This Row],[Description]]&amp;"     ("&amp;tbl_TAP[[#This Row],[Unit]]&amp;")"</f>
        <v>SPEC     Contingency #5 - Subgrade Repair of Existing Park Roadways - Item Special Full-Depth Subgrade Repair as Directed (Underdrain and Excavation Included)     (SY)</v>
      </c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40">
        <v>63.25</v>
      </c>
      <c r="AF656" s="40">
        <v>70</v>
      </c>
      <c r="AG656" s="40">
        <v>47.5</v>
      </c>
      <c r="AH656" s="40">
        <v>400</v>
      </c>
      <c r="AI656" s="40">
        <v>10</v>
      </c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3"/>
      <c r="AZ656" s="9"/>
    </row>
    <row r="657" spans="1:52" ht="18" customHeight="1" x14ac:dyDescent="0.3">
      <c r="A657" s="1">
        <v>2018</v>
      </c>
      <c r="B657" s="1" t="s">
        <v>75</v>
      </c>
      <c r="C657" s="2" t="s">
        <v>7988</v>
      </c>
      <c r="D657" s="1" t="s">
        <v>12</v>
      </c>
      <c r="E657" s="3">
        <f>IFERROR(MIN(TAP_Bidders),0)</f>
        <v>5</v>
      </c>
      <c r="F657" s="3">
        <f>IFERROR(MAX(TAP_Bidders),0)</f>
        <v>83</v>
      </c>
      <c r="G657" s="3">
        <f>IFERROR(AVERAGE(TAP_Bidders),0)</f>
        <v>42.55</v>
      </c>
      <c r="H657" s="8" t="str">
        <f>tbl_TAP[[#This Row],[Item '#]]&amp;"     "&amp;tbl_TAP[[#This Row],[Description]]&amp;"     ("&amp;tbl_TAP[[#This Row],[Unit]]&amp;")"</f>
        <v>SPEC     Contingency #6 - Connection of Existing Drainage Conduits     (LF)</v>
      </c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40">
        <v>51.75</v>
      </c>
      <c r="AF657" s="40">
        <v>43</v>
      </c>
      <c r="AG657" s="40">
        <v>83</v>
      </c>
      <c r="AH657" s="40">
        <v>30</v>
      </c>
      <c r="AI657" s="40">
        <v>5</v>
      </c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3"/>
      <c r="AZ657" s="9"/>
    </row>
    <row r="658" spans="1:52" ht="18" customHeight="1" x14ac:dyDescent="0.3">
      <c r="A658" s="1">
        <v>2018</v>
      </c>
      <c r="B658" s="1" t="s">
        <v>75</v>
      </c>
      <c r="C658" s="2" t="s">
        <v>7989</v>
      </c>
      <c r="D658" s="1">
        <v>185</v>
      </c>
      <c r="E658" s="3">
        <f>IFERROR(MIN(TAP_Bidders),0)</f>
        <v>16.48</v>
      </c>
      <c r="F658" s="3">
        <f>IFERROR(MAX(TAP_Bidders),0)</f>
        <v>60.75</v>
      </c>
      <c r="G658" s="3">
        <f>IFERROR(AVERAGE(TAP_Bidders),0)</f>
        <v>37.146000000000001</v>
      </c>
      <c r="H658" s="8" t="str">
        <f>tbl_TAP[[#This Row],[Item '#]]&amp;"     "&amp;tbl_TAP[[#This Row],[Description]]&amp;"     ("&amp;tbl_TAP[[#This Row],[Unit]]&amp;")"</f>
        <v>SPEC     6” Water Main, Horizontal Directionally Drilled, Complete     (185)</v>
      </c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40">
        <v>16.48</v>
      </c>
      <c r="AF658" s="40">
        <v>60.75</v>
      </c>
      <c r="AG658" s="40">
        <v>20.5</v>
      </c>
      <c r="AH658" s="40">
        <v>55</v>
      </c>
      <c r="AI658" s="40">
        <v>33</v>
      </c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3"/>
      <c r="AZ658" s="9"/>
    </row>
    <row r="659" spans="1:52" ht="18" customHeight="1" x14ac:dyDescent="0.3">
      <c r="A659" s="1">
        <v>2018</v>
      </c>
      <c r="B659" s="1" t="s">
        <v>75</v>
      </c>
      <c r="C659" s="2" t="s">
        <v>7990</v>
      </c>
      <c r="D659" s="1">
        <v>1192</v>
      </c>
      <c r="E659" s="3">
        <f>IFERROR(MIN(TAP_Bidders),0)</f>
        <v>14.38</v>
      </c>
      <c r="F659" s="3">
        <f>IFERROR(MAX(TAP_Bidders),0)</f>
        <v>52</v>
      </c>
      <c r="G659" s="3">
        <f>IFERROR(AVERAGE(TAP_Bidders),0)</f>
        <v>32.031999999999996</v>
      </c>
      <c r="H659" s="8" t="str">
        <f>tbl_TAP[[#This Row],[Item '#]]&amp;"     "&amp;tbl_TAP[[#This Row],[Description]]&amp;"     ("&amp;tbl_TAP[[#This Row],[Unit]]&amp;")"</f>
        <v>SPEC     4” Water Main, Horizontal Directionally Drilled, Complete     (1192)</v>
      </c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40">
        <v>14.38</v>
      </c>
      <c r="AF659" s="40">
        <v>47.28</v>
      </c>
      <c r="AG659" s="40">
        <v>20.5</v>
      </c>
      <c r="AH659" s="40">
        <v>52</v>
      </c>
      <c r="AI659" s="40">
        <v>26</v>
      </c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3"/>
      <c r="AZ659" s="9"/>
    </row>
    <row r="660" spans="1:52" ht="18" customHeight="1" x14ac:dyDescent="0.3">
      <c r="A660" s="1">
        <v>2018</v>
      </c>
      <c r="B660" s="1" t="s">
        <v>75</v>
      </c>
      <c r="C660" s="2" t="s">
        <v>7991</v>
      </c>
      <c r="D660" s="1">
        <v>204</v>
      </c>
      <c r="E660" s="3">
        <f>IFERROR(MIN(TAP_Bidders),0)</f>
        <v>10.66</v>
      </c>
      <c r="F660" s="3">
        <f>IFERROR(MAX(TAP_Bidders),0)</f>
        <v>45</v>
      </c>
      <c r="G660" s="3">
        <f>IFERROR(AVERAGE(TAP_Bidders),0)</f>
        <v>26.437999999999999</v>
      </c>
      <c r="H660" s="8" t="str">
        <f>tbl_TAP[[#This Row],[Item '#]]&amp;"     "&amp;tbl_TAP[[#This Row],[Description]]&amp;"     ("&amp;tbl_TAP[[#This Row],[Unit]]&amp;")"</f>
        <v>SPEC     2” Water Main, Horizontal Directionally Drilled, Complete     (204)</v>
      </c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40">
        <v>10.66</v>
      </c>
      <c r="AF660" s="40">
        <v>32.03</v>
      </c>
      <c r="AG660" s="40">
        <v>20.5</v>
      </c>
      <c r="AH660" s="40">
        <v>45</v>
      </c>
      <c r="AI660" s="40">
        <v>24</v>
      </c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3"/>
      <c r="AZ660" s="9"/>
    </row>
    <row r="661" spans="1:52" ht="18" customHeight="1" x14ac:dyDescent="0.3">
      <c r="A661" s="1">
        <v>2018</v>
      </c>
      <c r="B661" s="1" t="s">
        <v>75</v>
      </c>
      <c r="C661" s="2" t="s">
        <v>7992</v>
      </c>
      <c r="D661" s="1">
        <v>146</v>
      </c>
      <c r="E661" s="3">
        <f>IFERROR(MIN(TAP_Bidders),0)</f>
        <v>10.64</v>
      </c>
      <c r="F661" s="3">
        <f>IFERROR(MAX(TAP_Bidders),0)</f>
        <v>55.71</v>
      </c>
      <c r="G661" s="3">
        <f>IFERROR(AVERAGE(TAP_Bidders),0)</f>
        <v>33.17</v>
      </c>
      <c r="H661" s="8" t="str">
        <f>tbl_TAP[[#This Row],[Item '#]]&amp;"     "&amp;tbl_TAP[[#This Row],[Description]]&amp;"     ("&amp;tbl_TAP[[#This Row],[Unit]]&amp;")"</f>
        <v>SPEC     2” Water Laterals, Horizontal Directionally Drilled, Complete     (146)</v>
      </c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40">
        <v>10.64</v>
      </c>
      <c r="AF661" s="40">
        <v>55.71</v>
      </c>
      <c r="AG661" s="40">
        <v>20.5</v>
      </c>
      <c r="AH661" s="40">
        <v>45</v>
      </c>
      <c r="AI661" s="40">
        <v>34</v>
      </c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3"/>
      <c r="AZ661" s="9"/>
    </row>
    <row r="662" spans="1:52" ht="18" customHeight="1" x14ac:dyDescent="0.3">
      <c r="A662" s="1">
        <v>2018</v>
      </c>
      <c r="B662" s="1" t="s">
        <v>75</v>
      </c>
      <c r="C662" s="2" t="s">
        <v>7993</v>
      </c>
      <c r="D662" s="1">
        <v>362</v>
      </c>
      <c r="E662" s="3">
        <f>IFERROR(MIN(TAP_Bidders),0)</f>
        <v>9.85</v>
      </c>
      <c r="F662" s="3">
        <f>IFERROR(MAX(TAP_Bidders),0)</f>
        <v>51.3</v>
      </c>
      <c r="G662" s="3">
        <f>IFERROR(AVERAGE(TAP_Bidders),0)</f>
        <v>31.53</v>
      </c>
      <c r="H662" s="8" t="str">
        <f>tbl_TAP[[#This Row],[Item '#]]&amp;"     "&amp;tbl_TAP[[#This Row],[Description]]&amp;"     ("&amp;tbl_TAP[[#This Row],[Unit]]&amp;")"</f>
        <v>SPEC     1” Water Laterals, Horizontal Directionally Drilled, Complete     (362)</v>
      </c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40">
        <v>9.85</v>
      </c>
      <c r="AF662" s="40">
        <v>51.3</v>
      </c>
      <c r="AG662" s="40">
        <v>20.5</v>
      </c>
      <c r="AH662" s="40">
        <v>42</v>
      </c>
      <c r="AI662" s="40">
        <v>34</v>
      </c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3"/>
      <c r="AZ662" s="9"/>
    </row>
    <row r="663" spans="1:52" ht="18" customHeight="1" x14ac:dyDescent="0.3">
      <c r="A663" s="1">
        <v>2018</v>
      </c>
      <c r="B663" s="1">
        <v>638</v>
      </c>
      <c r="C663" s="2" t="s">
        <v>7994</v>
      </c>
      <c r="D663" s="1">
        <v>185</v>
      </c>
      <c r="E663" s="3">
        <f>IFERROR(MIN(TAP_Bidders),0)</f>
        <v>26.5</v>
      </c>
      <c r="F663" s="3">
        <f>IFERROR(MAX(TAP_Bidders),0)</f>
        <v>86.5</v>
      </c>
      <c r="G663" s="3">
        <f>IFERROR(AVERAGE(TAP_Bidders),0)</f>
        <v>52.6</v>
      </c>
      <c r="H663" s="8" t="str">
        <f>tbl_TAP[[#This Row],[Item '#]]&amp;"     "&amp;tbl_TAP[[#This Row],[Description]]&amp;"     ("&amp;tbl_TAP[[#This Row],[Unit]]&amp;")"</f>
        <v>638     6” Water Main W/Gravel Backfill, Complete     (185)</v>
      </c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40">
        <v>26.5</v>
      </c>
      <c r="AF663" s="40">
        <v>50</v>
      </c>
      <c r="AG663" s="40">
        <v>86.5</v>
      </c>
      <c r="AH663" s="40">
        <v>55</v>
      </c>
      <c r="AI663" s="40">
        <v>45</v>
      </c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3"/>
      <c r="AZ663" s="9"/>
    </row>
    <row r="664" spans="1:52" ht="18" customHeight="1" x14ac:dyDescent="0.3">
      <c r="A664" s="1">
        <v>2018</v>
      </c>
      <c r="B664" s="1">
        <v>638</v>
      </c>
      <c r="C664" s="2" t="s">
        <v>7995</v>
      </c>
      <c r="D664" s="1">
        <v>1192</v>
      </c>
      <c r="E664" s="3">
        <f>IFERROR(MIN(TAP_Bidders),0)</f>
        <v>19.29</v>
      </c>
      <c r="F664" s="3">
        <f>IFERROR(MAX(TAP_Bidders),0)</f>
        <v>51.5</v>
      </c>
      <c r="G664" s="3">
        <f>IFERROR(AVERAGE(TAP_Bidders),0)</f>
        <v>40.158000000000001</v>
      </c>
      <c r="H664" s="8" t="str">
        <f>tbl_TAP[[#This Row],[Item '#]]&amp;"     "&amp;tbl_TAP[[#This Row],[Description]]&amp;"     ("&amp;tbl_TAP[[#This Row],[Unit]]&amp;")"</f>
        <v>638     4” Water Main W/Gravel Backfill, Complete     (1192)</v>
      </c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40">
        <v>19.29</v>
      </c>
      <c r="AF664" s="40">
        <v>49</v>
      </c>
      <c r="AG664" s="40">
        <v>51.5</v>
      </c>
      <c r="AH664" s="40">
        <v>43</v>
      </c>
      <c r="AI664" s="40">
        <v>38</v>
      </c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3"/>
      <c r="AZ664" s="9"/>
    </row>
    <row r="665" spans="1:52" ht="18" customHeight="1" x14ac:dyDescent="0.3">
      <c r="A665" s="1">
        <v>2018</v>
      </c>
      <c r="B665" s="1">
        <v>638</v>
      </c>
      <c r="C665" s="2" t="s">
        <v>7996</v>
      </c>
      <c r="D665" s="1">
        <v>204</v>
      </c>
      <c r="E665" s="3">
        <f>IFERROR(MIN(TAP_Bidders),0)</f>
        <v>17.68</v>
      </c>
      <c r="F665" s="3">
        <f>IFERROR(MAX(TAP_Bidders),0)</f>
        <v>48.5</v>
      </c>
      <c r="G665" s="3">
        <f>IFERROR(AVERAGE(TAP_Bidders),0)</f>
        <v>37.636000000000003</v>
      </c>
      <c r="H665" s="8" t="str">
        <f>tbl_TAP[[#This Row],[Item '#]]&amp;"     "&amp;tbl_TAP[[#This Row],[Description]]&amp;"     ("&amp;tbl_TAP[[#This Row],[Unit]]&amp;")"</f>
        <v>638     2” Water Main W/Gravel Backfill, Complete     (204)</v>
      </c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40">
        <v>17.68</v>
      </c>
      <c r="AF665" s="40">
        <v>47</v>
      </c>
      <c r="AG665" s="40">
        <v>48.5</v>
      </c>
      <c r="AH665" s="40">
        <v>39</v>
      </c>
      <c r="AI665" s="40">
        <v>36</v>
      </c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3"/>
      <c r="AZ665" s="9"/>
    </row>
    <row r="666" spans="1:52" ht="18" customHeight="1" x14ac:dyDescent="0.3">
      <c r="A666" s="1">
        <v>2018</v>
      </c>
      <c r="B666" s="1" t="s">
        <v>75</v>
      </c>
      <c r="C666" s="2" t="s">
        <v>7997</v>
      </c>
      <c r="D666" s="1">
        <v>146</v>
      </c>
      <c r="E666" s="3">
        <f>IFERROR(MIN(TAP_Bidders),0)</f>
        <v>23.25</v>
      </c>
      <c r="F666" s="3">
        <f>IFERROR(MAX(TAP_Bidders),0)</f>
        <v>76.5</v>
      </c>
      <c r="G666" s="3">
        <f>IFERROR(AVERAGE(TAP_Bidders),0)</f>
        <v>48.75</v>
      </c>
      <c r="H666" s="8" t="str">
        <f>tbl_TAP[[#This Row],[Item '#]]&amp;"     "&amp;tbl_TAP[[#This Row],[Description]]&amp;"     ("&amp;tbl_TAP[[#This Row],[Unit]]&amp;")"</f>
        <v>SPEC     2” Water Laterals, Complete (One Curb Valve and Box per Lateral)     (146)</v>
      </c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40">
        <v>23.25</v>
      </c>
      <c r="AF666" s="40">
        <v>50</v>
      </c>
      <c r="AG666" s="40">
        <v>76.5</v>
      </c>
      <c r="AH666" s="40">
        <v>48</v>
      </c>
      <c r="AI666" s="40">
        <v>46</v>
      </c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3"/>
      <c r="AZ666" s="9"/>
    </row>
    <row r="667" spans="1:52" ht="18" customHeight="1" x14ac:dyDescent="0.3">
      <c r="A667" s="1">
        <v>2018</v>
      </c>
      <c r="B667" s="1" t="s">
        <v>75</v>
      </c>
      <c r="C667" s="2" t="s">
        <v>7998</v>
      </c>
      <c r="D667" s="1">
        <v>362</v>
      </c>
      <c r="E667" s="3">
        <f>IFERROR(MIN(TAP_Bidders),0)</f>
        <v>33.93</v>
      </c>
      <c r="F667" s="3">
        <f>IFERROR(MAX(TAP_Bidders),0)</f>
        <v>65</v>
      </c>
      <c r="G667" s="3">
        <f>IFERROR(AVERAGE(TAP_Bidders),0)</f>
        <v>44.786000000000001</v>
      </c>
      <c r="H667" s="8" t="str">
        <f>tbl_TAP[[#This Row],[Item '#]]&amp;"     "&amp;tbl_TAP[[#This Row],[Description]]&amp;"     ("&amp;tbl_TAP[[#This Row],[Unit]]&amp;")"</f>
        <v>SPEC     1” Water Laterals, Complete – RV Campsites/Yard Hydrants (One Curb Valve and Box per Lateral)     (362)</v>
      </c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40">
        <v>33.93</v>
      </c>
      <c r="AF667" s="40">
        <v>45</v>
      </c>
      <c r="AG667" s="40">
        <v>65</v>
      </c>
      <c r="AH667" s="40">
        <v>34</v>
      </c>
      <c r="AI667" s="40">
        <v>46</v>
      </c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3"/>
      <c r="AZ667" s="9"/>
    </row>
    <row r="668" spans="1:52" ht="18" customHeight="1" x14ac:dyDescent="0.3">
      <c r="A668" s="1">
        <v>2019</v>
      </c>
      <c r="B668" s="1">
        <v>832</v>
      </c>
      <c r="C668" s="2" t="s">
        <v>5052</v>
      </c>
      <c r="D668" s="1" t="s">
        <v>9</v>
      </c>
      <c r="E668" s="3">
        <f>IFERROR(MIN(TAP_Bidders),0)</f>
        <v>3500</v>
      </c>
      <c r="F668" s="3">
        <f>IFERROR(MAX(TAP_Bidders),0)</f>
        <v>14515</v>
      </c>
      <c r="G668" s="3">
        <f>IFERROR(AVERAGE(TAP_Bidders),0)</f>
        <v>7723</v>
      </c>
      <c r="H668" s="8" t="str">
        <f>tbl_TAP[[#This Row],[Item '#]]&amp;"     "&amp;tbl_TAP[[#This Row],[Description]]&amp;"     ("&amp;tbl_TAP[[#This Row],[Unit]]&amp;")"</f>
        <v>832     Temporary Sediment and Erosion Control     (LS)</v>
      </c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40">
        <v>5600</v>
      </c>
      <c r="AA668" s="40">
        <v>3500</v>
      </c>
      <c r="AB668" s="40">
        <v>5000</v>
      </c>
      <c r="AC668" s="40">
        <v>10000</v>
      </c>
      <c r="AD668" s="40">
        <v>14515</v>
      </c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3"/>
      <c r="AZ668" s="9"/>
    </row>
    <row r="669" spans="1:52" ht="18" customHeight="1" x14ac:dyDescent="0.3">
      <c r="A669" s="1">
        <v>2019</v>
      </c>
      <c r="B669" s="1" t="s">
        <v>5053</v>
      </c>
      <c r="C669" s="2" t="s">
        <v>53</v>
      </c>
      <c r="D669" s="1" t="s">
        <v>9</v>
      </c>
      <c r="E669" s="3">
        <f>IFERROR(MIN(TAP_Bidders),0)</f>
        <v>4450</v>
      </c>
      <c r="F669" s="3">
        <f>IFERROR(MAX(TAP_Bidders),0)</f>
        <v>14000</v>
      </c>
      <c r="G669" s="3">
        <f>IFERROR(AVERAGE(TAP_Bidders),0)</f>
        <v>7905</v>
      </c>
      <c r="H669" s="8" t="str">
        <f>tbl_TAP[[#This Row],[Item '#]]&amp;"     "&amp;tbl_TAP[[#This Row],[Description]]&amp;"     ("&amp;tbl_TAP[[#This Row],[Unit]]&amp;")"</f>
        <v>Special     Mobilization     (LS)</v>
      </c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40">
        <v>4450</v>
      </c>
      <c r="AA669" s="40">
        <v>8500</v>
      </c>
      <c r="AB669" s="40">
        <v>5000</v>
      </c>
      <c r="AC669" s="40">
        <v>14000</v>
      </c>
      <c r="AD669" s="40">
        <v>7575</v>
      </c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3"/>
      <c r="AZ669" s="9"/>
    </row>
    <row r="670" spans="1:52" ht="18" customHeight="1" x14ac:dyDescent="0.3">
      <c r="A670" s="1">
        <v>2019</v>
      </c>
      <c r="B670" s="1" t="s">
        <v>5053</v>
      </c>
      <c r="C670" s="2" t="s">
        <v>8543</v>
      </c>
      <c r="D670" s="1" t="s">
        <v>9</v>
      </c>
      <c r="E670" s="3">
        <f>IFERROR(MIN(TAP_Bidders),0)</f>
        <v>1</v>
      </c>
      <c r="F670" s="3">
        <f>IFERROR(MAX(TAP_Bidders),0)</f>
        <v>5250</v>
      </c>
      <c r="G670" s="3">
        <f>IFERROR(AVERAGE(TAP_Bidders),0)</f>
        <v>2572.1999999999998</v>
      </c>
      <c r="H670" s="8" t="str">
        <f>tbl_TAP[[#This Row],[Item '#]]&amp;"     "&amp;tbl_TAP[[#This Row],[Description]]&amp;"     ("&amp;tbl_TAP[[#This Row],[Unit]]&amp;")"</f>
        <v>Special     Bonding &amp; Insurance     (LS)</v>
      </c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40">
        <v>5250</v>
      </c>
      <c r="AA670" s="40">
        <v>300</v>
      </c>
      <c r="AB670" s="40">
        <v>1</v>
      </c>
      <c r="AC670" s="40">
        <v>4000</v>
      </c>
      <c r="AD670" s="40">
        <v>3310</v>
      </c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3"/>
      <c r="AZ670" s="9"/>
    </row>
    <row r="671" spans="1:52" ht="18" customHeight="1" x14ac:dyDescent="0.3">
      <c r="A671" s="1">
        <v>2019</v>
      </c>
      <c r="B671" s="1" t="s">
        <v>5053</v>
      </c>
      <c r="C671" s="2" t="s">
        <v>4626</v>
      </c>
      <c r="D671" s="1" t="s">
        <v>9</v>
      </c>
      <c r="E671" s="3">
        <f>IFERROR(MIN(TAP_Bidders),0)</f>
        <v>3400</v>
      </c>
      <c r="F671" s="3">
        <f>IFERROR(MAX(TAP_Bidders),0)</f>
        <v>10000</v>
      </c>
      <c r="G671" s="3">
        <f>IFERROR(AVERAGE(TAP_Bidders),0)</f>
        <v>7174</v>
      </c>
      <c r="H671" s="8" t="str">
        <f>tbl_TAP[[#This Row],[Item '#]]&amp;"     "&amp;tbl_TAP[[#This Row],[Description]]&amp;"     ("&amp;tbl_TAP[[#This Row],[Unit]]&amp;")"</f>
        <v>Special     Construction Staking     (LS)</v>
      </c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40">
        <v>3400</v>
      </c>
      <c r="AA671" s="40">
        <v>9400</v>
      </c>
      <c r="AB671" s="40">
        <v>7000</v>
      </c>
      <c r="AC671" s="40">
        <v>10000</v>
      </c>
      <c r="AD671" s="40">
        <v>6070</v>
      </c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3"/>
      <c r="AZ671" s="9"/>
    </row>
    <row r="672" spans="1:52" ht="18" customHeight="1" x14ac:dyDescent="0.3">
      <c r="A672" s="1">
        <v>2019</v>
      </c>
      <c r="B672" s="1">
        <v>832</v>
      </c>
      <c r="C672" s="2" t="s">
        <v>5626</v>
      </c>
      <c r="D672" s="1" t="s">
        <v>59</v>
      </c>
      <c r="E672" s="3">
        <f>IFERROR(MIN(TAP_Bidders),0)</f>
        <v>450</v>
      </c>
      <c r="F672" s="3">
        <f>IFERROR(MAX(TAP_Bidders),0)</f>
        <v>1700</v>
      </c>
      <c r="G672" s="3">
        <f>IFERROR(AVERAGE(TAP_Bidders),0)</f>
        <v>967</v>
      </c>
      <c r="H672" s="8" t="str">
        <f>tbl_TAP[[#This Row],[Item '#]]&amp;"     "&amp;tbl_TAP[[#This Row],[Description]]&amp;"     ("&amp;tbl_TAP[[#This Row],[Unit]]&amp;")"</f>
        <v>832     Concrete Washout Station     (EA)</v>
      </c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40">
        <v>900</v>
      </c>
      <c r="AA672" s="40">
        <v>450</v>
      </c>
      <c r="AB672" s="40">
        <v>1700</v>
      </c>
      <c r="AC672" s="40">
        <v>600</v>
      </c>
      <c r="AD672" s="40">
        <v>1185</v>
      </c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3"/>
      <c r="AZ672" s="9"/>
    </row>
    <row r="673" spans="1:52" ht="18" customHeight="1" x14ac:dyDescent="0.3">
      <c r="A673" s="1">
        <v>2019</v>
      </c>
      <c r="B673" s="1">
        <v>201</v>
      </c>
      <c r="C673" s="2" t="s">
        <v>8544</v>
      </c>
      <c r="D673" s="1" t="s">
        <v>9</v>
      </c>
      <c r="E673" s="3">
        <f>IFERROR(MIN(TAP_Bidders),0)</f>
        <v>4000</v>
      </c>
      <c r="F673" s="3">
        <f>IFERROR(MAX(TAP_Bidders),0)</f>
        <v>8000</v>
      </c>
      <c r="G673" s="3">
        <f>IFERROR(AVERAGE(TAP_Bidders),0)</f>
        <v>6139</v>
      </c>
      <c r="H673" s="8" t="str">
        <f>tbl_TAP[[#This Row],[Item '#]]&amp;"     "&amp;tbl_TAP[[#This Row],[Description]]&amp;"     ("&amp;tbl_TAP[[#This Row],[Unit]]&amp;")"</f>
        <v>201     Tree Removal     (LS)</v>
      </c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40">
        <v>6000</v>
      </c>
      <c r="AA673" s="40">
        <v>4000</v>
      </c>
      <c r="AB673" s="40">
        <v>5000</v>
      </c>
      <c r="AC673" s="40">
        <v>8000</v>
      </c>
      <c r="AD673" s="40">
        <v>7695</v>
      </c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3"/>
      <c r="AZ673" s="9"/>
    </row>
    <row r="674" spans="1:52" ht="18" customHeight="1" x14ac:dyDescent="0.3">
      <c r="A674" s="1">
        <v>2019</v>
      </c>
      <c r="B674" s="1">
        <v>202</v>
      </c>
      <c r="C674" s="2" t="s">
        <v>5629</v>
      </c>
      <c r="D674" s="1" t="s">
        <v>12</v>
      </c>
      <c r="E674" s="3">
        <f>IFERROR(MIN(TAP_Bidders),0)</f>
        <v>4.5</v>
      </c>
      <c r="F674" s="3">
        <f>IFERROR(MAX(TAP_Bidders),0)</f>
        <v>16</v>
      </c>
      <c r="G674" s="3">
        <f>IFERROR(AVERAGE(TAP_Bidders),0)</f>
        <v>7</v>
      </c>
      <c r="H674" s="8" t="str">
        <f>tbl_TAP[[#This Row],[Item '#]]&amp;"     "&amp;tbl_TAP[[#This Row],[Description]]&amp;"     ("&amp;tbl_TAP[[#This Row],[Unit]]&amp;")"</f>
        <v>202     Sawcut Existing Pavement     (LF)</v>
      </c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40">
        <v>4.5</v>
      </c>
      <c r="AA674" s="40">
        <v>16</v>
      </c>
      <c r="AB674" s="40">
        <v>5</v>
      </c>
      <c r="AC674" s="40">
        <v>5</v>
      </c>
      <c r="AD674" s="40">
        <v>4.5</v>
      </c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3"/>
      <c r="AZ674" s="9"/>
    </row>
    <row r="675" spans="1:52" ht="18" customHeight="1" x14ac:dyDescent="0.3">
      <c r="A675" s="1">
        <v>2019</v>
      </c>
      <c r="B675" s="1">
        <v>202</v>
      </c>
      <c r="C675" s="2" t="s">
        <v>8545</v>
      </c>
      <c r="D675" s="1" t="s">
        <v>21</v>
      </c>
      <c r="E675" s="3">
        <f>IFERROR(MIN(TAP_Bidders),0)</f>
        <v>3.5</v>
      </c>
      <c r="F675" s="3">
        <f>IFERROR(MAX(TAP_Bidders),0)</f>
        <v>11</v>
      </c>
      <c r="G675" s="3">
        <f>IFERROR(AVERAGE(TAP_Bidders),0)</f>
        <v>8.1</v>
      </c>
      <c r="H675" s="8" t="str">
        <f>tbl_TAP[[#This Row],[Item '#]]&amp;"     "&amp;tbl_TAP[[#This Row],[Description]]&amp;"     ("&amp;tbl_TAP[[#This Row],[Unit]]&amp;")"</f>
        <v>202     Asphalt Pavement Removal     (SY)</v>
      </c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40">
        <v>10</v>
      </c>
      <c r="AA675" s="40">
        <v>11</v>
      </c>
      <c r="AB675" s="40">
        <v>5</v>
      </c>
      <c r="AC675" s="40">
        <v>3.5</v>
      </c>
      <c r="AD675" s="40">
        <v>11</v>
      </c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3"/>
      <c r="AZ675" s="9"/>
    </row>
    <row r="676" spans="1:52" ht="18" customHeight="1" x14ac:dyDescent="0.3">
      <c r="A676" s="1">
        <v>2019</v>
      </c>
      <c r="B676" s="1">
        <v>202</v>
      </c>
      <c r="C676" s="2" t="s">
        <v>8546</v>
      </c>
      <c r="D676" s="1" t="s">
        <v>21</v>
      </c>
      <c r="E676" s="3">
        <f>IFERROR(MIN(TAP_Bidders),0)</f>
        <v>3</v>
      </c>
      <c r="F676" s="3">
        <f>IFERROR(MAX(TAP_Bidders),0)</f>
        <v>13</v>
      </c>
      <c r="G676" s="3">
        <f>IFERROR(AVERAGE(TAP_Bidders),0)</f>
        <v>6.5</v>
      </c>
      <c r="H676" s="8" t="str">
        <f>tbl_TAP[[#This Row],[Item '#]]&amp;"     "&amp;tbl_TAP[[#This Row],[Description]]&amp;"     ("&amp;tbl_TAP[[#This Row],[Unit]]&amp;")"</f>
        <v>202     Gravel Pavement Removal     (SY)</v>
      </c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40">
        <v>3</v>
      </c>
      <c r="AA676" s="40">
        <v>9</v>
      </c>
      <c r="AB676" s="40">
        <v>4</v>
      </c>
      <c r="AC676" s="40">
        <v>3.5</v>
      </c>
      <c r="AD676" s="40">
        <v>13</v>
      </c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3"/>
      <c r="AZ676" s="9"/>
    </row>
    <row r="677" spans="1:52" ht="18" customHeight="1" x14ac:dyDescent="0.3">
      <c r="A677" s="1">
        <v>2019</v>
      </c>
      <c r="B677" s="1">
        <v>202</v>
      </c>
      <c r="C677" s="2" t="s">
        <v>6315</v>
      </c>
      <c r="D677" s="1" t="s">
        <v>9</v>
      </c>
      <c r="E677" s="3">
        <f>IFERROR(MIN(TAP_Bidders),0)</f>
        <v>550</v>
      </c>
      <c r="F677" s="3">
        <f>IFERROR(MAX(TAP_Bidders),0)</f>
        <v>22775</v>
      </c>
      <c r="G677" s="3">
        <f>IFERROR(AVERAGE(TAP_Bidders),0)</f>
        <v>8485</v>
      </c>
      <c r="H677" s="8" t="str">
        <f>tbl_TAP[[#This Row],[Item '#]]&amp;"     "&amp;tbl_TAP[[#This Row],[Description]]&amp;"     ("&amp;tbl_TAP[[#This Row],[Unit]]&amp;")"</f>
        <v>202     Site Utility Removal, Capping, or Abandoning     (LS)</v>
      </c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40">
        <v>550</v>
      </c>
      <c r="AA677" s="40">
        <v>4300</v>
      </c>
      <c r="AB677" s="40">
        <v>4800</v>
      </c>
      <c r="AC677" s="40">
        <v>10000</v>
      </c>
      <c r="AD677" s="40">
        <v>22775</v>
      </c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3"/>
      <c r="AZ677" s="9"/>
    </row>
    <row r="678" spans="1:52" ht="18" customHeight="1" x14ac:dyDescent="0.3">
      <c r="A678" s="1">
        <v>2019</v>
      </c>
      <c r="B678" s="1">
        <v>202</v>
      </c>
      <c r="C678" s="2" t="s">
        <v>8547</v>
      </c>
      <c r="D678" s="1" t="s">
        <v>9</v>
      </c>
      <c r="E678" s="3">
        <f>IFERROR(MIN(TAP_Bidders),0)</f>
        <v>3300</v>
      </c>
      <c r="F678" s="3">
        <f>IFERROR(MAX(TAP_Bidders),0)</f>
        <v>6100</v>
      </c>
      <c r="G678" s="3">
        <f>IFERROR(AVERAGE(TAP_Bidders),0)</f>
        <v>5082</v>
      </c>
      <c r="H678" s="8" t="str">
        <f>tbl_TAP[[#This Row],[Item '#]]&amp;"     "&amp;tbl_TAP[[#This Row],[Description]]&amp;"     ("&amp;tbl_TAP[[#This Row],[Unit]]&amp;")"</f>
        <v>202     Relocate Fire Siren, Includes New Pole     (LS)</v>
      </c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40">
        <v>6100</v>
      </c>
      <c r="AA678" s="40">
        <v>3300</v>
      </c>
      <c r="AB678" s="40">
        <v>4400</v>
      </c>
      <c r="AC678" s="40">
        <v>6000</v>
      </c>
      <c r="AD678" s="40">
        <v>5610</v>
      </c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3"/>
      <c r="AZ678" s="9"/>
    </row>
    <row r="679" spans="1:52" ht="18" customHeight="1" x14ac:dyDescent="0.3">
      <c r="A679" s="1">
        <v>2019</v>
      </c>
      <c r="B679" s="1">
        <v>203</v>
      </c>
      <c r="C679" s="2" t="s">
        <v>8548</v>
      </c>
      <c r="D679" s="1" t="s">
        <v>9</v>
      </c>
      <c r="E679" s="3">
        <f>IFERROR(MIN(TAP_Bidders),0)</f>
        <v>3910</v>
      </c>
      <c r="F679" s="3">
        <f>IFERROR(MAX(TAP_Bidders),0)</f>
        <v>9700</v>
      </c>
      <c r="G679" s="3">
        <f>IFERROR(AVERAGE(TAP_Bidders),0)</f>
        <v>6922</v>
      </c>
      <c r="H679" s="8" t="str">
        <f>tbl_TAP[[#This Row],[Item '#]]&amp;"     "&amp;tbl_TAP[[#This Row],[Description]]&amp;"     ("&amp;tbl_TAP[[#This Row],[Unit]]&amp;")"</f>
        <v>203     Topsoil Stripped and Stockpiled (Estimate 6")     (LS)</v>
      </c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40">
        <v>6000</v>
      </c>
      <c r="AA679" s="40">
        <v>9700</v>
      </c>
      <c r="AB679" s="40">
        <v>6000</v>
      </c>
      <c r="AC679" s="40">
        <v>9000</v>
      </c>
      <c r="AD679" s="40">
        <v>3910</v>
      </c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3"/>
      <c r="AZ679" s="9"/>
    </row>
    <row r="680" spans="1:52" ht="18" customHeight="1" x14ac:dyDescent="0.3">
      <c r="A680" s="1">
        <v>2019</v>
      </c>
      <c r="B680" s="1">
        <v>203</v>
      </c>
      <c r="C680" s="2" t="s">
        <v>8549</v>
      </c>
      <c r="D680" s="1" t="s">
        <v>9</v>
      </c>
      <c r="E680" s="3">
        <f>IFERROR(MIN(TAP_Bidders),0)</f>
        <v>2800</v>
      </c>
      <c r="F680" s="3">
        <f>IFERROR(MAX(TAP_Bidders),0)</f>
        <v>10000</v>
      </c>
      <c r="G680" s="3">
        <f>IFERROR(AVERAGE(TAP_Bidders),0)</f>
        <v>6365</v>
      </c>
      <c r="H680" s="8" t="str">
        <f>tbl_TAP[[#This Row],[Item '#]]&amp;"     "&amp;tbl_TAP[[#This Row],[Description]]&amp;"     ("&amp;tbl_TAP[[#This Row],[Unit]]&amp;")"</f>
        <v>203     Topsoil Replaced (Estimate 6")     (LS)</v>
      </c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40">
        <v>7600</v>
      </c>
      <c r="AA680" s="40">
        <v>2800</v>
      </c>
      <c r="AB680" s="40">
        <v>6000</v>
      </c>
      <c r="AC680" s="40">
        <v>10000</v>
      </c>
      <c r="AD680" s="40">
        <v>5425</v>
      </c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3"/>
      <c r="AZ680" s="9"/>
    </row>
    <row r="681" spans="1:52" ht="18" customHeight="1" x14ac:dyDescent="0.3">
      <c r="A681" s="1">
        <v>2019</v>
      </c>
      <c r="B681" s="1">
        <v>203</v>
      </c>
      <c r="C681" s="2" t="s">
        <v>8287</v>
      </c>
      <c r="D681" s="1" t="s">
        <v>9</v>
      </c>
      <c r="E681" s="3">
        <f>IFERROR(MIN(TAP_Bidders),0)</f>
        <v>17205</v>
      </c>
      <c r="F681" s="3">
        <f>IFERROR(MAX(TAP_Bidders),0)</f>
        <v>41000</v>
      </c>
      <c r="G681" s="3">
        <f>IFERROR(AVERAGE(TAP_Bidders),0)</f>
        <v>31021</v>
      </c>
      <c r="H681" s="8" t="str">
        <f>tbl_TAP[[#This Row],[Item '#]]&amp;"     "&amp;tbl_TAP[[#This Row],[Description]]&amp;"     ("&amp;tbl_TAP[[#This Row],[Unit]]&amp;")"</f>
        <v>203     Excavation (Cut/Fill)     (LS)</v>
      </c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40">
        <v>27000</v>
      </c>
      <c r="AA681" s="40">
        <v>29900</v>
      </c>
      <c r="AB681" s="40">
        <v>41000</v>
      </c>
      <c r="AC681" s="40">
        <v>40000</v>
      </c>
      <c r="AD681" s="40">
        <v>17205</v>
      </c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3"/>
      <c r="AZ681" s="9"/>
    </row>
    <row r="682" spans="1:52" ht="18" customHeight="1" x14ac:dyDescent="0.3">
      <c r="A682" s="1">
        <v>2019</v>
      </c>
      <c r="B682" s="1">
        <v>671</v>
      </c>
      <c r="C682" s="2" t="s">
        <v>6320</v>
      </c>
      <c r="D682" s="1" t="s">
        <v>21</v>
      </c>
      <c r="E682" s="3">
        <f>IFERROR(MIN(TAP_Bidders),0)</f>
        <v>1.59</v>
      </c>
      <c r="F682" s="3">
        <f>IFERROR(MAX(TAP_Bidders),0)</f>
        <v>2.6</v>
      </c>
      <c r="G682" s="3">
        <f>IFERROR(AVERAGE(TAP_Bidders),0)</f>
        <v>2.0880000000000001</v>
      </c>
      <c r="H682" s="8" t="str">
        <f>tbl_TAP[[#This Row],[Item '#]]&amp;"     "&amp;tbl_TAP[[#This Row],[Description]]&amp;"     ("&amp;tbl_TAP[[#This Row],[Unit]]&amp;")"</f>
        <v>671     Erosion Control Matting     (SY)</v>
      </c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40">
        <v>1.75</v>
      </c>
      <c r="AA682" s="40">
        <v>2.25</v>
      </c>
      <c r="AB682" s="40">
        <v>1.59</v>
      </c>
      <c r="AC682" s="40">
        <v>2.25</v>
      </c>
      <c r="AD682" s="40">
        <v>2.6</v>
      </c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3"/>
      <c r="AZ682" s="9"/>
    </row>
    <row r="683" spans="1:52" ht="18" customHeight="1" x14ac:dyDescent="0.3">
      <c r="A683" s="1">
        <v>2019</v>
      </c>
      <c r="B683" s="1">
        <v>204</v>
      </c>
      <c r="C683" s="2" t="s">
        <v>8292</v>
      </c>
      <c r="D683" s="1" t="s">
        <v>21</v>
      </c>
      <c r="E683" s="3">
        <f>IFERROR(MIN(TAP_Bidders),0)</f>
        <v>0.2</v>
      </c>
      <c r="F683" s="3">
        <f>IFERROR(MAX(TAP_Bidders),0)</f>
        <v>2</v>
      </c>
      <c r="G683" s="3">
        <f>IFERROR(AVERAGE(TAP_Bidders),0)</f>
        <v>1.24</v>
      </c>
      <c r="H683" s="8" t="str">
        <f>tbl_TAP[[#This Row],[Item '#]]&amp;"     "&amp;tbl_TAP[[#This Row],[Description]]&amp;"     ("&amp;tbl_TAP[[#This Row],[Unit]]&amp;")"</f>
        <v>204     Subgrade Preparation     (SY)</v>
      </c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40">
        <v>1</v>
      </c>
      <c r="AA683" s="40">
        <v>1</v>
      </c>
      <c r="AB683" s="40">
        <v>2</v>
      </c>
      <c r="AC683" s="40">
        <v>2</v>
      </c>
      <c r="AD683" s="40">
        <v>0.2</v>
      </c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3"/>
      <c r="AZ683" s="9"/>
    </row>
    <row r="684" spans="1:52" ht="18" customHeight="1" x14ac:dyDescent="0.3">
      <c r="A684" s="1">
        <v>2019</v>
      </c>
      <c r="B684" s="1">
        <v>304</v>
      </c>
      <c r="C684" s="2" t="s">
        <v>8550</v>
      </c>
      <c r="D684" s="1" t="s">
        <v>14</v>
      </c>
      <c r="E684" s="3">
        <f>IFERROR(MIN(TAP_Bidders),0)</f>
        <v>67</v>
      </c>
      <c r="F684" s="3">
        <f>IFERROR(MAX(TAP_Bidders),0)</f>
        <v>120</v>
      </c>
      <c r="G684" s="3">
        <f>IFERROR(AVERAGE(TAP_Bidders),0)</f>
        <v>84.4</v>
      </c>
      <c r="H684" s="8" t="str">
        <f>tbl_TAP[[#This Row],[Item '#]]&amp;"     "&amp;tbl_TAP[[#This Row],[Description]]&amp;"     ("&amp;tbl_TAP[[#This Row],[Unit]]&amp;")"</f>
        <v>304     ODOT 304 Aggregate Base – Aggregate Pavement at Boat Ramp (6")     (CY)</v>
      </c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40">
        <v>84</v>
      </c>
      <c r="AA684" s="40">
        <v>67</v>
      </c>
      <c r="AB684" s="40">
        <v>71</v>
      </c>
      <c r="AC684" s="40">
        <v>80</v>
      </c>
      <c r="AD684" s="40">
        <v>120</v>
      </c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3"/>
      <c r="AZ684" s="9"/>
    </row>
    <row r="685" spans="1:52" ht="18" customHeight="1" x14ac:dyDescent="0.3">
      <c r="A685" s="1">
        <v>2019</v>
      </c>
      <c r="B685" s="1">
        <v>304</v>
      </c>
      <c r="C685" s="2" t="s">
        <v>8551</v>
      </c>
      <c r="D685" s="1" t="s">
        <v>14</v>
      </c>
      <c r="E685" s="3">
        <f>IFERROR(MIN(TAP_Bidders),0)</f>
        <v>67</v>
      </c>
      <c r="F685" s="3">
        <f>IFERROR(MAX(TAP_Bidders),0)</f>
        <v>130</v>
      </c>
      <c r="G685" s="3">
        <f>IFERROR(AVERAGE(TAP_Bidders),0)</f>
        <v>86.4</v>
      </c>
      <c r="H685" s="8" t="str">
        <f>tbl_TAP[[#This Row],[Item '#]]&amp;"     "&amp;tbl_TAP[[#This Row],[Description]]&amp;"     ("&amp;tbl_TAP[[#This Row],[Unit]]&amp;")"</f>
        <v>304     ODOT 304 Aggregate Base – Aggregate Pavement at Drives (6")     (CY)</v>
      </c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40">
        <v>84</v>
      </c>
      <c r="AA685" s="40">
        <v>67</v>
      </c>
      <c r="AB685" s="40">
        <v>71</v>
      </c>
      <c r="AC685" s="40">
        <v>80</v>
      </c>
      <c r="AD685" s="40">
        <v>130</v>
      </c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3"/>
      <c r="AZ685" s="9"/>
    </row>
    <row r="686" spans="1:52" ht="18" customHeight="1" x14ac:dyDescent="0.3">
      <c r="A686" s="1">
        <v>2019</v>
      </c>
      <c r="B686" s="1">
        <v>703</v>
      </c>
      <c r="C686" s="2" t="s">
        <v>8552</v>
      </c>
      <c r="D686" s="1" t="s">
        <v>14</v>
      </c>
      <c r="E686" s="3">
        <f>IFERROR(MIN(TAP_Bidders),0)</f>
        <v>64</v>
      </c>
      <c r="F686" s="3">
        <f>IFERROR(MAX(TAP_Bidders),0)</f>
        <v>128</v>
      </c>
      <c r="G686" s="3">
        <f>IFERROR(AVERAGE(TAP_Bidders),0)</f>
        <v>81.2</v>
      </c>
      <c r="H686" s="8" t="str">
        <f>tbl_TAP[[#This Row],[Item '#]]&amp;"     "&amp;tbl_TAP[[#This Row],[Description]]&amp;"     ("&amp;tbl_TAP[[#This Row],[Unit]]&amp;")"</f>
        <v>703     ODOT No. 1 &amp; 2 Aggregate Base - Aggregate Pavement at Boat Ramp (12")     (CY)</v>
      </c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40">
        <v>68</v>
      </c>
      <c r="AA686" s="40">
        <v>64</v>
      </c>
      <c r="AB686" s="40">
        <v>68</v>
      </c>
      <c r="AC686" s="40">
        <v>78</v>
      </c>
      <c r="AD686" s="40">
        <v>128</v>
      </c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3"/>
      <c r="AZ686" s="9"/>
    </row>
    <row r="687" spans="1:52" ht="18" customHeight="1" x14ac:dyDescent="0.3">
      <c r="A687" s="1">
        <v>2019</v>
      </c>
      <c r="B687" s="1">
        <v>703</v>
      </c>
      <c r="C687" s="2" t="s">
        <v>8553</v>
      </c>
      <c r="D687" s="1" t="s">
        <v>14</v>
      </c>
      <c r="E687" s="3">
        <f>IFERROR(MIN(TAP_Bidders),0)</f>
        <v>64</v>
      </c>
      <c r="F687" s="3">
        <f>IFERROR(MAX(TAP_Bidders),0)</f>
        <v>129</v>
      </c>
      <c r="G687" s="3">
        <f>IFERROR(AVERAGE(TAP_Bidders),0)</f>
        <v>81.400000000000006</v>
      </c>
      <c r="H687" s="8" t="str">
        <f>tbl_TAP[[#This Row],[Item '#]]&amp;"     "&amp;tbl_TAP[[#This Row],[Description]]&amp;"     ("&amp;tbl_TAP[[#This Row],[Unit]]&amp;")"</f>
        <v>703     ODOT No. 1 &amp; 2 Aggregate Base - Aggregate Pavement at Drives  (12")     (CY)</v>
      </c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40">
        <v>68</v>
      </c>
      <c r="AA687" s="40">
        <v>64</v>
      </c>
      <c r="AB687" s="40">
        <v>68</v>
      </c>
      <c r="AC687" s="40">
        <v>78</v>
      </c>
      <c r="AD687" s="40">
        <v>129</v>
      </c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3"/>
      <c r="AZ687" s="9"/>
    </row>
    <row r="688" spans="1:52" ht="18" customHeight="1" x14ac:dyDescent="0.3">
      <c r="A688" s="1">
        <v>2019</v>
      </c>
      <c r="B688" s="1">
        <v>611</v>
      </c>
      <c r="C688" s="2" t="s">
        <v>8554</v>
      </c>
      <c r="D688" s="1" t="s">
        <v>12</v>
      </c>
      <c r="E688" s="3">
        <f>IFERROR(MIN(TAP_Bidders),0)</f>
        <v>32</v>
      </c>
      <c r="F688" s="3">
        <f>IFERROR(MAX(TAP_Bidders),0)</f>
        <v>74</v>
      </c>
      <c r="G688" s="3">
        <f>IFERROR(AVERAGE(TAP_Bidders),0)</f>
        <v>59</v>
      </c>
      <c r="H688" s="8" t="str">
        <f>tbl_TAP[[#This Row],[Item '#]]&amp;"     "&amp;tbl_TAP[[#This Row],[Description]]&amp;"     ("&amp;tbl_TAP[[#This Row],[Unit]]&amp;")"</f>
        <v>611     6" Sanitary Sewer w/ native backfill, complete  (SDR-35)     (LF)</v>
      </c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40">
        <v>74</v>
      </c>
      <c r="AA688" s="40">
        <v>32</v>
      </c>
      <c r="AB688" s="40">
        <v>60</v>
      </c>
      <c r="AC688" s="40">
        <v>70</v>
      </c>
      <c r="AD688" s="40">
        <v>59</v>
      </c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3"/>
      <c r="AZ688" s="9"/>
    </row>
    <row r="689" spans="1:52" ht="18" customHeight="1" x14ac:dyDescent="0.3">
      <c r="A689" s="1">
        <v>2019</v>
      </c>
      <c r="B689" s="1">
        <v>611</v>
      </c>
      <c r="C689" s="2" t="s">
        <v>8555</v>
      </c>
      <c r="D689" s="1" t="s">
        <v>12</v>
      </c>
      <c r="E689" s="3">
        <f>IFERROR(MIN(TAP_Bidders),0)</f>
        <v>50</v>
      </c>
      <c r="F689" s="3">
        <f>IFERROR(MAX(TAP_Bidders),0)</f>
        <v>195</v>
      </c>
      <c r="G689" s="3">
        <f>IFERROR(AVERAGE(TAP_Bidders),0)</f>
        <v>110.6</v>
      </c>
      <c r="H689" s="8" t="str">
        <f>tbl_TAP[[#This Row],[Item '#]]&amp;"     "&amp;tbl_TAP[[#This Row],[Description]]&amp;"     ("&amp;tbl_TAP[[#This Row],[Unit]]&amp;")"</f>
        <v>611     6" Sanitary Sewer w/ premium backfill, complete  (SDR-35)     (LF)</v>
      </c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40">
        <v>130</v>
      </c>
      <c r="AA689" s="40">
        <v>50</v>
      </c>
      <c r="AB689" s="40">
        <v>88</v>
      </c>
      <c r="AC689" s="40">
        <v>90</v>
      </c>
      <c r="AD689" s="40">
        <v>195</v>
      </c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3"/>
      <c r="AZ689" s="9"/>
    </row>
    <row r="690" spans="1:52" ht="18" customHeight="1" x14ac:dyDescent="0.3">
      <c r="A690" s="1">
        <v>2019</v>
      </c>
      <c r="B690" s="1">
        <v>611</v>
      </c>
      <c r="C690" s="2" t="s">
        <v>8556</v>
      </c>
      <c r="D690" s="1" t="s">
        <v>59</v>
      </c>
      <c r="E690" s="3">
        <f>IFERROR(MIN(TAP_Bidders),0)</f>
        <v>3000</v>
      </c>
      <c r="F690" s="3">
        <f>IFERROR(MAX(TAP_Bidders),0)</f>
        <v>4800</v>
      </c>
      <c r="G690" s="3">
        <f>IFERROR(AVERAGE(TAP_Bidders),0)</f>
        <v>3744</v>
      </c>
      <c r="H690" s="8" t="str">
        <f>tbl_TAP[[#This Row],[Item '#]]&amp;"     "&amp;tbl_TAP[[#This Row],[Description]]&amp;"     ("&amp;tbl_TAP[[#This Row],[Unit]]&amp;")"</f>
        <v>611     48" Manhole, complete     (EA)</v>
      </c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40">
        <v>3700</v>
      </c>
      <c r="AA690" s="40">
        <v>3600</v>
      </c>
      <c r="AB690" s="40">
        <v>4800</v>
      </c>
      <c r="AC690" s="40">
        <v>3000</v>
      </c>
      <c r="AD690" s="40">
        <v>3620</v>
      </c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3"/>
      <c r="AZ690" s="9"/>
    </row>
    <row r="691" spans="1:52" ht="18" customHeight="1" x14ac:dyDescent="0.3">
      <c r="A691" s="1">
        <v>2019</v>
      </c>
      <c r="B691" s="1">
        <v>611</v>
      </c>
      <c r="C691" s="2" t="s">
        <v>6365</v>
      </c>
      <c r="D691" s="1" t="s">
        <v>59</v>
      </c>
      <c r="E691" s="3">
        <f>IFERROR(MIN(TAP_Bidders),0)</f>
        <v>1600</v>
      </c>
      <c r="F691" s="3">
        <f>IFERROR(MAX(TAP_Bidders),0)</f>
        <v>6300</v>
      </c>
      <c r="G691" s="3">
        <f>IFERROR(AVERAGE(TAP_Bidders),0)</f>
        <v>2917</v>
      </c>
      <c r="H691" s="8" t="str">
        <f>tbl_TAP[[#This Row],[Item '#]]&amp;"     "&amp;tbl_TAP[[#This Row],[Description]]&amp;"     ("&amp;tbl_TAP[[#This Row],[Unit]]&amp;")"</f>
        <v>611     Catch Basin (ODOT 2-2B)     (EA)</v>
      </c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40">
        <v>1600</v>
      </c>
      <c r="AA691" s="40">
        <v>6300</v>
      </c>
      <c r="AB691" s="40">
        <v>2500</v>
      </c>
      <c r="AC691" s="40">
        <v>2500</v>
      </c>
      <c r="AD691" s="40">
        <v>1685</v>
      </c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3"/>
      <c r="AZ691" s="9"/>
    </row>
    <row r="692" spans="1:52" ht="18" customHeight="1" x14ac:dyDescent="0.3">
      <c r="A692" s="1">
        <v>2019</v>
      </c>
      <c r="B692" s="1">
        <v>611</v>
      </c>
      <c r="C692" s="2" t="s">
        <v>8557</v>
      </c>
      <c r="D692" s="1" t="s">
        <v>59</v>
      </c>
      <c r="E692" s="3">
        <f>IFERROR(MIN(TAP_Bidders),0)</f>
        <v>1200</v>
      </c>
      <c r="F692" s="3">
        <f>IFERROR(MAX(TAP_Bidders),0)</f>
        <v>6300</v>
      </c>
      <c r="G692" s="3">
        <f>IFERROR(AVERAGE(TAP_Bidders),0)</f>
        <v>2512</v>
      </c>
      <c r="H692" s="8" t="str">
        <f>tbl_TAP[[#This Row],[Item '#]]&amp;"     "&amp;tbl_TAP[[#This Row],[Description]]&amp;"     ("&amp;tbl_TAP[[#This Row],[Unit]]&amp;")"</f>
        <v>611     Yard Inlet     (EA)</v>
      </c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40">
        <v>1300</v>
      </c>
      <c r="AA692" s="40">
        <v>6300</v>
      </c>
      <c r="AB692" s="40">
        <v>1800</v>
      </c>
      <c r="AC692" s="40">
        <v>1200</v>
      </c>
      <c r="AD692" s="40">
        <v>1960</v>
      </c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3"/>
      <c r="AZ692" s="9"/>
    </row>
    <row r="693" spans="1:52" ht="18" customHeight="1" x14ac:dyDescent="0.3">
      <c r="A693" s="1">
        <v>2019</v>
      </c>
      <c r="B693" s="1">
        <v>602</v>
      </c>
      <c r="C693" s="2" t="s">
        <v>8558</v>
      </c>
      <c r="D693" s="1" t="s">
        <v>59</v>
      </c>
      <c r="E693" s="3">
        <f>IFERROR(MIN(TAP_Bidders),0)</f>
        <v>600</v>
      </c>
      <c r="F693" s="3">
        <f>IFERROR(MAX(TAP_Bidders),0)</f>
        <v>3000</v>
      </c>
      <c r="G693" s="3">
        <f>IFERROR(AVERAGE(TAP_Bidders),0)</f>
        <v>1791</v>
      </c>
      <c r="H693" s="8" t="str">
        <f>tbl_TAP[[#This Row],[Item '#]]&amp;"     "&amp;tbl_TAP[[#This Row],[Description]]&amp;"     ("&amp;tbl_TAP[[#This Row],[Unit]]&amp;")"</f>
        <v>602     Stacked Stone Headwall     (EA)</v>
      </c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40">
        <v>1700</v>
      </c>
      <c r="AA693" s="40">
        <v>600</v>
      </c>
      <c r="AB693" s="40">
        <v>3000</v>
      </c>
      <c r="AC693" s="40">
        <v>2200</v>
      </c>
      <c r="AD693" s="40">
        <v>1455</v>
      </c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3"/>
      <c r="AZ693" s="9"/>
    </row>
    <row r="694" spans="1:52" ht="18" customHeight="1" x14ac:dyDescent="0.3">
      <c r="A694" s="1">
        <v>2019</v>
      </c>
      <c r="B694" s="1">
        <v>601</v>
      </c>
      <c r="C694" s="2" t="s">
        <v>8559</v>
      </c>
      <c r="D694" s="1" t="s">
        <v>59</v>
      </c>
      <c r="E694" s="3">
        <f>IFERROR(MIN(TAP_Bidders),0)</f>
        <v>435</v>
      </c>
      <c r="F694" s="3">
        <f>IFERROR(MAX(TAP_Bidders),0)</f>
        <v>1500</v>
      </c>
      <c r="G694" s="3">
        <f>IFERROR(AVERAGE(TAP_Bidders),0)</f>
        <v>917</v>
      </c>
      <c r="H694" s="8" t="str">
        <f>tbl_TAP[[#This Row],[Item '#]]&amp;"     "&amp;tbl_TAP[[#This Row],[Description]]&amp;"     ("&amp;tbl_TAP[[#This Row],[Unit]]&amp;")"</f>
        <v>601     Headwall Rip Rap     (EA)</v>
      </c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40">
        <v>1500</v>
      </c>
      <c r="AA694" s="40">
        <v>600</v>
      </c>
      <c r="AB694" s="40">
        <v>1500</v>
      </c>
      <c r="AC694" s="40">
        <v>550</v>
      </c>
      <c r="AD694" s="40">
        <v>435</v>
      </c>
      <c r="AE694" s="8"/>
      <c r="AF694" s="8"/>
      <c r="AG694" s="64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3"/>
      <c r="AZ694" s="9"/>
    </row>
    <row r="695" spans="1:52" ht="18" customHeight="1" x14ac:dyDescent="0.3">
      <c r="A695" s="1">
        <v>2019</v>
      </c>
      <c r="B695" s="1">
        <v>611</v>
      </c>
      <c r="C695" s="2" t="s">
        <v>8560</v>
      </c>
      <c r="D695" s="1" t="s">
        <v>12</v>
      </c>
      <c r="E695" s="3">
        <f>IFERROR(MIN(TAP_Bidders),0)</f>
        <v>15</v>
      </c>
      <c r="F695" s="3">
        <f>IFERROR(MAX(TAP_Bidders),0)</f>
        <v>26</v>
      </c>
      <c r="G695" s="3">
        <f>IFERROR(AVERAGE(TAP_Bidders),0)</f>
        <v>18.399999999999999</v>
      </c>
      <c r="H695" s="8" t="str">
        <f>tbl_TAP[[#This Row],[Item '#]]&amp;"     "&amp;tbl_TAP[[#This Row],[Description]]&amp;"     ("&amp;tbl_TAP[[#This Row],[Unit]]&amp;")"</f>
        <v>611     Contingency Quantity – 24” Deep Aggregate Drain     (LF)</v>
      </c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40">
        <v>16</v>
      </c>
      <c r="AA695" s="40">
        <v>16</v>
      </c>
      <c r="AB695" s="40">
        <v>26</v>
      </c>
      <c r="AC695" s="40">
        <v>15</v>
      </c>
      <c r="AD695" s="40">
        <v>19</v>
      </c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3"/>
      <c r="AZ695" s="9"/>
    </row>
    <row r="696" spans="1:52" ht="18" customHeight="1" x14ac:dyDescent="0.3">
      <c r="A696" s="1">
        <v>2019</v>
      </c>
      <c r="B696" s="1">
        <v>611</v>
      </c>
      <c r="C696" s="2" t="s">
        <v>8561</v>
      </c>
      <c r="D696" s="1" t="s">
        <v>12</v>
      </c>
      <c r="E696" s="3">
        <f>IFERROR(MIN(TAP_Bidders),0)</f>
        <v>16</v>
      </c>
      <c r="F696" s="3">
        <f>IFERROR(MAX(TAP_Bidders),0)</f>
        <v>29</v>
      </c>
      <c r="G696" s="3">
        <f>IFERROR(AVERAGE(TAP_Bidders),0)</f>
        <v>22.2</v>
      </c>
      <c r="H696" s="8" t="str">
        <f>tbl_TAP[[#This Row],[Item '#]]&amp;"     "&amp;tbl_TAP[[#This Row],[Description]]&amp;"     ("&amp;tbl_TAP[[#This Row],[Unit]]&amp;")"</f>
        <v>611     4” Shallow French Drain with Drainage Stone Backfill     (LF)</v>
      </c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40">
        <v>17</v>
      </c>
      <c r="AA696" s="40">
        <v>16</v>
      </c>
      <c r="AB696" s="40">
        <v>29</v>
      </c>
      <c r="AC696" s="40">
        <v>20</v>
      </c>
      <c r="AD696" s="40">
        <v>29</v>
      </c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3"/>
      <c r="AZ696" s="9"/>
    </row>
    <row r="697" spans="1:52" ht="18" customHeight="1" x14ac:dyDescent="0.3">
      <c r="A697" s="1">
        <v>2019</v>
      </c>
      <c r="B697" s="1">
        <v>611</v>
      </c>
      <c r="C697" s="2" t="s">
        <v>8562</v>
      </c>
      <c r="D697" s="1" t="s">
        <v>12</v>
      </c>
      <c r="E697" s="3">
        <f>IFERROR(MIN(TAP_Bidders),0)</f>
        <v>17</v>
      </c>
      <c r="F697" s="3">
        <f>IFERROR(MAX(TAP_Bidders),0)</f>
        <v>50</v>
      </c>
      <c r="G697" s="3">
        <f>IFERROR(AVERAGE(TAP_Bidders),0)</f>
        <v>38.6</v>
      </c>
      <c r="H697" s="8" t="str">
        <f>tbl_TAP[[#This Row],[Item '#]]&amp;"     "&amp;tbl_TAP[[#This Row],[Description]]&amp;"     ("&amp;tbl_TAP[[#This Row],[Unit]]&amp;")"</f>
        <v>611     8" ODOT 611 Storm Sewer     (LF)</v>
      </c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40">
        <v>41</v>
      </c>
      <c r="AA697" s="40">
        <v>17</v>
      </c>
      <c r="AB697" s="40">
        <v>40</v>
      </c>
      <c r="AC697" s="40">
        <v>45</v>
      </c>
      <c r="AD697" s="40">
        <v>50</v>
      </c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3"/>
      <c r="AZ697" s="9"/>
    </row>
    <row r="698" spans="1:52" ht="18" customHeight="1" x14ac:dyDescent="0.3">
      <c r="A698" s="1">
        <v>2019</v>
      </c>
      <c r="B698" s="1">
        <v>611</v>
      </c>
      <c r="C698" s="2" t="s">
        <v>8563</v>
      </c>
      <c r="D698" s="1" t="s">
        <v>12</v>
      </c>
      <c r="E698" s="3">
        <f>IFERROR(MIN(TAP_Bidders),0)</f>
        <v>26</v>
      </c>
      <c r="F698" s="3">
        <f>IFERROR(MAX(TAP_Bidders),0)</f>
        <v>60</v>
      </c>
      <c r="G698" s="3">
        <f>IFERROR(AVERAGE(TAP_Bidders),0)</f>
        <v>45.2</v>
      </c>
      <c r="H698" s="8" t="str">
        <f>tbl_TAP[[#This Row],[Item '#]]&amp;"     "&amp;tbl_TAP[[#This Row],[Description]]&amp;"     ("&amp;tbl_TAP[[#This Row],[Unit]]&amp;")"</f>
        <v>611     12" ODOT 611 Storm Sewer     (LF)</v>
      </c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40">
        <v>45</v>
      </c>
      <c r="AA698" s="40">
        <v>26</v>
      </c>
      <c r="AB698" s="40">
        <v>45</v>
      </c>
      <c r="AC698" s="40">
        <v>50</v>
      </c>
      <c r="AD698" s="40">
        <v>60</v>
      </c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3"/>
      <c r="AZ698" s="9"/>
    </row>
    <row r="699" spans="1:52" ht="18" customHeight="1" x14ac:dyDescent="0.3">
      <c r="A699" s="1">
        <v>2019</v>
      </c>
      <c r="B699" s="1">
        <v>611</v>
      </c>
      <c r="C699" s="2" t="s">
        <v>8564</v>
      </c>
      <c r="D699" s="1" t="s">
        <v>12</v>
      </c>
      <c r="E699" s="3">
        <f>IFERROR(MIN(TAP_Bidders),0)</f>
        <v>26</v>
      </c>
      <c r="F699" s="3">
        <f>IFERROR(MAX(TAP_Bidders),0)</f>
        <v>83</v>
      </c>
      <c r="G699" s="3">
        <f>IFERROR(AVERAGE(TAP_Bidders),0)</f>
        <v>54.2</v>
      </c>
      <c r="H699" s="8" t="str">
        <f>tbl_TAP[[#This Row],[Item '#]]&amp;"     "&amp;tbl_TAP[[#This Row],[Description]]&amp;"     ("&amp;tbl_TAP[[#This Row],[Unit]]&amp;")"</f>
        <v>611     15" ODOT 611 Storm Sewer     (LF)</v>
      </c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40">
        <v>47</v>
      </c>
      <c r="AA699" s="40">
        <v>26</v>
      </c>
      <c r="AB699" s="40">
        <v>50</v>
      </c>
      <c r="AC699" s="40">
        <v>65</v>
      </c>
      <c r="AD699" s="40">
        <v>83</v>
      </c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3"/>
      <c r="AZ699" s="9"/>
    </row>
    <row r="700" spans="1:52" ht="18" customHeight="1" x14ac:dyDescent="0.3">
      <c r="A700" s="1">
        <v>2019</v>
      </c>
      <c r="B700" s="1">
        <v>638</v>
      </c>
      <c r="C700" s="2" t="s">
        <v>8565</v>
      </c>
      <c r="D700" s="1" t="s">
        <v>12</v>
      </c>
      <c r="E700" s="3">
        <f>IFERROR(MIN(TAP_Bidders),0)</f>
        <v>18</v>
      </c>
      <c r="F700" s="3">
        <f>IFERROR(MAX(TAP_Bidders),0)</f>
        <v>38</v>
      </c>
      <c r="G700" s="3">
        <f>IFERROR(AVERAGE(TAP_Bidders),0)</f>
        <v>27.4</v>
      </c>
      <c r="H700" s="8" t="str">
        <f>tbl_TAP[[#This Row],[Item '#]]&amp;"     "&amp;tbl_TAP[[#This Row],[Description]]&amp;"     ("&amp;tbl_TAP[[#This Row],[Unit]]&amp;")"</f>
        <v>638     2" HDD HDPE Waterline, complete     (LF)</v>
      </c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40">
        <v>25</v>
      </c>
      <c r="AA700" s="40">
        <v>18</v>
      </c>
      <c r="AB700" s="40">
        <v>38</v>
      </c>
      <c r="AC700" s="40">
        <v>35</v>
      </c>
      <c r="AD700" s="40">
        <v>21</v>
      </c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3"/>
      <c r="AZ700" s="9"/>
    </row>
    <row r="701" spans="1:52" ht="18" customHeight="1" x14ac:dyDescent="0.3">
      <c r="A701" s="1">
        <v>2019</v>
      </c>
      <c r="B701" s="1" t="s">
        <v>5053</v>
      </c>
      <c r="C701" s="2" t="s">
        <v>8566</v>
      </c>
      <c r="D701" s="1" t="s">
        <v>59</v>
      </c>
      <c r="E701" s="3">
        <f>IFERROR(MIN(TAP_Bidders),0)</f>
        <v>325</v>
      </c>
      <c r="F701" s="3">
        <f>IFERROR(MAX(TAP_Bidders),0)</f>
        <v>1200</v>
      </c>
      <c r="G701" s="3">
        <f>IFERROR(AVERAGE(TAP_Bidders),0)</f>
        <v>761</v>
      </c>
      <c r="H701" s="8" t="str">
        <f>tbl_TAP[[#This Row],[Item '#]]&amp;"     "&amp;tbl_TAP[[#This Row],[Description]]&amp;"     ("&amp;tbl_TAP[[#This Row],[Unit]]&amp;")"</f>
        <v>Special     Connect Waterline to Existing Building, complete     (EA)</v>
      </c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40">
        <v>500</v>
      </c>
      <c r="AA701" s="40">
        <v>700</v>
      </c>
      <c r="AB701" s="40">
        <v>1200</v>
      </c>
      <c r="AC701" s="40">
        <v>325</v>
      </c>
      <c r="AD701" s="40">
        <v>1080</v>
      </c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3"/>
      <c r="AZ701" s="9"/>
    </row>
    <row r="702" spans="1:52" ht="18" customHeight="1" x14ac:dyDescent="0.3">
      <c r="A702" s="1">
        <v>2019</v>
      </c>
      <c r="B702" s="1" t="s">
        <v>5053</v>
      </c>
      <c r="C702" s="2" t="s">
        <v>8567</v>
      </c>
      <c r="D702" s="1" t="s">
        <v>59</v>
      </c>
      <c r="E702" s="3">
        <f>IFERROR(MIN(TAP_Bidders),0)</f>
        <v>325</v>
      </c>
      <c r="F702" s="3">
        <f>IFERROR(MAX(TAP_Bidders),0)</f>
        <v>1770</v>
      </c>
      <c r="G702" s="3">
        <f>IFERROR(AVERAGE(TAP_Bidders),0)</f>
        <v>959</v>
      </c>
      <c r="H702" s="8" t="str">
        <f>tbl_TAP[[#This Row],[Item '#]]&amp;"     "&amp;tbl_TAP[[#This Row],[Description]]&amp;"     ("&amp;tbl_TAP[[#This Row],[Unit]]&amp;")"</f>
        <v>Special     Connect Waterline to Existing Well, complete     (EA)</v>
      </c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40">
        <v>500</v>
      </c>
      <c r="AA702" s="40">
        <v>1000</v>
      </c>
      <c r="AB702" s="40">
        <v>1200</v>
      </c>
      <c r="AC702" s="40">
        <v>325</v>
      </c>
      <c r="AD702" s="40">
        <v>1770</v>
      </c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3"/>
      <c r="AZ702" s="9"/>
    </row>
    <row r="703" spans="1:52" ht="18" customHeight="1" x14ac:dyDescent="0.3">
      <c r="A703" s="1">
        <v>2019</v>
      </c>
      <c r="B703" s="1" t="s">
        <v>5053</v>
      </c>
      <c r="C703" s="2" t="s">
        <v>8568</v>
      </c>
      <c r="D703" s="1" t="s">
        <v>8285</v>
      </c>
      <c r="E703" s="3">
        <f>IFERROR(MIN(TAP_Bidders),0)</f>
        <v>5000</v>
      </c>
      <c r="F703" s="3">
        <f>IFERROR(MAX(TAP_Bidders),0)</f>
        <v>5000</v>
      </c>
      <c r="G703" s="3">
        <f>IFERROR(AVERAGE(TAP_Bidders),0)</f>
        <v>5000</v>
      </c>
      <c r="H703" s="8" t="str">
        <f>tbl_TAP[[#This Row],[Item '#]]&amp;"     "&amp;tbl_TAP[[#This Row],[Description]]&amp;"     ("&amp;tbl_TAP[[#This Row],[Unit]]&amp;")"</f>
        <v>Special     Existing Pole Relocation/Removal     (ALLOW)</v>
      </c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40">
        <v>5000</v>
      </c>
      <c r="AA703" s="40">
        <v>5000</v>
      </c>
      <c r="AB703" s="40">
        <v>5000</v>
      </c>
      <c r="AC703" s="40">
        <v>5000</v>
      </c>
      <c r="AD703" s="40">
        <v>5000</v>
      </c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3"/>
      <c r="AZ703" s="9"/>
    </row>
    <row r="704" spans="1:52" ht="18" customHeight="1" x14ac:dyDescent="0.3">
      <c r="A704" s="1">
        <v>2019</v>
      </c>
      <c r="B704" s="1" t="s">
        <v>5053</v>
      </c>
      <c r="C704" s="2" t="s">
        <v>8569</v>
      </c>
      <c r="D704" s="1" t="s">
        <v>12</v>
      </c>
      <c r="E704" s="3">
        <f>IFERROR(MIN(TAP_Bidders),0)</f>
        <v>18</v>
      </c>
      <c r="F704" s="3">
        <f>IFERROR(MAX(TAP_Bidders),0)</f>
        <v>44</v>
      </c>
      <c r="G704" s="3">
        <f>IFERROR(AVERAGE(TAP_Bidders),0)</f>
        <v>28.2</v>
      </c>
      <c r="H704" s="8" t="str">
        <f>tbl_TAP[[#This Row],[Item '#]]&amp;"     "&amp;tbl_TAP[[#This Row],[Description]]&amp;"     ("&amp;tbl_TAP[[#This Row],[Unit]]&amp;")"</f>
        <v>Special     Electrical Conduit 2-2” PVC Schedule 40, Including Trench &amp; Backfill     (LF)</v>
      </c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40">
        <v>19</v>
      </c>
      <c r="AA704" s="40">
        <v>18</v>
      </c>
      <c r="AB704" s="40">
        <v>32</v>
      </c>
      <c r="AC704" s="40">
        <v>28</v>
      </c>
      <c r="AD704" s="40">
        <v>44</v>
      </c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3"/>
      <c r="AZ704" s="9"/>
    </row>
    <row r="705" spans="1:52" ht="18" customHeight="1" x14ac:dyDescent="0.3">
      <c r="A705" s="1">
        <v>2019</v>
      </c>
      <c r="B705" s="1" t="s">
        <v>5053</v>
      </c>
      <c r="C705" s="2" t="s">
        <v>8570</v>
      </c>
      <c r="D705" s="1" t="s">
        <v>12</v>
      </c>
      <c r="E705" s="3">
        <f>IFERROR(MIN(TAP_Bidders),0)</f>
        <v>2</v>
      </c>
      <c r="F705" s="3">
        <f>IFERROR(MAX(TAP_Bidders),0)</f>
        <v>3</v>
      </c>
      <c r="G705" s="3">
        <f>IFERROR(AVERAGE(TAP_Bidders),0)</f>
        <v>2.4500000000000002</v>
      </c>
      <c r="H705" s="8" t="str">
        <f>tbl_TAP[[#This Row],[Item '#]]&amp;"     "&amp;tbl_TAP[[#This Row],[Description]]&amp;"     ("&amp;tbl_TAP[[#This Row],[Unit]]&amp;")"</f>
        <v>Special     Electrical Wire #6 AWG THHN-THWN     (LF)</v>
      </c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40">
        <v>2</v>
      </c>
      <c r="AA705" s="40">
        <v>2</v>
      </c>
      <c r="AB705" s="40">
        <v>3</v>
      </c>
      <c r="AC705" s="40">
        <v>2.25</v>
      </c>
      <c r="AD705" s="40">
        <v>3</v>
      </c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3"/>
      <c r="AZ705" s="9"/>
    </row>
    <row r="706" spans="1:52" ht="18" customHeight="1" x14ac:dyDescent="0.3">
      <c r="A706" s="1">
        <v>2019</v>
      </c>
      <c r="B706" s="1">
        <v>659</v>
      </c>
      <c r="C706" s="2" t="s">
        <v>6300</v>
      </c>
      <c r="D706" s="1" t="s">
        <v>21</v>
      </c>
      <c r="E706" s="3">
        <f>IFERROR(MIN(TAP_Bidders),0)</f>
        <v>1</v>
      </c>
      <c r="F706" s="3">
        <f>IFERROR(MAX(TAP_Bidders),0)</f>
        <v>3</v>
      </c>
      <c r="G706" s="3">
        <f>IFERROR(AVERAGE(TAP_Bidders),0)</f>
        <v>2</v>
      </c>
      <c r="H706" s="8" t="str">
        <f>tbl_TAP[[#This Row],[Item '#]]&amp;"     "&amp;tbl_TAP[[#This Row],[Description]]&amp;"     ("&amp;tbl_TAP[[#This Row],[Unit]]&amp;")"</f>
        <v>659     Fine Grading and Lawn Seeding     (SY)</v>
      </c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40">
        <v>2</v>
      </c>
      <c r="AA706" s="40">
        <v>1</v>
      </c>
      <c r="AB706" s="40">
        <v>3</v>
      </c>
      <c r="AC706" s="40">
        <v>1</v>
      </c>
      <c r="AD706" s="40">
        <v>3</v>
      </c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3"/>
      <c r="AZ706" s="9"/>
    </row>
    <row r="707" spans="1:52" ht="18" customHeight="1" x14ac:dyDescent="0.3">
      <c r="A707" s="1">
        <v>2019</v>
      </c>
      <c r="B707" s="1">
        <v>659</v>
      </c>
      <c r="C707" s="2" t="s">
        <v>8571</v>
      </c>
      <c r="D707" s="1" t="s">
        <v>21</v>
      </c>
      <c r="E707" s="3">
        <f>IFERROR(MIN(TAP_Bidders),0)</f>
        <v>1</v>
      </c>
      <c r="F707" s="3">
        <f>IFERROR(MAX(TAP_Bidders),0)</f>
        <v>3</v>
      </c>
      <c r="G707" s="3">
        <f>IFERROR(AVERAGE(TAP_Bidders),0)</f>
        <v>1.58</v>
      </c>
      <c r="H707" s="8" t="str">
        <f>tbl_TAP[[#This Row],[Item '#]]&amp;"     "&amp;tbl_TAP[[#This Row],[Description]]&amp;"     ("&amp;tbl_TAP[[#This Row],[Unit]]&amp;")"</f>
        <v>659     Temporary Seeding at Future WWTP &amp; Boat Service Sites     (SY)</v>
      </c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40">
        <v>1.5</v>
      </c>
      <c r="AA707" s="40">
        <v>1</v>
      </c>
      <c r="AB707" s="40">
        <v>1.4</v>
      </c>
      <c r="AC707" s="40">
        <v>1</v>
      </c>
      <c r="AD707" s="40">
        <v>3</v>
      </c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3"/>
      <c r="AZ707" s="9"/>
    </row>
    <row r="708" spans="1:52" ht="18" customHeight="1" x14ac:dyDescent="0.3">
      <c r="A708" s="1">
        <v>2019</v>
      </c>
      <c r="C708" s="2" t="s">
        <v>8572</v>
      </c>
      <c r="D708" s="1" t="s">
        <v>14</v>
      </c>
      <c r="E708" s="3">
        <f>IFERROR(MIN(TAP_Bidders),0)</f>
        <v>225</v>
      </c>
      <c r="F708" s="3">
        <f>IFERROR(MAX(TAP_Bidders),0)</f>
        <v>390</v>
      </c>
      <c r="G708" s="3">
        <f>IFERROR(AVERAGE(TAP_Bidders),0)</f>
        <v>306</v>
      </c>
      <c r="H708" s="8" t="str">
        <f>tbl_TAP[[#This Row],[Item '#]]&amp;"     "&amp;tbl_TAP[[#This Row],[Description]]&amp;"     ("&amp;tbl_TAP[[#This Row],[Unit]]&amp;")"</f>
        <v xml:space="preserve">     ODOT 301 Asphalt Concrete Base Course – Standard Duty Asphalt       (CY)</v>
      </c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40">
        <v>225</v>
      </c>
      <c r="AA708" s="40">
        <v>315</v>
      </c>
      <c r="AB708" s="40">
        <v>350</v>
      </c>
      <c r="AC708" s="40">
        <v>250</v>
      </c>
      <c r="AD708" s="40">
        <v>390</v>
      </c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3"/>
      <c r="AZ708" s="9"/>
    </row>
    <row r="709" spans="1:52" ht="18" customHeight="1" x14ac:dyDescent="0.3">
      <c r="A709" s="1">
        <v>2019</v>
      </c>
      <c r="C709" s="2" t="s">
        <v>8573</v>
      </c>
      <c r="D709" s="1" t="s">
        <v>14</v>
      </c>
      <c r="E709" s="3">
        <f>IFERROR(MIN(TAP_Bidders),0)</f>
        <v>400</v>
      </c>
      <c r="F709" s="3">
        <f>IFERROR(MAX(TAP_Bidders),0)</f>
        <v>670</v>
      </c>
      <c r="G709" s="3">
        <f>IFERROR(AVERAGE(TAP_Bidders),0)</f>
        <v>500</v>
      </c>
      <c r="H709" s="8" t="str">
        <f>tbl_TAP[[#This Row],[Item '#]]&amp;"     "&amp;tbl_TAP[[#This Row],[Description]]&amp;"     ("&amp;tbl_TAP[[#This Row],[Unit]]&amp;")"</f>
        <v xml:space="preserve">     ODOT 441 Asphalt Concrete Surface Course, Type 1 (448) - Standard Duty Asphalt Pavement (1 1/4")     (CY)</v>
      </c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40">
        <v>400</v>
      </c>
      <c r="AA709" s="40">
        <v>670</v>
      </c>
      <c r="AB709" s="40">
        <v>600</v>
      </c>
      <c r="AC709" s="40">
        <v>425</v>
      </c>
      <c r="AD709" s="40">
        <v>405</v>
      </c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3"/>
      <c r="AZ709" s="9"/>
    </row>
    <row r="710" spans="1:52" ht="18" customHeight="1" x14ac:dyDescent="0.3">
      <c r="A710" s="1">
        <v>2019</v>
      </c>
      <c r="C710" s="2" t="s">
        <v>8574</v>
      </c>
      <c r="D710" s="1" t="s">
        <v>14</v>
      </c>
      <c r="E710" s="3">
        <f>IFERROR(MIN(TAP_Bidders),0)</f>
        <v>40</v>
      </c>
      <c r="F710" s="3">
        <f>IFERROR(MAX(TAP_Bidders),0)</f>
        <v>127</v>
      </c>
      <c r="G710" s="3">
        <f>IFERROR(AVERAGE(TAP_Bidders),0)</f>
        <v>77.2</v>
      </c>
      <c r="H710" s="8" t="str">
        <f>tbl_TAP[[#This Row],[Item '#]]&amp;"     "&amp;tbl_TAP[[#This Row],[Description]]&amp;"     ("&amp;tbl_TAP[[#This Row],[Unit]]&amp;")"</f>
        <v xml:space="preserve">     ODOT No. 1 &amp; 2 Aggregate Base – Aggregate Pavement at Boat Ramp (6 1/4")     (CY)</v>
      </c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40">
        <v>68</v>
      </c>
      <c r="AA710" s="40">
        <v>40</v>
      </c>
      <c r="AB710" s="40">
        <v>71</v>
      </c>
      <c r="AC710" s="40">
        <v>80</v>
      </c>
      <c r="AD710" s="40">
        <v>127</v>
      </c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3"/>
      <c r="AZ710" s="9"/>
    </row>
    <row r="711" spans="1:52" ht="18" customHeight="1" x14ac:dyDescent="0.3">
      <c r="A711" s="1">
        <v>2019</v>
      </c>
      <c r="C711" s="2" t="s">
        <v>53</v>
      </c>
      <c r="D711" s="1" t="s">
        <v>9</v>
      </c>
      <c r="E711" s="3">
        <f>IFERROR(MIN(TAP_Bidders),0)</f>
        <v>5000</v>
      </c>
      <c r="F711" s="3">
        <f>IFERROR(MAX(TAP_Bidders),0)</f>
        <v>17220</v>
      </c>
      <c r="G711" s="3">
        <f>IFERROR(AVERAGE(TAP_Bidders),0)</f>
        <v>10530</v>
      </c>
      <c r="H711" s="8" t="str">
        <f>tbl_TAP[[#This Row],[Item '#]]&amp;"     "&amp;tbl_TAP[[#This Row],[Description]]&amp;"     ("&amp;tbl_TAP[[#This Row],[Unit]]&amp;")"</f>
        <v xml:space="preserve">     Mobilization     (LS)</v>
      </c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40">
        <v>11900</v>
      </c>
      <c r="W711" s="40">
        <v>17220</v>
      </c>
      <c r="X711" s="40">
        <v>5000</v>
      </c>
      <c r="Y711" s="40">
        <v>8000</v>
      </c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3"/>
      <c r="AZ711" s="9"/>
    </row>
    <row r="712" spans="1:52" ht="18" customHeight="1" x14ac:dyDescent="0.3">
      <c r="A712" s="1">
        <v>2019</v>
      </c>
      <c r="C712" s="2" t="s">
        <v>99</v>
      </c>
      <c r="D712" s="1" t="s">
        <v>9</v>
      </c>
      <c r="E712" s="3">
        <f>IFERROR(MIN(TAP_Bidders),0)</f>
        <v>3000</v>
      </c>
      <c r="F712" s="3">
        <f>IFERROR(MAX(TAP_Bidders),0)</f>
        <v>5400</v>
      </c>
      <c r="G712" s="3">
        <f>IFERROR(AVERAGE(TAP_Bidders),0)</f>
        <v>4600</v>
      </c>
      <c r="H712" s="8" t="str">
        <f>tbl_TAP[[#This Row],[Item '#]]&amp;"     "&amp;tbl_TAP[[#This Row],[Description]]&amp;"     ("&amp;tbl_TAP[[#This Row],[Unit]]&amp;")"</f>
        <v xml:space="preserve">     Construction Layout Stakes and Surveying     (LS)</v>
      </c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40">
        <v>5400</v>
      </c>
      <c r="W712" s="40">
        <v>3000</v>
      </c>
      <c r="X712" s="40">
        <v>5000</v>
      </c>
      <c r="Y712" s="40">
        <v>5000</v>
      </c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3"/>
      <c r="AZ712" s="9"/>
    </row>
    <row r="713" spans="1:52" ht="18" customHeight="1" x14ac:dyDescent="0.3">
      <c r="A713" s="1">
        <v>2019</v>
      </c>
      <c r="C713" s="2" t="s">
        <v>81</v>
      </c>
      <c r="D713" s="1" t="s">
        <v>12</v>
      </c>
      <c r="E713" s="3">
        <f>IFERROR(MIN(TAP_Bidders),0)</f>
        <v>3</v>
      </c>
      <c r="F713" s="3">
        <f>IFERROR(MAX(TAP_Bidders),0)</f>
        <v>4</v>
      </c>
      <c r="G713" s="3">
        <f>IFERROR(AVERAGE(TAP_Bidders),0)</f>
        <v>3.5</v>
      </c>
      <c r="H713" s="8" t="str">
        <f>tbl_TAP[[#This Row],[Item '#]]&amp;"     "&amp;tbl_TAP[[#This Row],[Description]]&amp;"     ("&amp;tbl_TAP[[#This Row],[Unit]]&amp;")"</f>
        <v xml:space="preserve">     Silt Fence     (LF)</v>
      </c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40">
        <v>3</v>
      </c>
      <c r="W713" s="40">
        <v>4</v>
      </c>
      <c r="X713" s="40">
        <v>3.5</v>
      </c>
      <c r="Y713" s="40">
        <v>3.5</v>
      </c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3"/>
      <c r="AZ713" s="9"/>
    </row>
    <row r="714" spans="1:52" ht="18" customHeight="1" x14ac:dyDescent="0.3">
      <c r="A714" s="1">
        <v>2019</v>
      </c>
      <c r="C714" s="2" t="s">
        <v>4795</v>
      </c>
      <c r="D714" s="1" t="s">
        <v>12</v>
      </c>
      <c r="E714" s="3">
        <f>IFERROR(MIN(TAP_Bidders),0)</f>
        <v>2</v>
      </c>
      <c r="F714" s="3">
        <f>IFERROR(MAX(TAP_Bidders),0)</f>
        <v>7</v>
      </c>
      <c r="G714" s="3">
        <f>IFERROR(AVERAGE(TAP_Bidders),0)</f>
        <v>4.25</v>
      </c>
      <c r="H714" s="8" t="str">
        <f>tbl_TAP[[#This Row],[Item '#]]&amp;"     "&amp;tbl_TAP[[#This Row],[Description]]&amp;"     ("&amp;tbl_TAP[[#This Row],[Unit]]&amp;")"</f>
        <v xml:space="preserve">     Construction Fence     (LF)</v>
      </c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40">
        <v>3</v>
      </c>
      <c r="W714" s="40">
        <v>7</v>
      </c>
      <c r="X714" s="40">
        <v>2</v>
      </c>
      <c r="Y714" s="40">
        <v>5</v>
      </c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3"/>
      <c r="AZ714" s="9"/>
    </row>
    <row r="715" spans="1:52" ht="18" customHeight="1" x14ac:dyDescent="0.3">
      <c r="A715" s="1">
        <v>2019</v>
      </c>
      <c r="C715" s="2" t="s">
        <v>84</v>
      </c>
      <c r="D715" s="1" t="s">
        <v>9</v>
      </c>
      <c r="E715" s="3">
        <f>IFERROR(MIN(TAP_Bidders),0)</f>
        <v>3000</v>
      </c>
      <c r="F715" s="3">
        <f>IFERROR(MAX(TAP_Bidders),0)</f>
        <v>16500</v>
      </c>
      <c r="G715" s="3">
        <f>IFERROR(AVERAGE(TAP_Bidders),0)</f>
        <v>7375</v>
      </c>
      <c r="H715" s="8" t="str">
        <f>tbl_TAP[[#This Row],[Item '#]]&amp;"     "&amp;tbl_TAP[[#This Row],[Description]]&amp;"     ("&amp;tbl_TAP[[#This Row],[Unit]]&amp;")"</f>
        <v xml:space="preserve">     Clearing and Grubbing     (LS)</v>
      </c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40">
        <v>6000</v>
      </c>
      <c r="W715" s="40">
        <v>16500</v>
      </c>
      <c r="X715" s="40">
        <v>4000</v>
      </c>
      <c r="Y715" s="40">
        <v>3000</v>
      </c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3"/>
      <c r="AZ715" s="9"/>
    </row>
    <row r="716" spans="1:52" ht="18" customHeight="1" x14ac:dyDescent="0.3">
      <c r="A716" s="1">
        <v>2019</v>
      </c>
      <c r="C716" s="2" t="s">
        <v>5626</v>
      </c>
      <c r="D716" s="1" t="s">
        <v>59</v>
      </c>
      <c r="E716" s="3">
        <f>IFERROR(MIN(TAP_Bidders),0)</f>
        <v>500</v>
      </c>
      <c r="F716" s="3">
        <f>IFERROR(MAX(TAP_Bidders),0)</f>
        <v>1700</v>
      </c>
      <c r="G716" s="3">
        <f>IFERROR(AVERAGE(TAP_Bidders),0)</f>
        <v>925</v>
      </c>
      <c r="H716" s="8" t="str">
        <f>tbl_TAP[[#This Row],[Item '#]]&amp;"     "&amp;tbl_TAP[[#This Row],[Description]]&amp;"     ("&amp;tbl_TAP[[#This Row],[Unit]]&amp;")"</f>
        <v xml:space="preserve">     Concrete Washout Station     (EA)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40">
        <v>500</v>
      </c>
      <c r="W716" s="40">
        <v>500</v>
      </c>
      <c r="X716" s="40">
        <v>1700</v>
      </c>
      <c r="Y716" s="40">
        <v>1000</v>
      </c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3"/>
      <c r="AZ716" s="9"/>
    </row>
    <row r="717" spans="1:52" ht="18" customHeight="1" x14ac:dyDescent="0.3">
      <c r="A717" s="1">
        <v>2019</v>
      </c>
      <c r="C717" s="2" t="s">
        <v>5627</v>
      </c>
      <c r="D717" s="1" t="s">
        <v>9</v>
      </c>
      <c r="E717" s="3">
        <f>IFERROR(MIN(TAP_Bidders),0)</f>
        <v>1300</v>
      </c>
      <c r="F717" s="3">
        <f>IFERROR(MAX(TAP_Bidders),0)</f>
        <v>18900</v>
      </c>
      <c r="G717" s="3">
        <f>IFERROR(AVERAGE(TAP_Bidders),0)</f>
        <v>8550</v>
      </c>
      <c r="H717" s="8" t="str">
        <f>tbl_TAP[[#This Row],[Item '#]]&amp;"     "&amp;tbl_TAP[[#This Row],[Description]]&amp;"     ("&amp;tbl_TAP[[#This Row],[Unit]]&amp;")"</f>
        <v xml:space="preserve">     Construction Entrance     (LS)</v>
      </c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40">
        <v>1300</v>
      </c>
      <c r="W717" s="40">
        <v>18900</v>
      </c>
      <c r="X717" s="40">
        <v>6000</v>
      </c>
      <c r="Y717" s="40">
        <v>8000</v>
      </c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3"/>
      <c r="AZ717" s="9"/>
    </row>
    <row r="718" spans="1:52" ht="18" customHeight="1" x14ac:dyDescent="0.3">
      <c r="A718" s="1">
        <v>2019</v>
      </c>
      <c r="C718" s="2" t="s">
        <v>5628</v>
      </c>
      <c r="D718" s="1" t="s">
        <v>9</v>
      </c>
      <c r="E718" s="3">
        <f>IFERROR(MIN(TAP_Bidders),0)</f>
        <v>4560</v>
      </c>
      <c r="F718" s="3">
        <f>IFERROR(MAX(TAP_Bidders),0)</f>
        <v>11500</v>
      </c>
      <c r="G718" s="3">
        <f>IFERROR(AVERAGE(TAP_Bidders),0)</f>
        <v>7421.25</v>
      </c>
      <c r="H718" s="8" t="str">
        <f>tbl_TAP[[#This Row],[Item '#]]&amp;"     "&amp;tbl_TAP[[#This Row],[Description]]&amp;"     ("&amp;tbl_TAP[[#This Row],[Unit]]&amp;")"</f>
        <v xml:space="preserve">     Temporary Sediment Basin and Outlet Structure     (LS)</v>
      </c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40">
        <v>11500</v>
      </c>
      <c r="W718" s="40">
        <v>4625</v>
      </c>
      <c r="X718" s="40">
        <v>4560</v>
      </c>
      <c r="Y718" s="40">
        <v>9000</v>
      </c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3"/>
      <c r="AZ718" s="9"/>
    </row>
    <row r="719" spans="1:52" ht="18" customHeight="1" x14ac:dyDescent="0.3">
      <c r="A719" s="1">
        <v>2019</v>
      </c>
      <c r="C719" s="2" t="s">
        <v>5631</v>
      </c>
      <c r="D719" s="1" t="s">
        <v>9</v>
      </c>
      <c r="E719" s="3">
        <f>IFERROR(MIN(TAP_Bidders),0)</f>
        <v>7500</v>
      </c>
      <c r="F719" s="3">
        <f>IFERROR(MAX(TAP_Bidders),0)</f>
        <v>23010</v>
      </c>
      <c r="G719" s="3">
        <f>IFERROR(AVERAGE(TAP_Bidders),0)</f>
        <v>13502.5</v>
      </c>
      <c r="H719" s="8" t="str">
        <f>tbl_TAP[[#This Row],[Item '#]]&amp;"     "&amp;tbl_TAP[[#This Row],[Description]]&amp;"     ("&amp;tbl_TAP[[#This Row],[Unit]]&amp;")"</f>
        <v xml:space="preserve">     Topsoil Stripped and Stockpiled     (LS)</v>
      </c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40">
        <v>7500</v>
      </c>
      <c r="W719" s="40">
        <v>11500</v>
      </c>
      <c r="X719" s="40">
        <v>23010</v>
      </c>
      <c r="Y719" s="40">
        <v>12000</v>
      </c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3"/>
      <c r="AZ719" s="9"/>
    </row>
    <row r="720" spans="1:52" ht="18" customHeight="1" x14ac:dyDescent="0.3">
      <c r="A720" s="1">
        <v>2019</v>
      </c>
      <c r="C720" s="2" t="s">
        <v>5633</v>
      </c>
      <c r="D720" s="1" t="s">
        <v>9</v>
      </c>
      <c r="E720" s="3">
        <f>IFERROR(MIN(TAP_Bidders),0)</f>
        <v>2550</v>
      </c>
      <c r="F720" s="3">
        <f>IFERROR(MAX(TAP_Bidders),0)</f>
        <v>10000</v>
      </c>
      <c r="G720" s="3">
        <f>IFERROR(AVERAGE(TAP_Bidders),0)</f>
        <v>5883.625</v>
      </c>
      <c r="H720" s="8" t="str">
        <f>tbl_TAP[[#This Row],[Item '#]]&amp;"     "&amp;tbl_TAP[[#This Row],[Description]]&amp;"     ("&amp;tbl_TAP[[#This Row],[Unit]]&amp;")"</f>
        <v xml:space="preserve">     Topsoil Spoils Spread on Site     (LS)</v>
      </c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40">
        <v>2550</v>
      </c>
      <c r="W720" s="40">
        <v>4500</v>
      </c>
      <c r="X720" s="40">
        <v>6484.5</v>
      </c>
      <c r="Y720" s="40">
        <v>10000</v>
      </c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3"/>
      <c r="AZ720" s="9"/>
    </row>
    <row r="721" spans="1:52" ht="18" customHeight="1" x14ac:dyDescent="0.3">
      <c r="A721" s="1">
        <v>2019</v>
      </c>
      <c r="C721" s="2" t="s">
        <v>5652</v>
      </c>
      <c r="D721" s="1" t="s">
        <v>14</v>
      </c>
      <c r="E721" s="3">
        <f>IFERROR(MIN(TAP_Bidders),0)</f>
        <v>2</v>
      </c>
      <c r="F721" s="3">
        <f>IFERROR(MAX(TAP_Bidders),0)</f>
        <v>4</v>
      </c>
      <c r="G721" s="3">
        <f>IFERROR(AVERAGE(TAP_Bidders),0)</f>
        <v>3.25</v>
      </c>
      <c r="H721" s="8" t="str">
        <f>tbl_TAP[[#This Row],[Item '#]]&amp;"     "&amp;tbl_TAP[[#This Row],[Description]]&amp;"     ("&amp;tbl_TAP[[#This Row],[Unit]]&amp;")"</f>
        <v xml:space="preserve">     Excavation      (CY)</v>
      </c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40">
        <v>2</v>
      </c>
      <c r="W721" s="40">
        <v>3.5</v>
      </c>
      <c r="X721" s="40">
        <v>4</v>
      </c>
      <c r="Y721" s="40">
        <v>3.5</v>
      </c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3"/>
      <c r="AZ721" s="9"/>
    </row>
    <row r="722" spans="1:52" ht="18" customHeight="1" x14ac:dyDescent="0.3">
      <c r="A722" s="1">
        <v>2019</v>
      </c>
      <c r="C722" s="2" t="s">
        <v>13</v>
      </c>
      <c r="D722" s="1" t="s">
        <v>14</v>
      </c>
      <c r="E722" s="3">
        <f>IFERROR(MIN(TAP_Bidders),0)</f>
        <v>2</v>
      </c>
      <c r="F722" s="3">
        <f>IFERROR(MAX(TAP_Bidders),0)</f>
        <v>5</v>
      </c>
      <c r="G722" s="3">
        <f>IFERROR(AVERAGE(TAP_Bidders),0)</f>
        <v>3.25</v>
      </c>
      <c r="H722" s="8" t="str">
        <f>tbl_TAP[[#This Row],[Item '#]]&amp;"     "&amp;tbl_TAP[[#This Row],[Description]]&amp;"     ("&amp;tbl_TAP[[#This Row],[Unit]]&amp;")"</f>
        <v xml:space="preserve">     Embankment     (CY)</v>
      </c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40">
        <v>2</v>
      </c>
      <c r="W722" s="40">
        <v>5</v>
      </c>
      <c r="X722" s="40">
        <v>3.5</v>
      </c>
      <c r="Y722" s="40">
        <v>2.5</v>
      </c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3"/>
      <c r="AZ722" s="9"/>
    </row>
    <row r="723" spans="1:52" ht="18" customHeight="1" x14ac:dyDescent="0.3">
      <c r="A723" s="1">
        <v>2019</v>
      </c>
      <c r="C723" s="2" t="s">
        <v>576</v>
      </c>
      <c r="D723" s="1" t="s">
        <v>9</v>
      </c>
      <c r="E723" s="3">
        <f>IFERROR(MIN(TAP_Bidders),0)</f>
        <v>8000</v>
      </c>
      <c r="F723" s="3">
        <f>IFERROR(MAX(TAP_Bidders),0)</f>
        <v>45000</v>
      </c>
      <c r="G723" s="3">
        <f>IFERROR(AVERAGE(TAP_Bidders),0)</f>
        <v>21250</v>
      </c>
      <c r="H723" s="8" t="str">
        <f>tbl_TAP[[#This Row],[Item '#]]&amp;"     "&amp;tbl_TAP[[#This Row],[Description]]&amp;"     ("&amp;tbl_TAP[[#This Row],[Unit]]&amp;")"</f>
        <v xml:space="preserve">     Borrow     (LS)</v>
      </c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40">
        <v>8000</v>
      </c>
      <c r="W723" s="40">
        <v>14000</v>
      </c>
      <c r="X723" s="40">
        <v>45000</v>
      </c>
      <c r="Y723" s="40">
        <v>18000</v>
      </c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3"/>
      <c r="AZ723" s="9"/>
    </row>
    <row r="724" spans="1:52" ht="18" customHeight="1" x14ac:dyDescent="0.3">
      <c r="A724" s="1">
        <v>2019</v>
      </c>
      <c r="C724" s="2" t="s">
        <v>24</v>
      </c>
      <c r="D724" s="1" t="s">
        <v>21</v>
      </c>
      <c r="E724" s="3">
        <f>IFERROR(MIN(TAP_Bidders),0)</f>
        <v>0.25</v>
      </c>
      <c r="F724" s="3">
        <f>IFERROR(MAX(TAP_Bidders),0)</f>
        <v>1</v>
      </c>
      <c r="G724" s="3">
        <f>IFERROR(AVERAGE(TAP_Bidders),0)</f>
        <v>0.5</v>
      </c>
      <c r="H724" s="8" t="str">
        <f>tbl_TAP[[#This Row],[Item '#]]&amp;"     "&amp;tbl_TAP[[#This Row],[Description]]&amp;"     ("&amp;tbl_TAP[[#This Row],[Unit]]&amp;")"</f>
        <v xml:space="preserve">     Subgrade Compaction     (SY)</v>
      </c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40">
        <v>0.25</v>
      </c>
      <c r="W724" s="40">
        <v>0.25</v>
      </c>
      <c r="X724" s="40">
        <v>0.5</v>
      </c>
      <c r="Y724" s="40">
        <v>1</v>
      </c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3"/>
      <c r="AZ724" s="9"/>
    </row>
    <row r="725" spans="1:52" ht="18" customHeight="1" x14ac:dyDescent="0.3">
      <c r="A725" s="1">
        <v>2019</v>
      </c>
      <c r="C725" s="2" t="s">
        <v>8640</v>
      </c>
      <c r="D725" s="1" t="s">
        <v>21</v>
      </c>
      <c r="E725" s="3">
        <f>IFERROR(MIN(TAP_Bidders),0)</f>
        <v>0.25</v>
      </c>
      <c r="F725" s="3">
        <f>IFERROR(MAX(TAP_Bidders),0)</f>
        <v>1</v>
      </c>
      <c r="G725" s="3">
        <f>IFERROR(AVERAGE(TAP_Bidders),0)</f>
        <v>0.6875</v>
      </c>
      <c r="H725" s="8" t="str">
        <f>tbl_TAP[[#This Row],[Item '#]]&amp;"     "&amp;tbl_TAP[[#This Row],[Description]]&amp;"     ("&amp;tbl_TAP[[#This Row],[Unit]]&amp;")"</f>
        <v xml:space="preserve">     Fine Grading     (SY)</v>
      </c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40">
        <v>0.25</v>
      </c>
      <c r="W725" s="40">
        <v>0.5</v>
      </c>
      <c r="X725" s="40">
        <v>1</v>
      </c>
      <c r="Y725" s="40">
        <v>1</v>
      </c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3"/>
      <c r="AZ725" s="9"/>
    </row>
    <row r="726" spans="1:52" ht="18" customHeight="1" x14ac:dyDescent="0.3">
      <c r="A726" s="1">
        <v>2019</v>
      </c>
      <c r="C726" s="2" t="s">
        <v>120</v>
      </c>
      <c r="D726" s="1" t="s">
        <v>21</v>
      </c>
      <c r="E726" s="3">
        <f>IFERROR(MIN(TAP_Bidders),0)</f>
        <v>0.75</v>
      </c>
      <c r="F726" s="3">
        <f>IFERROR(MAX(TAP_Bidders),0)</f>
        <v>1.4</v>
      </c>
      <c r="G726" s="3">
        <f>IFERROR(AVERAGE(TAP_Bidders),0)</f>
        <v>1.1625000000000001</v>
      </c>
      <c r="H726" s="8" t="str">
        <f>tbl_TAP[[#This Row],[Item '#]]&amp;"     "&amp;tbl_TAP[[#This Row],[Description]]&amp;"     ("&amp;tbl_TAP[[#This Row],[Unit]]&amp;")"</f>
        <v xml:space="preserve">     Seeding and Mulching     (SY)</v>
      </c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40">
        <v>0.75</v>
      </c>
      <c r="W726" s="40">
        <v>1.4</v>
      </c>
      <c r="X726" s="40">
        <v>1.25</v>
      </c>
      <c r="Y726" s="40">
        <v>1.25</v>
      </c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3"/>
      <c r="AZ726" s="9"/>
    </row>
    <row r="727" spans="1:52" ht="18" customHeight="1" x14ac:dyDescent="0.3">
      <c r="A727" s="1">
        <v>2019</v>
      </c>
      <c r="C727" s="2" t="s">
        <v>5629</v>
      </c>
      <c r="D727" s="1" t="s">
        <v>12</v>
      </c>
      <c r="E727" s="3">
        <f>IFERROR(MIN(TAP_Bidders),0)</f>
        <v>3</v>
      </c>
      <c r="F727" s="3">
        <f>IFERROR(MAX(TAP_Bidders),0)</f>
        <v>9</v>
      </c>
      <c r="G727" s="3">
        <f>IFERROR(AVERAGE(TAP_Bidders),0)</f>
        <v>5.75</v>
      </c>
      <c r="H727" s="8" t="str">
        <f>tbl_TAP[[#This Row],[Item '#]]&amp;"     "&amp;tbl_TAP[[#This Row],[Description]]&amp;"     ("&amp;tbl_TAP[[#This Row],[Unit]]&amp;")"</f>
        <v xml:space="preserve">     Sawcut Existing Pavement     (LF)</v>
      </c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40">
        <v>9</v>
      </c>
      <c r="W727" s="40">
        <v>3</v>
      </c>
      <c r="X727" s="40">
        <v>5</v>
      </c>
      <c r="Y727" s="40">
        <v>6</v>
      </c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3"/>
      <c r="AZ727" s="9"/>
    </row>
    <row r="728" spans="1:52" ht="18" customHeight="1" x14ac:dyDescent="0.3">
      <c r="A728" s="1">
        <v>2019</v>
      </c>
      <c r="C728" s="2" t="s">
        <v>5636</v>
      </c>
      <c r="D728" s="1" t="s">
        <v>14</v>
      </c>
      <c r="E728" s="3">
        <f>IFERROR(MIN(TAP_Bidders),0)</f>
        <v>44</v>
      </c>
      <c r="F728" s="3">
        <f>IFERROR(MAX(TAP_Bidders),0)</f>
        <v>65</v>
      </c>
      <c r="G728" s="3">
        <f>IFERROR(AVERAGE(TAP_Bidders),0)</f>
        <v>57.25</v>
      </c>
      <c r="H728" s="8" t="str">
        <f>tbl_TAP[[#This Row],[Item '#]]&amp;"     "&amp;tbl_TAP[[#This Row],[Description]]&amp;"     ("&amp;tbl_TAP[[#This Row],[Unit]]&amp;")"</f>
        <v xml:space="preserve">     #1 &amp;#2 Aggregate Base     (CY)</v>
      </c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40">
        <v>62</v>
      </c>
      <c r="W728" s="40">
        <v>44</v>
      </c>
      <c r="X728" s="40">
        <v>65</v>
      </c>
      <c r="Y728" s="40">
        <v>58</v>
      </c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3"/>
      <c r="AZ728" s="9"/>
    </row>
    <row r="729" spans="1:52" ht="18" customHeight="1" x14ac:dyDescent="0.3">
      <c r="A729" s="1">
        <v>2019</v>
      </c>
      <c r="C729" s="2" t="s">
        <v>5637</v>
      </c>
      <c r="D729" s="1" t="s">
        <v>14</v>
      </c>
      <c r="E729" s="3">
        <f>IFERROR(MIN(TAP_Bidders),0)</f>
        <v>65</v>
      </c>
      <c r="F729" s="3">
        <f>IFERROR(MAX(TAP_Bidders),0)</f>
        <v>84</v>
      </c>
      <c r="G729" s="3">
        <f>IFERROR(AVERAGE(TAP_Bidders),0)</f>
        <v>72.5</v>
      </c>
      <c r="H729" s="8" t="str">
        <f>tbl_TAP[[#This Row],[Item '#]]&amp;"     "&amp;tbl_TAP[[#This Row],[Description]]&amp;"     ("&amp;tbl_TAP[[#This Row],[Unit]]&amp;")"</f>
        <v xml:space="preserve">     ODOT 304 Aggregate Base     (CY)</v>
      </c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40">
        <v>65</v>
      </c>
      <c r="W729" s="40">
        <v>70</v>
      </c>
      <c r="X729" s="40">
        <v>71</v>
      </c>
      <c r="Y729" s="40">
        <v>84</v>
      </c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3"/>
      <c r="AZ729" s="9"/>
    </row>
    <row r="730" spans="1:52" ht="18" customHeight="1" x14ac:dyDescent="0.3">
      <c r="A730" s="1">
        <v>2019</v>
      </c>
      <c r="C730" s="2" t="s">
        <v>8641</v>
      </c>
      <c r="D730" s="1" t="s">
        <v>21</v>
      </c>
      <c r="E730" s="3">
        <f>IFERROR(MIN(TAP_Bidders),0)</f>
        <v>1.1299999999999999</v>
      </c>
      <c r="F730" s="3">
        <f>IFERROR(MAX(TAP_Bidders),0)</f>
        <v>2.5</v>
      </c>
      <c r="G730" s="3">
        <f>IFERROR(AVERAGE(TAP_Bidders),0)</f>
        <v>1.7825</v>
      </c>
      <c r="H730" s="8" t="str">
        <f>tbl_TAP[[#This Row],[Item '#]]&amp;"     "&amp;tbl_TAP[[#This Row],[Description]]&amp;"     ("&amp;tbl_TAP[[#This Row],[Unit]]&amp;")"</f>
        <v xml:space="preserve">     Geotextile Fabric ODOT Type ‘B’     (SY)</v>
      </c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40">
        <v>1.5</v>
      </c>
      <c r="W730" s="40">
        <v>2.5</v>
      </c>
      <c r="X730" s="40">
        <v>1.1299999999999999</v>
      </c>
      <c r="Y730" s="40">
        <v>2</v>
      </c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3"/>
      <c r="AZ730" s="9"/>
    </row>
    <row r="731" spans="1:52" ht="18" customHeight="1" x14ac:dyDescent="0.3">
      <c r="A731" s="1">
        <v>2019</v>
      </c>
      <c r="C731" s="2" t="s">
        <v>5638</v>
      </c>
      <c r="D731" s="1" t="s">
        <v>21</v>
      </c>
      <c r="E731" s="3">
        <f>IFERROR(MIN(TAP_Bidders),0)</f>
        <v>0.75</v>
      </c>
      <c r="F731" s="3">
        <f>IFERROR(MAX(TAP_Bidders),0)</f>
        <v>1.5</v>
      </c>
      <c r="G731" s="3">
        <f>IFERROR(AVERAGE(TAP_Bidders),0)</f>
        <v>1</v>
      </c>
      <c r="H731" s="8" t="str">
        <f>tbl_TAP[[#This Row],[Item '#]]&amp;"     "&amp;tbl_TAP[[#This Row],[Description]]&amp;"     ("&amp;tbl_TAP[[#This Row],[Unit]]&amp;")"</f>
        <v xml:space="preserve">     Geotextile Fabric ODOT Type ‘D’     (SY)</v>
      </c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40">
        <v>1</v>
      </c>
      <c r="W731" s="40">
        <v>0.75</v>
      </c>
      <c r="X731" s="40">
        <v>0.75</v>
      </c>
      <c r="Y731" s="40">
        <v>1.5</v>
      </c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3"/>
      <c r="AZ731" s="9"/>
    </row>
    <row r="732" spans="1:52" ht="18" customHeight="1" x14ac:dyDescent="0.3">
      <c r="A732" s="1">
        <v>2019</v>
      </c>
      <c r="C732" s="2" t="s">
        <v>5639</v>
      </c>
      <c r="D732" s="1" t="s">
        <v>14</v>
      </c>
      <c r="E732" s="3">
        <f>IFERROR(MIN(TAP_Bidders),0)</f>
        <v>370</v>
      </c>
      <c r="F732" s="3">
        <f>IFERROR(MAX(TAP_Bidders),0)</f>
        <v>470</v>
      </c>
      <c r="G732" s="3">
        <f>IFERROR(AVERAGE(TAP_Bidders),0)</f>
        <v>420</v>
      </c>
      <c r="H732" s="8" t="str">
        <f>tbl_TAP[[#This Row],[Item '#]]&amp;"     "&amp;tbl_TAP[[#This Row],[Description]]&amp;"     ("&amp;tbl_TAP[[#This Row],[Unit]]&amp;")"</f>
        <v xml:space="preserve">     ODOT 441 Asphalt Concrete Surface Course, Type 1 (448) (2.5")     (CY)</v>
      </c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40">
        <v>470</v>
      </c>
      <c r="W732" s="40">
        <v>370</v>
      </c>
      <c r="X732" s="40">
        <v>400</v>
      </c>
      <c r="Y732" s="40">
        <v>440</v>
      </c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3"/>
      <c r="AZ732" s="9"/>
    </row>
    <row r="733" spans="1:52" ht="18" customHeight="1" x14ac:dyDescent="0.3">
      <c r="A733" s="1">
        <v>2019</v>
      </c>
      <c r="C733" s="2" t="s">
        <v>5640</v>
      </c>
      <c r="D733" s="1" t="s">
        <v>14</v>
      </c>
      <c r="E733" s="3">
        <f>IFERROR(MIN(TAP_Bidders),0)</f>
        <v>300</v>
      </c>
      <c r="F733" s="3">
        <f>IFERROR(MAX(TAP_Bidders),0)</f>
        <v>470</v>
      </c>
      <c r="G733" s="3">
        <f>IFERROR(AVERAGE(TAP_Bidders),0)</f>
        <v>380</v>
      </c>
      <c r="H733" s="8" t="str">
        <f>tbl_TAP[[#This Row],[Item '#]]&amp;"     "&amp;tbl_TAP[[#This Row],[Description]]&amp;"     ("&amp;tbl_TAP[[#This Row],[Unit]]&amp;")"</f>
        <v xml:space="preserve">     ODOT 441 Asphalt Concrete Intermediate Course Type 2 (448) (3.5")     (CY)</v>
      </c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40">
        <v>470</v>
      </c>
      <c r="W733" s="40">
        <v>310</v>
      </c>
      <c r="X733" s="40">
        <v>300</v>
      </c>
      <c r="Y733" s="40">
        <v>440</v>
      </c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3"/>
      <c r="AZ733" s="9"/>
    </row>
    <row r="734" spans="1:52" ht="18" customHeight="1" x14ac:dyDescent="0.3">
      <c r="A734" s="1">
        <v>2019</v>
      </c>
      <c r="C734" s="2" t="s">
        <v>4648</v>
      </c>
      <c r="D734" s="1" t="s">
        <v>21</v>
      </c>
      <c r="E734" s="3">
        <f>IFERROR(MIN(TAP_Bidders),0)</f>
        <v>1.59</v>
      </c>
      <c r="F734" s="3">
        <f>IFERROR(MAX(TAP_Bidders),0)</f>
        <v>2.75</v>
      </c>
      <c r="G734" s="3">
        <f>IFERROR(AVERAGE(TAP_Bidders),0)</f>
        <v>2.1475</v>
      </c>
      <c r="H734" s="8" t="str">
        <f>tbl_TAP[[#This Row],[Item '#]]&amp;"     "&amp;tbl_TAP[[#This Row],[Description]]&amp;"     ("&amp;tbl_TAP[[#This Row],[Unit]]&amp;")"</f>
        <v xml:space="preserve">     Slope Protection Matting     (SY)</v>
      </c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40">
        <v>2</v>
      </c>
      <c r="W734" s="40">
        <v>2.75</v>
      </c>
      <c r="X734" s="40">
        <v>1.59</v>
      </c>
      <c r="Y734" s="40">
        <v>2.25</v>
      </c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3"/>
      <c r="AZ734" s="9"/>
    </row>
    <row r="735" spans="1:52" ht="18" customHeight="1" x14ac:dyDescent="0.3">
      <c r="A735" s="1">
        <v>2019</v>
      </c>
      <c r="C735" s="2" t="s">
        <v>8642</v>
      </c>
      <c r="D735" s="1" t="s">
        <v>59</v>
      </c>
      <c r="E735" s="3">
        <f>IFERROR(MIN(TAP_Bidders),0)</f>
        <v>1450</v>
      </c>
      <c r="F735" s="3">
        <f>IFERROR(MAX(TAP_Bidders),0)</f>
        <v>4400</v>
      </c>
      <c r="G735" s="3">
        <f>IFERROR(AVERAGE(TAP_Bidders),0)</f>
        <v>2487.5</v>
      </c>
      <c r="H735" s="8" t="str">
        <f>tbl_TAP[[#This Row],[Item '#]]&amp;"     "&amp;tbl_TAP[[#This Row],[Description]]&amp;"     ("&amp;tbl_TAP[[#This Row],[Unit]]&amp;")"</f>
        <v xml:space="preserve">     Catch Basin 2-2     (EA)</v>
      </c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40">
        <v>4400</v>
      </c>
      <c r="W735" s="40">
        <v>1450</v>
      </c>
      <c r="X735" s="40">
        <v>2500</v>
      </c>
      <c r="Y735" s="40">
        <v>1600</v>
      </c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3"/>
      <c r="AZ735" s="9"/>
    </row>
    <row r="736" spans="1:52" ht="18" customHeight="1" x14ac:dyDescent="0.3">
      <c r="A736" s="1">
        <v>2019</v>
      </c>
      <c r="C736" s="2" t="s">
        <v>5644</v>
      </c>
      <c r="D736" s="1" t="s">
        <v>59</v>
      </c>
      <c r="E736" s="3">
        <f>IFERROR(MIN(TAP_Bidders),0)</f>
        <v>1300</v>
      </c>
      <c r="F736" s="3">
        <f>IFERROR(MAX(TAP_Bidders),0)</f>
        <v>3800</v>
      </c>
      <c r="G736" s="3">
        <f>IFERROR(AVERAGE(TAP_Bidders),0)</f>
        <v>2675</v>
      </c>
      <c r="H736" s="8" t="str">
        <f>tbl_TAP[[#This Row],[Item '#]]&amp;"     "&amp;tbl_TAP[[#This Row],[Description]]&amp;"     ("&amp;tbl_TAP[[#This Row],[Unit]]&amp;")"</f>
        <v xml:space="preserve">     Outlet Control Structure     (EA)</v>
      </c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40">
        <v>3800</v>
      </c>
      <c r="W736" s="40">
        <v>1300</v>
      </c>
      <c r="X736" s="40">
        <v>3000</v>
      </c>
      <c r="Y736" s="40">
        <v>2600</v>
      </c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3"/>
      <c r="AZ736" s="9"/>
    </row>
    <row r="737" spans="1:52" ht="18" customHeight="1" x14ac:dyDescent="0.3">
      <c r="A737" s="1">
        <v>2019</v>
      </c>
      <c r="C737" s="2" t="s">
        <v>8643</v>
      </c>
      <c r="D737" s="1" t="s">
        <v>59</v>
      </c>
      <c r="E737" s="3">
        <f>IFERROR(MIN(TAP_Bidders),0)</f>
        <v>350</v>
      </c>
      <c r="F737" s="3">
        <f>IFERROR(MAX(TAP_Bidders),0)</f>
        <v>1600</v>
      </c>
      <c r="G737" s="3">
        <f>IFERROR(AVERAGE(TAP_Bidders),0)</f>
        <v>887.5</v>
      </c>
      <c r="H737" s="8" t="str">
        <f>tbl_TAP[[#This Row],[Item '#]]&amp;"     "&amp;tbl_TAP[[#This Row],[Description]]&amp;"     ("&amp;tbl_TAP[[#This Row],[Unit]]&amp;")"</f>
        <v xml:space="preserve">     ODOT 511 Half Height Headwall     (EA)</v>
      </c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40">
        <v>700</v>
      </c>
      <c r="W737" s="40">
        <v>350</v>
      </c>
      <c r="X737" s="40">
        <v>1600</v>
      </c>
      <c r="Y737" s="40">
        <v>900</v>
      </c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3"/>
      <c r="AZ737" s="9"/>
    </row>
    <row r="738" spans="1:52" ht="18" customHeight="1" x14ac:dyDescent="0.3">
      <c r="A738" s="1">
        <v>2019</v>
      </c>
      <c r="C738" s="2" t="s">
        <v>8644</v>
      </c>
      <c r="D738" s="1" t="s">
        <v>59</v>
      </c>
      <c r="E738" s="3">
        <f>IFERROR(MIN(TAP_Bidders),0)</f>
        <v>600</v>
      </c>
      <c r="F738" s="3">
        <f>IFERROR(MAX(TAP_Bidders),0)</f>
        <v>2000</v>
      </c>
      <c r="G738" s="3">
        <f>IFERROR(AVERAGE(TAP_Bidders),0)</f>
        <v>1225</v>
      </c>
      <c r="H738" s="8" t="str">
        <f>tbl_TAP[[#This Row],[Item '#]]&amp;"     "&amp;tbl_TAP[[#This Row],[Description]]&amp;"     ("&amp;tbl_TAP[[#This Row],[Unit]]&amp;")"</f>
        <v xml:space="preserve">     ODOT 511 Full Height Headwall     (EA)</v>
      </c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40">
        <v>1100</v>
      </c>
      <c r="W738" s="40">
        <v>600</v>
      </c>
      <c r="X738" s="40">
        <v>2000</v>
      </c>
      <c r="Y738" s="40">
        <v>1200</v>
      </c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3"/>
      <c r="AZ738" s="9"/>
    </row>
    <row r="739" spans="1:52" ht="18" customHeight="1" x14ac:dyDescent="0.3">
      <c r="A739" s="1">
        <v>2019</v>
      </c>
      <c r="C739" s="2" t="s">
        <v>8645</v>
      </c>
      <c r="D739" s="1">
        <v>15</v>
      </c>
      <c r="E739" s="3">
        <f>IFERROR(MIN(TAP_Bidders),0)</f>
        <v>70</v>
      </c>
      <c r="F739" s="3">
        <f>IFERROR(MAX(TAP_Bidders),0)</f>
        <v>105</v>
      </c>
      <c r="G739" s="3">
        <f>IFERROR(AVERAGE(TAP_Bidders),0)</f>
        <v>88.75</v>
      </c>
      <c r="H739" s="8" t="str">
        <f>tbl_TAP[[#This Row],[Item '#]]&amp;"     "&amp;tbl_TAP[[#This Row],[Description]]&amp;"     ("&amp;tbl_TAP[[#This Row],[Unit]]&amp;")"</f>
        <v xml:space="preserve">     Rock Channel Protection Type ‘B’     (15)</v>
      </c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40">
        <v>90</v>
      </c>
      <c r="W739" s="40">
        <v>70</v>
      </c>
      <c r="X739" s="40">
        <v>90</v>
      </c>
      <c r="Y739" s="40">
        <v>105</v>
      </c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3"/>
      <c r="AZ739" s="9"/>
    </row>
    <row r="740" spans="1:52" ht="18" customHeight="1" x14ac:dyDescent="0.3">
      <c r="A740" s="1">
        <v>2019</v>
      </c>
      <c r="C740" s="2" t="s">
        <v>8646</v>
      </c>
      <c r="D740" s="1" t="s">
        <v>14</v>
      </c>
      <c r="E740" s="3">
        <f>IFERROR(MIN(TAP_Bidders),0)</f>
        <v>70</v>
      </c>
      <c r="F740" s="3">
        <f>IFERROR(MAX(TAP_Bidders),0)</f>
        <v>105</v>
      </c>
      <c r="G740" s="3">
        <f>IFERROR(AVERAGE(TAP_Bidders),0)</f>
        <v>87.5</v>
      </c>
      <c r="H740" s="8" t="str">
        <f>tbl_TAP[[#This Row],[Item '#]]&amp;"     "&amp;tbl_TAP[[#This Row],[Description]]&amp;"     ("&amp;tbl_TAP[[#This Row],[Unit]]&amp;")"</f>
        <v xml:space="preserve">     Rock Channel Protection Type ‘C’      (CY)</v>
      </c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40">
        <v>90</v>
      </c>
      <c r="W740" s="40">
        <v>70</v>
      </c>
      <c r="X740" s="40">
        <v>85</v>
      </c>
      <c r="Y740" s="40">
        <v>105</v>
      </c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3"/>
      <c r="AZ740" s="9"/>
    </row>
    <row r="741" spans="1:52" ht="18" customHeight="1" x14ac:dyDescent="0.3">
      <c r="A741" s="1">
        <v>2019</v>
      </c>
      <c r="C741" s="2" t="s">
        <v>8647</v>
      </c>
      <c r="D741" s="1" t="s">
        <v>14</v>
      </c>
      <c r="E741" s="3">
        <f>IFERROR(MIN(TAP_Bidders),0)</f>
        <v>70</v>
      </c>
      <c r="F741" s="3">
        <f>IFERROR(MAX(TAP_Bidders),0)</f>
        <v>150</v>
      </c>
      <c r="G741" s="3">
        <f>IFERROR(AVERAGE(TAP_Bidders),0)</f>
        <v>98.75</v>
      </c>
      <c r="H741" s="8" t="str">
        <f>tbl_TAP[[#This Row],[Item '#]]&amp;"     "&amp;tbl_TAP[[#This Row],[Description]]&amp;"     ("&amp;tbl_TAP[[#This Row],[Unit]]&amp;")"</f>
        <v xml:space="preserve">     Rock Channel Protection Type ‘D’      (CY)</v>
      </c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40">
        <v>90</v>
      </c>
      <c r="W741" s="40">
        <v>70</v>
      </c>
      <c r="X741" s="40">
        <v>85</v>
      </c>
      <c r="Y741" s="40">
        <v>150</v>
      </c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3"/>
      <c r="AZ741" s="9"/>
    </row>
    <row r="742" spans="1:52" ht="18" customHeight="1" x14ac:dyDescent="0.3">
      <c r="A742" s="1">
        <v>2019</v>
      </c>
      <c r="C742" s="2" t="s">
        <v>8648</v>
      </c>
      <c r="D742" s="1" t="s">
        <v>12</v>
      </c>
      <c r="E742" s="3">
        <f>IFERROR(MIN(TAP_Bidders),0)</f>
        <v>40</v>
      </c>
      <c r="F742" s="3">
        <f>IFERROR(MAX(TAP_Bidders),0)</f>
        <v>85</v>
      </c>
      <c r="G742" s="3">
        <f>IFERROR(AVERAGE(TAP_Bidders),0)</f>
        <v>56.5</v>
      </c>
      <c r="H742" s="8" t="str">
        <f>tbl_TAP[[#This Row],[Item '#]]&amp;"     "&amp;tbl_TAP[[#This Row],[Description]]&amp;"     ("&amp;tbl_TAP[[#This Row],[Unit]]&amp;")"</f>
        <v xml:space="preserve">     ODOT 511 Concrete Curb and Gutter     (LF)</v>
      </c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40">
        <v>51</v>
      </c>
      <c r="W742" s="40">
        <v>50</v>
      </c>
      <c r="X742" s="40">
        <v>40</v>
      </c>
      <c r="Y742" s="40">
        <v>85</v>
      </c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3"/>
      <c r="AZ742" s="9"/>
    </row>
    <row r="743" spans="1:52" ht="18" customHeight="1" x14ac:dyDescent="0.3">
      <c r="A743" s="1">
        <v>2019</v>
      </c>
      <c r="C743" s="2" t="s">
        <v>8649</v>
      </c>
      <c r="D743" s="1" t="s">
        <v>12</v>
      </c>
      <c r="E743" s="3">
        <f>IFERROR(MIN(TAP_Bidders),0)</f>
        <v>34</v>
      </c>
      <c r="F743" s="3">
        <f>IFERROR(MAX(TAP_Bidders),0)</f>
        <v>48</v>
      </c>
      <c r="G743" s="3">
        <f>IFERROR(AVERAGE(TAP_Bidders),0)</f>
        <v>40</v>
      </c>
      <c r="H743" s="8" t="str">
        <f>tbl_TAP[[#This Row],[Item '#]]&amp;"     "&amp;tbl_TAP[[#This Row],[Description]]&amp;"     ("&amp;tbl_TAP[[#This Row],[Unit]]&amp;")"</f>
        <v xml:space="preserve">     12” RCP Storm Sewer Culvert     (LF)</v>
      </c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40">
        <v>34</v>
      </c>
      <c r="W743" s="40">
        <v>35</v>
      </c>
      <c r="X743" s="40">
        <v>43</v>
      </c>
      <c r="Y743" s="40">
        <v>48</v>
      </c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3"/>
      <c r="AZ743" s="9"/>
    </row>
    <row r="744" spans="1:52" ht="18" customHeight="1" x14ac:dyDescent="0.3">
      <c r="A744" s="1">
        <v>2019</v>
      </c>
      <c r="C744" s="2" t="s">
        <v>5650</v>
      </c>
      <c r="D744" s="1" t="s">
        <v>12</v>
      </c>
      <c r="E744" s="3">
        <f>IFERROR(MIN(TAP_Bidders),0)</f>
        <v>40</v>
      </c>
      <c r="F744" s="3">
        <f>IFERROR(MAX(TAP_Bidders),0)</f>
        <v>62</v>
      </c>
      <c r="G744" s="3">
        <f>IFERROR(AVERAGE(TAP_Bidders),0)</f>
        <v>50</v>
      </c>
      <c r="H744" s="8" t="str">
        <f>tbl_TAP[[#This Row],[Item '#]]&amp;"     "&amp;tbl_TAP[[#This Row],[Description]]&amp;"     ("&amp;tbl_TAP[[#This Row],[Unit]]&amp;")"</f>
        <v xml:space="preserve">     18” RCP Storm Sewer Culvert     (LF)</v>
      </c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40">
        <v>40</v>
      </c>
      <c r="W744" s="40">
        <v>48</v>
      </c>
      <c r="X744" s="40">
        <v>50</v>
      </c>
      <c r="Y744" s="40">
        <v>62</v>
      </c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3"/>
      <c r="AZ744" s="9"/>
    </row>
    <row r="745" spans="1:52" ht="18" customHeight="1" x14ac:dyDescent="0.3">
      <c r="A745" s="1">
        <v>2019</v>
      </c>
      <c r="C745" s="2" t="s">
        <v>5649</v>
      </c>
      <c r="D745" s="1" t="s">
        <v>9</v>
      </c>
      <c r="E745" s="3">
        <f>IFERROR(MIN(TAP_Bidders),0)</f>
        <v>38856</v>
      </c>
      <c r="F745" s="3">
        <f>IFERROR(MAX(TAP_Bidders),0)</f>
        <v>65000</v>
      </c>
      <c r="G745" s="3">
        <f>IFERROR(AVERAGE(TAP_Bidders),0)</f>
        <v>56214</v>
      </c>
      <c r="H745" s="8" t="str">
        <f>tbl_TAP[[#This Row],[Item '#]]&amp;"     "&amp;tbl_TAP[[#This Row],[Description]]&amp;"     ("&amp;tbl_TAP[[#This Row],[Unit]]&amp;")"</f>
        <v xml:space="preserve">     Site Electrical     (LS)</v>
      </c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40">
        <v>65000</v>
      </c>
      <c r="W745" s="40">
        <v>61000</v>
      </c>
      <c r="X745" s="40">
        <v>38856</v>
      </c>
      <c r="Y745" s="40">
        <v>60000</v>
      </c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3"/>
      <c r="AZ745" s="9"/>
    </row>
    <row r="746" spans="1:52" ht="18" customHeight="1" x14ac:dyDescent="0.3">
      <c r="A746" s="1">
        <v>2019</v>
      </c>
      <c r="C746" s="2" t="s">
        <v>8650</v>
      </c>
      <c r="D746" s="1" t="s">
        <v>9</v>
      </c>
      <c r="E746" s="3">
        <f>IFERROR(MIN(TAP_Bidders),0)</f>
        <v>5000</v>
      </c>
      <c r="F746" s="3">
        <f>IFERROR(MAX(TAP_Bidders),0)</f>
        <v>5000</v>
      </c>
      <c r="G746" s="3">
        <f>IFERROR(AVERAGE(TAP_Bidders),0)</f>
        <v>5000</v>
      </c>
      <c r="H746" s="8" t="str">
        <f>tbl_TAP[[#This Row],[Item '#]]&amp;"     "&amp;tbl_TAP[[#This Row],[Description]]&amp;"     ("&amp;tbl_TAP[[#This Row],[Unit]]&amp;")"</f>
        <v xml:space="preserve">     Electrical Service Extension Allowance     (LS)</v>
      </c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40">
        <v>5000</v>
      </c>
      <c r="W746" s="40">
        <v>5000</v>
      </c>
      <c r="X746" s="40">
        <v>5000</v>
      </c>
      <c r="Y746" s="40">
        <v>5000</v>
      </c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3"/>
      <c r="AZ746" s="9"/>
    </row>
    <row r="747" spans="1:52" ht="18" customHeight="1" x14ac:dyDescent="0.3">
      <c r="A747" s="1">
        <v>2019</v>
      </c>
      <c r="C747" s="2" t="s">
        <v>5656</v>
      </c>
      <c r="D747" s="1" t="s">
        <v>12</v>
      </c>
      <c r="E747" s="3">
        <f>IFERROR(MIN(TAP_Bidders),0)</f>
        <v>36</v>
      </c>
      <c r="F747" s="3">
        <f>IFERROR(MAX(TAP_Bidders),0)</f>
        <v>41</v>
      </c>
      <c r="G747" s="3">
        <f>IFERROR(AVERAGE(TAP_Bidders),0)</f>
        <v>38.25</v>
      </c>
      <c r="H747" s="8" t="str">
        <f>tbl_TAP[[#This Row],[Item '#]]&amp;"     "&amp;tbl_TAP[[#This Row],[Description]]&amp;"     ("&amp;tbl_TAP[[#This Row],[Unit]]&amp;")"</f>
        <v xml:space="preserve">     Fencing – 6’ Ht. Chain Link Including Double Gates and Barbed Wire     (LF)</v>
      </c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40">
        <v>38</v>
      </c>
      <c r="W747" s="40">
        <v>36</v>
      </c>
      <c r="X747" s="40">
        <v>41</v>
      </c>
      <c r="Y747" s="40">
        <v>38</v>
      </c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3"/>
      <c r="AZ747" s="9"/>
    </row>
    <row r="748" spans="1:52" ht="18" customHeight="1" x14ac:dyDescent="0.3">
      <c r="A748" s="1">
        <v>2019</v>
      </c>
      <c r="C748" s="2" t="s">
        <v>5657</v>
      </c>
      <c r="D748" s="1" t="s">
        <v>59</v>
      </c>
      <c r="E748" s="3">
        <f>IFERROR(MIN(TAP_Bidders),0)</f>
        <v>2300</v>
      </c>
      <c r="F748" s="3">
        <f>IFERROR(MAX(TAP_Bidders),0)</f>
        <v>9500</v>
      </c>
      <c r="G748" s="3">
        <f>IFERROR(AVERAGE(TAP_Bidders),0)</f>
        <v>5075</v>
      </c>
      <c r="H748" s="8" t="str">
        <f>tbl_TAP[[#This Row],[Item '#]]&amp;"     "&amp;tbl_TAP[[#This Row],[Description]]&amp;"     ("&amp;tbl_TAP[[#This Row],[Unit]]&amp;")"</f>
        <v xml:space="preserve">     Double Leaf Metal Pipe Gate     (EA)</v>
      </c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40">
        <v>2300</v>
      </c>
      <c r="W748" s="40">
        <v>4000</v>
      </c>
      <c r="X748" s="40">
        <v>9500</v>
      </c>
      <c r="Y748" s="40">
        <v>4500</v>
      </c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3"/>
      <c r="AZ748" s="9"/>
    </row>
    <row r="749" spans="1:52" ht="18" customHeight="1" x14ac:dyDescent="0.3">
      <c r="A749" s="1">
        <v>2019</v>
      </c>
      <c r="B749" s="1" t="s">
        <v>5053</v>
      </c>
      <c r="C749" s="2" t="s">
        <v>5041</v>
      </c>
      <c r="D749" s="1" t="s">
        <v>9</v>
      </c>
      <c r="E749" s="3">
        <f>IFERROR(MIN(TAP_Bidders),0)</f>
        <v>7000</v>
      </c>
      <c r="F749" s="3">
        <f>IFERROR(MAX(TAP_Bidders),0)</f>
        <v>7000</v>
      </c>
      <c r="G749" s="3">
        <f>IFERROR(AVERAGE(TAP_Bidders),0)</f>
        <v>7000</v>
      </c>
      <c r="H749" s="8" t="str">
        <f>tbl_TAP[[#This Row],[Item '#]]&amp;"     "&amp;tbl_TAP[[#This Row],[Description]]&amp;"     ("&amp;tbl_TAP[[#This Row],[Unit]]&amp;")"</f>
        <v>Special     Contract Bond &amp; Insurance     (LS)</v>
      </c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40">
        <v>7000</v>
      </c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3"/>
      <c r="AZ749" s="9"/>
    </row>
    <row r="750" spans="1:52" ht="18" customHeight="1" x14ac:dyDescent="0.3">
      <c r="A750" s="1">
        <v>2019</v>
      </c>
      <c r="B750" s="1" t="s">
        <v>5053</v>
      </c>
      <c r="C750" s="2" t="s">
        <v>53</v>
      </c>
      <c r="D750" s="1" t="s">
        <v>9</v>
      </c>
      <c r="E750" s="3">
        <f>IFERROR(MIN(TAP_Bidders),0)</f>
        <v>3000</v>
      </c>
      <c r="F750" s="3">
        <f>IFERROR(MAX(TAP_Bidders),0)</f>
        <v>3000</v>
      </c>
      <c r="G750" s="3">
        <f>IFERROR(AVERAGE(TAP_Bidders),0)</f>
        <v>3000</v>
      </c>
      <c r="H750" s="8" t="str">
        <f>tbl_TAP[[#This Row],[Item '#]]&amp;"     "&amp;tbl_TAP[[#This Row],[Description]]&amp;"     ("&amp;tbl_TAP[[#This Row],[Unit]]&amp;")"</f>
        <v>Special     Mobilization     (LS)</v>
      </c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40">
        <v>3000</v>
      </c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3"/>
      <c r="AZ750" s="9"/>
    </row>
    <row r="751" spans="1:52" ht="18" customHeight="1" x14ac:dyDescent="0.3">
      <c r="A751" s="1">
        <v>2019</v>
      </c>
      <c r="B751" s="1" t="s">
        <v>5053</v>
      </c>
      <c r="C751" s="2" t="s">
        <v>4626</v>
      </c>
      <c r="D751" s="1" t="s">
        <v>9</v>
      </c>
      <c r="E751" s="3">
        <f>IFERROR(MIN(TAP_Bidders),0)</f>
        <v>1500</v>
      </c>
      <c r="F751" s="3">
        <f>IFERROR(MAX(TAP_Bidders),0)</f>
        <v>1500</v>
      </c>
      <c r="G751" s="3">
        <f>IFERROR(AVERAGE(TAP_Bidders),0)</f>
        <v>1500</v>
      </c>
      <c r="H751" s="8" t="str">
        <f>tbl_TAP[[#This Row],[Item '#]]&amp;"     "&amp;tbl_TAP[[#This Row],[Description]]&amp;"     ("&amp;tbl_TAP[[#This Row],[Unit]]&amp;")"</f>
        <v>Special     Construction Staking     (LS)</v>
      </c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40">
        <v>1500</v>
      </c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3"/>
      <c r="AZ751" s="9"/>
    </row>
    <row r="752" spans="1:52" ht="18" customHeight="1" x14ac:dyDescent="0.3">
      <c r="A752" s="1">
        <v>2019</v>
      </c>
      <c r="B752" s="1">
        <v>832</v>
      </c>
      <c r="C752" s="2" t="s">
        <v>5052</v>
      </c>
      <c r="D752" s="1" t="s">
        <v>9</v>
      </c>
      <c r="E752" s="3">
        <f>IFERROR(MIN(TAP_Bidders),0)</f>
        <v>2500</v>
      </c>
      <c r="F752" s="3">
        <f>IFERROR(MAX(TAP_Bidders),0)</f>
        <v>2500</v>
      </c>
      <c r="G752" s="3">
        <f>IFERROR(AVERAGE(TAP_Bidders),0)</f>
        <v>2500</v>
      </c>
      <c r="H752" s="8" t="str">
        <f>tbl_TAP[[#This Row],[Item '#]]&amp;"     "&amp;tbl_TAP[[#This Row],[Description]]&amp;"     ("&amp;tbl_TAP[[#This Row],[Unit]]&amp;")"</f>
        <v>832     Temporary Sediment and Erosion Control     (LS)</v>
      </c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40">
        <v>2500</v>
      </c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3"/>
      <c r="AZ752" s="9"/>
    </row>
    <row r="753" spans="1:52" ht="18" customHeight="1" x14ac:dyDescent="0.3">
      <c r="A753" s="1">
        <v>2019</v>
      </c>
      <c r="B753" s="1">
        <v>607</v>
      </c>
      <c r="C753" s="2" t="s">
        <v>8864</v>
      </c>
      <c r="D753" s="1" t="s">
        <v>59</v>
      </c>
      <c r="E753" s="3">
        <f>IFERROR(MIN(TAP_Bidders),0)</f>
        <v>3000</v>
      </c>
      <c r="F753" s="3">
        <f>IFERROR(MAX(TAP_Bidders),0)</f>
        <v>3000</v>
      </c>
      <c r="G753" s="3">
        <f>IFERROR(AVERAGE(TAP_Bidders),0)</f>
        <v>3000</v>
      </c>
      <c r="H753" s="8" t="str">
        <f>tbl_TAP[[#This Row],[Item '#]]&amp;"     "&amp;tbl_TAP[[#This Row],[Description]]&amp;"     ("&amp;tbl_TAP[[#This Row],[Unit]]&amp;")"</f>
        <v>607     Construction Fence /Gate     (EA)</v>
      </c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40">
        <v>3000</v>
      </c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3"/>
      <c r="AZ753" s="9"/>
    </row>
    <row r="754" spans="1:52" ht="18" customHeight="1" x14ac:dyDescent="0.3">
      <c r="A754" s="1">
        <v>2019</v>
      </c>
      <c r="B754" s="1">
        <v>832</v>
      </c>
      <c r="C754" s="2" t="s">
        <v>5626</v>
      </c>
      <c r="D754" s="1" t="s">
        <v>59</v>
      </c>
      <c r="E754" s="3">
        <f>IFERROR(MIN(TAP_Bidders),0)</f>
        <v>2500</v>
      </c>
      <c r="F754" s="3">
        <f>IFERROR(MAX(TAP_Bidders),0)</f>
        <v>2500</v>
      </c>
      <c r="G754" s="3">
        <f>IFERROR(AVERAGE(TAP_Bidders),0)</f>
        <v>2500</v>
      </c>
      <c r="H754" s="8" t="str">
        <f>tbl_TAP[[#This Row],[Item '#]]&amp;"     "&amp;tbl_TAP[[#This Row],[Description]]&amp;"     ("&amp;tbl_TAP[[#This Row],[Unit]]&amp;")"</f>
        <v>832     Concrete Washout Station     (EA)</v>
      </c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40">
        <v>2500</v>
      </c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3"/>
      <c r="AZ754" s="9"/>
    </row>
    <row r="755" spans="1:52" ht="18" customHeight="1" x14ac:dyDescent="0.3">
      <c r="A755" s="1">
        <v>2019</v>
      </c>
      <c r="B755" s="1">
        <v>202</v>
      </c>
      <c r="C755" s="2" t="s">
        <v>8865</v>
      </c>
      <c r="D755" s="1" t="s">
        <v>9</v>
      </c>
      <c r="E755" s="3">
        <f>IFERROR(MIN(TAP_Bidders),0)</f>
        <v>3000</v>
      </c>
      <c r="F755" s="3">
        <f>IFERROR(MAX(TAP_Bidders),0)</f>
        <v>3000</v>
      </c>
      <c r="G755" s="3">
        <f>IFERROR(AVERAGE(TAP_Bidders),0)</f>
        <v>3000</v>
      </c>
      <c r="H755" s="8" t="str">
        <f>tbl_TAP[[#This Row],[Item '#]]&amp;"     "&amp;tbl_TAP[[#This Row],[Description]]&amp;"     ("&amp;tbl_TAP[[#This Row],[Unit]]&amp;")"</f>
        <v>202     Sawcut &amp; Removal of Asphalt Pavement for Utility Trenches     (LS)</v>
      </c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40">
        <v>3000</v>
      </c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3"/>
      <c r="AZ755" s="9"/>
    </row>
    <row r="756" spans="1:52" ht="18" customHeight="1" x14ac:dyDescent="0.3">
      <c r="A756" s="1">
        <v>2019</v>
      </c>
      <c r="B756" s="1">
        <v>202</v>
      </c>
      <c r="C756" s="2" t="s">
        <v>8866</v>
      </c>
      <c r="D756" s="1" t="s">
        <v>21</v>
      </c>
      <c r="E756" s="3">
        <f>IFERROR(MIN(TAP_Bidders),0)</f>
        <v>700</v>
      </c>
      <c r="F756" s="3">
        <f>IFERROR(MAX(TAP_Bidders),0)</f>
        <v>700</v>
      </c>
      <c r="G756" s="3">
        <f>IFERROR(AVERAGE(TAP_Bidders),0)</f>
        <v>700</v>
      </c>
      <c r="H756" s="8" t="str">
        <f>tbl_TAP[[#This Row],[Item '#]]&amp;"     "&amp;tbl_TAP[[#This Row],[Description]]&amp;"     ("&amp;tbl_TAP[[#This Row],[Unit]]&amp;")"</f>
        <v>202     Concrete Pavement Removal     (SY)</v>
      </c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40">
        <v>700</v>
      </c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3"/>
      <c r="AZ756" s="9"/>
    </row>
    <row r="757" spans="1:52" ht="18" customHeight="1" x14ac:dyDescent="0.3">
      <c r="A757" s="1">
        <v>2019</v>
      </c>
      <c r="B757" s="1">
        <v>202</v>
      </c>
      <c r="C757" s="2" t="s">
        <v>8546</v>
      </c>
      <c r="D757" s="1" t="s">
        <v>21</v>
      </c>
      <c r="E757" s="3">
        <f>IFERROR(MIN(TAP_Bidders),0)</f>
        <v>100</v>
      </c>
      <c r="F757" s="3">
        <f>IFERROR(MAX(TAP_Bidders),0)</f>
        <v>100</v>
      </c>
      <c r="G757" s="3">
        <f>IFERROR(AVERAGE(TAP_Bidders),0)</f>
        <v>100</v>
      </c>
      <c r="H757" s="8" t="str">
        <f>tbl_TAP[[#This Row],[Item '#]]&amp;"     "&amp;tbl_TAP[[#This Row],[Description]]&amp;"     ("&amp;tbl_TAP[[#This Row],[Unit]]&amp;")"</f>
        <v>202     Gravel Pavement Removal     (SY)</v>
      </c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40">
        <v>100</v>
      </c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3"/>
      <c r="AZ757" s="9"/>
    </row>
    <row r="758" spans="1:52" ht="18" customHeight="1" x14ac:dyDescent="0.3">
      <c r="A758" s="1">
        <v>2019</v>
      </c>
      <c r="B758" s="1">
        <v>202</v>
      </c>
      <c r="C758" s="2" t="s">
        <v>6315</v>
      </c>
      <c r="D758" s="1" t="s">
        <v>9</v>
      </c>
      <c r="E758" s="3">
        <f>IFERROR(MIN(TAP_Bidders),0)</f>
        <v>5000</v>
      </c>
      <c r="F758" s="3">
        <f>IFERROR(MAX(TAP_Bidders),0)</f>
        <v>5000</v>
      </c>
      <c r="G758" s="3">
        <f>IFERROR(AVERAGE(TAP_Bidders),0)</f>
        <v>5000</v>
      </c>
      <c r="H758" s="8" t="str">
        <f>tbl_TAP[[#This Row],[Item '#]]&amp;"     "&amp;tbl_TAP[[#This Row],[Description]]&amp;"     ("&amp;tbl_TAP[[#This Row],[Unit]]&amp;")"</f>
        <v>202     Site Utility Removal, Capping, or Abandoning     (LS)</v>
      </c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40">
        <v>5000</v>
      </c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3"/>
      <c r="AZ758" s="9"/>
    </row>
    <row r="759" spans="1:52" ht="18" customHeight="1" x14ac:dyDescent="0.3">
      <c r="A759" s="1">
        <v>2019</v>
      </c>
      <c r="B759" s="1">
        <v>203</v>
      </c>
      <c r="C759" s="2" t="s">
        <v>8548</v>
      </c>
      <c r="D759" s="1" t="s">
        <v>14</v>
      </c>
      <c r="E759" s="3">
        <f>IFERROR(MIN(TAP_Bidders),0)</f>
        <v>125</v>
      </c>
      <c r="F759" s="3">
        <f>IFERROR(MAX(TAP_Bidders),0)</f>
        <v>125</v>
      </c>
      <c r="G759" s="3">
        <f>IFERROR(AVERAGE(TAP_Bidders),0)</f>
        <v>125</v>
      </c>
      <c r="H759" s="8" t="str">
        <f>tbl_TAP[[#This Row],[Item '#]]&amp;"     "&amp;tbl_TAP[[#This Row],[Description]]&amp;"     ("&amp;tbl_TAP[[#This Row],[Unit]]&amp;")"</f>
        <v>203     Topsoil Stripped and Stockpiled (Estimate 6")     (CY)</v>
      </c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40">
        <v>125</v>
      </c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3"/>
      <c r="AZ759" s="9"/>
    </row>
    <row r="760" spans="1:52" ht="18" customHeight="1" x14ac:dyDescent="0.3">
      <c r="A760" s="1">
        <v>2019</v>
      </c>
      <c r="B760" s="1">
        <v>203</v>
      </c>
      <c r="C760" s="2" t="s">
        <v>8549</v>
      </c>
      <c r="D760" s="1" t="s">
        <v>14</v>
      </c>
      <c r="E760" s="3">
        <f>IFERROR(MIN(TAP_Bidders),0)</f>
        <v>125</v>
      </c>
      <c r="F760" s="3">
        <f>IFERROR(MAX(TAP_Bidders),0)</f>
        <v>125</v>
      </c>
      <c r="G760" s="3">
        <f>IFERROR(AVERAGE(TAP_Bidders),0)</f>
        <v>125</v>
      </c>
      <c r="H760" s="8" t="str">
        <f>tbl_TAP[[#This Row],[Item '#]]&amp;"     "&amp;tbl_TAP[[#This Row],[Description]]&amp;"     ("&amp;tbl_TAP[[#This Row],[Unit]]&amp;")"</f>
        <v>203     Topsoil Replaced (Estimate 6")     (CY)</v>
      </c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40">
        <v>125</v>
      </c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3"/>
      <c r="AZ760" s="9"/>
    </row>
    <row r="761" spans="1:52" ht="18" customHeight="1" x14ac:dyDescent="0.3">
      <c r="A761" s="1">
        <v>2019</v>
      </c>
      <c r="B761" s="1">
        <v>203</v>
      </c>
      <c r="C761" s="2" t="s">
        <v>8287</v>
      </c>
      <c r="D761" s="1" t="s">
        <v>14</v>
      </c>
      <c r="E761" s="3">
        <f>IFERROR(MIN(TAP_Bidders),0)</f>
        <v>100</v>
      </c>
      <c r="F761" s="3">
        <f>IFERROR(MAX(TAP_Bidders),0)</f>
        <v>100</v>
      </c>
      <c r="G761" s="3">
        <f>IFERROR(AVERAGE(TAP_Bidders),0)</f>
        <v>100</v>
      </c>
      <c r="H761" s="8" t="str">
        <f>tbl_TAP[[#This Row],[Item '#]]&amp;"     "&amp;tbl_TAP[[#This Row],[Description]]&amp;"     ("&amp;tbl_TAP[[#This Row],[Unit]]&amp;")"</f>
        <v>203     Excavation (Cut/Fill)     (CY)</v>
      </c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40">
        <v>100</v>
      </c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3"/>
      <c r="AZ761" s="9"/>
    </row>
    <row r="762" spans="1:52" ht="18" customHeight="1" x14ac:dyDescent="0.3">
      <c r="A762" s="1">
        <v>2019</v>
      </c>
      <c r="B762" s="1">
        <v>203</v>
      </c>
      <c r="C762" s="2" t="s">
        <v>8867</v>
      </c>
      <c r="D762" s="1" t="s">
        <v>14</v>
      </c>
      <c r="E762" s="3">
        <f>IFERROR(MIN(TAP_Bidders),0)</f>
        <v>35</v>
      </c>
      <c r="F762" s="3">
        <f>IFERROR(MAX(TAP_Bidders),0)</f>
        <v>35</v>
      </c>
      <c r="G762" s="3">
        <f>IFERROR(AVERAGE(TAP_Bidders),0)</f>
        <v>35</v>
      </c>
      <c r="H762" s="8" t="str">
        <f>tbl_TAP[[#This Row],[Item '#]]&amp;"     "&amp;tbl_TAP[[#This Row],[Description]]&amp;"     ("&amp;tbl_TAP[[#This Row],[Unit]]&amp;")"</f>
        <v>203     Excess Material Hauled Off Site (to Boat Storage Area)     (CY)</v>
      </c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40">
        <v>35</v>
      </c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3"/>
      <c r="AZ762" s="9"/>
    </row>
    <row r="763" spans="1:52" ht="18" customHeight="1" x14ac:dyDescent="0.3">
      <c r="A763" s="1">
        <v>2019</v>
      </c>
      <c r="B763" s="1">
        <v>671</v>
      </c>
      <c r="C763" s="2" t="s">
        <v>6320</v>
      </c>
      <c r="D763" s="1" t="s">
        <v>21</v>
      </c>
      <c r="E763" s="3">
        <f>IFERROR(MIN(TAP_Bidders),0)</f>
        <v>10</v>
      </c>
      <c r="F763" s="3">
        <f>IFERROR(MAX(TAP_Bidders),0)</f>
        <v>10</v>
      </c>
      <c r="G763" s="3">
        <f>IFERROR(AVERAGE(TAP_Bidders),0)</f>
        <v>10</v>
      </c>
      <c r="H763" s="8" t="str">
        <f>tbl_TAP[[#This Row],[Item '#]]&amp;"     "&amp;tbl_TAP[[#This Row],[Description]]&amp;"     ("&amp;tbl_TAP[[#This Row],[Unit]]&amp;")"</f>
        <v>671     Erosion Control Matting     (SY)</v>
      </c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40">
        <v>10</v>
      </c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3"/>
      <c r="AZ763" s="9"/>
    </row>
    <row r="764" spans="1:52" ht="18" customHeight="1" x14ac:dyDescent="0.3">
      <c r="A764" s="1">
        <v>2019</v>
      </c>
      <c r="B764" s="1" t="s">
        <v>8868</v>
      </c>
      <c r="C764" s="2" t="s">
        <v>8869</v>
      </c>
      <c r="D764" s="1" t="s">
        <v>21</v>
      </c>
      <c r="E764" s="3">
        <f>IFERROR(MIN(TAP_Bidders),0)</f>
        <v>30</v>
      </c>
      <c r="F764" s="3">
        <f>IFERROR(MAX(TAP_Bidders),0)</f>
        <v>30</v>
      </c>
      <c r="G764" s="3">
        <f>IFERROR(AVERAGE(TAP_Bidders),0)</f>
        <v>30</v>
      </c>
      <c r="H764" s="8" t="str">
        <f>tbl_TAP[[#This Row],[Item '#]]&amp;"     "&amp;tbl_TAP[[#This Row],[Description]]&amp;"     ("&amp;tbl_TAP[[#This Row],[Unit]]&amp;")"</f>
        <v> Special     Aggregate Pavement Repair for Utility Trenches, complete     (SY)</v>
      </c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40">
        <v>30</v>
      </c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3"/>
      <c r="AZ764" s="9"/>
    </row>
    <row r="765" spans="1:52" ht="18" customHeight="1" x14ac:dyDescent="0.3">
      <c r="A765" s="1">
        <v>2019</v>
      </c>
      <c r="B765" s="1">
        <v>204</v>
      </c>
      <c r="C765" s="2" t="s">
        <v>8292</v>
      </c>
      <c r="D765" s="1" t="s">
        <v>21</v>
      </c>
      <c r="E765" s="3">
        <f>IFERROR(MIN(TAP_Bidders),0)</f>
        <v>30</v>
      </c>
      <c r="F765" s="3">
        <f>IFERROR(MAX(TAP_Bidders),0)</f>
        <v>30</v>
      </c>
      <c r="G765" s="3">
        <f>IFERROR(AVERAGE(TAP_Bidders),0)</f>
        <v>30</v>
      </c>
      <c r="H765" s="8" t="str">
        <f>tbl_TAP[[#This Row],[Item '#]]&amp;"     "&amp;tbl_TAP[[#This Row],[Description]]&amp;"     ("&amp;tbl_TAP[[#This Row],[Unit]]&amp;")"</f>
        <v>204     Subgrade Preparation     (SY)</v>
      </c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40">
        <v>30</v>
      </c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3"/>
      <c r="AZ765" s="9"/>
    </row>
    <row r="766" spans="1:52" ht="18" customHeight="1" x14ac:dyDescent="0.3">
      <c r="A766" s="1">
        <v>2019</v>
      </c>
      <c r="B766" s="1">
        <v>304</v>
      </c>
      <c r="C766" s="2" t="s">
        <v>8870</v>
      </c>
      <c r="D766" s="1" t="s">
        <v>14</v>
      </c>
      <c r="E766" s="3">
        <f>IFERROR(MIN(TAP_Bidders),0)</f>
        <v>30</v>
      </c>
      <c r="F766" s="3">
        <f>IFERROR(MAX(TAP_Bidders),0)</f>
        <v>30</v>
      </c>
      <c r="G766" s="3">
        <f>IFERROR(AVERAGE(TAP_Bidders),0)</f>
        <v>30</v>
      </c>
      <c r="H766" s="8" t="str">
        <f>tbl_TAP[[#This Row],[Item '#]]&amp;"     "&amp;tbl_TAP[[#This Row],[Description]]&amp;"     ("&amp;tbl_TAP[[#This Row],[Unit]]&amp;")"</f>
        <v>304     ODOT 304 Aggregate Base - Aggregate Pavement (6")     (CY)</v>
      </c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40">
        <v>30</v>
      </c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3"/>
      <c r="AZ766" s="9"/>
    </row>
    <row r="767" spans="1:52" ht="18" customHeight="1" x14ac:dyDescent="0.3">
      <c r="A767" s="1">
        <v>2019</v>
      </c>
      <c r="B767" s="1">
        <v>701</v>
      </c>
      <c r="C767" s="2" t="s">
        <v>8871</v>
      </c>
      <c r="D767" s="1" t="s">
        <v>14</v>
      </c>
      <c r="E767" s="3">
        <f>IFERROR(MIN(TAP_Bidders),0)</f>
        <v>30</v>
      </c>
      <c r="F767" s="3">
        <f>IFERROR(MAX(TAP_Bidders),0)</f>
        <v>30</v>
      </c>
      <c r="G767" s="3">
        <f>IFERROR(AVERAGE(TAP_Bidders),0)</f>
        <v>30</v>
      </c>
      <c r="H767" s="8" t="str">
        <f>tbl_TAP[[#This Row],[Item '#]]&amp;"     "&amp;tbl_TAP[[#This Row],[Description]]&amp;"     ("&amp;tbl_TAP[[#This Row],[Unit]]&amp;")"</f>
        <v>701     ODOT No. 1 &amp; 2 Aggregate Base - Aggregate Pavement (6")     (CY)</v>
      </c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40">
        <v>30</v>
      </c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3"/>
      <c r="AZ767" s="9"/>
    </row>
    <row r="768" spans="1:52" ht="18" customHeight="1" x14ac:dyDescent="0.3">
      <c r="A768" s="1">
        <v>2019</v>
      </c>
      <c r="B768" s="1" t="s">
        <v>5053</v>
      </c>
      <c r="C768" s="2" t="s">
        <v>8872</v>
      </c>
      <c r="D768" s="1" t="s">
        <v>9</v>
      </c>
      <c r="E768" s="3">
        <f>IFERROR(MIN(TAP_Bidders),0)</f>
        <v>4000</v>
      </c>
      <c r="F768" s="3">
        <f>IFERROR(MAX(TAP_Bidders),0)</f>
        <v>4000</v>
      </c>
      <c r="G768" s="3">
        <f>IFERROR(AVERAGE(TAP_Bidders),0)</f>
        <v>4000</v>
      </c>
      <c r="H768" s="8" t="str">
        <f>tbl_TAP[[#This Row],[Item '#]]&amp;"     "&amp;tbl_TAP[[#This Row],[Description]]&amp;"     ("&amp;tbl_TAP[[#This Row],[Unit]]&amp;")"</f>
        <v>Special     Landscape Blocks at Fuel Tank     (LS)</v>
      </c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40">
        <v>4000</v>
      </c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3"/>
      <c r="AZ768" s="9"/>
    </row>
    <row r="769" spans="1:52" ht="18" customHeight="1" x14ac:dyDescent="0.3">
      <c r="A769" s="1">
        <v>2019</v>
      </c>
      <c r="B769" s="1">
        <v>611</v>
      </c>
      <c r="C769" s="2" t="s">
        <v>8873</v>
      </c>
      <c r="D769" s="1" t="s">
        <v>12</v>
      </c>
      <c r="E769" s="3">
        <f>IFERROR(MIN(TAP_Bidders),0)</f>
        <v>80</v>
      </c>
      <c r="F769" s="3">
        <f>IFERROR(MAX(TAP_Bidders),0)</f>
        <v>80</v>
      </c>
      <c r="G769" s="3">
        <f>IFERROR(AVERAGE(TAP_Bidders),0)</f>
        <v>80</v>
      </c>
      <c r="H769" s="8" t="str">
        <f>tbl_TAP[[#This Row],[Item '#]]&amp;"     "&amp;tbl_TAP[[#This Row],[Description]]&amp;"     ("&amp;tbl_TAP[[#This Row],[Unit]]&amp;")"</f>
        <v>611     1.5" Sanitary HDD HDPE DR-11 Forcemain, complete     (LF)</v>
      </c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40">
        <v>80</v>
      </c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3"/>
      <c r="AZ769" s="9"/>
    </row>
    <row r="770" spans="1:52" ht="18" customHeight="1" x14ac:dyDescent="0.3">
      <c r="A770" s="1">
        <v>2019</v>
      </c>
      <c r="B770" s="1">
        <v>611</v>
      </c>
      <c r="C770" s="2" t="s">
        <v>8874</v>
      </c>
      <c r="D770" s="1" t="s">
        <v>12</v>
      </c>
      <c r="E770" s="3">
        <f>IFERROR(MIN(TAP_Bidders),0)</f>
        <v>100</v>
      </c>
      <c r="F770" s="3">
        <f>IFERROR(MAX(TAP_Bidders),0)</f>
        <v>100</v>
      </c>
      <c r="G770" s="3">
        <f>IFERROR(AVERAGE(TAP_Bidders),0)</f>
        <v>100</v>
      </c>
      <c r="H770" s="8" t="str">
        <f>tbl_TAP[[#This Row],[Item '#]]&amp;"     "&amp;tbl_TAP[[#This Row],[Description]]&amp;"     ("&amp;tbl_TAP[[#This Row],[Unit]]&amp;")"</f>
        <v>611     1.5" Sanitary HDPE Vacuum Line from Courtesy Dock, complete     (LF)</v>
      </c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40">
        <v>100</v>
      </c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3"/>
      <c r="AZ770" s="9"/>
    </row>
    <row r="771" spans="1:52" ht="18" customHeight="1" x14ac:dyDescent="0.3">
      <c r="A771" s="1">
        <v>2019</v>
      </c>
      <c r="B771" s="1" t="s">
        <v>5053</v>
      </c>
      <c r="C771" s="2" t="s">
        <v>8875</v>
      </c>
      <c r="D771" s="1" t="s">
        <v>59</v>
      </c>
      <c r="E771" s="3">
        <f>IFERROR(MIN(TAP_Bidders),0)</f>
        <v>2000</v>
      </c>
      <c r="F771" s="3">
        <f>IFERROR(MAX(TAP_Bidders),0)</f>
        <v>2000</v>
      </c>
      <c r="G771" s="3">
        <f>IFERROR(AVERAGE(TAP_Bidders),0)</f>
        <v>2000</v>
      </c>
      <c r="H771" s="8" t="str">
        <f>tbl_TAP[[#This Row],[Item '#]]&amp;"     "&amp;tbl_TAP[[#This Row],[Description]]&amp;"     ("&amp;tbl_TAP[[#This Row],[Unit]]&amp;")"</f>
        <v>Special     Vacuum Pump 36"x36" Base, includes 6" concrete &amp; 4" ODOT 304 Aggregate, (Pump itself provided and installed by others)     (EA)</v>
      </c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40">
        <v>2000</v>
      </c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3"/>
      <c r="AZ771" s="9"/>
    </row>
    <row r="772" spans="1:52" ht="18" customHeight="1" x14ac:dyDescent="0.3">
      <c r="A772" s="1">
        <v>2019</v>
      </c>
      <c r="B772" s="1" t="s">
        <v>5053</v>
      </c>
      <c r="C772" s="2" t="s">
        <v>8876</v>
      </c>
      <c r="D772" s="1" t="s">
        <v>59</v>
      </c>
      <c r="E772" s="3">
        <f>IFERROR(MIN(TAP_Bidders),0)</f>
        <v>2000</v>
      </c>
      <c r="F772" s="3">
        <f>IFERROR(MAX(TAP_Bidders),0)</f>
        <v>2000</v>
      </c>
      <c r="G772" s="3">
        <f>IFERROR(AVERAGE(TAP_Bidders),0)</f>
        <v>2000</v>
      </c>
      <c r="H772" s="8" t="str">
        <f>tbl_TAP[[#This Row],[Item '#]]&amp;"     "&amp;tbl_TAP[[#This Row],[Description]]&amp;"     ("&amp;tbl_TAP[[#This Row],[Unit]]&amp;")"</f>
        <v>Special     Connection to existing WWTP, complete     (EA)</v>
      </c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40">
        <v>2000</v>
      </c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3"/>
      <c r="AZ772" s="9"/>
    </row>
    <row r="773" spans="1:52" ht="18" customHeight="1" x14ac:dyDescent="0.3">
      <c r="A773" s="1">
        <v>2019</v>
      </c>
      <c r="B773" s="1" t="s">
        <v>5053</v>
      </c>
      <c r="C773" s="2" t="s">
        <v>8877</v>
      </c>
      <c r="D773" s="1" t="s">
        <v>59</v>
      </c>
      <c r="E773" s="3">
        <f>IFERROR(MIN(TAP_Bidders),0)</f>
        <v>500</v>
      </c>
      <c r="F773" s="3">
        <f>IFERROR(MAX(TAP_Bidders),0)</f>
        <v>500</v>
      </c>
      <c r="G773" s="3">
        <f>IFERROR(AVERAGE(TAP_Bidders),0)</f>
        <v>500</v>
      </c>
      <c r="H773" s="8" t="str">
        <f>tbl_TAP[[#This Row],[Item '#]]&amp;"     "&amp;tbl_TAP[[#This Row],[Description]]&amp;"     ("&amp;tbl_TAP[[#This Row],[Unit]]&amp;")"</f>
        <v>Special     Branch circuit breakers installed in existing panelboard     (EA)</v>
      </c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40">
        <v>500</v>
      </c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3"/>
      <c r="AZ773" s="9"/>
    </row>
    <row r="774" spans="1:52" ht="18" customHeight="1" x14ac:dyDescent="0.3">
      <c r="A774" s="1">
        <v>2019</v>
      </c>
      <c r="B774" s="1" t="s">
        <v>5053</v>
      </c>
      <c r="C774" s="2" t="s">
        <v>8878</v>
      </c>
      <c r="D774" s="1" t="s">
        <v>9</v>
      </c>
      <c r="E774" s="3">
        <f>IFERROR(MIN(TAP_Bidders),0)</f>
        <v>18000</v>
      </c>
      <c r="F774" s="3">
        <f>IFERROR(MAX(TAP_Bidders),0)</f>
        <v>18000</v>
      </c>
      <c r="G774" s="3">
        <f>IFERROR(AVERAGE(TAP_Bidders),0)</f>
        <v>18000</v>
      </c>
      <c r="H774" s="8" t="str">
        <f>tbl_TAP[[#This Row],[Item '#]]&amp;"     "&amp;tbl_TAP[[#This Row],[Description]]&amp;"     ("&amp;tbl_TAP[[#This Row],[Unit]]&amp;")"</f>
        <v>Special     Fuel Leak Detection System     (LS)</v>
      </c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40">
        <v>18000</v>
      </c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3"/>
      <c r="AZ774" s="9"/>
    </row>
    <row r="775" spans="1:52" ht="18" customHeight="1" x14ac:dyDescent="0.3">
      <c r="A775" s="1">
        <v>2019</v>
      </c>
      <c r="B775" s="1" t="s">
        <v>5053</v>
      </c>
      <c r="C775" s="2" t="s">
        <v>8879</v>
      </c>
      <c r="D775" s="1" t="s">
        <v>9</v>
      </c>
      <c r="E775" s="3">
        <f>IFERROR(MIN(TAP_Bidders),0)</f>
        <v>5000</v>
      </c>
      <c r="F775" s="3">
        <f>IFERROR(MAX(TAP_Bidders),0)</f>
        <v>5000</v>
      </c>
      <c r="G775" s="3">
        <f>IFERROR(AVERAGE(TAP_Bidders),0)</f>
        <v>5000</v>
      </c>
      <c r="H775" s="8" t="str">
        <f>tbl_TAP[[#This Row],[Item '#]]&amp;"     "&amp;tbl_TAP[[#This Row],[Description]]&amp;"     ("&amp;tbl_TAP[[#This Row],[Unit]]&amp;")"</f>
        <v>Special     Disconnect existing fuel tank pump and removal of existing branch circuiting     (LS)</v>
      </c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40">
        <v>5000</v>
      </c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3"/>
      <c r="AZ775" s="9"/>
    </row>
    <row r="776" spans="1:52" ht="18" customHeight="1" x14ac:dyDescent="0.3">
      <c r="A776" s="1">
        <v>2019</v>
      </c>
      <c r="B776" s="1" t="s">
        <v>5053</v>
      </c>
      <c r="C776" s="2" t="s">
        <v>8880</v>
      </c>
      <c r="D776" s="1" t="s">
        <v>9</v>
      </c>
      <c r="E776" s="3">
        <f>IFERROR(MIN(TAP_Bidders),0)</f>
        <v>20000</v>
      </c>
      <c r="F776" s="3">
        <f>IFERROR(MAX(TAP_Bidders),0)</f>
        <v>20000</v>
      </c>
      <c r="G776" s="3">
        <f>IFERROR(AVERAGE(TAP_Bidders),0)</f>
        <v>20000</v>
      </c>
      <c r="H776" s="8" t="str">
        <f>tbl_TAP[[#This Row],[Item '#]]&amp;"     "&amp;tbl_TAP[[#This Row],[Description]]&amp;"     ("&amp;tbl_TAP[[#This Row],[Unit]]&amp;")"</f>
        <v>Special     Branch circuit wiring and conduit, including trenching and backfill.     (LS)</v>
      </c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40">
        <v>20000</v>
      </c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3"/>
      <c r="AZ776" s="9"/>
    </row>
    <row r="777" spans="1:52" ht="18" customHeight="1" x14ac:dyDescent="0.3">
      <c r="A777" s="1">
        <v>2019</v>
      </c>
      <c r="B777" s="1" t="s">
        <v>5053</v>
      </c>
      <c r="C777" s="2" t="s">
        <v>8881</v>
      </c>
      <c r="D777" s="1" t="s">
        <v>9</v>
      </c>
      <c r="E777" s="3">
        <f>IFERROR(MIN(TAP_Bidders),0)</f>
        <v>6000</v>
      </c>
      <c r="F777" s="3">
        <f>IFERROR(MAX(TAP_Bidders),0)</f>
        <v>6000</v>
      </c>
      <c r="G777" s="3">
        <f>IFERROR(AVERAGE(TAP_Bidders),0)</f>
        <v>6000</v>
      </c>
      <c r="H777" s="8" t="str">
        <f>tbl_TAP[[#This Row],[Item '#]]&amp;"     "&amp;tbl_TAP[[#This Row],[Description]]&amp;"     ("&amp;tbl_TAP[[#This Row],[Unit]]&amp;")"</f>
        <v>Special     Card reader pathway, including trenching and backfill     (LS)</v>
      </c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40">
        <v>6000</v>
      </c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3"/>
      <c r="AZ777" s="9"/>
    </row>
    <row r="778" spans="1:52" ht="18" customHeight="1" x14ac:dyDescent="0.3">
      <c r="A778" s="1">
        <v>2019</v>
      </c>
      <c r="B778" s="1" t="s">
        <v>5053</v>
      </c>
      <c r="C778" s="2" t="s">
        <v>8882</v>
      </c>
      <c r="D778" s="1" t="s">
        <v>59</v>
      </c>
      <c r="E778" s="3">
        <f>IFERROR(MIN(TAP_Bidders),0)</f>
        <v>300</v>
      </c>
      <c r="F778" s="3">
        <f>IFERROR(MAX(TAP_Bidders),0)</f>
        <v>300</v>
      </c>
      <c r="G778" s="3">
        <f>IFERROR(AVERAGE(TAP_Bidders),0)</f>
        <v>300</v>
      </c>
      <c r="H778" s="8" t="str">
        <f>tbl_TAP[[#This Row],[Item '#]]&amp;"     "&amp;tbl_TAP[[#This Row],[Description]]&amp;"     ("&amp;tbl_TAP[[#This Row],[Unit]]&amp;")"</f>
        <v>Special     Connections to owner provided equipment     (EA)</v>
      </c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40">
        <v>300</v>
      </c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3"/>
      <c r="AZ778" s="9"/>
    </row>
    <row r="779" spans="1:52" ht="18" customHeight="1" x14ac:dyDescent="0.3">
      <c r="A779" s="1">
        <v>2019</v>
      </c>
      <c r="B779" s="1" t="s">
        <v>5053</v>
      </c>
      <c r="C779" s="2" t="s">
        <v>8883</v>
      </c>
      <c r="D779" s="1" t="s">
        <v>9</v>
      </c>
      <c r="E779" s="3">
        <f>IFERROR(MIN(TAP_Bidders),0)</f>
        <v>8000</v>
      </c>
      <c r="F779" s="3">
        <f>IFERROR(MAX(TAP_Bidders),0)</f>
        <v>8000</v>
      </c>
      <c r="G779" s="3">
        <f>IFERROR(AVERAGE(TAP_Bidders),0)</f>
        <v>8000</v>
      </c>
      <c r="H779" s="8" t="str">
        <f>tbl_TAP[[#This Row],[Item '#]]&amp;"     "&amp;tbl_TAP[[#This Row],[Description]]&amp;"     ("&amp;tbl_TAP[[#This Row],[Unit]]&amp;")"</f>
        <v>Special     Modification of Existing AST, Including STP Removal, New Suction piping, Anti-Siphon Valve, Spill Containment, Full Cap Overfill Protection, Thermal Pressure Relief Valve, Power Wash, Sealing, and Placard, Per Plan     (LS)</v>
      </c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40">
        <v>8000</v>
      </c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3"/>
      <c r="AZ779" s="9"/>
    </row>
    <row r="780" spans="1:52" ht="18" customHeight="1" x14ac:dyDescent="0.3">
      <c r="A780" s="1">
        <v>2019</v>
      </c>
      <c r="B780" s="1" t="s">
        <v>5053</v>
      </c>
      <c r="C780" s="2" t="s">
        <v>8884</v>
      </c>
      <c r="D780" s="1" t="s">
        <v>12</v>
      </c>
      <c r="E780" s="3">
        <f>IFERROR(MIN(TAP_Bidders),0)</f>
        <v>120</v>
      </c>
      <c r="F780" s="3">
        <f>IFERROR(MAX(TAP_Bidders),0)</f>
        <v>120</v>
      </c>
      <c r="G780" s="3">
        <f>IFERROR(AVERAGE(TAP_Bidders),0)</f>
        <v>120</v>
      </c>
      <c r="H780" s="8" t="str">
        <f>tbl_TAP[[#This Row],[Item '#]]&amp;"     "&amp;tbl_TAP[[#This Row],[Description]]&amp;"     ("&amp;tbl_TAP[[#This Row],[Unit]]&amp;")"</f>
        <v>Special     1-1/2" Landside Piping within 4" Pipe Chase, with Manual Shutoff Valve, Anti-Siphon Valve &amp; Leak Detection, Per plan     (LF)</v>
      </c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40">
        <v>120</v>
      </c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3"/>
      <c r="AZ780" s="9"/>
    </row>
    <row r="781" spans="1:52" ht="18" customHeight="1" x14ac:dyDescent="0.3">
      <c r="A781" s="1">
        <v>2019</v>
      </c>
      <c r="B781" s="1" t="s">
        <v>5053</v>
      </c>
      <c r="C781" s="2" t="s">
        <v>8885</v>
      </c>
      <c r="D781" s="1" t="s">
        <v>12</v>
      </c>
      <c r="E781" s="3">
        <f>IFERROR(MIN(TAP_Bidders),0)</f>
        <v>200</v>
      </c>
      <c r="F781" s="3">
        <f>IFERROR(MAX(TAP_Bidders),0)</f>
        <v>200</v>
      </c>
      <c r="G781" s="3">
        <f>IFERROR(AVERAGE(TAP_Bidders),0)</f>
        <v>200</v>
      </c>
      <c r="H781" s="8" t="str">
        <f>tbl_TAP[[#This Row],[Item '#]]&amp;"     "&amp;tbl_TAP[[#This Row],[Description]]&amp;"     ("&amp;tbl_TAP[[#This Row],[Unit]]&amp;")"</f>
        <v>Special     1-1/2" Piping with Dry Disconnect Coupling, Onshore Transition Sump to Dockside Transition Sump, Per Plan     (LF)</v>
      </c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40">
        <v>200</v>
      </c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3"/>
      <c r="AZ781" s="9"/>
    </row>
    <row r="782" spans="1:52" ht="18" customHeight="1" x14ac:dyDescent="0.3">
      <c r="A782" s="1">
        <v>2019</v>
      </c>
      <c r="B782" s="1" t="s">
        <v>5053</v>
      </c>
      <c r="C782" s="2" t="s">
        <v>8886</v>
      </c>
      <c r="D782" s="1" t="s">
        <v>12</v>
      </c>
      <c r="E782" s="3">
        <f>IFERROR(MIN(TAP_Bidders),0)</f>
        <v>200</v>
      </c>
      <c r="F782" s="3">
        <f>IFERROR(MAX(TAP_Bidders),0)</f>
        <v>200</v>
      </c>
      <c r="G782" s="3">
        <f>IFERROR(AVERAGE(TAP_Bidders),0)</f>
        <v>200</v>
      </c>
      <c r="H782" s="8" t="str">
        <f>tbl_TAP[[#This Row],[Item '#]]&amp;"     "&amp;tbl_TAP[[#This Row],[Description]]&amp;"     ("&amp;tbl_TAP[[#This Row],[Unit]]&amp;")"</f>
        <v>Special     1-1/2" Above-Ground, Dockside Transition Sump to Dispenser Sump, Dockside Piping, Per Plan     (LF)</v>
      </c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40">
        <v>200</v>
      </c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3"/>
      <c r="AZ782" s="9"/>
    </row>
    <row r="783" spans="1:52" ht="18" customHeight="1" x14ac:dyDescent="0.3">
      <c r="A783" s="1">
        <v>2019</v>
      </c>
      <c r="B783" s="1" t="s">
        <v>5053</v>
      </c>
      <c r="C783" s="2" t="s">
        <v>8887</v>
      </c>
      <c r="D783" s="1" t="s">
        <v>59</v>
      </c>
      <c r="E783" s="3">
        <f>IFERROR(MIN(TAP_Bidders),0)</f>
        <v>5000</v>
      </c>
      <c r="F783" s="3">
        <f>IFERROR(MAX(TAP_Bidders),0)</f>
        <v>5000</v>
      </c>
      <c r="G783" s="3">
        <f>IFERROR(AVERAGE(TAP_Bidders),0)</f>
        <v>5000</v>
      </c>
      <c r="H783" s="8" t="str">
        <f>tbl_TAP[[#This Row],[Item '#]]&amp;"     "&amp;tbl_TAP[[#This Row],[Description]]&amp;"     ("&amp;tbl_TAP[[#This Row],[Unit]]&amp;")"</f>
        <v>Special     Fuel Tank Transition Sump, Incl. all Fittings &amp; Valves     (EA)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40">
        <v>5000</v>
      </c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3"/>
      <c r="AZ783" s="9"/>
    </row>
    <row r="784" spans="1:52" ht="18" customHeight="1" x14ac:dyDescent="0.3">
      <c r="A784" s="1">
        <v>2019</v>
      </c>
      <c r="B784" s="1" t="s">
        <v>5053</v>
      </c>
      <c r="C784" s="2" t="s">
        <v>8888</v>
      </c>
      <c r="D784" s="1" t="s">
        <v>59</v>
      </c>
      <c r="E784" s="3">
        <f>IFERROR(MIN(TAP_Bidders),0)</f>
        <v>7000</v>
      </c>
      <c r="F784" s="3">
        <f>IFERROR(MAX(TAP_Bidders),0)</f>
        <v>7000</v>
      </c>
      <c r="G784" s="3">
        <f>IFERROR(AVERAGE(TAP_Bidders),0)</f>
        <v>7000</v>
      </c>
      <c r="H784" s="8" t="str">
        <f>tbl_TAP[[#This Row],[Item '#]]&amp;"     "&amp;tbl_TAP[[#This Row],[Description]]&amp;"     ("&amp;tbl_TAP[[#This Row],[Unit]]&amp;")"</f>
        <v>Special     Landside Fuel Transition Sump, Incl. all Fittings &amp; Valves     (EA)</v>
      </c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40">
        <v>7000</v>
      </c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3"/>
      <c r="AZ784" s="9"/>
    </row>
    <row r="785" spans="1:52" ht="18" customHeight="1" x14ac:dyDescent="0.3">
      <c r="A785" s="1">
        <v>2019</v>
      </c>
      <c r="B785" s="1" t="s">
        <v>5053</v>
      </c>
      <c r="C785" s="2" t="s">
        <v>8889</v>
      </c>
      <c r="D785" s="1" t="s">
        <v>59</v>
      </c>
      <c r="E785" s="3">
        <f>IFERROR(MIN(TAP_Bidders),0)</f>
        <v>7000</v>
      </c>
      <c r="F785" s="3">
        <f>IFERROR(MAX(TAP_Bidders),0)</f>
        <v>7000</v>
      </c>
      <c r="G785" s="3">
        <f>IFERROR(AVERAGE(TAP_Bidders),0)</f>
        <v>7000</v>
      </c>
      <c r="H785" s="8" t="str">
        <f>tbl_TAP[[#This Row],[Item '#]]&amp;"     "&amp;tbl_TAP[[#This Row],[Description]]&amp;"     ("&amp;tbl_TAP[[#This Row],[Unit]]&amp;")"</f>
        <v>Special     Dock Fuel Transition Sump, Incl. all Fittings &amp; Valves     (EA)</v>
      </c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40">
        <v>7000</v>
      </c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3"/>
      <c r="AZ785" s="9"/>
    </row>
    <row r="786" spans="1:52" ht="18" customHeight="1" x14ac:dyDescent="0.3">
      <c r="A786" s="1">
        <v>2019</v>
      </c>
      <c r="B786" s="1" t="s">
        <v>5053</v>
      </c>
      <c r="C786" s="2" t="s">
        <v>8890</v>
      </c>
      <c r="D786" s="1" t="s">
        <v>59</v>
      </c>
      <c r="E786" s="3">
        <f>IFERROR(MIN(TAP_Bidders),0)</f>
        <v>2000</v>
      </c>
      <c r="F786" s="3">
        <f>IFERROR(MAX(TAP_Bidders),0)</f>
        <v>2000</v>
      </c>
      <c r="G786" s="3">
        <f>IFERROR(AVERAGE(TAP_Bidders),0)</f>
        <v>2000</v>
      </c>
      <c r="H786" s="8" t="str">
        <f>tbl_TAP[[#This Row],[Item '#]]&amp;"     "&amp;tbl_TAP[[#This Row],[Description]]&amp;"     ("&amp;tbl_TAP[[#This Row],[Unit]]&amp;")"</f>
        <v>Special     Dispenser Containment Sump     (EA)</v>
      </c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40">
        <v>2000</v>
      </c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3"/>
      <c r="AZ786" s="9"/>
    </row>
    <row r="787" spans="1:52" ht="18" customHeight="1" x14ac:dyDescent="0.3">
      <c r="A787" s="1">
        <v>2019</v>
      </c>
      <c r="B787" s="1" t="s">
        <v>5053</v>
      </c>
      <c r="C787" s="2" t="s">
        <v>8891</v>
      </c>
      <c r="D787" s="1" t="s">
        <v>59</v>
      </c>
      <c r="E787" s="3">
        <f>IFERROR(MIN(TAP_Bidders),0)</f>
        <v>20000</v>
      </c>
      <c r="F787" s="3">
        <f>IFERROR(MAX(TAP_Bidders),0)</f>
        <v>20000</v>
      </c>
      <c r="G787" s="3">
        <f>IFERROR(AVERAGE(TAP_Bidders),0)</f>
        <v>20000</v>
      </c>
      <c r="H787" s="8" t="str">
        <f>tbl_TAP[[#This Row],[Item '#]]&amp;"     "&amp;tbl_TAP[[#This Row],[Description]]&amp;"     ("&amp;tbl_TAP[[#This Row],[Unit]]&amp;")"</f>
        <v>Special     Dual Nozzle Suction-Pump Dispenser with 25' of hose and retractable reel each nozzle, Per Plan     (EA)</v>
      </c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40">
        <v>20000</v>
      </c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3"/>
      <c r="AZ787" s="9"/>
    </row>
    <row r="788" spans="1:52" ht="18" customHeight="1" x14ac:dyDescent="0.3">
      <c r="A788" s="1">
        <v>2019</v>
      </c>
      <c r="B788" s="1">
        <v>659</v>
      </c>
      <c r="C788" s="2" t="s">
        <v>6300</v>
      </c>
      <c r="D788" s="1" t="s">
        <v>21</v>
      </c>
      <c r="E788" s="3">
        <f>IFERROR(MIN(TAP_Bidders),0)</f>
        <v>10</v>
      </c>
      <c r="F788" s="3">
        <f>IFERROR(MAX(TAP_Bidders),0)</f>
        <v>10</v>
      </c>
      <c r="G788" s="3">
        <f>IFERROR(AVERAGE(TAP_Bidders),0)</f>
        <v>10</v>
      </c>
      <c r="H788" s="8" t="str">
        <f>tbl_TAP[[#This Row],[Item '#]]&amp;"     "&amp;tbl_TAP[[#This Row],[Description]]&amp;"     ("&amp;tbl_TAP[[#This Row],[Unit]]&amp;")"</f>
        <v>659     Fine Grading and Lawn Seeding     (SY)</v>
      </c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40">
        <v>10</v>
      </c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3"/>
      <c r="AZ788" s="9"/>
    </row>
    <row r="789" spans="1:52" ht="18" customHeight="1" x14ac:dyDescent="0.3">
      <c r="A789" s="1">
        <v>2019</v>
      </c>
      <c r="B789" s="1" t="s">
        <v>5053</v>
      </c>
      <c r="C789" s="2" t="s">
        <v>8365</v>
      </c>
      <c r="D789" s="1" t="s">
        <v>8892</v>
      </c>
      <c r="E789" s="3">
        <f>IFERROR(MIN(TAP_Bidders),0)</f>
        <v>10000</v>
      </c>
      <c r="F789" s="3">
        <f>IFERROR(MAX(TAP_Bidders),0)</f>
        <v>10000</v>
      </c>
      <c r="G789" s="3">
        <f>IFERROR(AVERAGE(TAP_Bidders),0)</f>
        <v>10000</v>
      </c>
      <c r="H789" s="8" t="str">
        <f>tbl_TAP[[#This Row],[Item '#]]&amp;"     "&amp;tbl_TAP[[#This Row],[Description]]&amp;"     ("&amp;tbl_TAP[[#This Row],[Unit]]&amp;")"</f>
        <v>Special     Owner's Contingency Allowance     (AL )</v>
      </c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40">
        <v>10000</v>
      </c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3"/>
      <c r="AZ789" s="9"/>
    </row>
    <row r="790" spans="1:52" ht="18" customHeight="1" x14ac:dyDescent="0.3">
      <c r="A790" s="1">
        <v>2019</v>
      </c>
      <c r="B790" s="1" t="s">
        <v>5053</v>
      </c>
      <c r="C790" s="2" t="s">
        <v>8893</v>
      </c>
      <c r="D790" s="1" t="s">
        <v>8892</v>
      </c>
      <c r="E790" s="3">
        <f>IFERROR(MIN(TAP_Bidders),0)</f>
        <v>2500</v>
      </c>
      <c r="F790" s="3">
        <f>IFERROR(MAX(TAP_Bidders),0)</f>
        <v>2500</v>
      </c>
      <c r="G790" s="3">
        <f>IFERROR(AVERAGE(TAP_Bidders),0)</f>
        <v>2500</v>
      </c>
      <c r="H790" s="8" t="str">
        <f>tbl_TAP[[#This Row],[Item '#]]&amp;"     "&amp;tbl_TAP[[#This Row],[Description]]&amp;"     ("&amp;tbl_TAP[[#This Row],[Unit]]&amp;")"</f>
        <v>Special     Soil Sampling of existing fuel pipe trench &amp; shutoff valve sump     (AL )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40">
        <v>2500</v>
      </c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3"/>
      <c r="AZ790" s="9"/>
    </row>
    <row r="791" spans="1:52" ht="18" customHeight="1" x14ac:dyDescent="0.3">
      <c r="A791" s="1">
        <v>2019</v>
      </c>
      <c r="B791" s="1" t="s">
        <v>5053</v>
      </c>
      <c r="C791" s="2" t="s">
        <v>8894</v>
      </c>
      <c r="D791" s="1" t="s">
        <v>8892</v>
      </c>
      <c r="E791" s="3">
        <f>IFERROR(MIN(TAP_Bidders),0)</f>
        <v>7500</v>
      </c>
      <c r="F791" s="3">
        <f>IFERROR(MAX(TAP_Bidders),0)</f>
        <v>7500</v>
      </c>
      <c r="G791" s="3">
        <f>IFERROR(AVERAGE(TAP_Bidders),0)</f>
        <v>7500</v>
      </c>
      <c r="H791" s="8" t="str">
        <f>tbl_TAP[[#This Row],[Item '#]]&amp;"     "&amp;tbl_TAP[[#This Row],[Description]]&amp;"     ("&amp;tbl_TAP[[#This Row],[Unit]]&amp;")"</f>
        <v>Special     Contaminated Soil Disposal     (AL )</v>
      </c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40">
        <v>7500</v>
      </c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3"/>
      <c r="AZ791" s="9"/>
    </row>
    <row r="792" spans="1:52" ht="18" customHeight="1" x14ac:dyDescent="0.3">
      <c r="A792" s="1">
        <v>2019</v>
      </c>
      <c r="B792" s="1" t="s">
        <v>5053</v>
      </c>
      <c r="C792" s="2" t="s">
        <v>8895</v>
      </c>
      <c r="D792" s="1" t="s">
        <v>12</v>
      </c>
      <c r="E792" s="3">
        <f>IFERROR(MIN(TAP_Bidders),0)</f>
        <v>145</v>
      </c>
      <c r="F792" s="3">
        <f>IFERROR(MAX(TAP_Bidders),0)</f>
        <v>145</v>
      </c>
      <c r="G792" s="3">
        <f>IFERROR(AVERAGE(TAP_Bidders),0)</f>
        <v>145</v>
      </c>
      <c r="H792" s="8" t="str">
        <f>tbl_TAP[[#This Row],[Item '#]]&amp;"     "&amp;tbl_TAP[[#This Row],[Description]]&amp;"     ("&amp;tbl_TAP[[#This Row],[Unit]]&amp;")"</f>
        <v>Special       6’ Ornamental Fence with Single Gate     (LF)</v>
      </c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40">
        <v>145</v>
      </c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3"/>
      <c r="AZ792" s="9"/>
    </row>
    <row r="793" spans="1:52" ht="18" customHeight="1" x14ac:dyDescent="0.3">
      <c r="A793" s="1">
        <v>2020</v>
      </c>
      <c r="C793" s="2" t="s">
        <v>53</v>
      </c>
      <c r="D793" s="1" t="s">
        <v>59</v>
      </c>
      <c r="E793" s="3">
        <f>IFERROR(MIN(TAP_Bidders),0)</f>
        <v>10000</v>
      </c>
      <c r="F793" s="3">
        <f>IFERROR(MAX(TAP_Bidders),0)</f>
        <v>225000</v>
      </c>
      <c r="G793" s="3">
        <f>IFERROR(AVERAGE(TAP_Bidders),0)</f>
        <v>57011.75</v>
      </c>
      <c r="H793" s="8" t="str">
        <f>tbl_TAP[[#This Row],[Item '#]]&amp;"     "&amp;tbl_TAP[[#This Row],[Description]]&amp;"     ("&amp;tbl_TAP[[#This Row],[Unit]]&amp;")"</f>
        <v xml:space="preserve">     Mobilization     (EA)</v>
      </c>
      <c r="I793" s="8"/>
      <c r="J793" s="8"/>
      <c r="K793" s="8"/>
      <c r="L793" s="8"/>
      <c r="M793" s="40">
        <v>102988</v>
      </c>
      <c r="N793" s="40">
        <v>21500</v>
      </c>
      <c r="O793" s="40">
        <v>10000</v>
      </c>
      <c r="P793" s="40">
        <v>20000</v>
      </c>
      <c r="Q793" s="40">
        <v>25000</v>
      </c>
      <c r="R793" s="40">
        <v>29000</v>
      </c>
      <c r="S793" s="40">
        <v>225000</v>
      </c>
      <c r="T793" s="40">
        <v>22606</v>
      </c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3"/>
      <c r="AZ793" s="9"/>
    </row>
    <row r="794" spans="1:52" ht="18" customHeight="1" x14ac:dyDescent="0.3">
      <c r="A794" s="1">
        <v>2020</v>
      </c>
      <c r="C794" s="2" t="s">
        <v>9090</v>
      </c>
      <c r="D794" s="1" t="s">
        <v>59</v>
      </c>
      <c r="E794" s="3">
        <f>IFERROR(MIN(TAP_Bidders),0)</f>
        <v>3500</v>
      </c>
      <c r="F794" s="3">
        <f>IFERROR(MAX(TAP_Bidders),0)</f>
        <v>43217</v>
      </c>
      <c r="G794" s="3">
        <f>IFERROR(AVERAGE(TAP_Bidders),0)</f>
        <v>13343.75</v>
      </c>
      <c r="H794" s="8" t="str">
        <f>tbl_TAP[[#This Row],[Item '#]]&amp;"     "&amp;tbl_TAP[[#This Row],[Description]]&amp;"     ("&amp;tbl_TAP[[#This Row],[Unit]]&amp;")"</f>
        <v xml:space="preserve">     Construction Layout Staking     (EA)</v>
      </c>
      <c r="I794" s="8"/>
      <c r="J794" s="8"/>
      <c r="K794" s="8"/>
      <c r="L794" s="8"/>
      <c r="M794" s="40">
        <v>8533</v>
      </c>
      <c r="N794" s="40">
        <v>7000</v>
      </c>
      <c r="O794" s="40">
        <v>5800</v>
      </c>
      <c r="P794" s="40">
        <v>9000</v>
      </c>
      <c r="Q794" s="40">
        <v>3500</v>
      </c>
      <c r="R794" s="40">
        <v>19750</v>
      </c>
      <c r="S794" s="40">
        <v>9950</v>
      </c>
      <c r="T794" s="40">
        <v>43217</v>
      </c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3"/>
      <c r="AZ794" s="9"/>
    </row>
    <row r="795" spans="1:52" ht="18" customHeight="1" x14ac:dyDescent="0.3">
      <c r="A795" s="1">
        <v>2020</v>
      </c>
      <c r="C795" s="2" t="s">
        <v>9091</v>
      </c>
      <c r="D795" s="1" t="s">
        <v>12</v>
      </c>
      <c r="E795" s="3">
        <f>IFERROR(MIN(TAP_Bidders),0)</f>
        <v>36</v>
      </c>
      <c r="F795" s="3">
        <f>IFERROR(MAX(TAP_Bidders),0)</f>
        <v>84</v>
      </c>
      <c r="G795" s="3">
        <f>IFERROR(AVERAGE(TAP_Bidders),0)</f>
        <v>59.856250000000003</v>
      </c>
      <c r="H795" s="8" t="str">
        <f>tbl_TAP[[#This Row],[Item '#]]&amp;"     "&amp;tbl_TAP[[#This Row],[Description]]&amp;"     ("&amp;tbl_TAP[[#This Row],[Unit]]&amp;")"</f>
        <v xml:space="preserve">     Chain Link Fence     (LF)</v>
      </c>
      <c r="I795" s="8"/>
      <c r="J795" s="8"/>
      <c r="K795" s="8"/>
      <c r="L795" s="8"/>
      <c r="M795" s="40">
        <v>50</v>
      </c>
      <c r="N795" s="40">
        <v>58</v>
      </c>
      <c r="O795" s="40">
        <v>59.85</v>
      </c>
      <c r="P795" s="40">
        <v>60</v>
      </c>
      <c r="Q795" s="40">
        <v>52</v>
      </c>
      <c r="R795" s="40">
        <v>36</v>
      </c>
      <c r="S795" s="40">
        <v>79</v>
      </c>
      <c r="T795" s="40">
        <v>84</v>
      </c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3"/>
      <c r="AZ795" s="9"/>
    </row>
    <row r="796" spans="1:52" ht="18" customHeight="1" x14ac:dyDescent="0.3">
      <c r="A796" s="1">
        <v>2020</v>
      </c>
      <c r="C796" s="2" t="s">
        <v>9092</v>
      </c>
      <c r="D796" s="1" t="s">
        <v>59</v>
      </c>
      <c r="E796" s="3">
        <f>IFERROR(MIN(TAP_Bidders),0)</f>
        <v>1100</v>
      </c>
      <c r="F796" s="3">
        <f>IFERROR(MAX(TAP_Bidders),0)</f>
        <v>7070</v>
      </c>
      <c r="G796" s="3">
        <f>IFERROR(AVERAGE(TAP_Bidders),0)</f>
        <v>3724.625</v>
      </c>
      <c r="H796" s="8" t="str">
        <f>tbl_TAP[[#This Row],[Item '#]]&amp;"     "&amp;tbl_TAP[[#This Row],[Description]]&amp;"     ("&amp;tbl_TAP[[#This Row],[Unit]]&amp;")"</f>
        <v xml:space="preserve">     Fencing 20' Double Wide Gate     (EA)</v>
      </c>
      <c r="I796" s="8"/>
      <c r="J796" s="8"/>
      <c r="K796" s="8"/>
      <c r="L796" s="8"/>
      <c r="M796" s="40">
        <v>3727</v>
      </c>
      <c r="N796" s="40">
        <v>4400</v>
      </c>
      <c r="O796" s="40">
        <v>1900</v>
      </c>
      <c r="P796" s="40">
        <v>2000</v>
      </c>
      <c r="Q796" s="40">
        <v>4000</v>
      </c>
      <c r="R796" s="40">
        <v>1100</v>
      </c>
      <c r="S796" s="40">
        <v>5600</v>
      </c>
      <c r="T796" s="40">
        <v>7070</v>
      </c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3"/>
      <c r="AZ796" s="9"/>
    </row>
    <row r="797" spans="1:52" ht="18" customHeight="1" x14ac:dyDescent="0.3">
      <c r="A797" s="1">
        <v>2020</v>
      </c>
      <c r="C797" s="2" t="s">
        <v>9093</v>
      </c>
      <c r="D797" s="1" t="s">
        <v>14</v>
      </c>
      <c r="E797" s="3">
        <f>IFERROR(MIN(TAP_Bidders),0)</f>
        <v>17.3</v>
      </c>
      <c r="F797" s="3">
        <f>IFERROR(MAX(TAP_Bidders),0)</f>
        <v>57</v>
      </c>
      <c r="G797" s="3">
        <f>IFERROR(AVERAGE(TAP_Bidders),0)</f>
        <v>37.8125</v>
      </c>
      <c r="H797" s="8" t="str">
        <f>tbl_TAP[[#This Row],[Item '#]]&amp;"     "&amp;tbl_TAP[[#This Row],[Description]]&amp;"     ("&amp;tbl_TAP[[#This Row],[Unit]]&amp;")"</f>
        <v xml:space="preserve">     Excavation for Wastewater Plant Area and Tanks     (CY)</v>
      </c>
      <c r="I797" s="8"/>
      <c r="J797" s="8"/>
      <c r="K797" s="8"/>
      <c r="L797" s="8"/>
      <c r="M797" s="40">
        <v>55</v>
      </c>
      <c r="N797" s="40">
        <v>29</v>
      </c>
      <c r="O797" s="40">
        <v>45.2</v>
      </c>
      <c r="P797" s="40">
        <v>57</v>
      </c>
      <c r="Q797" s="40">
        <v>40</v>
      </c>
      <c r="R797" s="40">
        <v>20</v>
      </c>
      <c r="S797" s="40">
        <v>17.3</v>
      </c>
      <c r="T797" s="40">
        <v>39</v>
      </c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3"/>
      <c r="AZ797" s="9"/>
    </row>
    <row r="798" spans="1:52" ht="18" customHeight="1" x14ac:dyDescent="0.3">
      <c r="A798" s="1">
        <v>2020</v>
      </c>
      <c r="C798" s="2" t="s">
        <v>9094</v>
      </c>
      <c r="D798" s="1" t="s">
        <v>14</v>
      </c>
      <c r="E798" s="3">
        <f>IFERROR(MIN(TAP_Bidders),0)</f>
        <v>50</v>
      </c>
      <c r="F798" s="3">
        <f>IFERROR(MAX(TAP_Bidders),0)</f>
        <v>133</v>
      </c>
      <c r="G798" s="3">
        <f>IFERROR(AVERAGE(TAP_Bidders),0)</f>
        <v>81.293750000000003</v>
      </c>
      <c r="H798" s="8" t="str">
        <f>tbl_TAP[[#This Row],[Item '#]]&amp;"     "&amp;tbl_TAP[[#This Row],[Description]]&amp;"     ("&amp;tbl_TAP[[#This Row],[Unit]]&amp;")"</f>
        <v xml:space="preserve">     Aggregate #304 for Wasterwater Plant Area     (CY)</v>
      </c>
      <c r="I798" s="8"/>
      <c r="J798" s="8"/>
      <c r="K798" s="8"/>
      <c r="L798" s="8"/>
      <c r="M798" s="40">
        <v>74</v>
      </c>
      <c r="N798" s="40">
        <v>92</v>
      </c>
      <c r="O798" s="40">
        <v>85</v>
      </c>
      <c r="P798" s="40">
        <v>68</v>
      </c>
      <c r="Q798" s="40">
        <v>64</v>
      </c>
      <c r="R798" s="40">
        <v>50</v>
      </c>
      <c r="S798" s="40">
        <v>84.35</v>
      </c>
      <c r="T798" s="40">
        <v>133</v>
      </c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3"/>
      <c r="AZ798" s="9"/>
    </row>
    <row r="799" spans="1:52" ht="18" customHeight="1" x14ac:dyDescent="0.3">
      <c r="A799" s="1">
        <v>2020</v>
      </c>
      <c r="C799" s="2" t="s">
        <v>9095</v>
      </c>
      <c r="D799" s="1" t="s">
        <v>14</v>
      </c>
      <c r="E799" s="3">
        <f>IFERROR(MIN(TAP_Bidders),0)</f>
        <v>36</v>
      </c>
      <c r="F799" s="3">
        <f>IFERROR(MAX(TAP_Bidders),0)</f>
        <v>138</v>
      </c>
      <c r="G799" s="3">
        <f>IFERROR(AVERAGE(TAP_Bidders),0)</f>
        <v>84.5</v>
      </c>
      <c r="H799" s="8" t="str">
        <f>tbl_TAP[[#This Row],[Item '#]]&amp;"     "&amp;tbl_TAP[[#This Row],[Description]]&amp;"     ("&amp;tbl_TAP[[#This Row],[Unit]]&amp;")"</f>
        <v xml:space="preserve">     Aggregate #57 for Wastewater Plant Area     (CY)</v>
      </c>
      <c r="I799" s="8"/>
      <c r="J799" s="8"/>
      <c r="K799" s="8"/>
      <c r="L799" s="8"/>
      <c r="M799" s="40">
        <v>63</v>
      </c>
      <c r="N799" s="40">
        <v>138</v>
      </c>
      <c r="O799" s="40">
        <v>89</v>
      </c>
      <c r="P799" s="40">
        <v>80</v>
      </c>
      <c r="Q799" s="40">
        <v>36</v>
      </c>
      <c r="R799" s="40">
        <v>60</v>
      </c>
      <c r="S799" s="40">
        <v>102</v>
      </c>
      <c r="T799" s="40">
        <v>108</v>
      </c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3"/>
      <c r="AZ799" s="9"/>
    </row>
    <row r="800" spans="1:52" ht="18" customHeight="1" x14ac:dyDescent="0.3">
      <c r="A800" s="1">
        <v>2020</v>
      </c>
      <c r="C800" s="2" t="s">
        <v>9096</v>
      </c>
      <c r="D800" s="1" t="s">
        <v>14</v>
      </c>
      <c r="E800" s="3">
        <f>IFERROR(MIN(TAP_Bidders),0)</f>
        <v>36</v>
      </c>
      <c r="F800" s="3">
        <f>IFERROR(MAX(TAP_Bidders),0)</f>
        <v>173</v>
      </c>
      <c r="G800" s="3">
        <f>IFERROR(AVERAGE(TAP_Bidders),0)</f>
        <v>92.875</v>
      </c>
      <c r="H800" s="8" t="str">
        <f>tbl_TAP[[#This Row],[Item '#]]&amp;"     "&amp;tbl_TAP[[#This Row],[Description]]&amp;"     ("&amp;tbl_TAP[[#This Row],[Unit]]&amp;")"</f>
        <v xml:space="preserve">     Backfill for WWTP Tanks     (CY)</v>
      </c>
      <c r="I800" s="8"/>
      <c r="J800" s="8"/>
      <c r="K800" s="8"/>
      <c r="L800" s="8"/>
      <c r="M800" s="40">
        <v>173</v>
      </c>
      <c r="N800" s="40">
        <v>60</v>
      </c>
      <c r="O800" s="40">
        <v>130</v>
      </c>
      <c r="P800" s="40">
        <v>36</v>
      </c>
      <c r="Q800" s="40">
        <v>82</v>
      </c>
      <c r="R800" s="40">
        <v>49</v>
      </c>
      <c r="S800" s="40">
        <v>120</v>
      </c>
      <c r="T800" s="40">
        <v>93</v>
      </c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3"/>
      <c r="AZ800" s="9"/>
    </row>
    <row r="801" spans="1:52" ht="18" customHeight="1" x14ac:dyDescent="0.3">
      <c r="A801" s="1">
        <v>2020</v>
      </c>
      <c r="C801" s="2" t="s">
        <v>9097</v>
      </c>
      <c r="D801" s="1" t="s">
        <v>12</v>
      </c>
      <c r="E801" s="3">
        <f>IFERROR(MIN(TAP_Bidders),0)</f>
        <v>35</v>
      </c>
      <c r="F801" s="3">
        <f>IFERROR(MAX(TAP_Bidders),0)</f>
        <v>170</v>
      </c>
      <c r="G801" s="3">
        <f>IFERROR(AVERAGE(TAP_Bidders),0)</f>
        <v>77</v>
      </c>
      <c r="H801" s="8" t="str">
        <f>tbl_TAP[[#This Row],[Item '#]]&amp;"     "&amp;tbl_TAP[[#This Row],[Description]]&amp;"     ("&amp;tbl_TAP[[#This Row],[Unit]]&amp;")"</f>
        <v xml:space="preserve">     6" Sanitary Sewer w. native backfill, complete (SDR-35)     (LF)</v>
      </c>
      <c r="I801" s="8"/>
      <c r="J801" s="8"/>
      <c r="K801" s="8"/>
      <c r="L801" s="8"/>
      <c r="M801" s="40">
        <v>35</v>
      </c>
      <c r="N801" s="40">
        <v>46</v>
      </c>
      <c r="O801" s="40">
        <v>100</v>
      </c>
      <c r="P801" s="40">
        <v>52</v>
      </c>
      <c r="Q801" s="40">
        <v>65</v>
      </c>
      <c r="R801" s="40">
        <v>68</v>
      </c>
      <c r="S801" s="40">
        <v>80</v>
      </c>
      <c r="T801" s="40">
        <v>170</v>
      </c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3"/>
      <c r="AZ801" s="9"/>
    </row>
    <row r="802" spans="1:52" ht="18" customHeight="1" x14ac:dyDescent="0.3">
      <c r="A802" s="1">
        <v>2020</v>
      </c>
      <c r="C802" s="2" t="s">
        <v>9098</v>
      </c>
      <c r="D802" s="1" t="s">
        <v>12</v>
      </c>
      <c r="E802" s="3">
        <f>IFERROR(MIN(TAP_Bidders),0)</f>
        <v>29</v>
      </c>
      <c r="F802" s="3">
        <f>IFERROR(MAX(TAP_Bidders),0)</f>
        <v>170</v>
      </c>
      <c r="G802" s="3">
        <f>IFERROR(AVERAGE(TAP_Bidders),0)</f>
        <v>96.337500000000006</v>
      </c>
      <c r="H802" s="8" t="str">
        <f>tbl_TAP[[#This Row],[Item '#]]&amp;"     "&amp;tbl_TAP[[#This Row],[Description]]&amp;"     ("&amp;tbl_TAP[[#This Row],[Unit]]&amp;")"</f>
        <v xml:space="preserve">     6" Sanitary Sewer w. premiem backfill, complete (SDR-35)     (LF)</v>
      </c>
      <c r="I802" s="8"/>
      <c r="J802" s="8"/>
      <c r="K802" s="8"/>
      <c r="L802" s="8"/>
      <c r="M802" s="40">
        <v>64</v>
      </c>
      <c r="N802" s="40">
        <v>82</v>
      </c>
      <c r="O802" s="40">
        <v>152.69999999999999</v>
      </c>
      <c r="P802" s="40">
        <v>74</v>
      </c>
      <c r="Q802" s="40">
        <v>97</v>
      </c>
      <c r="R802" s="40">
        <v>102</v>
      </c>
      <c r="S802" s="40">
        <v>170</v>
      </c>
      <c r="T802" s="40">
        <v>29</v>
      </c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3"/>
      <c r="AZ802" s="9"/>
    </row>
    <row r="803" spans="1:52" ht="18" customHeight="1" x14ac:dyDescent="0.3">
      <c r="A803" s="1">
        <v>2020</v>
      </c>
      <c r="C803" s="2" t="s">
        <v>9099</v>
      </c>
      <c r="D803" s="1" t="s">
        <v>12</v>
      </c>
      <c r="E803" s="3">
        <f>IFERROR(MIN(TAP_Bidders),0)</f>
        <v>23.5</v>
      </c>
      <c r="F803" s="3">
        <f>IFERROR(MAX(TAP_Bidders),0)</f>
        <v>259</v>
      </c>
      <c r="G803" s="3">
        <f>IFERROR(AVERAGE(TAP_Bidders),0)</f>
        <v>71.1875</v>
      </c>
      <c r="H803" s="8" t="str">
        <f>tbl_TAP[[#This Row],[Item '#]]&amp;"     "&amp;tbl_TAP[[#This Row],[Description]]&amp;"     ("&amp;tbl_TAP[[#This Row],[Unit]]&amp;")"</f>
        <v xml:space="preserve">     1.5" Sanitary HDD HDPE DR-9 Forcemain Complete     (LF)</v>
      </c>
      <c r="I803" s="8"/>
      <c r="J803" s="8"/>
      <c r="K803" s="8"/>
      <c r="L803" s="8"/>
      <c r="M803" s="40">
        <v>23.5</v>
      </c>
      <c r="N803" s="40">
        <v>38</v>
      </c>
      <c r="O803" s="40">
        <v>24</v>
      </c>
      <c r="P803" s="40">
        <v>32</v>
      </c>
      <c r="Q803" s="40">
        <v>29</v>
      </c>
      <c r="R803" s="40">
        <v>139</v>
      </c>
      <c r="S803" s="40">
        <v>25</v>
      </c>
      <c r="T803" s="40">
        <v>259</v>
      </c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3"/>
      <c r="AZ803" s="9"/>
    </row>
    <row r="804" spans="1:52" ht="18" customHeight="1" x14ac:dyDescent="0.3">
      <c r="A804" s="1">
        <v>2020</v>
      </c>
      <c r="C804" s="2" t="s">
        <v>8556</v>
      </c>
      <c r="D804" s="1" t="s">
        <v>59</v>
      </c>
      <c r="E804" s="3">
        <f>IFERROR(MIN(TAP_Bidders),0)</f>
        <v>4000</v>
      </c>
      <c r="F804" s="3">
        <f>IFERROR(MAX(TAP_Bidders),0)</f>
        <v>15565</v>
      </c>
      <c r="G804" s="3">
        <f>IFERROR(AVERAGE(TAP_Bidders),0)</f>
        <v>6425.625</v>
      </c>
      <c r="H804" s="8" t="str">
        <f>tbl_TAP[[#This Row],[Item '#]]&amp;"     "&amp;tbl_TAP[[#This Row],[Description]]&amp;"     ("&amp;tbl_TAP[[#This Row],[Unit]]&amp;")"</f>
        <v xml:space="preserve">     48" Manhole, complete     (EA)</v>
      </c>
      <c r="I804" s="8"/>
      <c r="J804" s="8"/>
      <c r="K804" s="8"/>
      <c r="L804" s="8"/>
      <c r="M804" s="40">
        <v>5790</v>
      </c>
      <c r="N804" s="40">
        <v>4250</v>
      </c>
      <c r="O804" s="40">
        <v>4800</v>
      </c>
      <c r="P804" s="40">
        <v>4500</v>
      </c>
      <c r="Q804" s="40">
        <v>4000</v>
      </c>
      <c r="R804" s="40">
        <v>7000</v>
      </c>
      <c r="S804" s="40">
        <v>5500</v>
      </c>
      <c r="T804" s="40">
        <v>15565</v>
      </c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3"/>
      <c r="AZ804" s="9"/>
    </row>
    <row r="805" spans="1:52" ht="18" customHeight="1" x14ac:dyDescent="0.3">
      <c r="A805" s="1">
        <v>2020</v>
      </c>
      <c r="C805" s="2" t="s">
        <v>9100</v>
      </c>
      <c r="D805" s="1" t="s">
        <v>59</v>
      </c>
      <c r="E805" s="3">
        <f>IFERROR(MIN(TAP_Bidders),0)</f>
        <v>19030</v>
      </c>
      <c r="F805" s="3">
        <f>IFERROR(MAX(TAP_Bidders),0)</f>
        <v>105000</v>
      </c>
      <c r="G805" s="3">
        <f>IFERROR(AVERAGE(TAP_Bidders),0)</f>
        <v>73620</v>
      </c>
      <c r="H805" s="8" t="str">
        <f>tbl_TAP[[#This Row],[Item '#]]&amp;"     "&amp;tbl_TAP[[#This Row],[Description]]&amp;"     ("&amp;tbl_TAP[[#This Row],[Unit]]&amp;")"</f>
        <v xml:space="preserve">     Grinder Pump Station with Valve vault, complete     (EA)</v>
      </c>
      <c r="I805" s="8"/>
      <c r="J805" s="8"/>
      <c r="K805" s="8"/>
      <c r="L805" s="8"/>
      <c r="M805" s="40">
        <v>48530</v>
      </c>
      <c r="N805" s="40">
        <v>91400</v>
      </c>
      <c r="O805" s="40">
        <v>84000</v>
      </c>
      <c r="P805" s="40">
        <v>52000</v>
      </c>
      <c r="Q805" s="40">
        <v>98000</v>
      </c>
      <c r="R805" s="40">
        <v>105000</v>
      </c>
      <c r="S805" s="40">
        <v>91000</v>
      </c>
      <c r="T805" s="40">
        <v>19030</v>
      </c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3"/>
      <c r="AZ805" s="9"/>
    </row>
    <row r="806" spans="1:52" ht="18" customHeight="1" x14ac:dyDescent="0.3">
      <c r="A806" s="1">
        <v>2020</v>
      </c>
      <c r="C806" s="2" t="s">
        <v>9101</v>
      </c>
      <c r="D806" s="1" t="s">
        <v>59</v>
      </c>
      <c r="E806" s="3">
        <f>IFERROR(MIN(TAP_Bidders),0)</f>
        <v>526000</v>
      </c>
      <c r="F806" s="3">
        <f>IFERROR(MAX(TAP_Bidders),0)</f>
        <v>931468</v>
      </c>
      <c r="G806" s="3">
        <f>IFERROR(AVERAGE(TAP_Bidders),0)</f>
        <v>619164</v>
      </c>
      <c r="H806" s="8" t="str">
        <f>tbl_TAP[[#This Row],[Item '#]]&amp;"     "&amp;tbl_TAP[[#This Row],[Description]]&amp;"     ("&amp;tbl_TAP[[#This Row],[Unit]]&amp;")"</f>
        <v xml:space="preserve">     Wastewater Treatment Plant, Complete     (EA)</v>
      </c>
      <c r="I806" s="8"/>
      <c r="J806" s="8"/>
      <c r="K806" s="8"/>
      <c r="L806" s="8"/>
      <c r="M806" s="40">
        <v>577925</v>
      </c>
      <c r="N806" s="40">
        <v>526000</v>
      </c>
      <c r="O806" s="40">
        <v>537088</v>
      </c>
      <c r="P806" s="40">
        <v>603450</v>
      </c>
      <c r="Q806" s="40">
        <v>570000</v>
      </c>
      <c r="R806" s="40">
        <v>640381</v>
      </c>
      <c r="S806" s="40">
        <v>567000</v>
      </c>
      <c r="T806" s="40">
        <v>931468</v>
      </c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3"/>
      <c r="AZ806" s="9"/>
    </row>
    <row r="807" spans="1:52" ht="18" customHeight="1" x14ac:dyDescent="0.3">
      <c r="A807" s="1">
        <v>2020</v>
      </c>
      <c r="C807" s="2" t="s">
        <v>9102</v>
      </c>
      <c r="D807" s="1" t="s">
        <v>59</v>
      </c>
      <c r="E807" s="3">
        <f>IFERROR(MIN(TAP_Bidders),0)</f>
        <v>4000</v>
      </c>
      <c r="F807" s="3">
        <f>IFERROR(MAX(TAP_Bidders),0)</f>
        <v>11698</v>
      </c>
      <c r="G807" s="3">
        <f>IFERROR(AVERAGE(TAP_Bidders),0)</f>
        <v>9512.25</v>
      </c>
      <c r="H807" s="8" t="str">
        <f>tbl_TAP[[#This Row],[Item '#]]&amp;"     "&amp;tbl_TAP[[#This Row],[Description]]&amp;"     ("&amp;tbl_TAP[[#This Row],[Unit]]&amp;")"</f>
        <v xml:space="preserve">     4x Service Entrance Manual Transfer Switch     (EA)</v>
      </c>
      <c r="I807" s="8"/>
      <c r="J807" s="8"/>
      <c r="K807" s="8"/>
      <c r="L807" s="8"/>
      <c r="M807" s="40">
        <v>4000</v>
      </c>
      <c r="N807" s="40">
        <v>11200</v>
      </c>
      <c r="O807" s="40">
        <v>10000</v>
      </c>
      <c r="P807" s="40">
        <v>7200</v>
      </c>
      <c r="Q807" s="40">
        <v>11000</v>
      </c>
      <c r="R807" s="40">
        <v>10000</v>
      </c>
      <c r="S807" s="40">
        <v>11000</v>
      </c>
      <c r="T807" s="40">
        <v>11698</v>
      </c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3"/>
      <c r="AZ807" s="9"/>
    </row>
    <row r="808" spans="1:52" ht="18" customHeight="1" x14ac:dyDescent="0.3">
      <c r="A808" s="1">
        <v>2020</v>
      </c>
      <c r="C808" s="2" t="s">
        <v>6263</v>
      </c>
      <c r="D808" s="1" t="s">
        <v>59</v>
      </c>
      <c r="E808" s="3">
        <f>IFERROR(MIN(TAP_Bidders),0)</f>
        <v>3722</v>
      </c>
      <c r="F808" s="3">
        <f>IFERROR(MAX(TAP_Bidders),0)</f>
        <v>11376</v>
      </c>
      <c r="G808" s="3">
        <f>IFERROR(AVERAGE(TAP_Bidders),0)</f>
        <v>5299.75</v>
      </c>
      <c r="H808" s="8" t="str">
        <f>tbl_TAP[[#This Row],[Item '#]]&amp;"     "&amp;tbl_TAP[[#This Row],[Description]]&amp;"     ("&amp;tbl_TAP[[#This Row],[Unit]]&amp;")"</f>
        <v xml:space="preserve">     4x Branch Circuit Panelboard     (EA)</v>
      </c>
      <c r="I808" s="8"/>
      <c r="J808" s="8"/>
      <c r="K808" s="8"/>
      <c r="L808" s="8"/>
      <c r="M808" s="40">
        <v>3722</v>
      </c>
      <c r="N808" s="40">
        <v>4350</v>
      </c>
      <c r="O808" s="40">
        <v>4000</v>
      </c>
      <c r="P808" s="40">
        <v>6800</v>
      </c>
      <c r="Q808" s="40">
        <v>4000</v>
      </c>
      <c r="R808" s="40">
        <v>4000</v>
      </c>
      <c r="S808" s="40">
        <v>4150</v>
      </c>
      <c r="T808" s="40">
        <v>11376</v>
      </c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3"/>
      <c r="AZ808" s="9"/>
    </row>
    <row r="809" spans="1:52" ht="18" customHeight="1" x14ac:dyDescent="0.3">
      <c r="A809" s="1">
        <v>2020</v>
      </c>
      <c r="C809" s="2" t="s">
        <v>9103</v>
      </c>
      <c r="D809" s="1" t="s">
        <v>59</v>
      </c>
      <c r="E809" s="3">
        <f>IFERROR(MIN(TAP_Bidders),0)</f>
        <v>4600</v>
      </c>
      <c r="F809" s="3">
        <f>IFERROR(MAX(TAP_Bidders),0)</f>
        <v>39258</v>
      </c>
      <c r="G809" s="3">
        <f>IFERROR(AVERAGE(TAP_Bidders),0)</f>
        <v>14510</v>
      </c>
      <c r="H809" s="8" t="str">
        <f>tbl_TAP[[#This Row],[Item '#]]&amp;"     "&amp;tbl_TAP[[#This Row],[Description]]&amp;"     ("&amp;tbl_TAP[[#This Row],[Unit]]&amp;")"</f>
        <v xml:space="preserve">     4x Minipower Center     (EA)</v>
      </c>
      <c r="I809" s="8"/>
      <c r="J809" s="8"/>
      <c r="K809" s="8"/>
      <c r="L809" s="8"/>
      <c r="M809" s="40">
        <v>27822</v>
      </c>
      <c r="N809" s="40">
        <v>4800</v>
      </c>
      <c r="O809" s="40">
        <v>5000</v>
      </c>
      <c r="P809" s="40">
        <v>25000</v>
      </c>
      <c r="Q809" s="40">
        <v>5000</v>
      </c>
      <c r="R809" s="40">
        <v>4600</v>
      </c>
      <c r="S809" s="40">
        <v>4600</v>
      </c>
      <c r="T809" s="40">
        <v>39258</v>
      </c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3"/>
      <c r="AZ809" s="9"/>
    </row>
    <row r="810" spans="1:52" ht="18" customHeight="1" x14ac:dyDescent="0.3">
      <c r="A810" s="1">
        <v>2020</v>
      </c>
      <c r="C810" s="2" t="s">
        <v>9104</v>
      </c>
      <c r="D810" s="1" t="s">
        <v>59</v>
      </c>
      <c r="E810" s="3">
        <f>IFERROR(MIN(TAP_Bidders),0)</f>
        <v>556</v>
      </c>
      <c r="F810" s="3">
        <f>IFERROR(MAX(TAP_Bidders),0)</f>
        <v>9000</v>
      </c>
      <c r="G810" s="3">
        <f>IFERROR(AVERAGE(TAP_Bidders),0)</f>
        <v>2363</v>
      </c>
      <c r="H810" s="8" t="str">
        <f>tbl_TAP[[#This Row],[Item '#]]&amp;"     "&amp;tbl_TAP[[#This Row],[Description]]&amp;"     ("&amp;tbl_TAP[[#This Row],[Unit]]&amp;")"</f>
        <v xml:space="preserve">     4x Pump Control Panel Connection (panels supplied as a part of the WWTP package)     (EA)</v>
      </c>
      <c r="I810" s="8"/>
      <c r="J810" s="8"/>
      <c r="K810" s="8"/>
      <c r="L810" s="8"/>
      <c r="M810" s="40">
        <v>556</v>
      </c>
      <c r="N810" s="40">
        <v>1090</v>
      </c>
      <c r="O810" s="40">
        <v>1000</v>
      </c>
      <c r="P810" s="40">
        <v>9000</v>
      </c>
      <c r="Q810" s="40">
        <v>1000</v>
      </c>
      <c r="R810" s="40">
        <v>1030</v>
      </c>
      <c r="S810" s="40">
        <v>1050</v>
      </c>
      <c r="T810" s="40">
        <v>4178</v>
      </c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3"/>
      <c r="AZ810" s="9"/>
    </row>
    <row r="811" spans="1:52" ht="18" customHeight="1" x14ac:dyDescent="0.3">
      <c r="A811" s="1">
        <v>2020</v>
      </c>
      <c r="C811" s="2" t="s">
        <v>9105</v>
      </c>
      <c r="D811" s="1" t="s">
        <v>59</v>
      </c>
      <c r="E811" s="3">
        <f>IFERROR(MIN(TAP_Bidders),0)</f>
        <v>167</v>
      </c>
      <c r="F811" s="3">
        <f>IFERROR(MAX(TAP_Bidders),0)</f>
        <v>1200</v>
      </c>
      <c r="G811" s="3">
        <f>IFERROR(AVERAGE(TAP_Bidders),0)</f>
        <v>767.375</v>
      </c>
      <c r="H811" s="8" t="str">
        <f>tbl_TAP[[#This Row],[Item '#]]&amp;"     "&amp;tbl_TAP[[#This Row],[Description]]&amp;"     ("&amp;tbl_TAP[[#This Row],[Unit]]&amp;")"</f>
        <v xml:space="preserve">     4x WWTP Contol Panel Connection (panelts supplied as a part of the WWTP package)     (EA)</v>
      </c>
      <c r="I811" s="8"/>
      <c r="J811" s="8"/>
      <c r="K811" s="8"/>
      <c r="L811" s="8"/>
      <c r="M811" s="40">
        <v>167</v>
      </c>
      <c r="N811" s="40">
        <v>750</v>
      </c>
      <c r="O811" s="40">
        <v>700</v>
      </c>
      <c r="P811" s="40">
        <v>1200</v>
      </c>
      <c r="Q811" s="40">
        <v>800</v>
      </c>
      <c r="R811" s="40">
        <v>730</v>
      </c>
      <c r="S811" s="40">
        <v>715</v>
      </c>
      <c r="T811" s="40">
        <v>1077</v>
      </c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3"/>
      <c r="AZ811" s="9"/>
    </row>
    <row r="812" spans="1:52" ht="18" customHeight="1" x14ac:dyDescent="0.3">
      <c r="A812" s="1">
        <v>2020</v>
      </c>
      <c r="C812" s="2" t="s">
        <v>9106</v>
      </c>
      <c r="D812" s="1" t="s">
        <v>59</v>
      </c>
      <c r="E812" s="3">
        <f>IFERROR(MIN(TAP_Bidders),0)</f>
        <v>1800</v>
      </c>
      <c r="F812" s="3">
        <f>IFERROR(MAX(TAP_Bidders),0)</f>
        <v>11055</v>
      </c>
      <c r="G812" s="3">
        <f>IFERROR(AVERAGE(TAP_Bidders),0)</f>
        <v>3393.75</v>
      </c>
      <c r="H812" s="8" t="str">
        <f>tbl_TAP[[#This Row],[Item '#]]&amp;"     "&amp;tbl_TAP[[#This Row],[Description]]&amp;"     ("&amp;tbl_TAP[[#This Row],[Unit]]&amp;")"</f>
        <v xml:space="preserve">     4x Utility Disconnect Switch/Meter     (EA)</v>
      </c>
      <c r="I812" s="8"/>
      <c r="J812" s="8"/>
      <c r="K812" s="8"/>
      <c r="L812" s="8"/>
      <c r="M812" s="40">
        <v>3445</v>
      </c>
      <c r="N812" s="40">
        <v>2050</v>
      </c>
      <c r="O812" s="40">
        <v>1800</v>
      </c>
      <c r="P812" s="40">
        <v>2900</v>
      </c>
      <c r="Q812" s="40">
        <v>2000</v>
      </c>
      <c r="R812" s="40">
        <v>1900</v>
      </c>
      <c r="S812" s="40">
        <v>2000</v>
      </c>
      <c r="T812" s="40">
        <v>11055</v>
      </c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3"/>
      <c r="AZ812" s="9"/>
    </row>
    <row r="813" spans="1:52" ht="18" customHeight="1" x14ac:dyDescent="0.3">
      <c r="A813" s="1">
        <v>2020</v>
      </c>
      <c r="C813" s="2" t="s">
        <v>9107</v>
      </c>
      <c r="D813" s="1" t="s">
        <v>59</v>
      </c>
      <c r="E813" s="3">
        <f>IFERROR(MIN(TAP_Bidders),0)</f>
        <v>2500</v>
      </c>
      <c r="F813" s="3">
        <f>IFERROR(MAX(TAP_Bidders),0)</f>
        <v>11569</v>
      </c>
      <c r="G813" s="3">
        <f>IFERROR(AVERAGE(TAP_Bidders),0)</f>
        <v>4170.875</v>
      </c>
      <c r="H813" s="8" t="str">
        <f>tbl_TAP[[#This Row],[Item '#]]&amp;"     "&amp;tbl_TAP[[#This Row],[Description]]&amp;"     ("&amp;tbl_TAP[[#This Row],[Unit]]&amp;")"</f>
        <v xml:space="preserve">     Equipement Support/Mounting Rack     (EA)</v>
      </c>
      <c r="I813" s="8"/>
      <c r="J813" s="8"/>
      <c r="K813" s="8"/>
      <c r="L813" s="8"/>
      <c r="M813" s="40">
        <v>2778</v>
      </c>
      <c r="N813" s="40">
        <v>2870</v>
      </c>
      <c r="O813" s="40">
        <v>2500</v>
      </c>
      <c r="P813" s="40">
        <v>5200</v>
      </c>
      <c r="Q813" s="40">
        <v>3000</v>
      </c>
      <c r="R813" s="40">
        <v>2700</v>
      </c>
      <c r="S813" s="40">
        <v>2750</v>
      </c>
      <c r="T813" s="40">
        <v>11569</v>
      </c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3"/>
      <c r="AZ813" s="9"/>
    </row>
    <row r="814" spans="1:52" ht="18" customHeight="1" x14ac:dyDescent="0.3">
      <c r="A814" s="1">
        <v>2020</v>
      </c>
      <c r="C814" s="2" t="s">
        <v>9108</v>
      </c>
      <c r="D814" s="1" t="s">
        <v>59</v>
      </c>
      <c r="E814" s="3">
        <f>IFERROR(MIN(TAP_Bidders),0)</f>
        <v>889</v>
      </c>
      <c r="F814" s="3">
        <f>IFERROR(MAX(TAP_Bidders),0)</f>
        <v>38500</v>
      </c>
      <c r="G814" s="3">
        <f>IFERROR(AVERAGE(TAP_Bidders),0)</f>
        <v>22596</v>
      </c>
      <c r="H814" s="8" t="str">
        <f>tbl_TAP[[#This Row],[Item '#]]&amp;"     "&amp;tbl_TAP[[#This Row],[Description]]&amp;"     ("&amp;tbl_TAP[[#This Row],[Unit]]&amp;")"</f>
        <v xml:space="preserve">     Remote Terminal Unit-SCADA     (EA)</v>
      </c>
      <c r="I814" s="8"/>
      <c r="J814" s="8"/>
      <c r="K814" s="8"/>
      <c r="L814" s="8"/>
      <c r="M814" s="40">
        <v>889</v>
      </c>
      <c r="N814" s="40">
        <v>32000</v>
      </c>
      <c r="O814" s="40">
        <v>31000</v>
      </c>
      <c r="P814" s="40">
        <v>38500</v>
      </c>
      <c r="Q814" s="40">
        <v>36000</v>
      </c>
      <c r="R814" s="40">
        <v>1300</v>
      </c>
      <c r="S814" s="40">
        <v>31695</v>
      </c>
      <c r="T814" s="40">
        <v>9384</v>
      </c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3"/>
      <c r="AZ814" s="9"/>
    </row>
    <row r="815" spans="1:52" ht="18" customHeight="1" x14ac:dyDescent="0.3">
      <c r="A815" s="1">
        <v>2020</v>
      </c>
      <c r="C815" s="2" t="s">
        <v>6279</v>
      </c>
      <c r="D815" s="1" t="s">
        <v>59</v>
      </c>
      <c r="E815" s="3">
        <f>IFERROR(MIN(TAP_Bidders),0)</f>
        <v>3333</v>
      </c>
      <c r="F815" s="3">
        <f>IFERROR(MAX(TAP_Bidders),0)</f>
        <v>18535</v>
      </c>
      <c r="G815" s="3">
        <f>IFERROR(AVERAGE(TAP_Bidders),0)</f>
        <v>11699.25</v>
      </c>
      <c r="H815" s="8" t="str">
        <f>tbl_TAP[[#This Row],[Item '#]]&amp;"     "&amp;tbl_TAP[[#This Row],[Description]]&amp;"     ("&amp;tbl_TAP[[#This Row],[Unit]]&amp;")"</f>
        <v xml:space="preserve">     Electric Service     (EA)</v>
      </c>
      <c r="I815" s="8"/>
      <c r="J815" s="8"/>
      <c r="K815" s="8"/>
      <c r="L815" s="8"/>
      <c r="M815" s="40">
        <v>3333</v>
      </c>
      <c r="N815" s="40">
        <v>12600</v>
      </c>
      <c r="O815" s="40">
        <v>11000</v>
      </c>
      <c r="P815" s="40">
        <v>12200</v>
      </c>
      <c r="Q815" s="40">
        <v>13000</v>
      </c>
      <c r="R815" s="40">
        <v>12000</v>
      </c>
      <c r="S815" s="40">
        <v>18535</v>
      </c>
      <c r="T815" s="40">
        <v>10926</v>
      </c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3"/>
      <c r="AZ815" s="9"/>
    </row>
    <row r="816" spans="1:52" ht="18" customHeight="1" x14ac:dyDescent="0.3">
      <c r="A816" s="1">
        <v>2020</v>
      </c>
      <c r="C816" s="2" t="s">
        <v>6273</v>
      </c>
      <c r="D816" s="1" t="s">
        <v>59</v>
      </c>
      <c r="E816" s="3">
        <f>IFERROR(MIN(TAP_Bidders),0)</f>
        <v>300</v>
      </c>
      <c r="F816" s="3">
        <f>IFERROR(MAX(TAP_Bidders),0)</f>
        <v>9384</v>
      </c>
      <c r="G816" s="3">
        <f>IFERROR(AVERAGE(TAP_Bidders),0)</f>
        <v>1811.75</v>
      </c>
      <c r="H816" s="8" t="str">
        <f>tbl_TAP[[#This Row],[Item '#]]&amp;"     "&amp;tbl_TAP[[#This Row],[Description]]&amp;"     ("&amp;tbl_TAP[[#This Row],[Unit]]&amp;")"</f>
        <v xml:space="preserve">     Grounding     (EA)</v>
      </c>
      <c r="I816" s="8"/>
      <c r="J816" s="8"/>
      <c r="K816" s="8"/>
      <c r="L816" s="8"/>
      <c r="M816" s="40">
        <v>2000</v>
      </c>
      <c r="N816" s="40">
        <v>310</v>
      </c>
      <c r="O816" s="40">
        <v>300</v>
      </c>
      <c r="P816" s="40">
        <v>1600</v>
      </c>
      <c r="Q816" s="40">
        <v>300</v>
      </c>
      <c r="R816" s="40">
        <v>300</v>
      </c>
      <c r="S816" s="40">
        <v>300</v>
      </c>
      <c r="T816" s="40">
        <v>9384</v>
      </c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3"/>
      <c r="AZ816" s="9"/>
    </row>
    <row r="817" spans="1:52" ht="18" customHeight="1" x14ac:dyDescent="0.3">
      <c r="A817" s="1">
        <v>2020</v>
      </c>
      <c r="C817" s="2" t="s">
        <v>9109</v>
      </c>
      <c r="D817" s="1" t="s">
        <v>59</v>
      </c>
      <c r="E817" s="3">
        <f>IFERROR(MIN(TAP_Bidders),0)</f>
        <v>5778</v>
      </c>
      <c r="F817" s="3">
        <f>IFERROR(MAX(TAP_Bidders),0)</f>
        <v>10219</v>
      </c>
      <c r="G817" s="3">
        <f>IFERROR(AVERAGE(TAP_Bidders),0)</f>
        <v>6680.875</v>
      </c>
      <c r="H817" s="8" t="str">
        <f>tbl_TAP[[#This Row],[Item '#]]&amp;"     "&amp;tbl_TAP[[#This Row],[Description]]&amp;"     ("&amp;tbl_TAP[[#This Row],[Unit]]&amp;")"</f>
        <v xml:space="preserve">     Site Lighting, Pole, Base, and Luminaire     (EA)</v>
      </c>
      <c r="I817" s="8"/>
      <c r="J817" s="8"/>
      <c r="K817" s="8"/>
      <c r="L817" s="8"/>
      <c r="M817" s="40">
        <v>5778</v>
      </c>
      <c r="N817" s="40">
        <v>6600</v>
      </c>
      <c r="O817" s="40">
        <v>6000</v>
      </c>
      <c r="P817" s="40">
        <v>5800</v>
      </c>
      <c r="Q817" s="40">
        <v>6500</v>
      </c>
      <c r="R817" s="40">
        <v>6200</v>
      </c>
      <c r="S817" s="40">
        <v>6350</v>
      </c>
      <c r="T817" s="40">
        <v>10219</v>
      </c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3"/>
      <c r="AZ817" s="9"/>
    </row>
    <row r="818" spans="1:52" ht="18" customHeight="1" x14ac:dyDescent="0.3">
      <c r="A818" s="1">
        <v>2020</v>
      </c>
      <c r="C818" s="2" t="s">
        <v>9110</v>
      </c>
      <c r="D818" s="1" t="s">
        <v>9</v>
      </c>
      <c r="E818" s="3">
        <f>IFERROR(MIN(TAP_Bidders),0)</f>
        <v>4222</v>
      </c>
      <c r="F818" s="3">
        <f>IFERROR(MAX(TAP_Bidders),0)</f>
        <v>22000</v>
      </c>
      <c r="G818" s="3">
        <f>IFERROR(AVERAGE(TAP_Bidders),0)</f>
        <v>16090.875</v>
      </c>
      <c r="H818" s="8" t="str">
        <f>tbl_TAP[[#This Row],[Item '#]]&amp;"     "&amp;tbl_TAP[[#This Row],[Description]]&amp;"     ("&amp;tbl_TAP[[#This Row],[Unit]]&amp;")"</f>
        <v xml:space="preserve">     Feeders      (LS)</v>
      </c>
      <c r="I818" s="8"/>
      <c r="J818" s="8"/>
      <c r="K818" s="8"/>
      <c r="L818" s="8"/>
      <c r="M818" s="40">
        <v>4222</v>
      </c>
      <c r="N818" s="40">
        <v>21600</v>
      </c>
      <c r="O818" s="40">
        <v>19000</v>
      </c>
      <c r="P818" s="40">
        <v>9200</v>
      </c>
      <c r="Q818" s="40">
        <v>22000</v>
      </c>
      <c r="R818" s="40">
        <v>20000</v>
      </c>
      <c r="S818" s="40">
        <v>20750</v>
      </c>
      <c r="T818" s="40">
        <v>11955</v>
      </c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3"/>
      <c r="AZ818" s="9"/>
    </row>
    <row r="819" spans="1:52" ht="18" customHeight="1" x14ac:dyDescent="0.3">
      <c r="A819" s="1">
        <v>2020</v>
      </c>
      <c r="C819" s="2" t="s">
        <v>9111</v>
      </c>
      <c r="D819" s="1" t="s">
        <v>9</v>
      </c>
      <c r="E819" s="3">
        <f>IFERROR(MIN(TAP_Bidders),0)</f>
        <v>2500</v>
      </c>
      <c r="F819" s="3">
        <f>IFERROR(MAX(TAP_Bidders),0)</f>
        <v>13500</v>
      </c>
      <c r="G819" s="3">
        <f>IFERROR(AVERAGE(TAP_Bidders),0)</f>
        <v>5364.75</v>
      </c>
      <c r="H819" s="8" t="str">
        <f>tbl_TAP[[#This Row],[Item '#]]&amp;"     "&amp;tbl_TAP[[#This Row],[Description]]&amp;"     ("&amp;tbl_TAP[[#This Row],[Unit]]&amp;")"</f>
        <v xml:space="preserve">     Control/Monitoring/Cabling     (LS)</v>
      </c>
      <c r="I819" s="8"/>
      <c r="J819" s="8"/>
      <c r="K819" s="8"/>
      <c r="L819" s="8"/>
      <c r="M819" s="40">
        <v>4000</v>
      </c>
      <c r="N819" s="40">
        <v>2870</v>
      </c>
      <c r="O819" s="40">
        <v>2500</v>
      </c>
      <c r="P819" s="40">
        <v>13500</v>
      </c>
      <c r="Q819" s="40">
        <v>3000</v>
      </c>
      <c r="R819" s="40">
        <v>2600</v>
      </c>
      <c r="S819" s="40">
        <v>2750</v>
      </c>
      <c r="T819" s="40">
        <v>11698</v>
      </c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3"/>
      <c r="AZ819" s="9"/>
    </row>
    <row r="820" spans="1:52" ht="18" customHeight="1" x14ac:dyDescent="0.3">
      <c r="A820" s="1">
        <v>2020</v>
      </c>
      <c r="C820" s="2" t="s">
        <v>9112</v>
      </c>
      <c r="D820" s="1" t="s">
        <v>12</v>
      </c>
      <c r="E820" s="3">
        <f>IFERROR(MIN(TAP_Bidders),0)</f>
        <v>0</v>
      </c>
      <c r="F820" s="3">
        <f>IFERROR(MAX(TAP_Bidders),0)</f>
        <v>70</v>
      </c>
      <c r="G820" s="3">
        <f>IFERROR(AVERAGE(TAP_Bidders),0)</f>
        <v>30.556249999999999</v>
      </c>
      <c r="H820" s="8" t="str">
        <f>tbl_TAP[[#This Row],[Item '#]]&amp;"     "&amp;tbl_TAP[[#This Row],[Description]]&amp;"     ("&amp;tbl_TAP[[#This Row],[Unit]]&amp;")"</f>
        <v xml:space="preserve">     HDD 4" Conduit Installation (2 Conduits @ 350 feet each)     (LF)</v>
      </c>
      <c r="I820" s="8"/>
      <c r="J820" s="8"/>
      <c r="K820" s="8"/>
      <c r="L820" s="8"/>
      <c r="M820" s="40">
        <v>28</v>
      </c>
      <c r="N820" s="40">
        <v>38</v>
      </c>
      <c r="O820" s="40">
        <v>24</v>
      </c>
      <c r="P820" s="40">
        <v>28</v>
      </c>
      <c r="Q820" s="40">
        <v>29</v>
      </c>
      <c r="R820" s="40">
        <v>70</v>
      </c>
      <c r="S820" s="40">
        <v>27.45</v>
      </c>
      <c r="T820" s="40">
        <v>0</v>
      </c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3"/>
      <c r="AZ820" s="9"/>
    </row>
    <row r="821" spans="1:52" ht="18" customHeight="1" x14ac:dyDescent="0.3">
      <c r="A821" s="1">
        <v>2020</v>
      </c>
      <c r="C821" s="2" t="s">
        <v>9113</v>
      </c>
      <c r="D821" s="1" t="s">
        <v>59</v>
      </c>
      <c r="E821" s="3">
        <f>IFERROR(MIN(TAP_Bidders),0)</f>
        <v>667</v>
      </c>
      <c r="F821" s="3">
        <f>IFERROR(MAX(TAP_Bidders),0)</f>
        <v>4306</v>
      </c>
      <c r="G821" s="3">
        <f>IFERROR(AVERAGE(TAP_Bidders),0)</f>
        <v>1242.25</v>
      </c>
      <c r="H821" s="8" t="str">
        <f>tbl_TAP[[#This Row],[Item '#]]&amp;"     "&amp;tbl_TAP[[#This Row],[Description]]&amp;"     ("&amp;tbl_TAP[[#This Row],[Unit]]&amp;")"</f>
        <v xml:space="preserve">     4x Control Panel Connection( Panel supplied in grinder pump package)     (EA)</v>
      </c>
      <c r="I821" s="8"/>
      <c r="J821" s="8"/>
      <c r="K821" s="8"/>
      <c r="L821" s="8"/>
      <c r="M821" s="40">
        <v>667</v>
      </c>
      <c r="N821" s="40">
        <v>810</v>
      </c>
      <c r="O821" s="40">
        <v>800</v>
      </c>
      <c r="P821" s="40">
        <v>1000</v>
      </c>
      <c r="Q821" s="40">
        <v>800</v>
      </c>
      <c r="R821" s="40">
        <v>775</v>
      </c>
      <c r="S821" s="40">
        <v>780</v>
      </c>
      <c r="T821" s="40">
        <v>4306</v>
      </c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3"/>
      <c r="AZ821" s="9"/>
    </row>
    <row r="822" spans="1:52" ht="18" customHeight="1" x14ac:dyDescent="0.3">
      <c r="A822" s="1">
        <v>2020</v>
      </c>
      <c r="C822" s="2" t="s">
        <v>9114</v>
      </c>
      <c r="D822" s="1" t="s">
        <v>59</v>
      </c>
      <c r="E822" s="3">
        <f>IFERROR(MIN(TAP_Bidders),0)</f>
        <v>0</v>
      </c>
      <c r="F822" s="3">
        <f>IFERROR(MAX(TAP_Bidders),0)</f>
        <v>0</v>
      </c>
      <c r="G822" s="3">
        <f>IFERROR(AVERAGE(TAP_Bidders),0)</f>
        <v>0</v>
      </c>
      <c r="H822" s="8" t="str">
        <f>tbl_TAP[[#This Row],[Item '#]]&amp;"     "&amp;tbl_TAP[[#This Row],[Description]]&amp;"     ("&amp;tbl_TAP[[#This Row],[Unit]]&amp;")"</f>
        <v xml:space="preserve">     4X Enclosed Service Rated Circuit Breaker     (EA)</v>
      </c>
      <c r="I822" s="8"/>
      <c r="J822" s="8"/>
      <c r="K822" s="8"/>
      <c r="L822" s="8"/>
      <c r="M822" s="40">
        <v>0</v>
      </c>
      <c r="N822" s="40">
        <v>0</v>
      </c>
      <c r="O822" s="40"/>
      <c r="P822" s="40">
        <v>0</v>
      </c>
      <c r="Q822" s="40">
        <v>0</v>
      </c>
      <c r="R822" s="40">
        <v>0</v>
      </c>
      <c r="S822" s="40">
        <v>0</v>
      </c>
      <c r="T822" s="40">
        <v>0</v>
      </c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3"/>
      <c r="AZ822" s="9"/>
    </row>
    <row r="823" spans="1:52" ht="18" customHeight="1" x14ac:dyDescent="0.3">
      <c r="A823" s="1">
        <v>2020</v>
      </c>
      <c r="C823" s="2" t="s">
        <v>9115</v>
      </c>
      <c r="D823" s="1" t="s">
        <v>59</v>
      </c>
      <c r="E823" s="3">
        <f>IFERROR(MIN(TAP_Bidders),0)</f>
        <v>2222</v>
      </c>
      <c r="F823" s="3">
        <f>IFERROR(MAX(TAP_Bidders),0)</f>
        <v>7000</v>
      </c>
      <c r="G823" s="3">
        <f>IFERROR(AVERAGE(TAP_Bidders),0)</f>
        <v>5774.75</v>
      </c>
      <c r="H823" s="8" t="str">
        <f>tbl_TAP[[#This Row],[Item '#]]&amp;"     "&amp;tbl_TAP[[#This Row],[Description]]&amp;"     ("&amp;tbl_TAP[[#This Row],[Unit]]&amp;")"</f>
        <v xml:space="preserve">     SCADA Wiring and Conduit (wired to RTU at WWTP)     (EA)</v>
      </c>
      <c r="I823" s="8"/>
      <c r="J823" s="8"/>
      <c r="K823" s="8"/>
      <c r="L823" s="8"/>
      <c r="M823" s="40">
        <v>2222</v>
      </c>
      <c r="N823" s="40">
        <v>6370</v>
      </c>
      <c r="O823" s="40">
        <v>6000</v>
      </c>
      <c r="P823" s="40">
        <v>7000</v>
      </c>
      <c r="Q823" s="40">
        <v>6400</v>
      </c>
      <c r="R823" s="40">
        <v>6000</v>
      </c>
      <c r="S823" s="40">
        <v>6100</v>
      </c>
      <c r="T823" s="40">
        <v>6106</v>
      </c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3"/>
      <c r="AZ823" s="9"/>
    </row>
    <row r="824" spans="1:52" ht="18" customHeight="1" x14ac:dyDescent="0.3">
      <c r="A824" s="1">
        <v>2020</v>
      </c>
      <c r="C824" s="2" t="s">
        <v>6280</v>
      </c>
      <c r="D824" s="1" t="s">
        <v>59</v>
      </c>
      <c r="E824" s="3">
        <f>IFERROR(MIN(TAP_Bidders),0)</f>
        <v>600</v>
      </c>
      <c r="F824" s="3">
        <f>IFERROR(MAX(TAP_Bidders),0)</f>
        <v>4563</v>
      </c>
      <c r="G824" s="3">
        <f>IFERROR(AVERAGE(TAP_Bidders),0)</f>
        <v>1399.625</v>
      </c>
      <c r="H824" s="8" t="str">
        <f>tbl_TAP[[#This Row],[Item '#]]&amp;"     "&amp;tbl_TAP[[#This Row],[Description]]&amp;"     ("&amp;tbl_TAP[[#This Row],[Unit]]&amp;")"</f>
        <v xml:space="preserve">     Equipment Wiring     (EA)</v>
      </c>
      <c r="I824" s="8"/>
      <c r="J824" s="8"/>
      <c r="K824" s="8"/>
      <c r="L824" s="8"/>
      <c r="M824" s="40">
        <v>889</v>
      </c>
      <c r="N824" s="40">
        <v>685</v>
      </c>
      <c r="O824" s="40">
        <v>600</v>
      </c>
      <c r="P824" s="40">
        <v>2400</v>
      </c>
      <c r="Q824" s="40">
        <v>700</v>
      </c>
      <c r="R824" s="40">
        <v>700</v>
      </c>
      <c r="S824" s="40">
        <v>660</v>
      </c>
      <c r="T824" s="40">
        <v>4563</v>
      </c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3"/>
      <c r="AZ824" s="9"/>
    </row>
    <row r="825" spans="1:52" ht="18" customHeight="1" x14ac:dyDescent="0.3">
      <c r="A825" s="1">
        <v>2020</v>
      </c>
      <c r="C825" s="2" t="s">
        <v>6273</v>
      </c>
      <c r="D825" s="1" t="s">
        <v>59</v>
      </c>
      <c r="E825" s="3">
        <f>IFERROR(MIN(TAP_Bidders),0)</f>
        <v>200</v>
      </c>
      <c r="F825" s="3">
        <f>IFERROR(MAX(TAP_Bidders),0)</f>
        <v>4563</v>
      </c>
      <c r="G825" s="3">
        <f>IFERROR(AVERAGE(TAP_Bidders),0)</f>
        <v>884</v>
      </c>
      <c r="H825" s="8" t="str">
        <f>tbl_TAP[[#This Row],[Item '#]]&amp;"     "&amp;tbl_TAP[[#This Row],[Description]]&amp;"     ("&amp;tbl_TAP[[#This Row],[Unit]]&amp;")"</f>
        <v xml:space="preserve">     Grounding     (EA)</v>
      </c>
      <c r="I825" s="8"/>
      <c r="J825" s="8"/>
      <c r="K825" s="8"/>
      <c r="L825" s="8"/>
      <c r="M825" s="40">
        <v>889</v>
      </c>
      <c r="N825" s="40">
        <v>200</v>
      </c>
      <c r="O825" s="40">
        <v>200</v>
      </c>
      <c r="P825" s="40">
        <v>500</v>
      </c>
      <c r="Q825" s="40">
        <v>200</v>
      </c>
      <c r="R825" s="40">
        <v>300</v>
      </c>
      <c r="S825" s="40">
        <v>220</v>
      </c>
      <c r="T825" s="40">
        <v>4563</v>
      </c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3"/>
      <c r="AZ825" s="9"/>
    </row>
    <row r="826" spans="1:52" ht="18" customHeight="1" x14ac:dyDescent="0.3">
      <c r="A826" s="1">
        <v>2020</v>
      </c>
      <c r="C826" s="2" t="s">
        <v>9116</v>
      </c>
      <c r="D826" s="1" t="s">
        <v>12</v>
      </c>
      <c r="E826" s="3">
        <f>IFERROR(MIN(TAP_Bidders),0)</f>
        <v>25</v>
      </c>
      <c r="F826" s="3">
        <f>IFERROR(MAX(TAP_Bidders),0)</f>
        <v>158</v>
      </c>
      <c r="G826" s="3">
        <f>IFERROR(AVERAGE(TAP_Bidders),0)</f>
        <v>71.625</v>
      </c>
      <c r="H826" s="8" t="str">
        <f>tbl_TAP[[#This Row],[Item '#]]&amp;"     "&amp;tbl_TAP[[#This Row],[Description]]&amp;"     ("&amp;tbl_TAP[[#This Row],[Unit]]&amp;")"</f>
        <v xml:space="preserve">     1" HDPE Waterline Connection, complete     (LF)</v>
      </c>
      <c r="I826" s="8"/>
      <c r="J826" s="8"/>
      <c r="K826" s="8"/>
      <c r="L826" s="8"/>
      <c r="M826" s="40">
        <v>114</v>
      </c>
      <c r="N826" s="40">
        <v>25</v>
      </c>
      <c r="O826" s="40">
        <v>30</v>
      </c>
      <c r="P826" s="40">
        <v>56</v>
      </c>
      <c r="Q826" s="40">
        <v>70</v>
      </c>
      <c r="R826" s="40">
        <v>40</v>
      </c>
      <c r="S826" s="40">
        <v>80</v>
      </c>
      <c r="T826" s="40">
        <v>158</v>
      </c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3"/>
      <c r="AZ826" s="9"/>
    </row>
    <row r="827" spans="1:52" ht="18" customHeight="1" x14ac:dyDescent="0.3">
      <c r="A827" s="1">
        <v>2020</v>
      </c>
      <c r="C827" s="2" t="s">
        <v>9117</v>
      </c>
      <c r="D827" s="1" t="s">
        <v>59</v>
      </c>
      <c r="E827" s="3">
        <f>IFERROR(MIN(TAP_Bidders),0)</f>
        <v>865</v>
      </c>
      <c r="F827" s="3">
        <f>IFERROR(MAX(TAP_Bidders),0)</f>
        <v>6913</v>
      </c>
      <c r="G827" s="3">
        <f>IFERROR(AVERAGE(TAP_Bidders),0)</f>
        <v>2153.125</v>
      </c>
      <c r="H827" s="8" t="str">
        <f>tbl_TAP[[#This Row],[Item '#]]&amp;"     "&amp;tbl_TAP[[#This Row],[Description]]&amp;"     ("&amp;tbl_TAP[[#This Row],[Unit]]&amp;")"</f>
        <v xml:space="preserve">     Furnish and Install Yard Hydrant     (EA)</v>
      </c>
      <c r="I827" s="8"/>
      <c r="J827" s="8"/>
      <c r="K827" s="8"/>
      <c r="L827" s="8"/>
      <c r="M827" s="40">
        <v>1597</v>
      </c>
      <c r="N827" s="40">
        <v>1500</v>
      </c>
      <c r="O827" s="40">
        <v>1200</v>
      </c>
      <c r="P827" s="40">
        <v>1250</v>
      </c>
      <c r="Q827" s="40">
        <v>2000</v>
      </c>
      <c r="R827" s="40">
        <v>865</v>
      </c>
      <c r="S827" s="40">
        <v>1900</v>
      </c>
      <c r="T827" s="40">
        <v>6913</v>
      </c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3"/>
      <c r="AZ827" s="9"/>
    </row>
    <row r="828" spans="1:52" ht="18" customHeight="1" x14ac:dyDescent="0.3">
      <c r="A828" s="1">
        <v>2020</v>
      </c>
      <c r="C828" s="2" t="s">
        <v>9118</v>
      </c>
      <c r="D828" s="1" t="s">
        <v>14</v>
      </c>
      <c r="E828" s="3">
        <f>IFERROR(MIN(TAP_Bidders),0)</f>
        <v>50</v>
      </c>
      <c r="F828" s="3">
        <f>IFERROR(MAX(TAP_Bidders),0)</f>
        <v>211</v>
      </c>
      <c r="G828" s="3">
        <f>IFERROR(AVERAGE(TAP_Bidders),0)</f>
        <v>117</v>
      </c>
      <c r="H828" s="8" t="str">
        <f>tbl_TAP[[#This Row],[Item '#]]&amp;"     "&amp;tbl_TAP[[#This Row],[Description]]&amp;"     ("&amp;tbl_TAP[[#This Row],[Unit]]&amp;")"</f>
        <v xml:space="preserve">     Miscellaneoud Rock Excavation     (CY)</v>
      </c>
      <c r="I828" s="8"/>
      <c r="J828" s="8"/>
      <c r="K828" s="8"/>
      <c r="L828" s="8"/>
      <c r="M828" s="40">
        <v>75</v>
      </c>
      <c r="N828" s="40">
        <v>100</v>
      </c>
      <c r="O828" s="40">
        <v>50</v>
      </c>
      <c r="P828" s="40">
        <v>180</v>
      </c>
      <c r="Q828" s="40">
        <v>100</v>
      </c>
      <c r="R828" s="40">
        <v>100</v>
      </c>
      <c r="S828" s="40">
        <v>120</v>
      </c>
      <c r="T828" s="40">
        <v>211</v>
      </c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3"/>
      <c r="AZ828" s="9"/>
    </row>
    <row r="829" spans="1:52" ht="18" customHeight="1" x14ac:dyDescent="0.3">
      <c r="A829" s="1">
        <v>2020</v>
      </c>
      <c r="C829" s="2" t="s">
        <v>9588</v>
      </c>
      <c r="D829" s="1" t="s">
        <v>9</v>
      </c>
      <c r="E829" s="3">
        <f>IFERROR(MIN(TAP_Bidders),0)</f>
        <v>140717.93</v>
      </c>
      <c r="F829" s="3">
        <f>IFERROR(MAX(TAP_Bidders),0)</f>
        <v>344249.42</v>
      </c>
      <c r="G829" s="3">
        <f>IFERROR(AVERAGE(TAP_Bidders),0)</f>
        <v>278364.08749999997</v>
      </c>
      <c r="H829" s="8" t="str">
        <f>tbl_TAP[[#This Row],[Item '#]]&amp;"     "&amp;tbl_TAP[[#This Row],[Description]]&amp;"     ("&amp;tbl_TAP[[#This Row],[Unit]]&amp;")"</f>
        <v xml:space="preserve">     Mobilization &amp; General Conditions     (LS)</v>
      </c>
      <c r="I829" s="40">
        <v>336500</v>
      </c>
      <c r="J829" s="40">
        <v>291989</v>
      </c>
      <c r="K829" s="40">
        <v>344249.42</v>
      </c>
      <c r="L829" s="40">
        <v>140717.93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3"/>
      <c r="AZ829" s="9"/>
    </row>
    <row r="830" spans="1:52" ht="18" customHeight="1" x14ac:dyDescent="0.3">
      <c r="A830" s="1">
        <v>2020</v>
      </c>
      <c r="C830" s="2" t="s">
        <v>9589</v>
      </c>
      <c r="D830" s="1" t="s">
        <v>9</v>
      </c>
      <c r="E830" s="3">
        <f>IFERROR(MIN(TAP_Bidders),0)</f>
        <v>36399</v>
      </c>
      <c r="F830" s="3">
        <f>IFERROR(MAX(TAP_Bidders),0)</f>
        <v>61400</v>
      </c>
      <c r="G830" s="3">
        <f>IFERROR(AVERAGE(TAP_Bidders),0)</f>
        <v>46805.020000000004</v>
      </c>
      <c r="H830" s="8" t="str">
        <f>tbl_TAP[[#This Row],[Item '#]]&amp;"     "&amp;tbl_TAP[[#This Row],[Description]]&amp;"     ("&amp;tbl_TAP[[#This Row],[Unit]]&amp;")"</f>
        <v xml:space="preserve">     Insurance &amp; Bonding     (LS)</v>
      </c>
      <c r="I830" s="40">
        <v>61400</v>
      </c>
      <c r="J830" s="40">
        <v>49000</v>
      </c>
      <c r="K830" s="40">
        <v>36399</v>
      </c>
      <c r="L830" s="40">
        <v>40421.08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3"/>
      <c r="AZ830" s="9"/>
    </row>
    <row r="831" spans="1:52" ht="18" customHeight="1" x14ac:dyDescent="0.3">
      <c r="A831" s="1">
        <v>2020</v>
      </c>
      <c r="C831" s="2" t="s">
        <v>5052</v>
      </c>
      <c r="D831" s="1" t="s">
        <v>9</v>
      </c>
      <c r="E831" s="3">
        <f>IFERROR(MIN(TAP_Bidders),0)</f>
        <v>3645</v>
      </c>
      <c r="F831" s="3">
        <f>IFERROR(MAX(TAP_Bidders),0)</f>
        <v>14531.32</v>
      </c>
      <c r="G831" s="3">
        <f>IFERROR(AVERAGE(TAP_Bidders),0)</f>
        <v>9273.9274999999998</v>
      </c>
      <c r="H831" s="8" t="str">
        <f>tbl_TAP[[#This Row],[Item '#]]&amp;"     "&amp;tbl_TAP[[#This Row],[Description]]&amp;"     ("&amp;tbl_TAP[[#This Row],[Unit]]&amp;")"</f>
        <v xml:space="preserve">     Temporary Sediment and Erosion Control     (LS)</v>
      </c>
      <c r="I831" s="40">
        <v>7840</v>
      </c>
      <c r="J831" s="40">
        <v>3645</v>
      </c>
      <c r="K831" s="40">
        <v>11079.39</v>
      </c>
      <c r="L831" s="40">
        <v>14531.32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3"/>
      <c r="AZ831" s="9"/>
    </row>
    <row r="832" spans="1:52" ht="18" customHeight="1" x14ac:dyDescent="0.3">
      <c r="A832" s="1">
        <v>2020</v>
      </c>
      <c r="C832" s="2" t="s">
        <v>8864</v>
      </c>
      <c r="D832" s="1" t="s">
        <v>59</v>
      </c>
      <c r="E832" s="3">
        <f>IFERROR(MIN(TAP_Bidders),0)</f>
        <v>3788.68</v>
      </c>
      <c r="F832" s="3">
        <f>IFERROR(MAX(TAP_Bidders),0)</f>
        <v>8167</v>
      </c>
      <c r="G832" s="3">
        <f>IFERROR(AVERAGE(TAP_Bidders),0)</f>
        <v>5620.0375000000004</v>
      </c>
      <c r="H832" s="8" t="str">
        <f>tbl_TAP[[#This Row],[Item '#]]&amp;"     "&amp;tbl_TAP[[#This Row],[Description]]&amp;"     ("&amp;tbl_TAP[[#This Row],[Unit]]&amp;")"</f>
        <v xml:space="preserve">     Construction Fence /Gate     (EA)</v>
      </c>
      <c r="I832" s="40">
        <v>5630</v>
      </c>
      <c r="J832" s="40">
        <v>8167</v>
      </c>
      <c r="K832" s="40">
        <v>3788.68</v>
      </c>
      <c r="L832" s="40">
        <v>4894.47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3"/>
      <c r="AZ832" s="9"/>
    </row>
    <row r="833" spans="1:52" ht="18" customHeight="1" x14ac:dyDescent="0.3">
      <c r="A833" s="1">
        <v>2020</v>
      </c>
      <c r="C833" s="2" t="s">
        <v>5626</v>
      </c>
      <c r="D833" s="1" t="s">
        <v>59</v>
      </c>
      <c r="E833" s="3">
        <f>IFERROR(MIN(TAP_Bidders),0)</f>
        <v>400</v>
      </c>
      <c r="F833" s="3">
        <f>IFERROR(MAX(TAP_Bidders),0)</f>
        <v>1230</v>
      </c>
      <c r="G833" s="3">
        <f>IFERROR(AVERAGE(TAP_Bidders),0)</f>
        <v>847.45249999999999</v>
      </c>
      <c r="H833" s="8" t="str">
        <f>tbl_TAP[[#This Row],[Item '#]]&amp;"     "&amp;tbl_TAP[[#This Row],[Description]]&amp;"     ("&amp;tbl_TAP[[#This Row],[Unit]]&amp;")"</f>
        <v xml:space="preserve">     Concrete Washout Station     (EA)</v>
      </c>
      <c r="I833" s="40">
        <v>1230</v>
      </c>
      <c r="J833" s="40">
        <v>400</v>
      </c>
      <c r="K833" s="40">
        <v>1107.94</v>
      </c>
      <c r="L833" s="40">
        <v>651.87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3"/>
      <c r="AZ833" s="9"/>
    </row>
    <row r="834" spans="1:52" ht="18" customHeight="1" x14ac:dyDescent="0.3">
      <c r="A834" s="1">
        <v>2020</v>
      </c>
      <c r="C834" s="2" t="s">
        <v>8544</v>
      </c>
      <c r="D834" s="1" t="s">
        <v>59</v>
      </c>
      <c r="E834" s="3">
        <f>IFERROR(MIN(TAP_Bidders),0)</f>
        <v>271.61</v>
      </c>
      <c r="F834" s="3">
        <f>IFERROR(MAX(TAP_Bidders),0)</f>
        <v>653</v>
      </c>
      <c r="G834" s="3">
        <f>IFERROR(AVERAGE(TAP_Bidders),0)</f>
        <v>489.64499999999998</v>
      </c>
      <c r="H834" s="8" t="str">
        <f>tbl_TAP[[#This Row],[Item '#]]&amp;"     "&amp;tbl_TAP[[#This Row],[Description]]&amp;"     ("&amp;tbl_TAP[[#This Row],[Unit]]&amp;")"</f>
        <v xml:space="preserve">     Tree Removal     (EA)</v>
      </c>
      <c r="I834" s="40">
        <v>480</v>
      </c>
      <c r="J834" s="40">
        <v>653</v>
      </c>
      <c r="K834" s="40">
        <v>553.97</v>
      </c>
      <c r="L834" s="40">
        <v>271.61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3"/>
      <c r="AZ834" s="9"/>
    </row>
    <row r="835" spans="1:52" ht="18" customHeight="1" x14ac:dyDescent="0.3">
      <c r="A835" s="1">
        <v>2020</v>
      </c>
      <c r="C835" s="2" t="s">
        <v>5629</v>
      </c>
      <c r="D835" s="1" t="s">
        <v>12</v>
      </c>
      <c r="E835" s="3">
        <f>IFERROR(MIN(TAP_Bidders),0)</f>
        <v>2</v>
      </c>
      <c r="F835" s="3">
        <f>IFERROR(MAX(TAP_Bidders),0)</f>
        <v>4.1100000000000003</v>
      </c>
      <c r="G835" s="3">
        <f>IFERROR(AVERAGE(TAP_Bidders),0)</f>
        <v>3.0175000000000001</v>
      </c>
      <c r="H835" s="8" t="str">
        <f>tbl_TAP[[#This Row],[Item '#]]&amp;"     "&amp;tbl_TAP[[#This Row],[Description]]&amp;"     ("&amp;tbl_TAP[[#This Row],[Unit]]&amp;")"</f>
        <v xml:space="preserve">     Sawcut Existing Pavement     (LF)</v>
      </c>
      <c r="I835" s="40">
        <v>3.74</v>
      </c>
      <c r="J835" s="40">
        <v>2</v>
      </c>
      <c r="K835" s="40">
        <v>2.2200000000000002</v>
      </c>
      <c r="L835" s="40">
        <v>4.1100000000000003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3"/>
      <c r="AZ835" s="9"/>
    </row>
    <row r="836" spans="1:52" ht="18" customHeight="1" x14ac:dyDescent="0.3">
      <c r="A836" s="1">
        <v>2020</v>
      </c>
      <c r="C836" s="2" t="s">
        <v>8545</v>
      </c>
      <c r="D836" s="1" t="s">
        <v>21</v>
      </c>
      <c r="E836" s="3">
        <f>IFERROR(MIN(TAP_Bidders),0)</f>
        <v>3.45</v>
      </c>
      <c r="F836" s="3">
        <f>IFERROR(MAX(TAP_Bidders),0)</f>
        <v>21.08</v>
      </c>
      <c r="G836" s="3">
        <f>IFERROR(AVERAGE(TAP_Bidders),0)</f>
        <v>13.0825</v>
      </c>
      <c r="H836" s="8" t="str">
        <f>tbl_TAP[[#This Row],[Item '#]]&amp;"     "&amp;tbl_TAP[[#This Row],[Description]]&amp;"     ("&amp;tbl_TAP[[#This Row],[Unit]]&amp;")"</f>
        <v xml:space="preserve">     Asphalt Pavement Removal     (SY)</v>
      </c>
      <c r="I836" s="40">
        <v>13.4</v>
      </c>
      <c r="J836" s="40">
        <v>3.45</v>
      </c>
      <c r="K836" s="40">
        <v>14.4</v>
      </c>
      <c r="L836" s="40">
        <v>21.08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3"/>
      <c r="AZ836" s="9"/>
    </row>
    <row r="837" spans="1:52" ht="18" customHeight="1" x14ac:dyDescent="0.3">
      <c r="A837" s="1">
        <v>2020</v>
      </c>
      <c r="C837" s="2" t="s">
        <v>9590</v>
      </c>
      <c r="D837" s="1" t="s">
        <v>21</v>
      </c>
      <c r="E837" s="3">
        <f>IFERROR(MIN(TAP_Bidders),0)</f>
        <v>7</v>
      </c>
      <c r="F837" s="3">
        <f>IFERROR(MAX(TAP_Bidders),0)</f>
        <v>30.64</v>
      </c>
      <c r="G837" s="3">
        <f>IFERROR(AVERAGE(TAP_Bidders),0)</f>
        <v>19.395</v>
      </c>
      <c r="H837" s="8" t="str">
        <f>tbl_TAP[[#This Row],[Item '#]]&amp;"     "&amp;tbl_TAP[[#This Row],[Description]]&amp;"     ("&amp;tbl_TAP[[#This Row],[Unit]]&amp;")"</f>
        <v xml:space="preserve">     Concrete Removal     (SY)</v>
      </c>
      <c r="I837" s="40">
        <v>20</v>
      </c>
      <c r="J837" s="40">
        <v>7</v>
      </c>
      <c r="K837" s="40">
        <v>19.940000000000001</v>
      </c>
      <c r="L837" s="40">
        <v>30.64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3"/>
      <c r="AZ837" s="9"/>
    </row>
    <row r="838" spans="1:52" ht="18" customHeight="1" x14ac:dyDescent="0.3">
      <c r="A838" s="1">
        <v>2020</v>
      </c>
      <c r="C838" s="2" t="s">
        <v>8546</v>
      </c>
      <c r="D838" s="1" t="s">
        <v>21</v>
      </c>
      <c r="E838" s="3">
        <f>IFERROR(MIN(TAP_Bidders),0)</f>
        <v>3.74</v>
      </c>
      <c r="F838" s="3">
        <f>IFERROR(MAX(TAP_Bidders),0)</f>
        <v>18.14</v>
      </c>
      <c r="G838" s="3">
        <f>IFERROR(AVERAGE(TAP_Bidders),0)</f>
        <v>13.125</v>
      </c>
      <c r="H838" s="8" t="str">
        <f>tbl_TAP[[#This Row],[Item '#]]&amp;"     "&amp;tbl_TAP[[#This Row],[Description]]&amp;"     ("&amp;tbl_TAP[[#This Row],[Unit]]&amp;")"</f>
        <v xml:space="preserve">     Gravel Pavement Removal     (SY)</v>
      </c>
      <c r="I838" s="40">
        <v>3.74</v>
      </c>
      <c r="J838" s="40">
        <v>14</v>
      </c>
      <c r="K838" s="40">
        <v>16.62</v>
      </c>
      <c r="L838" s="40">
        <v>18.14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3"/>
      <c r="AZ838" s="9"/>
    </row>
    <row r="839" spans="1:52" ht="18" customHeight="1" x14ac:dyDescent="0.3">
      <c r="A839" s="1">
        <v>2020</v>
      </c>
      <c r="C839" s="2" t="s">
        <v>6315</v>
      </c>
      <c r="D839" s="1" t="s">
        <v>9</v>
      </c>
      <c r="E839" s="3">
        <f>IFERROR(MIN(TAP_Bidders),0)</f>
        <v>11728</v>
      </c>
      <c r="F839" s="3">
        <f>IFERROR(MAX(TAP_Bidders),0)</f>
        <v>32940</v>
      </c>
      <c r="G839" s="3">
        <f>IFERROR(AVERAGE(TAP_Bidders),0)</f>
        <v>21546.847500000003</v>
      </c>
      <c r="H839" s="8" t="str">
        <f>tbl_TAP[[#This Row],[Item '#]]&amp;"     "&amp;tbl_TAP[[#This Row],[Description]]&amp;"     ("&amp;tbl_TAP[[#This Row],[Unit]]&amp;")"</f>
        <v xml:space="preserve">     Site Utility Removal, Capping, or Abandoning     (LS)</v>
      </c>
      <c r="I839" s="40">
        <v>32940</v>
      </c>
      <c r="J839" s="40">
        <v>11728</v>
      </c>
      <c r="K839" s="40">
        <v>22158.79</v>
      </c>
      <c r="L839" s="40">
        <v>19360.599999999999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3"/>
      <c r="AZ839" s="9"/>
    </row>
    <row r="840" spans="1:52" ht="18" customHeight="1" x14ac:dyDescent="0.3">
      <c r="A840" s="1">
        <v>2020</v>
      </c>
      <c r="C840" s="2" t="s">
        <v>9591</v>
      </c>
      <c r="D840" s="1" t="s">
        <v>9</v>
      </c>
      <c r="E840" s="3">
        <f>IFERROR(MIN(TAP_Bidders),0)</f>
        <v>2900</v>
      </c>
      <c r="F840" s="3">
        <f>IFERROR(MAX(TAP_Bidders),0)</f>
        <v>8018.03</v>
      </c>
      <c r="G840" s="3">
        <f>IFERROR(AVERAGE(TAP_Bidders),0)</f>
        <v>4994.9324999999999</v>
      </c>
      <c r="H840" s="8" t="str">
        <f>tbl_TAP[[#This Row],[Item '#]]&amp;"     "&amp;tbl_TAP[[#This Row],[Description]]&amp;"     ("&amp;tbl_TAP[[#This Row],[Unit]]&amp;")"</f>
        <v xml:space="preserve">     Shower House Building Removal, Complete     (LS)</v>
      </c>
      <c r="I840" s="40">
        <v>2900</v>
      </c>
      <c r="J840" s="40">
        <v>3522</v>
      </c>
      <c r="K840" s="40">
        <v>5539.7</v>
      </c>
      <c r="L840" s="40">
        <v>8018.03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3"/>
      <c r="AZ840" s="9"/>
    </row>
    <row r="841" spans="1:52" ht="18" customHeight="1" x14ac:dyDescent="0.3">
      <c r="A841" s="1">
        <v>2020</v>
      </c>
      <c r="C841" s="2" t="s">
        <v>9592</v>
      </c>
      <c r="D841" s="1" t="s">
        <v>59</v>
      </c>
      <c r="E841" s="3">
        <f>IFERROR(MIN(TAP_Bidders),0)</f>
        <v>434.58</v>
      </c>
      <c r="F841" s="3">
        <f>IFERROR(MAX(TAP_Bidders),0)</f>
        <v>5340</v>
      </c>
      <c r="G841" s="3">
        <f>IFERROR(AVERAGE(TAP_Bidders),0)</f>
        <v>2173.2775000000001</v>
      </c>
      <c r="H841" s="8" t="str">
        <f>tbl_TAP[[#This Row],[Item '#]]&amp;"     "&amp;tbl_TAP[[#This Row],[Description]]&amp;"     ("&amp;tbl_TAP[[#This Row],[Unit]]&amp;")"</f>
        <v xml:space="preserve">     Boat Crane Removal, Complete     (EA)</v>
      </c>
      <c r="I841" s="40">
        <v>5340</v>
      </c>
      <c r="J841" s="40">
        <v>1589</v>
      </c>
      <c r="K841" s="40">
        <v>1329.53</v>
      </c>
      <c r="L841" s="40">
        <v>434.58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3"/>
      <c r="AZ841" s="9"/>
    </row>
    <row r="842" spans="1:52" ht="18" customHeight="1" x14ac:dyDescent="0.3">
      <c r="A842" s="1">
        <v>2020</v>
      </c>
      <c r="C842" s="2" t="s">
        <v>8548</v>
      </c>
      <c r="D842" s="1" t="s">
        <v>14</v>
      </c>
      <c r="E842" s="3">
        <f>IFERROR(MIN(TAP_Bidders),0)</f>
        <v>5</v>
      </c>
      <c r="F842" s="3">
        <f>IFERROR(MAX(TAP_Bidders),0)</f>
        <v>26.94</v>
      </c>
      <c r="G842" s="3">
        <f>IFERROR(AVERAGE(TAP_Bidders),0)</f>
        <v>13.515000000000001</v>
      </c>
      <c r="H842" s="8" t="str">
        <f>tbl_TAP[[#This Row],[Item '#]]&amp;"     "&amp;tbl_TAP[[#This Row],[Description]]&amp;"     ("&amp;tbl_TAP[[#This Row],[Unit]]&amp;")"</f>
        <v xml:space="preserve">     Topsoil Stripped and Stockpiled (Estimate 6")     (CY)</v>
      </c>
      <c r="I842" s="40">
        <v>5</v>
      </c>
      <c r="J842" s="40">
        <v>5.5</v>
      </c>
      <c r="K842" s="40">
        <v>16.62</v>
      </c>
      <c r="L842" s="40">
        <v>26.94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3"/>
      <c r="AZ842" s="9"/>
    </row>
    <row r="843" spans="1:52" ht="18" customHeight="1" x14ac:dyDescent="0.3">
      <c r="A843" s="1">
        <v>2020</v>
      </c>
      <c r="C843" s="2" t="s">
        <v>8549</v>
      </c>
      <c r="D843" s="1" t="s">
        <v>14</v>
      </c>
      <c r="E843" s="3">
        <f>IFERROR(MIN(TAP_Bidders),0)</f>
        <v>11.6</v>
      </c>
      <c r="F843" s="3">
        <f>IFERROR(MAX(TAP_Bidders),0)</f>
        <v>33.1</v>
      </c>
      <c r="G843" s="3">
        <f>IFERROR(AVERAGE(TAP_Bidders),0)</f>
        <v>23.425000000000001</v>
      </c>
      <c r="H843" s="8" t="str">
        <f>tbl_TAP[[#This Row],[Item '#]]&amp;"     "&amp;tbl_TAP[[#This Row],[Description]]&amp;"     ("&amp;tbl_TAP[[#This Row],[Unit]]&amp;")"</f>
        <v xml:space="preserve">     Topsoil Replaced (Estimate 6")     (CY)</v>
      </c>
      <c r="I843" s="40">
        <v>33.1</v>
      </c>
      <c r="J843" s="40">
        <v>11.6</v>
      </c>
      <c r="K843" s="40">
        <v>22.16</v>
      </c>
      <c r="L843" s="40">
        <v>26.84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3"/>
      <c r="AZ843" s="9"/>
    </row>
    <row r="844" spans="1:52" ht="18" customHeight="1" x14ac:dyDescent="0.3">
      <c r="A844" s="1">
        <v>2020</v>
      </c>
      <c r="C844" s="2" t="s">
        <v>8287</v>
      </c>
      <c r="D844" s="1" t="s">
        <v>14</v>
      </c>
      <c r="E844" s="3">
        <f>IFERROR(MIN(TAP_Bidders),0)</f>
        <v>7</v>
      </c>
      <c r="F844" s="3">
        <f>IFERROR(MAX(TAP_Bidders),0)</f>
        <v>34.549999999999997</v>
      </c>
      <c r="G844" s="3">
        <f>IFERROR(AVERAGE(TAP_Bidders),0)</f>
        <v>19.5075</v>
      </c>
      <c r="H844" s="8" t="str">
        <f>tbl_TAP[[#This Row],[Item '#]]&amp;"     "&amp;tbl_TAP[[#This Row],[Description]]&amp;"     ("&amp;tbl_TAP[[#This Row],[Unit]]&amp;")"</f>
        <v xml:space="preserve">     Excavation (Cut/Fill)     (CY)</v>
      </c>
      <c r="I844" s="40">
        <v>7</v>
      </c>
      <c r="J844" s="40">
        <v>11</v>
      </c>
      <c r="K844" s="40">
        <v>25.48</v>
      </c>
      <c r="L844" s="40">
        <v>34.549999999999997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3"/>
      <c r="AZ844" s="9"/>
    </row>
    <row r="845" spans="1:52" ht="18" customHeight="1" x14ac:dyDescent="0.3">
      <c r="A845" s="1">
        <v>2020</v>
      </c>
      <c r="C845" s="2" t="s">
        <v>9593</v>
      </c>
      <c r="D845" s="1" t="s">
        <v>14</v>
      </c>
      <c r="E845" s="3">
        <f>IFERROR(MIN(TAP_Bidders),0)</f>
        <v>17.3</v>
      </c>
      <c r="F845" s="3">
        <f>IFERROR(MAX(TAP_Bidders),0)</f>
        <v>27.7</v>
      </c>
      <c r="G845" s="3">
        <f>IFERROR(AVERAGE(TAP_Bidders),0)</f>
        <v>23.167500000000004</v>
      </c>
      <c r="H845" s="8" t="str">
        <f>tbl_TAP[[#This Row],[Item '#]]&amp;"     "&amp;tbl_TAP[[#This Row],[Description]]&amp;"     ("&amp;tbl_TAP[[#This Row],[Unit]]&amp;")"</f>
        <v xml:space="preserve">     Excess Material Hauled Offsite     (CY)</v>
      </c>
      <c r="I845" s="40">
        <v>21.6</v>
      </c>
      <c r="J845" s="40">
        <v>17.3</v>
      </c>
      <c r="K845" s="40">
        <v>27.7</v>
      </c>
      <c r="L845" s="40">
        <v>26.07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3"/>
      <c r="AZ845" s="9"/>
    </row>
    <row r="846" spans="1:52" ht="18" customHeight="1" x14ac:dyDescent="0.3">
      <c r="A846" s="1">
        <v>2020</v>
      </c>
      <c r="C846" s="2" t="s">
        <v>9594</v>
      </c>
      <c r="D846" s="1" t="s">
        <v>14</v>
      </c>
      <c r="E846" s="3">
        <f>IFERROR(MIN(TAP_Bidders),0)</f>
        <v>71</v>
      </c>
      <c r="F846" s="3">
        <f>IFERROR(MAX(TAP_Bidders),0)</f>
        <v>332.38</v>
      </c>
      <c r="G846" s="3">
        <f>IFERROR(AVERAGE(TAP_Bidders),0)</f>
        <v>166.29750000000001</v>
      </c>
      <c r="H846" s="8" t="str">
        <f>tbl_TAP[[#This Row],[Item '#]]&amp;"     "&amp;tbl_TAP[[#This Row],[Description]]&amp;"     ("&amp;tbl_TAP[[#This Row],[Unit]]&amp;")"</f>
        <v xml:space="preserve">     Miscellaneous Rock Excavation     (CY)</v>
      </c>
      <c r="I846" s="40">
        <v>126</v>
      </c>
      <c r="J846" s="40">
        <v>71</v>
      </c>
      <c r="K846" s="40">
        <v>332.38</v>
      </c>
      <c r="L846" s="40">
        <v>135.81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3"/>
      <c r="AZ846" s="9"/>
    </row>
    <row r="847" spans="1:52" ht="18" customHeight="1" x14ac:dyDescent="0.3">
      <c r="A847" s="1">
        <v>2020</v>
      </c>
      <c r="C847" s="2" t="s">
        <v>6320</v>
      </c>
      <c r="D847" s="1" t="s">
        <v>21</v>
      </c>
      <c r="E847" s="3">
        <f>IFERROR(MIN(TAP_Bidders),0)</f>
        <v>1.8</v>
      </c>
      <c r="F847" s="3">
        <f>IFERROR(MAX(TAP_Bidders),0)</f>
        <v>4.43</v>
      </c>
      <c r="G847" s="3">
        <f>IFERROR(AVERAGE(TAP_Bidders),0)</f>
        <v>3.085</v>
      </c>
      <c r="H847" s="8" t="str">
        <f>tbl_TAP[[#This Row],[Item '#]]&amp;"     "&amp;tbl_TAP[[#This Row],[Description]]&amp;"     ("&amp;tbl_TAP[[#This Row],[Unit]]&amp;")"</f>
        <v xml:space="preserve">     Erosion Control Matting     (SY)</v>
      </c>
      <c r="I847" s="40">
        <v>3.5</v>
      </c>
      <c r="J847" s="40">
        <v>1.8</v>
      </c>
      <c r="K847" s="40">
        <v>4.43</v>
      </c>
      <c r="L847" s="40">
        <v>2.61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3"/>
      <c r="AZ847" s="9"/>
    </row>
    <row r="848" spans="1:52" ht="18" customHeight="1" x14ac:dyDescent="0.3">
      <c r="A848" s="1">
        <v>2020</v>
      </c>
      <c r="C848" s="2" t="s">
        <v>8292</v>
      </c>
      <c r="D848" s="1" t="s">
        <v>21</v>
      </c>
      <c r="E848" s="3">
        <f>IFERROR(MIN(TAP_Bidders),0)</f>
        <v>1.1000000000000001</v>
      </c>
      <c r="F848" s="3">
        <f>IFERROR(MAX(TAP_Bidders),0)</f>
        <v>2.72</v>
      </c>
      <c r="G848" s="3">
        <f>IFERROR(AVERAGE(TAP_Bidders),0)</f>
        <v>2.165</v>
      </c>
      <c r="H848" s="8" t="str">
        <f>tbl_TAP[[#This Row],[Item '#]]&amp;"     "&amp;tbl_TAP[[#This Row],[Description]]&amp;"     ("&amp;tbl_TAP[[#This Row],[Unit]]&amp;")"</f>
        <v xml:space="preserve">     Subgrade Preparation     (SY)</v>
      </c>
      <c r="I848" s="40">
        <v>1.1000000000000001</v>
      </c>
      <c r="J848" s="40">
        <v>2.5</v>
      </c>
      <c r="K848" s="40">
        <v>2.72</v>
      </c>
      <c r="L848" s="40">
        <v>2.34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3"/>
      <c r="AZ848" s="9"/>
    </row>
    <row r="849" spans="1:52" ht="18" customHeight="1" x14ac:dyDescent="0.3">
      <c r="A849" s="1">
        <v>2020</v>
      </c>
      <c r="C849" s="2" t="s">
        <v>8573</v>
      </c>
      <c r="D849" s="1" t="s">
        <v>14</v>
      </c>
      <c r="E849" s="3">
        <f>IFERROR(MIN(TAP_Bidders),0)</f>
        <v>325.94</v>
      </c>
      <c r="F849" s="3">
        <f>IFERROR(MAX(TAP_Bidders),0)</f>
        <v>454</v>
      </c>
      <c r="G849" s="3">
        <f>IFERROR(AVERAGE(TAP_Bidders),0)</f>
        <v>410.69749999999999</v>
      </c>
      <c r="H849" s="8" t="str">
        <f>tbl_TAP[[#This Row],[Item '#]]&amp;"     "&amp;tbl_TAP[[#This Row],[Description]]&amp;"     ("&amp;tbl_TAP[[#This Row],[Unit]]&amp;")"</f>
        <v xml:space="preserve">     ODOT 441 Asphalt Concrete Surface Course, Type 1 (448) - Standard Duty Asphalt Pavement (1 1/4")     (CY)</v>
      </c>
      <c r="I849" s="40">
        <v>454</v>
      </c>
      <c r="J849" s="40">
        <v>423</v>
      </c>
      <c r="K849" s="40">
        <v>439.85</v>
      </c>
      <c r="L849" s="40">
        <v>325.94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3"/>
      <c r="AZ849" s="9"/>
    </row>
    <row r="850" spans="1:52" ht="18" customHeight="1" x14ac:dyDescent="0.3">
      <c r="A850" s="1">
        <v>2020</v>
      </c>
      <c r="C850" s="2" t="s">
        <v>9595</v>
      </c>
      <c r="D850" s="1" t="s">
        <v>14</v>
      </c>
      <c r="E850" s="3">
        <f>IFERROR(MIN(TAP_Bidders),0)</f>
        <v>234</v>
      </c>
      <c r="F850" s="3">
        <f>IFERROR(MAX(TAP_Bidders),0)</f>
        <v>346.78</v>
      </c>
      <c r="G850" s="3">
        <f>IFERROR(AVERAGE(TAP_Bidders),0)</f>
        <v>283.30500000000001</v>
      </c>
      <c r="H850" s="8" t="str">
        <f>tbl_TAP[[#This Row],[Item '#]]&amp;"     "&amp;tbl_TAP[[#This Row],[Description]]&amp;"     ("&amp;tbl_TAP[[#This Row],[Unit]]&amp;")"</f>
        <v xml:space="preserve">     ODOT 301 Asphalt Concrete Base Course - Standard Duty Asphalt Pavement (4")     (CY)</v>
      </c>
      <c r="I850" s="40">
        <v>283</v>
      </c>
      <c r="J850" s="40">
        <v>234</v>
      </c>
      <c r="K850" s="40">
        <v>346.78</v>
      </c>
      <c r="L850" s="40">
        <v>269.44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3"/>
      <c r="AZ850" s="9"/>
    </row>
    <row r="851" spans="1:52" ht="18" customHeight="1" x14ac:dyDescent="0.3">
      <c r="A851" s="1">
        <v>2020</v>
      </c>
      <c r="C851" s="2" t="s">
        <v>8299</v>
      </c>
      <c r="D851" s="1" t="s">
        <v>14</v>
      </c>
      <c r="E851" s="3">
        <f>IFERROR(MIN(TAP_Bidders),0)</f>
        <v>77</v>
      </c>
      <c r="F851" s="3">
        <f>IFERROR(MAX(TAP_Bidders),0)</f>
        <v>124.94</v>
      </c>
      <c r="G851" s="3">
        <f>IFERROR(AVERAGE(TAP_Bidders),0)</f>
        <v>98.01</v>
      </c>
      <c r="H851" s="8" t="str">
        <f>tbl_TAP[[#This Row],[Item '#]]&amp;"     "&amp;tbl_TAP[[#This Row],[Description]]&amp;"     ("&amp;tbl_TAP[[#This Row],[Unit]]&amp;")"</f>
        <v xml:space="preserve">     ODOT 304 Aggregate Base - Standard Duty Asphalt Pavement (6")     (CY)</v>
      </c>
      <c r="I851" s="40">
        <v>107</v>
      </c>
      <c r="J851" s="40">
        <v>77</v>
      </c>
      <c r="K851" s="40">
        <v>83.1</v>
      </c>
      <c r="L851" s="40">
        <v>124.94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3"/>
      <c r="AZ851" s="9"/>
    </row>
    <row r="852" spans="1:52" ht="18" customHeight="1" x14ac:dyDescent="0.3">
      <c r="A852" s="1">
        <v>2020</v>
      </c>
      <c r="C852" s="2" t="s">
        <v>9596</v>
      </c>
      <c r="D852" s="1" t="s">
        <v>14</v>
      </c>
      <c r="E852" s="3">
        <f>IFERROR(MIN(TAP_Bidders),0)</f>
        <v>86.25</v>
      </c>
      <c r="F852" s="3">
        <f>IFERROR(MAX(TAP_Bidders),0)</f>
        <v>564.04</v>
      </c>
      <c r="G852" s="3">
        <f>IFERROR(AVERAGE(TAP_Bidders),0)</f>
        <v>225.98999999999998</v>
      </c>
      <c r="H852" s="8" t="str">
        <f>tbl_TAP[[#This Row],[Item '#]]&amp;"     "&amp;tbl_TAP[[#This Row],[Description]]&amp;"     ("&amp;tbl_TAP[[#This Row],[Unit]]&amp;")"</f>
        <v xml:space="preserve">     ODOT 304 Aggregate Base - Standard Duty Concrete Pavement  (4")     (CY)</v>
      </c>
      <c r="I852" s="40">
        <v>107</v>
      </c>
      <c r="J852" s="40">
        <v>86.25</v>
      </c>
      <c r="K852" s="40">
        <v>564.04</v>
      </c>
      <c r="L852" s="40">
        <v>146.66999999999999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3"/>
      <c r="AZ852" s="9"/>
    </row>
    <row r="853" spans="1:52" ht="18" customHeight="1" x14ac:dyDescent="0.3">
      <c r="A853" s="1">
        <v>2020</v>
      </c>
      <c r="C853" s="2" t="s">
        <v>9597</v>
      </c>
      <c r="D853" s="1" t="s">
        <v>14</v>
      </c>
      <c r="E853" s="3">
        <f>IFERROR(MIN(TAP_Bidders),0)</f>
        <v>67</v>
      </c>
      <c r="F853" s="3">
        <f>IFERROR(MAX(TAP_Bidders),0)</f>
        <v>156.79</v>
      </c>
      <c r="G853" s="3">
        <f>IFERROR(AVERAGE(TAP_Bidders),0)</f>
        <v>110.94499999999999</v>
      </c>
      <c r="H853" s="8" t="str">
        <f>tbl_TAP[[#This Row],[Item '#]]&amp;"     "&amp;tbl_TAP[[#This Row],[Description]]&amp;"     ("&amp;tbl_TAP[[#This Row],[Unit]]&amp;")"</f>
        <v xml:space="preserve">     ODOT 304 Aggregate Base - Aggregate Pavement (8")     (CY)</v>
      </c>
      <c r="I853" s="40">
        <v>107</v>
      </c>
      <c r="J853" s="40">
        <v>67</v>
      </c>
      <c r="K853" s="40">
        <v>156.79</v>
      </c>
      <c r="L853" s="40">
        <v>112.99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3"/>
      <c r="AZ853" s="9"/>
    </row>
    <row r="854" spans="1:52" ht="18" customHeight="1" x14ac:dyDescent="0.3">
      <c r="A854" s="1">
        <v>2020</v>
      </c>
      <c r="C854" s="2" t="s">
        <v>9598</v>
      </c>
      <c r="D854" s="1" t="s">
        <v>14</v>
      </c>
      <c r="E854" s="3">
        <f>IFERROR(MIN(TAP_Bidders),0)</f>
        <v>59</v>
      </c>
      <c r="F854" s="3">
        <f>IFERROR(MAX(TAP_Bidders),0)</f>
        <v>523.67999999999995</v>
      </c>
      <c r="G854" s="3">
        <f>IFERROR(AVERAGE(TAP_Bidders),0)</f>
        <v>204.67999999999998</v>
      </c>
      <c r="H854" s="8" t="str">
        <f>tbl_TAP[[#This Row],[Item '#]]&amp;"     "&amp;tbl_TAP[[#This Row],[Description]]&amp;"     ("&amp;tbl_TAP[[#This Row],[Unit]]&amp;")"</f>
        <v xml:space="preserve">     AASHTO #57 Aggregate Surface Course- Aggregate Pavement (4")     (CY)</v>
      </c>
      <c r="I854" s="40">
        <v>135</v>
      </c>
      <c r="J854" s="40">
        <v>59</v>
      </c>
      <c r="K854" s="40">
        <v>523.67999999999995</v>
      </c>
      <c r="L854" s="40">
        <v>101.04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3"/>
      <c r="AZ854" s="9"/>
    </row>
    <row r="855" spans="1:52" ht="18" customHeight="1" x14ac:dyDescent="0.3">
      <c r="A855" s="1">
        <v>2020</v>
      </c>
      <c r="C855" s="2" t="s">
        <v>9599</v>
      </c>
      <c r="D855" s="1" t="s">
        <v>14</v>
      </c>
      <c r="E855" s="3">
        <f>IFERROR(MIN(TAP_Bidders),0)</f>
        <v>63</v>
      </c>
      <c r="F855" s="3">
        <f>IFERROR(MAX(TAP_Bidders),0)</f>
        <v>278.07</v>
      </c>
      <c r="G855" s="3">
        <f>IFERROR(AVERAGE(TAP_Bidders),0)</f>
        <v>156.60750000000002</v>
      </c>
      <c r="H855" s="8" t="str">
        <f>tbl_TAP[[#This Row],[Item '#]]&amp;"     "&amp;tbl_TAP[[#This Row],[Description]]&amp;"     ("&amp;tbl_TAP[[#This Row],[Unit]]&amp;")"</f>
        <v xml:space="preserve">     ODOT No. 1 &amp; 2 Aggregate Base-Aggregate Pavement (6")     (CY)</v>
      </c>
      <c r="I855" s="40">
        <v>130</v>
      </c>
      <c r="J855" s="40">
        <v>63</v>
      </c>
      <c r="K855" s="40">
        <v>278.07</v>
      </c>
      <c r="L855" s="40">
        <v>155.36000000000001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3"/>
      <c r="AZ855" s="9"/>
    </row>
    <row r="856" spans="1:52" ht="18" customHeight="1" x14ac:dyDescent="0.3">
      <c r="A856" s="1">
        <v>2020</v>
      </c>
      <c r="C856" s="2" t="s">
        <v>9600</v>
      </c>
      <c r="D856" s="1" t="s">
        <v>14</v>
      </c>
      <c r="E856" s="3">
        <f>IFERROR(MIN(TAP_Bidders),0)</f>
        <v>405.5</v>
      </c>
      <c r="F856" s="3">
        <f>IFERROR(MAX(TAP_Bidders),0)</f>
        <v>680.45</v>
      </c>
      <c r="G856" s="3">
        <f>IFERROR(AVERAGE(TAP_Bidders),0)</f>
        <v>554.65750000000003</v>
      </c>
      <c r="H856" s="8" t="str">
        <f>tbl_TAP[[#This Row],[Item '#]]&amp;"     "&amp;tbl_TAP[[#This Row],[Description]]&amp;"     ("&amp;tbl_TAP[[#This Row],[Unit]]&amp;")"</f>
        <v xml:space="preserve">     ODOT 451 Reinforced Concrete - Standard Duty Pavement  (4")     (CY)</v>
      </c>
      <c r="I856" s="40">
        <v>600</v>
      </c>
      <c r="J856" s="40">
        <v>405.5</v>
      </c>
      <c r="K856" s="40">
        <v>680.45</v>
      </c>
      <c r="L856" s="40">
        <v>532.67999999999995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3"/>
      <c r="AZ856" s="9"/>
    </row>
    <row r="857" spans="1:52" ht="18" customHeight="1" x14ac:dyDescent="0.3">
      <c r="A857" s="1">
        <v>2020</v>
      </c>
      <c r="C857" s="2" t="s">
        <v>9601</v>
      </c>
      <c r="D857" s="1" t="s">
        <v>12</v>
      </c>
      <c r="E857" s="3">
        <f>IFERROR(MIN(TAP_Bidders),0)</f>
        <v>66.97</v>
      </c>
      <c r="F857" s="3">
        <f>IFERROR(MAX(TAP_Bidders),0)</f>
        <v>100</v>
      </c>
      <c r="G857" s="3">
        <f>IFERROR(AVERAGE(TAP_Bidders),0)</f>
        <v>82.224999999999994</v>
      </c>
      <c r="H857" s="8" t="str">
        <f>tbl_TAP[[#This Row],[Item '#]]&amp;"     "&amp;tbl_TAP[[#This Row],[Description]]&amp;"     ("&amp;tbl_TAP[[#This Row],[Unit]]&amp;")"</f>
        <v xml:space="preserve">     ADA Access Ramp Handrailing     (LF)</v>
      </c>
      <c r="I857" s="40">
        <v>100</v>
      </c>
      <c r="J857" s="40">
        <v>78</v>
      </c>
      <c r="K857" s="40">
        <v>66.97</v>
      </c>
      <c r="L857" s="40">
        <v>83.93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3"/>
      <c r="AZ857" s="9"/>
    </row>
    <row r="858" spans="1:52" ht="18" customHeight="1" x14ac:dyDescent="0.3">
      <c r="A858" s="1">
        <v>2020</v>
      </c>
      <c r="C858" s="2" t="s">
        <v>9602</v>
      </c>
      <c r="D858" s="1" t="s">
        <v>12</v>
      </c>
      <c r="E858" s="3">
        <f>IFERROR(MIN(TAP_Bidders),0)</f>
        <v>142</v>
      </c>
      <c r="F858" s="3">
        <f>IFERROR(MAX(TAP_Bidders),0)</f>
        <v>400</v>
      </c>
      <c r="G858" s="3">
        <f>IFERROR(AVERAGE(TAP_Bidders),0)</f>
        <v>252.6925</v>
      </c>
      <c r="H858" s="8" t="str">
        <f>tbl_TAP[[#This Row],[Item '#]]&amp;"     "&amp;tbl_TAP[[#This Row],[Description]]&amp;"     ("&amp;tbl_TAP[[#This Row],[Unit]]&amp;")"</f>
        <v xml:space="preserve">     Exterior Stairs with Handrails &amp; Cheekwalls     (LF)</v>
      </c>
      <c r="I858" s="40">
        <v>400</v>
      </c>
      <c r="J858" s="40">
        <v>142</v>
      </c>
      <c r="K858" s="40">
        <v>153.80000000000001</v>
      </c>
      <c r="L858" s="40">
        <v>314.97000000000003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3"/>
      <c r="AZ858" s="9"/>
    </row>
    <row r="859" spans="1:52" ht="18" customHeight="1" x14ac:dyDescent="0.3">
      <c r="A859" s="1">
        <v>2020</v>
      </c>
      <c r="C859" s="2" t="s">
        <v>9603</v>
      </c>
      <c r="D859" s="1" t="s">
        <v>12</v>
      </c>
      <c r="E859" s="3">
        <f>IFERROR(MIN(TAP_Bidders),0)</f>
        <v>1.5</v>
      </c>
      <c r="F859" s="3">
        <f>IFERROR(MAX(TAP_Bidders),0)</f>
        <v>6.04</v>
      </c>
      <c r="G859" s="3">
        <f>IFERROR(AVERAGE(TAP_Bidders),0)</f>
        <v>3.8649999999999998</v>
      </c>
      <c r="H859" s="8" t="str">
        <f>tbl_TAP[[#This Row],[Item '#]]&amp;"     "&amp;tbl_TAP[[#This Row],[Description]]&amp;"     ("&amp;tbl_TAP[[#This Row],[Unit]]&amp;")"</f>
        <v xml:space="preserve">     Parking Lot Striping     (LF)</v>
      </c>
      <c r="I859" s="40">
        <v>1.5</v>
      </c>
      <c r="J859" s="40">
        <v>2</v>
      </c>
      <c r="K859" s="40">
        <v>6.04</v>
      </c>
      <c r="L859" s="40">
        <v>5.92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3"/>
      <c r="AZ859" s="9"/>
    </row>
    <row r="860" spans="1:52" ht="18" customHeight="1" x14ac:dyDescent="0.3">
      <c r="A860" s="1">
        <v>2020</v>
      </c>
      <c r="C860" s="2" t="s">
        <v>9604</v>
      </c>
      <c r="D860" s="1" t="s">
        <v>12</v>
      </c>
      <c r="E860" s="3">
        <f>IFERROR(MIN(TAP_Bidders),0)</f>
        <v>1.5</v>
      </c>
      <c r="F860" s="3">
        <f>IFERROR(MAX(TAP_Bidders),0)</f>
        <v>2.11</v>
      </c>
      <c r="G860" s="3">
        <f>IFERROR(AVERAGE(TAP_Bidders),0)</f>
        <v>1.9175</v>
      </c>
      <c r="H860" s="8" t="str">
        <f>tbl_TAP[[#This Row],[Item '#]]&amp;"     "&amp;tbl_TAP[[#This Row],[Description]]&amp;"     ("&amp;tbl_TAP[[#This Row],[Unit]]&amp;")"</f>
        <v xml:space="preserve">     Transverse Striping     (LF)</v>
      </c>
      <c r="I860" s="40">
        <v>1.5</v>
      </c>
      <c r="J860" s="40">
        <v>2</v>
      </c>
      <c r="K860" s="40">
        <v>2.11</v>
      </c>
      <c r="L860" s="40">
        <v>2.06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3"/>
      <c r="AZ860" s="9"/>
    </row>
    <row r="861" spans="1:52" ht="18" customHeight="1" x14ac:dyDescent="0.3">
      <c r="A861" s="1">
        <v>2020</v>
      </c>
      <c r="C861" s="2" t="s">
        <v>6335</v>
      </c>
      <c r="D861" s="1" t="s">
        <v>59</v>
      </c>
      <c r="E861" s="3">
        <f>IFERROR(MIN(TAP_Bidders),0)</f>
        <v>54</v>
      </c>
      <c r="F861" s="3">
        <f>IFERROR(MAX(TAP_Bidders),0)</f>
        <v>166.19</v>
      </c>
      <c r="G861" s="3">
        <f>IFERROR(AVERAGE(TAP_Bidders),0)</f>
        <v>120.78999999999999</v>
      </c>
      <c r="H861" s="8" t="str">
        <f>tbl_TAP[[#This Row],[Item '#]]&amp;"     "&amp;tbl_TAP[[#This Row],[Description]]&amp;"     ("&amp;tbl_TAP[[#This Row],[Unit]]&amp;")"</f>
        <v xml:space="preserve">     ADA Pavement Markings     (EA)</v>
      </c>
      <c r="I861" s="40">
        <v>54</v>
      </c>
      <c r="J861" s="40">
        <v>100</v>
      </c>
      <c r="K861" s="40">
        <v>166.19</v>
      </c>
      <c r="L861" s="40">
        <v>162.97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3"/>
      <c r="AZ861" s="9"/>
    </row>
    <row r="862" spans="1:52" ht="18" customHeight="1" x14ac:dyDescent="0.3">
      <c r="A862" s="1">
        <v>2020</v>
      </c>
      <c r="C862" s="2" t="s">
        <v>9605</v>
      </c>
      <c r="D862" s="1" t="s">
        <v>59</v>
      </c>
      <c r="E862" s="3">
        <f>IFERROR(MIN(TAP_Bidders),0)</f>
        <v>1451.47</v>
      </c>
      <c r="F862" s="3">
        <f>IFERROR(MAX(TAP_Bidders),0)</f>
        <v>7333</v>
      </c>
      <c r="G862" s="3">
        <f>IFERROR(AVERAGE(TAP_Bidders),0)</f>
        <v>4110.6625000000004</v>
      </c>
      <c r="H862" s="8" t="str">
        <f>tbl_TAP[[#This Row],[Item '#]]&amp;"     "&amp;tbl_TAP[[#This Row],[Description]]&amp;"     ("&amp;tbl_TAP[[#This Row],[Unit]]&amp;")"</f>
        <v xml:space="preserve">     Concrete Deck Abutment at Upper Leval Deck     (EA)</v>
      </c>
      <c r="I862" s="40">
        <v>5050</v>
      </c>
      <c r="J862" s="40">
        <v>7333</v>
      </c>
      <c r="K862" s="40">
        <v>2608.1799999999998</v>
      </c>
      <c r="L862" s="40">
        <v>1451.47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3"/>
      <c r="AZ862" s="9"/>
    </row>
    <row r="863" spans="1:52" ht="18" customHeight="1" x14ac:dyDescent="0.3">
      <c r="A863" s="1">
        <v>2020</v>
      </c>
      <c r="C863" s="2" t="s">
        <v>9606</v>
      </c>
      <c r="D863" s="1" t="s">
        <v>59</v>
      </c>
      <c r="E863" s="3">
        <f>IFERROR(MIN(TAP_Bidders),0)</f>
        <v>438</v>
      </c>
      <c r="F863" s="3">
        <f>IFERROR(MAX(TAP_Bidders),0)</f>
        <v>750</v>
      </c>
      <c r="G863" s="3">
        <f>IFERROR(AVERAGE(TAP_Bidders),0)</f>
        <v>562.66750000000002</v>
      </c>
      <c r="H863" s="8" t="str">
        <f>tbl_TAP[[#This Row],[Item '#]]&amp;"     "&amp;tbl_TAP[[#This Row],[Description]]&amp;"     ("&amp;tbl_TAP[[#This Row],[Unit]]&amp;")"</f>
        <v xml:space="preserve">     Steel Pipe Bollards at Dumpster Enclosure     (EA)</v>
      </c>
      <c r="I863" s="40">
        <v>750</v>
      </c>
      <c r="J863" s="40">
        <v>438</v>
      </c>
      <c r="K863" s="40">
        <v>446.87</v>
      </c>
      <c r="L863" s="40">
        <v>615.79999999999995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3"/>
      <c r="AZ863" s="9"/>
    </row>
    <row r="864" spans="1:52" ht="18" customHeight="1" x14ac:dyDescent="0.3">
      <c r="A864" s="1">
        <v>2020</v>
      </c>
      <c r="C864" s="2" t="s">
        <v>8554</v>
      </c>
      <c r="D864" s="1" t="s">
        <v>12</v>
      </c>
      <c r="E864" s="3">
        <f>IFERROR(MIN(TAP_Bidders),0)</f>
        <v>33</v>
      </c>
      <c r="F864" s="3">
        <f>IFERROR(MAX(TAP_Bidders),0)</f>
        <v>116.33</v>
      </c>
      <c r="G864" s="3">
        <f>IFERROR(AVERAGE(TAP_Bidders),0)</f>
        <v>87.179999999999993</v>
      </c>
      <c r="H864" s="8" t="str">
        <f>tbl_TAP[[#This Row],[Item '#]]&amp;"     "&amp;tbl_TAP[[#This Row],[Description]]&amp;"     ("&amp;tbl_TAP[[#This Row],[Unit]]&amp;")"</f>
        <v xml:space="preserve">     6" Sanitary Sewer w/ native backfill, complete  (SDR-35)     (LF)</v>
      </c>
      <c r="I864" s="40">
        <v>94</v>
      </c>
      <c r="J864" s="40">
        <v>33</v>
      </c>
      <c r="K864" s="40">
        <v>116.33</v>
      </c>
      <c r="L864" s="40">
        <v>105.39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3"/>
      <c r="AZ864" s="9"/>
    </row>
    <row r="865" spans="1:52" ht="18" customHeight="1" x14ac:dyDescent="0.3">
      <c r="A865" s="1">
        <v>2020</v>
      </c>
      <c r="C865" s="2" t="s">
        <v>8555</v>
      </c>
      <c r="D865" s="1" t="s">
        <v>12</v>
      </c>
      <c r="E865" s="3">
        <f>IFERROR(MIN(TAP_Bidders),0)</f>
        <v>46</v>
      </c>
      <c r="F865" s="3">
        <f>IFERROR(MAX(TAP_Bidders),0)</f>
        <v>208.71</v>
      </c>
      <c r="G865" s="3">
        <f>IFERROR(AVERAGE(TAP_Bidders),0)</f>
        <v>147.15</v>
      </c>
      <c r="H865" s="8" t="str">
        <f>tbl_TAP[[#This Row],[Item '#]]&amp;"     "&amp;tbl_TAP[[#This Row],[Description]]&amp;"     ("&amp;tbl_TAP[[#This Row],[Unit]]&amp;")"</f>
        <v xml:space="preserve">     6" Sanitary Sewer w/ premium backfill, complete  (SDR-35)     (LF)</v>
      </c>
      <c r="I865" s="40">
        <v>140</v>
      </c>
      <c r="J865" s="40">
        <v>46</v>
      </c>
      <c r="K865" s="40">
        <v>193.89</v>
      </c>
      <c r="L865" s="40">
        <v>208.71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3"/>
      <c r="AZ865" s="9"/>
    </row>
    <row r="866" spans="1:52" ht="18" customHeight="1" x14ac:dyDescent="0.3">
      <c r="A866" s="1">
        <v>2020</v>
      </c>
      <c r="C866" s="2" t="s">
        <v>9607</v>
      </c>
      <c r="D866" s="1" t="s">
        <v>59</v>
      </c>
      <c r="E866" s="3">
        <f>IFERROR(MIN(TAP_Bidders),0)</f>
        <v>71.709999999999994</v>
      </c>
      <c r="F866" s="3">
        <f>IFERROR(MAX(TAP_Bidders),0)</f>
        <v>443.18</v>
      </c>
      <c r="G866" s="3">
        <f>IFERROR(AVERAGE(TAP_Bidders),0)</f>
        <v>284.47250000000003</v>
      </c>
      <c r="H866" s="8" t="str">
        <f>tbl_TAP[[#This Row],[Item '#]]&amp;"     "&amp;tbl_TAP[[#This Row],[Description]]&amp;"     ("&amp;tbl_TAP[[#This Row],[Unit]]&amp;")"</f>
        <v xml:space="preserve">     6" Cleanout, complete     (EA)</v>
      </c>
      <c r="I866" s="40">
        <v>335</v>
      </c>
      <c r="J866" s="40">
        <v>288</v>
      </c>
      <c r="K866" s="40">
        <v>443.18</v>
      </c>
      <c r="L866" s="40">
        <v>71.709999999999994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3"/>
      <c r="AZ866" s="9"/>
    </row>
    <row r="867" spans="1:52" ht="18" customHeight="1" x14ac:dyDescent="0.3">
      <c r="A867" s="1">
        <v>2020</v>
      </c>
      <c r="C867" s="2" t="s">
        <v>9608</v>
      </c>
      <c r="D867" s="1" t="s">
        <v>59</v>
      </c>
      <c r="E867" s="3">
        <f>IFERROR(MIN(TAP_Bidders),0)</f>
        <v>312.36</v>
      </c>
      <c r="F867" s="3">
        <f>IFERROR(MAX(TAP_Bidders),0)</f>
        <v>3428</v>
      </c>
      <c r="G867" s="3">
        <f>IFERROR(AVERAGE(TAP_Bidders),0)</f>
        <v>1517.8274999999999</v>
      </c>
      <c r="H867" s="8" t="str">
        <f>tbl_TAP[[#This Row],[Item '#]]&amp;"     "&amp;tbl_TAP[[#This Row],[Description]]&amp;"     ("&amp;tbl_TAP[[#This Row],[Unit]]&amp;")"</f>
        <v xml:space="preserve">     Drop Connection to Existing Manhole, complete     (EA)</v>
      </c>
      <c r="I867" s="40">
        <v>3428</v>
      </c>
      <c r="J867" s="40">
        <v>1500</v>
      </c>
      <c r="K867" s="40">
        <v>830.95</v>
      </c>
      <c r="L867" s="40">
        <v>312.36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3"/>
      <c r="AZ867" s="9"/>
    </row>
    <row r="868" spans="1:52" ht="18" customHeight="1" x14ac:dyDescent="0.3">
      <c r="A868" s="1">
        <v>2020</v>
      </c>
      <c r="C868" s="2" t="s">
        <v>9609</v>
      </c>
      <c r="D868" s="1" t="s">
        <v>59</v>
      </c>
      <c r="E868" s="3">
        <f>IFERROR(MIN(TAP_Bidders),0)</f>
        <v>245</v>
      </c>
      <c r="F868" s="3">
        <f>IFERROR(MAX(TAP_Bidders),0)</f>
        <v>2340</v>
      </c>
      <c r="G868" s="3">
        <f>IFERROR(AVERAGE(TAP_Bidders),0)</f>
        <v>944.43500000000006</v>
      </c>
      <c r="H868" s="8" t="str">
        <f>tbl_TAP[[#This Row],[Item '#]]&amp;"     "&amp;tbl_TAP[[#This Row],[Description]]&amp;"     ("&amp;tbl_TAP[[#This Row],[Unit]]&amp;")"</f>
        <v xml:space="preserve">     Core Drill into Existing Grinder Pump, complete     (EA)</v>
      </c>
      <c r="I868" s="40">
        <v>2340</v>
      </c>
      <c r="J868" s="40">
        <v>245</v>
      </c>
      <c r="K868" s="40">
        <v>942.86</v>
      </c>
      <c r="L868" s="40">
        <v>249.88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3"/>
      <c r="AZ868" s="9"/>
    </row>
    <row r="869" spans="1:52" ht="18" customHeight="1" x14ac:dyDescent="0.3">
      <c r="A869" s="1">
        <v>2020</v>
      </c>
      <c r="C869" s="2" t="s">
        <v>9610</v>
      </c>
      <c r="D869" s="1" t="s">
        <v>59</v>
      </c>
      <c r="E869" s="3">
        <f>IFERROR(MIN(TAP_Bidders),0)</f>
        <v>6250</v>
      </c>
      <c r="F869" s="3">
        <f>IFERROR(MAX(TAP_Bidders),0)</f>
        <v>10737.04</v>
      </c>
      <c r="G869" s="3">
        <f>IFERROR(AVERAGE(TAP_Bidders),0)</f>
        <v>9270.5125000000007</v>
      </c>
      <c r="H869" s="8" t="str">
        <f>tbl_TAP[[#This Row],[Item '#]]&amp;"     "&amp;tbl_TAP[[#This Row],[Description]]&amp;"     ("&amp;tbl_TAP[[#This Row],[Unit]]&amp;")"</f>
        <v xml:space="preserve">     1,000-gallon Grease Trap, complete     (EA)</v>
      </c>
      <c r="I869" s="40">
        <v>6250</v>
      </c>
      <c r="J869" s="40">
        <v>9790</v>
      </c>
      <c r="K869" s="40">
        <v>10737.04</v>
      </c>
      <c r="L869" s="40">
        <v>10305.01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3"/>
      <c r="AZ869" s="9"/>
    </row>
    <row r="870" spans="1:52" ht="18" customHeight="1" x14ac:dyDescent="0.3">
      <c r="A870" s="1">
        <v>2020</v>
      </c>
      <c r="C870" s="2" t="s">
        <v>9611</v>
      </c>
      <c r="D870" s="1" t="s">
        <v>59</v>
      </c>
      <c r="E870" s="3">
        <f>IFERROR(MIN(TAP_Bidders),0)</f>
        <v>950</v>
      </c>
      <c r="F870" s="3">
        <f>IFERROR(MAX(TAP_Bidders),0)</f>
        <v>2670</v>
      </c>
      <c r="G870" s="3">
        <f>IFERROR(AVERAGE(TAP_Bidders),0)</f>
        <v>1806.635</v>
      </c>
      <c r="H870" s="8" t="str">
        <f>tbl_TAP[[#This Row],[Item '#]]&amp;"     "&amp;tbl_TAP[[#This Row],[Description]]&amp;"     ("&amp;tbl_TAP[[#This Row],[Unit]]&amp;")"</f>
        <v xml:space="preserve">     Nyoplast Yard Drain     (EA)</v>
      </c>
      <c r="I870" s="40">
        <v>2670</v>
      </c>
      <c r="J870" s="40">
        <v>950</v>
      </c>
      <c r="K870" s="40">
        <v>2215.88</v>
      </c>
      <c r="L870" s="40">
        <v>1390.66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3"/>
      <c r="AZ870" s="9"/>
    </row>
    <row r="871" spans="1:52" ht="18" customHeight="1" x14ac:dyDescent="0.3">
      <c r="A871" s="1">
        <v>2020</v>
      </c>
      <c r="C871" s="2" t="s">
        <v>9612</v>
      </c>
      <c r="D871" s="1" t="s">
        <v>59</v>
      </c>
      <c r="E871" s="3">
        <f>IFERROR(MIN(TAP_Bidders),0)</f>
        <v>75</v>
      </c>
      <c r="F871" s="3">
        <f>IFERROR(MAX(TAP_Bidders),0)</f>
        <v>2467</v>
      </c>
      <c r="G871" s="3">
        <f>IFERROR(AVERAGE(TAP_Bidders),0)</f>
        <v>798.09750000000008</v>
      </c>
      <c r="H871" s="8" t="str">
        <f>tbl_TAP[[#This Row],[Item '#]]&amp;"     "&amp;tbl_TAP[[#This Row],[Description]]&amp;"     ("&amp;tbl_TAP[[#This Row],[Unit]]&amp;")"</f>
        <v xml:space="preserve">     Precast Concrete Outlet for Roof Drains     (EA)</v>
      </c>
      <c r="I871" s="40">
        <v>2467</v>
      </c>
      <c r="J871" s="40">
        <v>75</v>
      </c>
      <c r="K871" s="40">
        <v>315.76</v>
      </c>
      <c r="L871" s="40">
        <v>334.63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3"/>
      <c r="AZ871" s="9"/>
    </row>
    <row r="872" spans="1:52" ht="18" customHeight="1" x14ac:dyDescent="0.3">
      <c r="A872" s="1">
        <v>2020</v>
      </c>
      <c r="C872" s="2" t="s">
        <v>9613</v>
      </c>
      <c r="D872" s="1" t="s">
        <v>12</v>
      </c>
      <c r="E872" s="3">
        <f>IFERROR(MIN(TAP_Bidders),0)</f>
        <v>24</v>
      </c>
      <c r="F872" s="3">
        <f>IFERROR(MAX(TAP_Bidders),0)</f>
        <v>94.17</v>
      </c>
      <c r="G872" s="3">
        <f>IFERROR(AVERAGE(TAP_Bidders),0)</f>
        <v>59.580000000000005</v>
      </c>
      <c r="H872" s="8" t="str">
        <f>tbl_TAP[[#This Row],[Item '#]]&amp;"     "&amp;tbl_TAP[[#This Row],[Description]]&amp;"     ("&amp;tbl_TAP[[#This Row],[Unit]]&amp;")"</f>
        <v xml:space="preserve">     6" PVC Storm Sewer     (LF)</v>
      </c>
      <c r="I872" s="40">
        <v>68</v>
      </c>
      <c r="J872" s="40">
        <v>24</v>
      </c>
      <c r="K872" s="40">
        <v>94.17</v>
      </c>
      <c r="L872" s="40">
        <v>52.15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3"/>
      <c r="AZ872" s="9"/>
    </row>
    <row r="873" spans="1:52" ht="18" customHeight="1" x14ac:dyDescent="0.3">
      <c r="A873" s="1">
        <v>2020</v>
      </c>
      <c r="C873" s="2" t="s">
        <v>8339</v>
      </c>
      <c r="D873" s="1" t="s">
        <v>12</v>
      </c>
      <c r="E873" s="3">
        <f>IFERROR(MIN(TAP_Bidders),0)</f>
        <v>25.5</v>
      </c>
      <c r="F873" s="3">
        <f>IFERROR(MAX(TAP_Bidders),0)</f>
        <v>105.25</v>
      </c>
      <c r="G873" s="3">
        <f>IFERROR(AVERAGE(TAP_Bidders),0)</f>
        <v>68.989999999999995</v>
      </c>
      <c r="H873" s="8" t="str">
        <f>tbl_TAP[[#This Row],[Item '#]]&amp;"     "&amp;tbl_TAP[[#This Row],[Description]]&amp;"     ("&amp;tbl_TAP[[#This Row],[Unit]]&amp;")"</f>
        <v xml:space="preserve">     8" PVC Storm Sewer     (LF)</v>
      </c>
      <c r="I873" s="40">
        <v>78.5</v>
      </c>
      <c r="J873" s="40">
        <v>25.5</v>
      </c>
      <c r="K873" s="40">
        <v>105.25</v>
      </c>
      <c r="L873" s="40">
        <v>66.709999999999994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3"/>
      <c r="AZ873" s="9"/>
    </row>
    <row r="874" spans="1:52" ht="18" customHeight="1" x14ac:dyDescent="0.3">
      <c r="A874" s="1">
        <v>2020</v>
      </c>
      <c r="C874" s="2" t="s">
        <v>9614</v>
      </c>
      <c r="D874" s="1" t="s">
        <v>12</v>
      </c>
      <c r="E874" s="3">
        <f>IFERROR(MIN(TAP_Bidders),0)</f>
        <v>17</v>
      </c>
      <c r="F874" s="3">
        <f>IFERROR(MAX(TAP_Bidders),0)</f>
        <v>25.1</v>
      </c>
      <c r="G874" s="3">
        <f>IFERROR(AVERAGE(TAP_Bidders),0)</f>
        <v>22.215000000000003</v>
      </c>
      <c r="H874" s="8" t="str">
        <f>tbl_TAP[[#This Row],[Item '#]]&amp;"     "&amp;tbl_TAP[[#This Row],[Description]]&amp;"     ("&amp;tbl_TAP[[#This Row],[Unit]]&amp;")"</f>
        <v xml:space="preserve">     4" Underdrain at Water Cistern, Including Stone &amp; Fabric     (LF)</v>
      </c>
      <c r="I874" s="40">
        <v>24.6</v>
      </c>
      <c r="J874" s="40">
        <v>17</v>
      </c>
      <c r="K874" s="40">
        <v>22.16</v>
      </c>
      <c r="L874" s="40">
        <v>25.1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3"/>
      <c r="AZ874" s="9"/>
    </row>
    <row r="875" spans="1:52" ht="18" customHeight="1" x14ac:dyDescent="0.3">
      <c r="A875" s="1">
        <v>2020</v>
      </c>
      <c r="C875" s="2" t="s">
        <v>8565</v>
      </c>
      <c r="D875" s="1" t="s">
        <v>12</v>
      </c>
      <c r="E875" s="3">
        <f>IFERROR(MIN(TAP_Bidders),0)</f>
        <v>18.75</v>
      </c>
      <c r="F875" s="3">
        <f>IFERROR(MAX(TAP_Bidders),0)</f>
        <v>105</v>
      </c>
      <c r="G875" s="3">
        <f>IFERROR(AVERAGE(TAP_Bidders),0)</f>
        <v>61.900000000000006</v>
      </c>
      <c r="H875" s="8" t="str">
        <f>tbl_TAP[[#This Row],[Item '#]]&amp;"     "&amp;tbl_TAP[[#This Row],[Description]]&amp;"     ("&amp;tbl_TAP[[#This Row],[Unit]]&amp;")"</f>
        <v xml:space="preserve">     2" HDD HDPE Waterline, complete     (LF)</v>
      </c>
      <c r="I875" s="40">
        <v>105</v>
      </c>
      <c r="J875" s="40">
        <v>18.75</v>
      </c>
      <c r="K875" s="40">
        <v>55.4</v>
      </c>
      <c r="L875" s="40">
        <v>68.45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3"/>
      <c r="AZ875" s="9"/>
    </row>
    <row r="876" spans="1:52" ht="18" customHeight="1" x14ac:dyDescent="0.3">
      <c r="A876" s="1">
        <v>2020</v>
      </c>
      <c r="C876" s="2" t="s">
        <v>9615</v>
      </c>
      <c r="D876" s="1" t="s">
        <v>12</v>
      </c>
      <c r="E876" s="3">
        <f>IFERROR(MIN(TAP_Bidders),0)</f>
        <v>18.75</v>
      </c>
      <c r="F876" s="3">
        <f>IFERROR(MAX(TAP_Bidders),0)</f>
        <v>104</v>
      </c>
      <c r="G876" s="3">
        <f>IFERROR(AVERAGE(TAP_Bidders),0)</f>
        <v>49.067500000000003</v>
      </c>
      <c r="H876" s="8" t="str">
        <f>tbl_TAP[[#This Row],[Item '#]]&amp;"     "&amp;tbl_TAP[[#This Row],[Description]]&amp;"     ("&amp;tbl_TAP[[#This Row],[Unit]]&amp;")"</f>
        <v xml:space="preserve">     1.5" HDD HDPE Waterline, complete     (LF)</v>
      </c>
      <c r="I876" s="40">
        <v>104</v>
      </c>
      <c r="J876" s="40">
        <v>18.75</v>
      </c>
      <c r="K876" s="40">
        <v>37.67</v>
      </c>
      <c r="L876" s="40">
        <v>35.85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3"/>
      <c r="AZ876" s="9"/>
    </row>
    <row r="877" spans="1:52" ht="18" customHeight="1" x14ac:dyDescent="0.3">
      <c r="A877" s="1">
        <v>2020</v>
      </c>
      <c r="C877" s="2" t="s">
        <v>9616</v>
      </c>
      <c r="D877" s="1" t="s">
        <v>59</v>
      </c>
      <c r="E877" s="3">
        <f>IFERROR(MIN(TAP_Bidders),0)</f>
        <v>1012</v>
      </c>
      <c r="F877" s="3">
        <f>IFERROR(MAX(TAP_Bidders),0)</f>
        <v>2253</v>
      </c>
      <c r="G877" s="3">
        <f>IFERROR(AVERAGE(TAP_Bidders),0)</f>
        <v>1591.615</v>
      </c>
      <c r="H877" s="8" t="str">
        <f>tbl_TAP[[#This Row],[Item '#]]&amp;"     "&amp;tbl_TAP[[#This Row],[Description]]&amp;"     ("&amp;tbl_TAP[[#This Row],[Unit]]&amp;")"</f>
        <v xml:space="preserve">     Furnish &amp; Install Yard Hydrant     (EA)</v>
      </c>
      <c r="I877" s="40">
        <v>2253</v>
      </c>
      <c r="J877" s="40">
        <v>1012</v>
      </c>
      <c r="K877" s="40">
        <v>1661.91</v>
      </c>
      <c r="L877" s="40">
        <v>1439.55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3"/>
      <c r="AZ877" s="9"/>
    </row>
    <row r="878" spans="1:52" ht="18" customHeight="1" x14ac:dyDescent="0.3">
      <c r="A878" s="1">
        <v>2020</v>
      </c>
      <c r="C878" s="2" t="s">
        <v>9617</v>
      </c>
      <c r="D878" s="1" t="s">
        <v>59</v>
      </c>
      <c r="E878" s="3">
        <f>IFERROR(MIN(TAP_Bidders),0)</f>
        <v>272</v>
      </c>
      <c r="F878" s="3">
        <f>IFERROR(MAX(TAP_Bidders),0)</f>
        <v>1107.94</v>
      </c>
      <c r="G878" s="3">
        <f>IFERROR(AVERAGE(TAP_Bidders),0)</f>
        <v>788.62</v>
      </c>
      <c r="H878" s="8" t="str">
        <f>tbl_TAP[[#This Row],[Item '#]]&amp;"     "&amp;tbl_TAP[[#This Row],[Description]]&amp;"     ("&amp;tbl_TAP[[#This Row],[Unit]]&amp;")"</f>
        <v xml:space="preserve">     1.5" Gate Valve &amp; Box, complete     (EA)</v>
      </c>
      <c r="I878" s="40">
        <v>775</v>
      </c>
      <c r="J878" s="40">
        <v>272</v>
      </c>
      <c r="K878" s="40">
        <v>1107.94</v>
      </c>
      <c r="L878" s="40">
        <v>999.54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3"/>
      <c r="AZ878" s="9"/>
    </row>
    <row r="879" spans="1:52" ht="18" customHeight="1" x14ac:dyDescent="0.3">
      <c r="A879" s="1">
        <v>2020</v>
      </c>
      <c r="C879" s="2" t="s">
        <v>9618</v>
      </c>
      <c r="D879" s="1" t="s">
        <v>59</v>
      </c>
      <c r="E879" s="3">
        <f>IFERROR(MIN(TAP_Bidders),0)</f>
        <v>18848</v>
      </c>
      <c r="F879" s="3">
        <f>IFERROR(MAX(TAP_Bidders),0)</f>
        <v>45087.83</v>
      </c>
      <c r="G879" s="3">
        <f>IFERROR(AVERAGE(TAP_Bidders),0)</f>
        <v>33403.427500000005</v>
      </c>
      <c r="H879" s="8" t="str">
        <f>tbl_TAP[[#This Row],[Item '#]]&amp;"     "&amp;tbl_TAP[[#This Row],[Description]]&amp;"     ("&amp;tbl_TAP[[#This Row],[Unit]]&amp;")"</f>
        <v xml:space="preserve">     5,800-gallon Water Storage Tank, baffles, and w/ associated piping, complete     (EA)</v>
      </c>
      <c r="I879" s="40">
        <v>30900</v>
      </c>
      <c r="J879" s="40">
        <v>18848</v>
      </c>
      <c r="K879" s="40">
        <v>38777.879999999997</v>
      </c>
      <c r="L879" s="40">
        <v>45087.83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3"/>
      <c r="AZ879" s="9"/>
    </row>
    <row r="880" spans="1:52" ht="18" customHeight="1" x14ac:dyDescent="0.3">
      <c r="A880" s="1">
        <v>2020</v>
      </c>
      <c r="C880" s="2" t="s">
        <v>9619</v>
      </c>
      <c r="D880" s="1" t="s">
        <v>59</v>
      </c>
      <c r="E880" s="3">
        <f>IFERROR(MIN(TAP_Bidders),0)</f>
        <v>115000</v>
      </c>
      <c r="F880" s="3">
        <f>IFERROR(MAX(TAP_Bidders),0)</f>
        <v>135680.13</v>
      </c>
      <c r="G880" s="3">
        <f>IFERROR(AVERAGE(TAP_Bidders),0)</f>
        <v>128485.19500000001</v>
      </c>
      <c r="H880" s="8" t="str">
        <f>tbl_TAP[[#This Row],[Item '#]]&amp;"     "&amp;tbl_TAP[[#This Row],[Description]]&amp;"     ("&amp;tbl_TAP[[#This Row],[Unit]]&amp;")"</f>
        <v xml:space="preserve">     Water Treatment Plant Equipment, complete     (EA)</v>
      </c>
      <c r="I880" s="40">
        <v>129200</v>
      </c>
      <c r="J880" s="40">
        <v>115000</v>
      </c>
      <c r="K880" s="40">
        <v>134060.65</v>
      </c>
      <c r="L880" s="40">
        <v>135680.13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3"/>
      <c r="AZ880" s="9"/>
    </row>
    <row r="881" spans="1:52" ht="18" customHeight="1" x14ac:dyDescent="0.3">
      <c r="A881" s="1">
        <v>2020</v>
      </c>
      <c r="C881" s="2" t="s">
        <v>9620</v>
      </c>
      <c r="D881" s="1" t="s">
        <v>9</v>
      </c>
      <c r="E881" s="3">
        <f>IFERROR(MIN(TAP_Bidders),0)</f>
        <v>610</v>
      </c>
      <c r="F881" s="3">
        <f>IFERROR(MAX(TAP_Bidders),0)</f>
        <v>638</v>
      </c>
      <c r="G881" s="3">
        <f>IFERROR(AVERAGE(TAP_Bidders),0)</f>
        <v>626.89499999999998</v>
      </c>
      <c r="H881" s="8" t="str">
        <f>tbl_TAP[[#This Row],[Item '#]]&amp;"     "&amp;tbl_TAP[[#This Row],[Description]]&amp;"     ("&amp;tbl_TAP[[#This Row],[Unit]]&amp;")"</f>
        <v xml:space="preserve">     Controls / Monitoring Cabling     (LS)</v>
      </c>
      <c r="I881" s="40">
        <v>610</v>
      </c>
      <c r="J881" s="40">
        <v>638</v>
      </c>
      <c r="K881" s="40">
        <v>635.96</v>
      </c>
      <c r="L881" s="40">
        <v>623.62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3"/>
      <c r="AZ881" s="9"/>
    </row>
    <row r="882" spans="1:52" ht="18" customHeight="1" x14ac:dyDescent="0.3">
      <c r="A882" s="1">
        <v>2020</v>
      </c>
      <c r="C882" s="2" t="s">
        <v>6276</v>
      </c>
      <c r="D882" s="1" t="s">
        <v>9</v>
      </c>
      <c r="E882" s="3">
        <f>IFERROR(MIN(TAP_Bidders),0)</f>
        <v>760</v>
      </c>
      <c r="F882" s="3">
        <f>IFERROR(MAX(TAP_Bidders),0)</f>
        <v>796</v>
      </c>
      <c r="G882" s="3">
        <f>IFERROR(AVERAGE(TAP_Bidders),0)</f>
        <v>782.34500000000003</v>
      </c>
      <c r="H882" s="8" t="str">
        <f>tbl_TAP[[#This Row],[Item '#]]&amp;"     "&amp;tbl_TAP[[#This Row],[Description]]&amp;"     ("&amp;tbl_TAP[[#This Row],[Unit]]&amp;")"</f>
        <v xml:space="preserve">     Feeders     (LS)</v>
      </c>
      <c r="I882" s="40">
        <v>760</v>
      </c>
      <c r="J882" s="40">
        <v>796</v>
      </c>
      <c r="K882" s="40">
        <v>794.39</v>
      </c>
      <c r="L882" s="40">
        <v>778.99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3"/>
      <c r="AZ882" s="9"/>
    </row>
    <row r="883" spans="1:52" ht="18" customHeight="1" x14ac:dyDescent="0.3">
      <c r="A883" s="1">
        <v>2020</v>
      </c>
      <c r="C883" s="2" t="s">
        <v>6280</v>
      </c>
      <c r="D883" s="1" t="s">
        <v>9</v>
      </c>
      <c r="E883" s="3">
        <f>IFERROR(MIN(TAP_Bidders),0)</f>
        <v>1098.4000000000001</v>
      </c>
      <c r="F883" s="3">
        <f>IFERROR(MAX(TAP_Bidders),0)</f>
        <v>1124</v>
      </c>
      <c r="G883" s="3">
        <f>IFERROR(AVERAGE(TAP_Bidders),0)</f>
        <v>1110.6325000000002</v>
      </c>
      <c r="H883" s="8" t="str">
        <f>tbl_TAP[[#This Row],[Item '#]]&amp;"     "&amp;tbl_TAP[[#This Row],[Description]]&amp;"     ("&amp;tbl_TAP[[#This Row],[Unit]]&amp;")"</f>
        <v xml:space="preserve">     Equipment Wiring     (LS)</v>
      </c>
      <c r="I883" s="40">
        <v>1100</v>
      </c>
      <c r="J883" s="40">
        <v>1124</v>
      </c>
      <c r="K883" s="40">
        <v>1120.1300000000001</v>
      </c>
      <c r="L883" s="40">
        <v>1098.4000000000001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3"/>
      <c r="AZ883" s="9"/>
    </row>
    <row r="884" spans="1:52" ht="18" customHeight="1" x14ac:dyDescent="0.3">
      <c r="A884" s="1">
        <v>2020</v>
      </c>
      <c r="C884" s="2" t="s">
        <v>6273</v>
      </c>
      <c r="D884" s="1" t="s">
        <v>9</v>
      </c>
      <c r="E884" s="3">
        <f>IFERROR(MIN(TAP_Bidders),0)</f>
        <v>370.48</v>
      </c>
      <c r="F884" s="3">
        <f>IFERROR(MAX(TAP_Bidders),0)</f>
        <v>2287</v>
      </c>
      <c r="G884" s="3">
        <f>IFERROR(AVERAGE(TAP_Bidders),0)</f>
        <v>858.82249999999999</v>
      </c>
      <c r="H884" s="8" t="str">
        <f>tbl_TAP[[#This Row],[Item '#]]&amp;"     "&amp;tbl_TAP[[#This Row],[Description]]&amp;"     ("&amp;tbl_TAP[[#This Row],[Unit]]&amp;")"</f>
        <v xml:space="preserve">     Grounding     (LS)</v>
      </c>
      <c r="I884" s="40">
        <v>400</v>
      </c>
      <c r="J884" s="40">
        <v>2287</v>
      </c>
      <c r="K884" s="40">
        <v>377.81</v>
      </c>
      <c r="L884" s="40">
        <v>370.48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3"/>
      <c r="AZ884" s="9"/>
    </row>
    <row r="885" spans="1:52" ht="18" customHeight="1" x14ac:dyDescent="0.3">
      <c r="A885" s="1">
        <v>2020</v>
      </c>
      <c r="C885" s="2" t="s">
        <v>6287</v>
      </c>
      <c r="D885" s="1" t="s">
        <v>9</v>
      </c>
      <c r="E885" s="3">
        <f>IFERROR(MIN(TAP_Bidders),0)</f>
        <v>670</v>
      </c>
      <c r="F885" s="3">
        <f>IFERROR(MAX(TAP_Bidders),0)</f>
        <v>1084</v>
      </c>
      <c r="G885" s="3">
        <f>IFERROR(AVERAGE(TAP_Bidders),0)</f>
        <v>786.31</v>
      </c>
      <c r="H885" s="8" t="str">
        <f>tbl_TAP[[#This Row],[Item '#]]&amp;"     "&amp;tbl_TAP[[#This Row],[Description]]&amp;"     ("&amp;tbl_TAP[[#This Row],[Unit]]&amp;")"</f>
        <v xml:space="preserve">     Communication Conduit     (LS)</v>
      </c>
      <c r="I885" s="40">
        <v>670</v>
      </c>
      <c r="J885" s="40">
        <v>1084</v>
      </c>
      <c r="K885" s="40">
        <v>702.43</v>
      </c>
      <c r="L885" s="40">
        <v>688.81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3"/>
      <c r="AZ885" s="9"/>
    </row>
    <row r="886" spans="1:52" ht="18" customHeight="1" x14ac:dyDescent="0.3">
      <c r="A886" s="1">
        <v>2020</v>
      </c>
      <c r="C886" s="2" t="s">
        <v>9621</v>
      </c>
      <c r="D886" s="1" t="s">
        <v>9</v>
      </c>
      <c r="E886" s="3">
        <f>IFERROR(MIN(TAP_Bidders),0)</f>
        <v>1358.07</v>
      </c>
      <c r="F886" s="3">
        <f>IFERROR(MAX(TAP_Bidders),0)</f>
        <v>2489</v>
      </c>
      <c r="G886" s="3">
        <f>IFERROR(AVERAGE(TAP_Bidders),0)</f>
        <v>2182.2125000000001</v>
      </c>
      <c r="H886" s="8" t="str">
        <f>tbl_TAP[[#This Row],[Item '#]]&amp;"     "&amp;tbl_TAP[[#This Row],[Description]]&amp;"     ("&amp;tbl_TAP[[#This Row],[Unit]]&amp;")"</f>
        <v xml:space="preserve">     Emergency Eyewash / Shower Combo &amp; Plumbing     (LS)</v>
      </c>
      <c r="I886" s="40">
        <v>2400</v>
      </c>
      <c r="J886" s="40">
        <v>2489</v>
      </c>
      <c r="K886" s="40">
        <v>2481.7800000000002</v>
      </c>
      <c r="L886" s="40">
        <v>1358.07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3"/>
      <c r="AZ886" s="9"/>
    </row>
    <row r="887" spans="1:52" ht="18" customHeight="1" x14ac:dyDescent="0.3">
      <c r="A887" s="1">
        <v>2020</v>
      </c>
      <c r="C887" s="2" t="s">
        <v>9622</v>
      </c>
      <c r="D887" s="1" t="s">
        <v>9</v>
      </c>
      <c r="E887" s="3">
        <f>IFERROR(MIN(TAP_Bidders),0)</f>
        <v>1726.17</v>
      </c>
      <c r="F887" s="3">
        <f>IFERROR(MAX(TAP_Bidders),0)</f>
        <v>10049.700000000001</v>
      </c>
      <c r="G887" s="3">
        <f>IFERROR(AVERAGE(TAP_Bidders),0)</f>
        <v>4379.7175000000007</v>
      </c>
      <c r="H887" s="8" t="str">
        <f>tbl_TAP[[#This Row],[Item '#]]&amp;"     "&amp;tbl_TAP[[#This Row],[Description]]&amp;"     ("&amp;tbl_TAP[[#This Row],[Unit]]&amp;")"</f>
        <v xml:space="preserve">     Miscellaneous Plumbing and Valves     (LS)</v>
      </c>
      <c r="I887" s="40">
        <v>1790</v>
      </c>
      <c r="J887" s="40">
        <v>3953</v>
      </c>
      <c r="K887" s="40">
        <v>1726.17</v>
      </c>
      <c r="L887" s="40">
        <v>10049.700000000001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3"/>
      <c r="AZ887" s="9"/>
    </row>
    <row r="888" spans="1:52" ht="18" customHeight="1" x14ac:dyDescent="0.3">
      <c r="A888" s="1">
        <v>2020</v>
      </c>
      <c r="C888" s="2" t="s">
        <v>5649</v>
      </c>
      <c r="D888" s="1" t="s">
        <v>9</v>
      </c>
      <c r="E888" s="3">
        <f>IFERROR(MIN(TAP_Bidders),0)</f>
        <v>26100</v>
      </c>
      <c r="F888" s="3">
        <f>IFERROR(MAX(TAP_Bidders),0)</f>
        <v>29812.29</v>
      </c>
      <c r="G888" s="3">
        <f>IFERROR(AVERAGE(TAP_Bidders),0)</f>
        <v>27536.582500000004</v>
      </c>
      <c r="H888" s="8" t="str">
        <f>tbl_TAP[[#This Row],[Item '#]]&amp;"     "&amp;tbl_TAP[[#This Row],[Description]]&amp;"     ("&amp;tbl_TAP[[#This Row],[Unit]]&amp;")"</f>
        <v xml:space="preserve">     Site Electrical     (LS)</v>
      </c>
      <c r="I888" s="40">
        <v>26100</v>
      </c>
      <c r="J888" s="40">
        <v>27156</v>
      </c>
      <c r="K888" s="40">
        <v>27078.04</v>
      </c>
      <c r="L888" s="40">
        <v>29812.29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3"/>
      <c r="AZ888" s="9"/>
    </row>
    <row r="889" spans="1:52" ht="18" customHeight="1" x14ac:dyDescent="0.3">
      <c r="A889" s="1">
        <v>2020</v>
      </c>
      <c r="C889" s="2" t="s">
        <v>5469</v>
      </c>
      <c r="D889" s="1" t="s">
        <v>9</v>
      </c>
      <c r="E889" s="3">
        <f>IFERROR(MIN(TAP_Bidders),0)</f>
        <v>20300</v>
      </c>
      <c r="F889" s="3">
        <f>IFERROR(MAX(TAP_Bidders),0)</f>
        <v>23844.400000000001</v>
      </c>
      <c r="G889" s="3">
        <f>IFERROR(AVERAGE(TAP_Bidders),0)</f>
        <v>21547.1325</v>
      </c>
      <c r="H889" s="8" t="str">
        <f>tbl_TAP[[#This Row],[Item '#]]&amp;"     "&amp;tbl_TAP[[#This Row],[Description]]&amp;"     ("&amp;tbl_TAP[[#This Row],[Unit]]&amp;")"</f>
        <v xml:space="preserve">     Site Lighting     (LS)</v>
      </c>
      <c r="I889" s="40">
        <v>20300</v>
      </c>
      <c r="J889" s="40">
        <v>21052</v>
      </c>
      <c r="K889" s="40">
        <v>20992.13</v>
      </c>
      <c r="L889" s="40">
        <v>23844.400000000001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3"/>
      <c r="AZ889" s="9"/>
    </row>
    <row r="890" spans="1:52" ht="18" customHeight="1" x14ac:dyDescent="0.3">
      <c r="A890" s="1">
        <v>2020</v>
      </c>
      <c r="C890" s="2" t="s">
        <v>9623</v>
      </c>
      <c r="D890" s="1" t="s">
        <v>9</v>
      </c>
      <c r="E890" s="3">
        <f>IFERROR(MIN(TAP_Bidders),0)</f>
        <v>15100</v>
      </c>
      <c r="F890" s="3">
        <f>IFERROR(MAX(TAP_Bidders),0)</f>
        <v>17521.240000000002</v>
      </c>
      <c r="G890" s="3">
        <f>IFERROR(AVERAGE(TAP_Bidders),0)</f>
        <v>15992.525000000001</v>
      </c>
      <c r="H890" s="8" t="str">
        <f>tbl_TAP[[#This Row],[Item '#]]&amp;"     "&amp;tbl_TAP[[#This Row],[Description]]&amp;"     ("&amp;tbl_TAP[[#This Row],[Unit]]&amp;")"</f>
        <v xml:space="preserve">     Site Telecommunications     (LS)</v>
      </c>
      <c r="I890" s="40">
        <v>15100</v>
      </c>
      <c r="J890" s="40">
        <v>15697</v>
      </c>
      <c r="K890" s="40">
        <v>15651.86</v>
      </c>
      <c r="L890" s="40">
        <v>17521.240000000002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3"/>
      <c r="AZ890" s="9"/>
    </row>
    <row r="891" spans="1:52" ht="18" customHeight="1" x14ac:dyDescent="0.3">
      <c r="A891" s="1">
        <v>2020</v>
      </c>
      <c r="C891" s="2" t="s">
        <v>9624</v>
      </c>
      <c r="D891" s="1" t="s">
        <v>12</v>
      </c>
      <c r="E891" s="3">
        <f>IFERROR(MIN(TAP_Bidders),0)</f>
        <v>21.73</v>
      </c>
      <c r="F891" s="3">
        <f>IFERROR(MAX(TAP_Bidders),0)</f>
        <v>147.72999999999999</v>
      </c>
      <c r="G891" s="3">
        <f>IFERROR(AVERAGE(TAP_Bidders),0)</f>
        <v>115.36500000000001</v>
      </c>
      <c r="H891" s="8" t="str">
        <f>tbl_TAP[[#This Row],[Item '#]]&amp;"     "&amp;tbl_TAP[[#This Row],[Description]]&amp;"     ("&amp;tbl_TAP[[#This Row],[Unit]]&amp;")"</f>
        <v xml:space="preserve">     Gas Service to Building from Propane Tank     (LF)</v>
      </c>
      <c r="I891" s="40">
        <v>145</v>
      </c>
      <c r="J891" s="40">
        <v>147</v>
      </c>
      <c r="K891" s="40">
        <v>147.72999999999999</v>
      </c>
      <c r="L891" s="40">
        <v>21.73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3"/>
      <c r="AZ891" s="9"/>
    </row>
    <row r="892" spans="1:52" ht="18" customHeight="1" x14ac:dyDescent="0.3">
      <c r="A892" s="1">
        <v>2020</v>
      </c>
      <c r="C892" s="2" t="s">
        <v>6300</v>
      </c>
      <c r="D892" s="1" t="s">
        <v>21</v>
      </c>
      <c r="E892" s="3">
        <f>IFERROR(MIN(TAP_Bidders),0)</f>
        <v>1.0900000000000001</v>
      </c>
      <c r="F892" s="3">
        <f>IFERROR(MAX(TAP_Bidders),0)</f>
        <v>4.09</v>
      </c>
      <c r="G892" s="3">
        <f>IFERROR(AVERAGE(TAP_Bidders),0)</f>
        <v>2.5074999999999998</v>
      </c>
      <c r="H892" s="8" t="str">
        <f>tbl_TAP[[#This Row],[Item '#]]&amp;"     "&amp;tbl_TAP[[#This Row],[Description]]&amp;"     ("&amp;tbl_TAP[[#This Row],[Unit]]&amp;")"</f>
        <v xml:space="preserve">     Fine Grading and Lawn Seeding     (SY)</v>
      </c>
      <c r="I892" s="40">
        <v>2.85</v>
      </c>
      <c r="J892" s="40">
        <v>2</v>
      </c>
      <c r="K892" s="40">
        <v>4.09</v>
      </c>
      <c r="L892" s="40">
        <v>1.0900000000000001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3"/>
      <c r="AZ892" s="9"/>
    </row>
    <row r="893" spans="1:52" ht="18" customHeight="1" x14ac:dyDescent="0.3">
      <c r="A893" s="1">
        <v>2020</v>
      </c>
      <c r="C893" s="2" t="s">
        <v>9625</v>
      </c>
      <c r="D893" s="1" t="s">
        <v>21</v>
      </c>
      <c r="E893" s="3">
        <f>IFERROR(MIN(TAP_Bidders),0)</f>
        <v>3.42</v>
      </c>
      <c r="F893" s="3">
        <f>IFERROR(MAX(TAP_Bidders),0)</f>
        <v>4.3499999999999996</v>
      </c>
      <c r="G893" s="3">
        <f>IFERROR(AVERAGE(TAP_Bidders),0)</f>
        <v>3.7049999999999996</v>
      </c>
      <c r="H893" s="8" t="str">
        <f>tbl_TAP[[#This Row],[Item '#]]&amp;"     "&amp;tbl_TAP[[#This Row],[Description]]&amp;"     ("&amp;tbl_TAP[[#This Row],[Unit]]&amp;")"</f>
        <v xml:space="preserve">     ODOT 659.09 4B Low Growing Native Seed Mix     (SY)</v>
      </c>
      <c r="I893" s="40">
        <v>3.42</v>
      </c>
      <c r="J893" s="40">
        <v>3.5</v>
      </c>
      <c r="K893" s="40">
        <v>3.55</v>
      </c>
      <c r="L893" s="40">
        <v>4.3499999999999996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3"/>
      <c r="AZ893" s="9"/>
    </row>
    <row r="894" spans="1:52" ht="18" customHeight="1" x14ac:dyDescent="0.3">
      <c r="A894" s="1">
        <v>2020</v>
      </c>
      <c r="C894" s="2" t="s">
        <v>9626</v>
      </c>
      <c r="D894" s="1" t="s">
        <v>14</v>
      </c>
      <c r="E894" s="3">
        <f>IFERROR(MIN(TAP_Bidders),0)</f>
        <v>162.97</v>
      </c>
      <c r="F894" s="3">
        <f>IFERROR(MAX(TAP_Bidders),0)</f>
        <v>204.46</v>
      </c>
      <c r="G894" s="3">
        <f>IFERROR(AVERAGE(TAP_Bidders),0)</f>
        <v>190.35750000000002</v>
      </c>
      <c r="H894" s="8" t="str">
        <f>tbl_TAP[[#This Row],[Item '#]]&amp;"     "&amp;tbl_TAP[[#This Row],[Description]]&amp;"     ("&amp;tbl_TAP[[#This Row],[Unit]]&amp;")"</f>
        <v xml:space="preserve">     River Rock Cobbles- 6" Depth     (CY)</v>
      </c>
      <c r="I894" s="40">
        <v>194</v>
      </c>
      <c r="J894" s="40">
        <v>200</v>
      </c>
      <c r="K894" s="40">
        <v>204.46</v>
      </c>
      <c r="L894" s="40">
        <v>162.97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3"/>
      <c r="AZ894" s="9"/>
    </row>
    <row r="895" spans="1:52" ht="18" customHeight="1" x14ac:dyDescent="0.3">
      <c r="A895" s="1">
        <v>2020</v>
      </c>
      <c r="C895" s="2" t="s">
        <v>9627</v>
      </c>
      <c r="D895" s="1" t="s">
        <v>9</v>
      </c>
      <c r="E895" s="3">
        <f>IFERROR(MIN(TAP_Bidders),0)</f>
        <v>2077000</v>
      </c>
      <c r="F895" s="3">
        <f>IFERROR(MAX(TAP_Bidders),0)</f>
        <v>2753650.51</v>
      </c>
      <c r="G895" s="3">
        <f>IFERROR(AVERAGE(TAP_Bidders),0)</f>
        <v>2350027.5375000001</v>
      </c>
      <c r="H895" s="8" t="str">
        <f>tbl_TAP[[#This Row],[Item '#]]&amp;"     "&amp;tbl_TAP[[#This Row],[Description]]&amp;"     ("&amp;tbl_TAP[[#This Row],[Unit]]&amp;")"</f>
        <v xml:space="preserve">     General – Marina Building Renovation     (LS)</v>
      </c>
      <c r="I895" s="40">
        <v>2144945.64</v>
      </c>
      <c r="J895" s="40">
        <v>2424514</v>
      </c>
      <c r="K895" s="40">
        <v>2077000</v>
      </c>
      <c r="L895" s="40">
        <v>2753650.51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3"/>
      <c r="AZ895" s="9"/>
    </row>
    <row r="896" spans="1:52" ht="18" customHeight="1" x14ac:dyDescent="0.3">
      <c r="A896" s="1">
        <v>2020</v>
      </c>
      <c r="C896" s="2" t="s">
        <v>9628</v>
      </c>
      <c r="D896" s="1" t="s">
        <v>48</v>
      </c>
      <c r="E896" s="3">
        <f>IFERROR(MIN(TAP_Bidders),0)</f>
        <v>3.3</v>
      </c>
      <c r="F896" s="3">
        <f>IFERROR(MAX(TAP_Bidders),0)</f>
        <v>7.75</v>
      </c>
      <c r="G896" s="3">
        <f>IFERROR(AVERAGE(TAP_Bidders),0)</f>
        <v>6.1475</v>
      </c>
      <c r="H896" s="8" t="str">
        <f>tbl_TAP[[#This Row],[Item '#]]&amp;"     "&amp;tbl_TAP[[#This Row],[Description]]&amp;"     ("&amp;tbl_TAP[[#This Row],[Unit]]&amp;")"</f>
        <v xml:space="preserve">     ACM Mgt &amp; Disposal – Marina Building Renovation     (SF)</v>
      </c>
      <c r="I896" s="40">
        <v>7</v>
      </c>
      <c r="J896" s="40">
        <v>3.3</v>
      </c>
      <c r="K896" s="40">
        <v>7.75</v>
      </c>
      <c r="L896" s="40">
        <v>6.54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3"/>
      <c r="AZ896" s="9"/>
    </row>
    <row r="897" spans="1:52" ht="18" customHeight="1" x14ac:dyDescent="0.3">
      <c r="A897" s="1">
        <v>2020</v>
      </c>
      <c r="C897" s="2" t="s">
        <v>9629</v>
      </c>
      <c r="D897" s="1" t="s">
        <v>9</v>
      </c>
      <c r="E897" s="3">
        <f>IFERROR(MIN(TAP_Bidders),0)</f>
        <v>458750</v>
      </c>
      <c r="F897" s="3">
        <f>IFERROR(MAX(TAP_Bidders),0)</f>
        <v>480437.85</v>
      </c>
      <c r="G897" s="3">
        <f>IFERROR(AVERAGE(TAP_Bidders),0)</f>
        <v>471659.80249999999</v>
      </c>
      <c r="H897" s="8" t="str">
        <f>tbl_TAP[[#This Row],[Item '#]]&amp;"     "&amp;tbl_TAP[[#This Row],[Description]]&amp;"     ("&amp;tbl_TAP[[#This Row],[Unit]]&amp;")"</f>
        <v xml:space="preserve">     Mechanical - Marina Building Renovation     (LS)</v>
      </c>
      <c r="I897" s="40">
        <v>458750</v>
      </c>
      <c r="J897" s="40">
        <v>477372</v>
      </c>
      <c r="K897" s="40">
        <v>480437.85</v>
      </c>
      <c r="L897" s="40">
        <v>470079.36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3"/>
      <c r="AZ897" s="9"/>
    </row>
    <row r="898" spans="1:52" ht="18" customHeight="1" x14ac:dyDescent="0.3">
      <c r="A898" s="1">
        <v>2020</v>
      </c>
      <c r="C898" s="2" t="s">
        <v>9630</v>
      </c>
      <c r="D898" s="1" t="s">
        <v>9</v>
      </c>
      <c r="E898" s="3">
        <f>IFERROR(MIN(TAP_Bidders),0)</f>
        <v>176000</v>
      </c>
      <c r="F898" s="3">
        <f>IFERROR(MAX(TAP_Bidders),0)</f>
        <v>293295.76</v>
      </c>
      <c r="G898" s="3">
        <f>IFERROR(AVERAGE(TAP_Bidders),0)</f>
        <v>208083.1575</v>
      </c>
      <c r="H898" s="8" t="str">
        <f>tbl_TAP[[#This Row],[Item '#]]&amp;"     "&amp;tbl_TAP[[#This Row],[Description]]&amp;"     ("&amp;tbl_TAP[[#This Row],[Unit]]&amp;")"</f>
        <v xml:space="preserve">     Plumbing – Marina Building Renovation     (LS)</v>
      </c>
      <c r="I898" s="40">
        <v>176000</v>
      </c>
      <c r="J898" s="40">
        <v>181778</v>
      </c>
      <c r="K898" s="40">
        <v>181258.87</v>
      </c>
      <c r="L898" s="40">
        <v>293295.76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3"/>
      <c r="AZ898" s="9"/>
    </row>
    <row r="899" spans="1:52" ht="18" customHeight="1" x14ac:dyDescent="0.3">
      <c r="A899" s="1">
        <v>2020</v>
      </c>
      <c r="C899" s="2" t="s">
        <v>9631</v>
      </c>
      <c r="D899" s="1" t="s">
        <v>9</v>
      </c>
      <c r="E899" s="3">
        <f>IFERROR(MIN(TAP_Bidders),0)</f>
        <v>380000</v>
      </c>
      <c r="F899" s="3">
        <f>IFERROR(MAX(TAP_Bidders),0)</f>
        <v>419092.96</v>
      </c>
      <c r="G899" s="3">
        <f>IFERROR(AVERAGE(TAP_Bidders),0)</f>
        <v>397126.68</v>
      </c>
      <c r="H899" s="8" t="str">
        <f>tbl_TAP[[#This Row],[Item '#]]&amp;"     "&amp;tbl_TAP[[#This Row],[Description]]&amp;"     ("&amp;tbl_TAP[[#This Row],[Unit]]&amp;")"</f>
        <v xml:space="preserve">     Electrical – Marina Building Renovation     (LS)</v>
      </c>
      <c r="I899" s="40">
        <v>380000</v>
      </c>
      <c r="J899" s="40">
        <v>395271</v>
      </c>
      <c r="K899" s="40">
        <v>394142.76</v>
      </c>
      <c r="L899" s="40">
        <v>419092.96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3"/>
      <c r="AZ899" s="9"/>
    </row>
    <row r="900" spans="1:52" ht="18" customHeight="1" x14ac:dyDescent="0.3">
      <c r="A900" s="1">
        <v>2020</v>
      </c>
      <c r="C900" s="2" t="s">
        <v>9632</v>
      </c>
      <c r="D900" s="1" t="s">
        <v>9</v>
      </c>
      <c r="E900" s="3">
        <f>IFERROR(MIN(TAP_Bidders),0)</f>
        <v>7170</v>
      </c>
      <c r="F900" s="3">
        <f>IFERROR(MAX(TAP_Bidders),0)</f>
        <v>8380.9</v>
      </c>
      <c r="G900" s="3">
        <f>IFERROR(AVERAGE(TAP_Bidders),0)</f>
        <v>7612.4</v>
      </c>
      <c r="H900" s="8" t="str">
        <f>tbl_TAP[[#This Row],[Item '#]]&amp;"     "&amp;tbl_TAP[[#This Row],[Description]]&amp;"     ("&amp;tbl_TAP[[#This Row],[Unit]]&amp;")"</f>
        <v xml:space="preserve">     Telecommunications – Marina Building Renovation     (LS)</v>
      </c>
      <c r="I900" s="40">
        <v>7170</v>
      </c>
      <c r="J900" s="40">
        <v>7460</v>
      </c>
      <c r="K900" s="40">
        <v>7438.7</v>
      </c>
      <c r="L900" s="40">
        <v>8380.9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3"/>
      <c r="AZ900" s="9"/>
    </row>
    <row r="901" spans="1:52" ht="18" customHeight="1" x14ac:dyDescent="0.3">
      <c r="A901" s="1">
        <v>2020</v>
      </c>
      <c r="C901" s="2" t="s">
        <v>9633</v>
      </c>
      <c r="D901" s="1" t="s">
        <v>9</v>
      </c>
      <c r="E901" s="3">
        <f>IFERROR(MIN(TAP_Bidders),0)</f>
        <v>35000</v>
      </c>
      <c r="F901" s="3">
        <f>IFERROR(MAX(TAP_Bidders),0)</f>
        <v>38786.39</v>
      </c>
      <c r="G901" s="3">
        <f>IFERROR(AVERAGE(TAP_Bidders),0)</f>
        <v>36587.25</v>
      </c>
      <c r="H901" s="8" t="str">
        <f>tbl_TAP[[#This Row],[Item '#]]&amp;"     "&amp;tbl_TAP[[#This Row],[Description]]&amp;"     ("&amp;tbl_TAP[[#This Row],[Unit]]&amp;")"</f>
        <v xml:space="preserve">     Fire Alarm – Marina Building Renovation     (LS)</v>
      </c>
      <c r="I901" s="40">
        <v>35000</v>
      </c>
      <c r="J901" s="40">
        <v>36333</v>
      </c>
      <c r="K901" s="40">
        <v>36229.61</v>
      </c>
      <c r="L901" s="40">
        <v>38786.39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3"/>
      <c r="AZ901" s="9"/>
    </row>
    <row r="902" spans="1:52" ht="18" customHeight="1" x14ac:dyDescent="0.3">
      <c r="A902" s="1">
        <v>2020</v>
      </c>
      <c r="C902" s="2" t="s">
        <v>8365</v>
      </c>
      <c r="D902" s="1" t="s">
        <v>8285</v>
      </c>
      <c r="E902" s="3">
        <f>IFERROR(MIN(TAP_Bidders),0)</f>
        <v>40000</v>
      </c>
      <c r="F902" s="3">
        <f>IFERROR(MAX(TAP_Bidders),0)</f>
        <v>40000</v>
      </c>
      <c r="G902" s="3">
        <f>IFERROR(AVERAGE(TAP_Bidders),0)</f>
        <v>40000</v>
      </c>
      <c r="H902" s="8" t="str">
        <f>tbl_TAP[[#This Row],[Item '#]]&amp;"     "&amp;tbl_TAP[[#This Row],[Description]]&amp;"     ("&amp;tbl_TAP[[#This Row],[Unit]]&amp;")"</f>
        <v xml:space="preserve">     Owner's Contingency Allowance     (ALLOW)</v>
      </c>
      <c r="I902" s="40">
        <v>40000</v>
      </c>
      <c r="J902" s="40">
        <v>40000</v>
      </c>
      <c r="K902" s="40">
        <v>40000</v>
      </c>
      <c r="L902" s="40">
        <v>40000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3"/>
      <c r="AZ902" s="9"/>
    </row>
    <row r="903" spans="1:52" ht="18" customHeight="1" x14ac:dyDescent="0.3">
      <c r="A903" s="1">
        <v>2020</v>
      </c>
      <c r="C903" s="2" t="s">
        <v>9634</v>
      </c>
      <c r="D903" s="1" t="s">
        <v>9</v>
      </c>
      <c r="E903" s="3">
        <f>IFERROR(MIN(TAP_Bidders),0)</f>
        <v>57700</v>
      </c>
      <c r="F903" s="3">
        <f>IFERROR(MAX(TAP_Bidders),0)</f>
        <v>85689.34</v>
      </c>
      <c r="G903" s="3">
        <f>IFERROR(AVERAGE(TAP_Bidders),0)</f>
        <v>65072.334999999999</v>
      </c>
      <c r="H903" s="8" t="str">
        <f>tbl_TAP[[#This Row],[Item '#]]&amp;"     "&amp;tbl_TAP[[#This Row],[Description]]&amp;"     ("&amp;tbl_TAP[[#This Row],[Unit]]&amp;")"</f>
        <v xml:space="preserve">     Resinous Floor Finish     (LS)</v>
      </c>
      <c r="I903" s="40">
        <v>57900</v>
      </c>
      <c r="J903" s="40">
        <v>59000</v>
      </c>
      <c r="K903" s="40">
        <v>57700</v>
      </c>
      <c r="L903" s="40">
        <v>85689.34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3"/>
      <c r="AZ903" s="9"/>
    </row>
  </sheetData>
  <mergeCells count="9">
    <mergeCell ref="I3:L3"/>
    <mergeCell ref="M3:T3"/>
    <mergeCell ref="V3:Y3"/>
    <mergeCell ref="Z3:AD3"/>
    <mergeCell ref="AW3:AY3"/>
    <mergeCell ref="AS3:AV3"/>
    <mergeCell ref="AO3:AR3"/>
    <mergeCell ref="AJ3:AN3"/>
    <mergeCell ref="AE3:AI3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InsertBidder">
          <controlPr defaultSize="0" print="0" autoLine="0" r:id="rId5">
            <anchor moveWithCells="1">
              <from>
                <xdr:col>2</xdr:col>
                <xdr:colOff>2152650</xdr:colOff>
                <xdr:row>1</xdr:row>
                <xdr:rowOff>184150</xdr:rowOff>
              </from>
              <to>
                <xdr:col>2</xdr:col>
                <xdr:colOff>3295650</xdr:colOff>
                <xdr:row>2</xdr:row>
                <xdr:rowOff>228600</xdr:rowOff>
              </to>
            </anchor>
          </controlPr>
        </control>
      </mc:Choice>
      <mc:Fallback>
        <control shapeId="14337" r:id="rId4" name="InsertBidder"/>
      </mc:Fallback>
    </mc:AlternateContent>
  </controls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AT4296"/>
  <sheetViews>
    <sheetView showGridLines="0" zoomScale="120" zoomScaleNormal="120" workbookViewId="0">
      <pane ySplit="9" topLeftCell="A283" activePane="bottomLeft" state="frozen"/>
      <selection pane="bottomLeft" activeCell="E277" sqref="E277"/>
    </sheetView>
  </sheetViews>
  <sheetFormatPr defaultColWidth="12.69921875" defaultRowHeight="18" customHeight="1" x14ac:dyDescent="0.3"/>
  <cols>
    <col min="1" max="1" width="12.69921875" style="20"/>
    <col min="2" max="2" width="99.69921875" style="1" bestFit="1" customWidth="1"/>
    <col min="3" max="3" width="12.69921875" style="2"/>
    <col min="4" max="4" width="12.69921875" style="1"/>
    <col min="6" max="8" width="12.69921875" style="3"/>
    <col min="9" max="9" width="12.69921875" style="2"/>
    <col min="10" max="12" width="12.69921875" style="3"/>
    <col min="13" max="16384" width="12.69921875" style="1"/>
  </cols>
  <sheetData>
    <row r="1" spans="1:46" s="26" customFormat="1" ht="30" customHeight="1" x14ac:dyDescent="0.3">
      <c r="A1" s="23" t="s">
        <v>4625</v>
      </c>
      <c r="B1" s="24"/>
      <c r="C1" s="25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</row>
    <row r="2" spans="1:46" s="26" customFormat="1" ht="18" customHeight="1" x14ac:dyDescent="0.3">
      <c r="A2" s="2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R2" s="28"/>
      <c r="AS2" s="28"/>
    </row>
    <row r="3" spans="1:46" s="26" customFormat="1" ht="18" customHeight="1" x14ac:dyDescent="0.3">
      <c r="A3" s="21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R3" s="28"/>
      <c r="AS3" s="28"/>
    </row>
    <row r="4" spans="1:46" s="26" customFormat="1" ht="18" customHeight="1" x14ac:dyDescent="0.3">
      <c r="A4" s="21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R4" s="28"/>
      <c r="AS4" s="28"/>
    </row>
    <row r="5" spans="1:46" s="26" customFormat="1" ht="18" customHeight="1" x14ac:dyDescent="0.3">
      <c r="A5" s="21"/>
      <c r="B5" s="29" t="s">
        <v>5219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R5" s="28"/>
      <c r="AS5" s="28"/>
    </row>
    <row r="6" spans="1:46" s="26" customFormat="1" ht="18" customHeight="1" x14ac:dyDescent="0.3">
      <c r="A6" s="21"/>
      <c r="C6" s="30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R6" s="28"/>
      <c r="AS6" s="28"/>
    </row>
    <row r="7" spans="1:46" s="26" customFormat="1" ht="18" customHeight="1" x14ac:dyDescent="0.3">
      <c r="A7" s="21"/>
      <c r="C7" s="30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R7" s="28"/>
      <c r="AS7" s="28"/>
    </row>
    <row r="8" spans="1:46" s="26" customFormat="1" ht="18" customHeight="1" x14ac:dyDescent="0.3">
      <c r="A8" s="21"/>
      <c r="C8" s="30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R8" s="28"/>
      <c r="AS8" s="28"/>
    </row>
    <row r="9" spans="1:46" ht="30" customHeight="1" x14ac:dyDescent="0.3">
      <c r="A9" s="21" t="s">
        <v>1</v>
      </c>
      <c r="B9" s="22" t="s">
        <v>2</v>
      </c>
      <c r="C9" s="22" t="s">
        <v>3</v>
      </c>
    </row>
    <row r="10" spans="1:46" ht="18" hidden="1" customHeight="1" x14ac:dyDescent="0.3">
      <c r="A10" s="17">
        <v>100</v>
      </c>
      <c r="B10" s="19" t="s">
        <v>375</v>
      </c>
      <c r="C10" s="18" t="s">
        <v>9</v>
      </c>
    </row>
    <row r="11" spans="1:46" ht="18" hidden="1" customHeight="1" x14ac:dyDescent="0.3">
      <c r="A11" s="17">
        <v>100</v>
      </c>
      <c r="B11" s="19" t="s">
        <v>376</v>
      </c>
      <c r="C11" s="18" t="s">
        <v>9</v>
      </c>
    </row>
    <row r="12" spans="1:46" ht="18" hidden="1" customHeight="1" x14ac:dyDescent="0.3">
      <c r="A12" s="17">
        <v>100</v>
      </c>
      <c r="B12" s="19" t="s">
        <v>377</v>
      </c>
      <c r="C12" s="18" t="s">
        <v>9</v>
      </c>
    </row>
    <row r="13" spans="1:46" ht="18" hidden="1" customHeight="1" x14ac:dyDescent="0.3">
      <c r="A13" s="17">
        <v>100</v>
      </c>
      <c r="B13" s="19" t="s">
        <v>378</v>
      </c>
      <c r="C13" s="18" t="s">
        <v>9</v>
      </c>
    </row>
    <row r="14" spans="1:46" ht="18" hidden="1" customHeight="1" x14ac:dyDescent="0.3">
      <c r="A14" s="17">
        <v>100</v>
      </c>
      <c r="B14" s="19" t="s">
        <v>379</v>
      </c>
      <c r="C14" s="18" t="s">
        <v>380</v>
      </c>
    </row>
    <row r="15" spans="1:46" ht="18" hidden="1" customHeight="1" x14ac:dyDescent="0.3">
      <c r="A15" s="17">
        <v>100</v>
      </c>
      <c r="B15" s="19" t="s">
        <v>381</v>
      </c>
      <c r="C15" s="18" t="s">
        <v>9</v>
      </c>
    </row>
    <row r="16" spans="1:46" ht="18" hidden="1" customHeight="1" x14ac:dyDescent="0.3">
      <c r="A16" s="17">
        <v>103</v>
      </c>
      <c r="B16" s="19" t="s">
        <v>382</v>
      </c>
      <c r="C16" s="18" t="s">
        <v>9</v>
      </c>
    </row>
    <row r="17" spans="1:3" ht="18" hidden="1" customHeight="1" x14ac:dyDescent="0.3">
      <c r="A17" s="17">
        <v>103</v>
      </c>
      <c r="B17" s="19" t="s">
        <v>383</v>
      </c>
      <c r="C17" s="18" t="s">
        <v>9</v>
      </c>
    </row>
    <row r="18" spans="1:3" ht="18" hidden="1" customHeight="1" x14ac:dyDescent="0.3">
      <c r="A18" s="17">
        <v>103</v>
      </c>
      <c r="B18" s="19" t="s">
        <v>384</v>
      </c>
      <c r="C18" s="18" t="s">
        <v>9</v>
      </c>
    </row>
    <row r="19" spans="1:3" ht="18" hidden="1" customHeight="1" x14ac:dyDescent="0.3">
      <c r="A19" s="17">
        <v>107</v>
      </c>
      <c r="B19" s="19" t="s">
        <v>385</v>
      </c>
      <c r="C19" s="18" t="s">
        <v>9</v>
      </c>
    </row>
    <row r="20" spans="1:3" ht="18" hidden="1" customHeight="1" x14ac:dyDescent="0.3">
      <c r="A20" s="17">
        <v>108</v>
      </c>
      <c r="B20" s="19" t="s">
        <v>386</v>
      </c>
      <c r="C20" s="18" t="s">
        <v>9</v>
      </c>
    </row>
    <row r="21" spans="1:3" ht="18" hidden="1" customHeight="1" x14ac:dyDescent="0.3">
      <c r="A21" s="17">
        <v>108</v>
      </c>
      <c r="B21" s="19" t="s">
        <v>387</v>
      </c>
      <c r="C21" s="18" t="s">
        <v>9</v>
      </c>
    </row>
    <row r="22" spans="1:3" ht="18" hidden="1" customHeight="1" x14ac:dyDescent="0.3">
      <c r="A22" s="17">
        <v>108</v>
      </c>
      <c r="B22" s="19" t="s">
        <v>388</v>
      </c>
      <c r="C22" s="18" t="s">
        <v>9</v>
      </c>
    </row>
    <row r="23" spans="1:3" ht="18" hidden="1" customHeight="1" x14ac:dyDescent="0.3">
      <c r="A23" s="17">
        <v>111</v>
      </c>
      <c r="B23" s="19" t="s">
        <v>389</v>
      </c>
      <c r="C23" s="18" t="s">
        <v>390</v>
      </c>
    </row>
    <row r="24" spans="1:3" ht="18" hidden="1" customHeight="1" x14ac:dyDescent="0.3">
      <c r="A24" s="17">
        <v>201</v>
      </c>
      <c r="B24" s="19" t="s">
        <v>391</v>
      </c>
      <c r="C24" s="18" t="s">
        <v>9</v>
      </c>
    </row>
    <row r="25" spans="1:3" ht="18" hidden="1" customHeight="1" x14ac:dyDescent="0.3">
      <c r="A25" s="17">
        <v>201</v>
      </c>
      <c r="B25" s="19" t="s">
        <v>392</v>
      </c>
      <c r="C25" s="18" t="s">
        <v>9</v>
      </c>
    </row>
    <row r="26" spans="1:3" ht="18" hidden="1" customHeight="1" x14ac:dyDescent="0.3">
      <c r="A26" s="17">
        <v>201</v>
      </c>
      <c r="B26" s="19" t="s">
        <v>393</v>
      </c>
      <c r="C26" s="18" t="s">
        <v>59</v>
      </c>
    </row>
    <row r="27" spans="1:3" ht="18" hidden="1" customHeight="1" x14ac:dyDescent="0.3">
      <c r="A27" s="17">
        <v>201</v>
      </c>
      <c r="B27" s="19" t="s">
        <v>394</v>
      </c>
      <c r="C27" s="18" t="s">
        <v>59</v>
      </c>
    </row>
    <row r="28" spans="1:3" ht="18" hidden="1" customHeight="1" x14ac:dyDescent="0.3">
      <c r="A28" s="17">
        <v>201</v>
      </c>
      <c r="B28" s="19" t="s">
        <v>395</v>
      </c>
      <c r="C28" s="18" t="s">
        <v>59</v>
      </c>
    </row>
    <row r="29" spans="1:3" ht="18" hidden="1" customHeight="1" x14ac:dyDescent="0.3">
      <c r="A29" s="17">
        <v>201</v>
      </c>
      <c r="B29" s="19" t="s">
        <v>396</v>
      </c>
      <c r="C29" s="18" t="s">
        <v>59</v>
      </c>
    </row>
    <row r="30" spans="1:3" ht="18" hidden="1" customHeight="1" x14ac:dyDescent="0.3">
      <c r="A30" s="17">
        <v>201</v>
      </c>
      <c r="B30" s="19" t="s">
        <v>397</v>
      </c>
      <c r="C30" s="18" t="s">
        <v>59</v>
      </c>
    </row>
    <row r="31" spans="1:3" ht="18" hidden="1" customHeight="1" x14ac:dyDescent="0.3">
      <c r="A31" s="17">
        <v>201</v>
      </c>
      <c r="B31" s="19" t="s">
        <v>398</v>
      </c>
      <c r="C31" s="18" t="s">
        <v>59</v>
      </c>
    </row>
    <row r="32" spans="1:3" ht="18" hidden="1" customHeight="1" x14ac:dyDescent="0.3">
      <c r="A32" s="17">
        <v>201</v>
      </c>
      <c r="B32" s="19" t="s">
        <v>399</v>
      </c>
      <c r="C32" s="18" t="s">
        <v>59</v>
      </c>
    </row>
    <row r="33" spans="1:3" ht="18" hidden="1" customHeight="1" x14ac:dyDescent="0.3">
      <c r="A33" s="17">
        <v>201</v>
      </c>
      <c r="B33" s="19" t="s">
        <v>400</v>
      </c>
      <c r="C33" s="18" t="s">
        <v>59</v>
      </c>
    </row>
    <row r="34" spans="1:3" ht="18" hidden="1" customHeight="1" x14ac:dyDescent="0.3">
      <c r="A34" s="17">
        <v>201</v>
      </c>
      <c r="B34" s="19" t="s">
        <v>401</v>
      </c>
      <c r="C34" s="18" t="s">
        <v>59</v>
      </c>
    </row>
    <row r="35" spans="1:3" ht="18" hidden="1" customHeight="1" x14ac:dyDescent="0.3">
      <c r="A35" s="17">
        <v>201</v>
      </c>
      <c r="B35" s="19" t="s">
        <v>402</v>
      </c>
      <c r="C35" s="18" t="s">
        <v>59</v>
      </c>
    </row>
    <row r="36" spans="1:3" ht="18" hidden="1" customHeight="1" x14ac:dyDescent="0.3">
      <c r="A36" s="17">
        <v>201</v>
      </c>
      <c r="B36" s="19" t="s">
        <v>403</v>
      </c>
      <c r="C36" s="18" t="s">
        <v>59</v>
      </c>
    </row>
    <row r="37" spans="1:3" ht="18" hidden="1" customHeight="1" x14ac:dyDescent="0.3">
      <c r="A37" s="17">
        <v>201</v>
      </c>
      <c r="B37" s="19" t="s">
        <v>404</v>
      </c>
      <c r="C37" s="18" t="s">
        <v>59</v>
      </c>
    </row>
    <row r="38" spans="1:3" ht="18" hidden="1" customHeight="1" x14ac:dyDescent="0.3">
      <c r="A38" s="17">
        <v>201</v>
      </c>
      <c r="B38" s="19" t="s">
        <v>405</v>
      </c>
      <c r="C38" s="18" t="s">
        <v>9</v>
      </c>
    </row>
    <row r="39" spans="1:3" ht="18" hidden="1" customHeight="1" x14ac:dyDescent="0.3">
      <c r="A39" s="17">
        <v>202</v>
      </c>
      <c r="B39" s="19" t="s">
        <v>406</v>
      </c>
      <c r="C39" s="18" t="s">
        <v>9</v>
      </c>
    </row>
    <row r="40" spans="1:3" ht="18" hidden="1" customHeight="1" x14ac:dyDescent="0.3">
      <c r="A40" s="17">
        <v>202</v>
      </c>
      <c r="B40" s="19" t="s">
        <v>407</v>
      </c>
      <c r="C40" s="18" t="s">
        <v>9</v>
      </c>
    </row>
    <row r="41" spans="1:3" ht="18" hidden="1" customHeight="1" x14ac:dyDescent="0.3">
      <c r="A41" s="17">
        <v>202</v>
      </c>
      <c r="B41" s="19" t="s">
        <v>408</v>
      </c>
      <c r="C41" s="18" t="s">
        <v>9</v>
      </c>
    </row>
    <row r="42" spans="1:3" ht="18" hidden="1" customHeight="1" x14ac:dyDescent="0.3">
      <c r="A42" s="17">
        <v>202</v>
      </c>
      <c r="B42" s="19" t="s">
        <v>409</v>
      </c>
      <c r="C42" s="18" t="s">
        <v>9</v>
      </c>
    </row>
    <row r="43" spans="1:3" ht="18" hidden="1" customHeight="1" x14ac:dyDescent="0.3">
      <c r="A43" s="17">
        <v>202</v>
      </c>
      <c r="B43" s="19" t="s">
        <v>410</v>
      </c>
      <c r="C43" s="18" t="s">
        <v>9</v>
      </c>
    </row>
    <row r="44" spans="1:3" ht="18" hidden="1" customHeight="1" x14ac:dyDescent="0.3">
      <c r="A44" s="17">
        <v>202</v>
      </c>
      <c r="B44" s="19" t="s">
        <v>411</v>
      </c>
      <c r="C44" s="18" t="s">
        <v>9</v>
      </c>
    </row>
    <row r="45" spans="1:3" ht="18" hidden="1" customHeight="1" x14ac:dyDescent="0.3">
      <c r="A45" s="17">
        <v>202</v>
      </c>
      <c r="B45" s="19" t="s">
        <v>412</v>
      </c>
      <c r="C45" s="18" t="s">
        <v>9</v>
      </c>
    </row>
    <row r="46" spans="1:3" ht="18" hidden="1" customHeight="1" x14ac:dyDescent="0.3">
      <c r="A46" s="17">
        <v>202</v>
      </c>
      <c r="B46" s="19" t="s">
        <v>413</v>
      </c>
      <c r="C46" s="18" t="s">
        <v>9</v>
      </c>
    </row>
    <row r="47" spans="1:3" ht="18" hidden="1" customHeight="1" x14ac:dyDescent="0.3">
      <c r="A47" s="17">
        <v>202</v>
      </c>
      <c r="B47" s="19" t="s">
        <v>414</v>
      </c>
      <c r="C47" s="18" t="s">
        <v>9</v>
      </c>
    </row>
    <row r="48" spans="1:3" ht="18" hidden="1" customHeight="1" x14ac:dyDescent="0.3">
      <c r="A48" s="17">
        <v>202</v>
      </c>
      <c r="B48" s="19" t="s">
        <v>415</v>
      </c>
      <c r="C48" s="18" t="s">
        <v>9</v>
      </c>
    </row>
    <row r="49" spans="1:3" ht="18" hidden="1" customHeight="1" x14ac:dyDescent="0.3">
      <c r="A49" s="17">
        <v>202</v>
      </c>
      <c r="B49" s="19" t="s">
        <v>416</v>
      </c>
      <c r="C49" s="18" t="s">
        <v>59</v>
      </c>
    </row>
    <row r="50" spans="1:3" ht="18" hidden="1" customHeight="1" x14ac:dyDescent="0.3">
      <c r="A50" s="17">
        <v>202</v>
      </c>
      <c r="B50" s="19" t="s">
        <v>417</v>
      </c>
      <c r="C50" s="18" t="s">
        <v>59</v>
      </c>
    </row>
    <row r="51" spans="1:3" ht="18" hidden="1" customHeight="1" x14ac:dyDescent="0.3">
      <c r="A51" s="17">
        <v>202</v>
      </c>
      <c r="B51" s="19" t="s">
        <v>418</v>
      </c>
      <c r="C51" s="18" t="s">
        <v>21</v>
      </c>
    </row>
    <row r="52" spans="1:3" ht="18" hidden="1" customHeight="1" x14ac:dyDescent="0.3">
      <c r="A52" s="17">
        <v>202</v>
      </c>
      <c r="B52" s="19" t="s">
        <v>419</v>
      </c>
      <c r="C52" s="18" t="s">
        <v>21</v>
      </c>
    </row>
    <row r="53" spans="1:3" ht="18" customHeight="1" x14ac:dyDescent="0.3">
      <c r="A53" s="17">
        <v>202</v>
      </c>
      <c r="B53" s="19" t="s">
        <v>154</v>
      </c>
      <c r="C53" s="18" t="s">
        <v>21</v>
      </c>
    </row>
    <row r="54" spans="1:3" ht="18" customHeight="1" x14ac:dyDescent="0.3">
      <c r="A54" s="17">
        <v>202</v>
      </c>
      <c r="B54" s="19" t="s">
        <v>420</v>
      </c>
      <c r="C54" s="18" t="s">
        <v>21</v>
      </c>
    </row>
    <row r="55" spans="1:3" ht="18" customHeight="1" x14ac:dyDescent="0.3">
      <c r="A55" s="17">
        <v>202</v>
      </c>
      <c r="B55" s="19" t="s">
        <v>421</v>
      </c>
      <c r="C55" s="18" t="s">
        <v>21</v>
      </c>
    </row>
    <row r="56" spans="1:3" ht="18" customHeight="1" x14ac:dyDescent="0.3">
      <c r="A56" s="17">
        <v>202</v>
      </c>
      <c r="B56" s="19" t="s">
        <v>422</v>
      </c>
      <c r="C56" s="18" t="s">
        <v>21</v>
      </c>
    </row>
    <row r="57" spans="1:3" ht="18" hidden="1" customHeight="1" x14ac:dyDescent="0.3">
      <c r="A57" s="17">
        <v>202</v>
      </c>
      <c r="B57" s="19" t="s">
        <v>423</v>
      </c>
      <c r="C57" s="18" t="s">
        <v>21</v>
      </c>
    </row>
    <row r="58" spans="1:3" ht="18" hidden="1" customHeight="1" x14ac:dyDescent="0.3">
      <c r="A58" s="17">
        <v>202</v>
      </c>
      <c r="B58" s="19" t="s">
        <v>424</v>
      </c>
      <c r="C58" s="18" t="s">
        <v>21</v>
      </c>
    </row>
    <row r="59" spans="1:3" ht="18" hidden="1" customHeight="1" x14ac:dyDescent="0.3">
      <c r="A59" s="17">
        <v>202</v>
      </c>
      <c r="B59" s="19" t="s">
        <v>425</v>
      </c>
      <c r="C59" s="18" t="s">
        <v>21</v>
      </c>
    </row>
    <row r="60" spans="1:3" ht="18" hidden="1" customHeight="1" x14ac:dyDescent="0.3">
      <c r="A60" s="17">
        <v>202</v>
      </c>
      <c r="B60" s="19" t="s">
        <v>426</v>
      </c>
      <c r="C60" s="18" t="s">
        <v>21</v>
      </c>
    </row>
    <row r="61" spans="1:3" ht="18" hidden="1" customHeight="1" x14ac:dyDescent="0.3">
      <c r="A61" s="17">
        <v>202</v>
      </c>
      <c r="B61" s="19" t="s">
        <v>427</v>
      </c>
      <c r="C61" s="18" t="s">
        <v>21</v>
      </c>
    </row>
    <row r="62" spans="1:3" ht="18" hidden="1" customHeight="1" x14ac:dyDescent="0.3">
      <c r="A62" s="17">
        <v>202</v>
      </c>
      <c r="B62" s="19" t="s">
        <v>428</v>
      </c>
      <c r="C62" s="18" t="s">
        <v>21</v>
      </c>
    </row>
    <row r="63" spans="1:3" ht="18" hidden="1" customHeight="1" x14ac:dyDescent="0.3">
      <c r="A63" s="17">
        <v>202</v>
      </c>
      <c r="B63" s="19" t="s">
        <v>429</v>
      </c>
      <c r="C63" s="18" t="s">
        <v>21</v>
      </c>
    </row>
    <row r="64" spans="1:3" ht="18" hidden="1" customHeight="1" x14ac:dyDescent="0.3">
      <c r="A64" s="17">
        <v>202</v>
      </c>
      <c r="B64" s="19" t="s">
        <v>430</v>
      </c>
      <c r="C64" s="18" t="s">
        <v>21</v>
      </c>
    </row>
    <row r="65" spans="1:3" ht="18" hidden="1" customHeight="1" x14ac:dyDescent="0.3">
      <c r="A65" s="17">
        <v>202</v>
      </c>
      <c r="B65" s="19" t="s">
        <v>431</v>
      </c>
      <c r="C65" s="18" t="s">
        <v>48</v>
      </c>
    </row>
    <row r="66" spans="1:3" ht="18" hidden="1" customHeight="1" x14ac:dyDescent="0.3">
      <c r="A66" s="17">
        <v>202</v>
      </c>
      <c r="B66" s="19" t="s">
        <v>432</v>
      </c>
      <c r="C66" s="18" t="s">
        <v>48</v>
      </c>
    </row>
    <row r="67" spans="1:3" ht="18" hidden="1" customHeight="1" x14ac:dyDescent="0.3">
      <c r="A67" s="17">
        <v>202</v>
      </c>
      <c r="B67" s="19" t="s">
        <v>433</v>
      </c>
      <c r="C67" s="18" t="s">
        <v>26</v>
      </c>
    </row>
    <row r="68" spans="1:3" ht="18" hidden="1" customHeight="1" x14ac:dyDescent="0.3">
      <c r="A68" s="17">
        <v>202</v>
      </c>
      <c r="B68" s="19" t="s">
        <v>434</v>
      </c>
      <c r="C68" s="18" t="s">
        <v>26</v>
      </c>
    </row>
    <row r="69" spans="1:3" ht="18" hidden="1" customHeight="1" x14ac:dyDescent="0.3">
      <c r="A69" s="17">
        <v>202</v>
      </c>
      <c r="B69" s="19" t="s">
        <v>435</v>
      </c>
      <c r="C69" s="18" t="s">
        <v>26</v>
      </c>
    </row>
    <row r="70" spans="1:3" ht="18" hidden="1" customHeight="1" x14ac:dyDescent="0.3">
      <c r="A70" s="17">
        <v>202</v>
      </c>
      <c r="B70" s="19" t="s">
        <v>436</v>
      </c>
      <c r="C70" s="18" t="s">
        <v>26</v>
      </c>
    </row>
    <row r="71" spans="1:3" ht="18" hidden="1" customHeight="1" x14ac:dyDescent="0.3">
      <c r="A71" s="17">
        <v>202</v>
      </c>
      <c r="B71" s="19" t="s">
        <v>437</v>
      </c>
      <c r="C71" s="18" t="s">
        <v>26</v>
      </c>
    </row>
    <row r="72" spans="1:3" ht="18" hidden="1" customHeight="1" x14ac:dyDescent="0.3">
      <c r="A72" s="17">
        <v>202</v>
      </c>
      <c r="B72" s="19" t="s">
        <v>438</v>
      </c>
      <c r="C72" s="18" t="s">
        <v>26</v>
      </c>
    </row>
    <row r="73" spans="1:3" ht="18" hidden="1" customHeight="1" x14ac:dyDescent="0.3">
      <c r="A73" s="17">
        <v>202</v>
      </c>
      <c r="B73" s="19" t="s">
        <v>439</v>
      </c>
      <c r="C73" s="18" t="s">
        <v>21</v>
      </c>
    </row>
    <row r="74" spans="1:3" ht="18" hidden="1" customHeight="1" x14ac:dyDescent="0.3">
      <c r="A74" s="17">
        <v>202</v>
      </c>
      <c r="B74" s="19" t="s">
        <v>440</v>
      </c>
      <c r="C74" s="18" t="s">
        <v>21</v>
      </c>
    </row>
    <row r="75" spans="1:3" ht="18" hidden="1" customHeight="1" x14ac:dyDescent="0.3">
      <c r="A75" s="17">
        <v>202</v>
      </c>
      <c r="B75" s="19" t="s">
        <v>441</v>
      </c>
      <c r="C75" s="18" t="s">
        <v>21</v>
      </c>
    </row>
    <row r="76" spans="1:3" ht="18" hidden="1" customHeight="1" x14ac:dyDescent="0.3">
      <c r="A76" s="17">
        <v>202</v>
      </c>
      <c r="B76" s="19" t="s">
        <v>442</v>
      </c>
      <c r="C76" s="18" t="s">
        <v>26</v>
      </c>
    </row>
    <row r="77" spans="1:3" ht="18" hidden="1" customHeight="1" x14ac:dyDescent="0.3">
      <c r="A77" s="17">
        <v>202</v>
      </c>
      <c r="B77" s="19" t="s">
        <v>443</v>
      </c>
      <c r="C77" s="18" t="s">
        <v>26</v>
      </c>
    </row>
    <row r="78" spans="1:3" ht="18" hidden="1" customHeight="1" x14ac:dyDescent="0.3">
      <c r="A78" s="17">
        <v>202</v>
      </c>
      <c r="B78" s="19" t="s">
        <v>444</v>
      </c>
      <c r="C78" s="18" t="s">
        <v>26</v>
      </c>
    </row>
    <row r="79" spans="1:3" ht="18" hidden="1" customHeight="1" x14ac:dyDescent="0.3">
      <c r="A79" s="17">
        <v>202</v>
      </c>
      <c r="B79" s="19" t="s">
        <v>445</v>
      </c>
      <c r="C79" s="18" t="s">
        <v>26</v>
      </c>
    </row>
    <row r="80" spans="1:3" ht="18" hidden="1" customHeight="1" x14ac:dyDescent="0.3">
      <c r="A80" s="17">
        <v>202</v>
      </c>
      <c r="B80" s="19" t="s">
        <v>446</v>
      </c>
      <c r="C80" s="18" t="s">
        <v>26</v>
      </c>
    </row>
    <row r="81" spans="1:3" ht="18" hidden="1" customHeight="1" x14ac:dyDescent="0.3">
      <c r="A81" s="17">
        <v>202</v>
      </c>
      <c r="B81" s="19" t="s">
        <v>447</v>
      </c>
      <c r="C81" s="18" t="s">
        <v>26</v>
      </c>
    </row>
    <row r="82" spans="1:3" ht="18" hidden="1" customHeight="1" x14ac:dyDescent="0.3">
      <c r="A82" s="17">
        <v>202</v>
      </c>
      <c r="B82" s="19" t="s">
        <v>448</v>
      </c>
      <c r="C82" s="18" t="s">
        <v>21</v>
      </c>
    </row>
    <row r="83" spans="1:3" ht="18" hidden="1" customHeight="1" x14ac:dyDescent="0.3">
      <c r="A83" s="17">
        <v>202</v>
      </c>
      <c r="B83" s="19" t="s">
        <v>11</v>
      </c>
      <c r="C83" s="18" t="s">
        <v>26</v>
      </c>
    </row>
    <row r="84" spans="1:3" ht="18" hidden="1" customHeight="1" x14ac:dyDescent="0.3">
      <c r="A84" s="17">
        <v>202</v>
      </c>
      <c r="B84" s="19" t="s">
        <v>449</v>
      </c>
      <c r="C84" s="18" t="s">
        <v>26</v>
      </c>
    </row>
    <row r="85" spans="1:3" ht="18" hidden="1" customHeight="1" x14ac:dyDescent="0.3">
      <c r="A85" s="17">
        <v>202</v>
      </c>
      <c r="B85" s="19" t="s">
        <v>450</v>
      </c>
      <c r="C85" s="18" t="s">
        <v>26</v>
      </c>
    </row>
    <row r="86" spans="1:3" ht="18" hidden="1" customHeight="1" x14ac:dyDescent="0.3">
      <c r="A86" s="17">
        <v>202</v>
      </c>
      <c r="B86" s="19" t="s">
        <v>155</v>
      </c>
      <c r="C86" s="18" t="s">
        <v>26</v>
      </c>
    </row>
    <row r="87" spans="1:3" ht="18" hidden="1" customHeight="1" x14ac:dyDescent="0.3">
      <c r="A87" s="17">
        <v>202</v>
      </c>
      <c r="B87" s="19" t="s">
        <v>451</v>
      </c>
      <c r="C87" s="18" t="s">
        <v>26</v>
      </c>
    </row>
    <row r="88" spans="1:3" ht="18" hidden="1" customHeight="1" x14ac:dyDescent="0.3">
      <c r="A88" s="17">
        <v>202</v>
      </c>
      <c r="B88" s="19" t="s">
        <v>452</v>
      </c>
      <c r="C88" s="18" t="s">
        <v>26</v>
      </c>
    </row>
    <row r="89" spans="1:3" ht="18" hidden="1" customHeight="1" x14ac:dyDescent="0.3">
      <c r="A89" s="17">
        <v>202</v>
      </c>
      <c r="B89" s="19" t="s">
        <v>453</v>
      </c>
      <c r="C89" s="18" t="s">
        <v>26</v>
      </c>
    </row>
    <row r="90" spans="1:3" ht="18" hidden="1" customHeight="1" x14ac:dyDescent="0.3">
      <c r="A90" s="17">
        <v>202</v>
      </c>
      <c r="B90" s="19" t="s">
        <v>454</v>
      </c>
      <c r="C90" s="18" t="s">
        <v>26</v>
      </c>
    </row>
    <row r="91" spans="1:3" ht="18" hidden="1" customHeight="1" x14ac:dyDescent="0.3">
      <c r="A91" s="17">
        <v>202</v>
      </c>
      <c r="B91" s="19" t="s">
        <v>455</v>
      </c>
      <c r="C91" s="18" t="s">
        <v>26</v>
      </c>
    </row>
    <row r="92" spans="1:3" ht="18" hidden="1" customHeight="1" x14ac:dyDescent="0.3">
      <c r="A92" s="17">
        <v>202</v>
      </c>
      <c r="B92" s="19" t="s">
        <v>456</v>
      </c>
      <c r="C92" s="18" t="s">
        <v>26</v>
      </c>
    </row>
    <row r="93" spans="1:3" ht="18" hidden="1" customHeight="1" x14ac:dyDescent="0.3">
      <c r="A93" s="17">
        <v>202</v>
      </c>
      <c r="B93" s="19" t="s">
        <v>457</v>
      </c>
      <c r="C93" s="18" t="s">
        <v>26</v>
      </c>
    </row>
    <row r="94" spans="1:3" ht="18" hidden="1" customHeight="1" x14ac:dyDescent="0.3">
      <c r="A94" s="17">
        <v>202</v>
      </c>
      <c r="B94" s="19" t="s">
        <v>458</v>
      </c>
      <c r="C94" s="18" t="s">
        <v>26</v>
      </c>
    </row>
    <row r="95" spans="1:3" ht="18" hidden="1" customHeight="1" x14ac:dyDescent="0.3">
      <c r="A95" s="17">
        <v>202</v>
      </c>
      <c r="B95" s="19" t="s">
        <v>459</v>
      </c>
      <c r="C95" s="18" t="s">
        <v>26</v>
      </c>
    </row>
    <row r="96" spans="1:3" ht="18" hidden="1" customHeight="1" x14ac:dyDescent="0.3">
      <c r="A96" s="17">
        <v>202</v>
      </c>
      <c r="B96" s="19" t="s">
        <v>460</v>
      </c>
      <c r="C96" s="18" t="s">
        <v>26</v>
      </c>
    </row>
    <row r="97" spans="1:3" ht="18" hidden="1" customHeight="1" x14ac:dyDescent="0.3">
      <c r="A97" s="17">
        <v>202</v>
      </c>
      <c r="B97" s="19" t="s">
        <v>461</v>
      </c>
      <c r="C97" s="18" t="s">
        <v>26</v>
      </c>
    </row>
    <row r="98" spans="1:3" ht="18" hidden="1" customHeight="1" x14ac:dyDescent="0.3">
      <c r="A98" s="17">
        <v>202</v>
      </c>
      <c r="B98" s="19" t="s">
        <v>462</v>
      </c>
      <c r="C98" s="18" t="s">
        <v>26</v>
      </c>
    </row>
    <row r="99" spans="1:3" ht="18" hidden="1" customHeight="1" x14ac:dyDescent="0.3">
      <c r="A99" s="17">
        <v>202</v>
      </c>
      <c r="B99" s="19" t="s">
        <v>463</v>
      </c>
      <c r="C99" s="18" t="s">
        <v>26</v>
      </c>
    </row>
    <row r="100" spans="1:3" ht="18" hidden="1" customHeight="1" x14ac:dyDescent="0.3">
      <c r="A100" s="17">
        <v>202</v>
      </c>
      <c r="B100" s="19" t="s">
        <v>464</v>
      </c>
      <c r="C100" s="18" t="s">
        <v>26</v>
      </c>
    </row>
    <row r="101" spans="1:3" ht="18" hidden="1" customHeight="1" x14ac:dyDescent="0.3">
      <c r="A101" s="17">
        <v>202</v>
      </c>
      <c r="B101" s="19" t="s">
        <v>465</v>
      </c>
      <c r="C101" s="18" t="s">
        <v>26</v>
      </c>
    </row>
    <row r="102" spans="1:3" ht="18" hidden="1" customHeight="1" x14ac:dyDescent="0.3">
      <c r="A102" s="17">
        <v>202</v>
      </c>
      <c r="B102" s="19" t="s">
        <v>466</v>
      </c>
      <c r="C102" s="18" t="s">
        <v>26</v>
      </c>
    </row>
    <row r="103" spans="1:3" ht="18" hidden="1" customHeight="1" x14ac:dyDescent="0.3">
      <c r="A103" s="17">
        <v>202</v>
      </c>
      <c r="B103" s="19" t="s">
        <v>467</v>
      </c>
      <c r="C103" s="18" t="s">
        <v>59</v>
      </c>
    </row>
    <row r="104" spans="1:3" ht="18" hidden="1" customHeight="1" x14ac:dyDescent="0.3">
      <c r="A104" s="17">
        <v>202</v>
      </c>
      <c r="B104" s="19" t="s">
        <v>468</v>
      </c>
      <c r="C104" s="18" t="s">
        <v>59</v>
      </c>
    </row>
    <row r="105" spans="1:3" ht="18" hidden="1" customHeight="1" x14ac:dyDescent="0.3">
      <c r="A105" s="17">
        <v>202</v>
      </c>
      <c r="B105" s="19" t="s">
        <v>469</v>
      </c>
      <c r="C105" s="18" t="s">
        <v>59</v>
      </c>
    </row>
    <row r="106" spans="1:3" ht="18" hidden="1" customHeight="1" x14ac:dyDescent="0.3">
      <c r="A106" s="17">
        <v>202</v>
      </c>
      <c r="B106" s="19" t="s">
        <v>470</v>
      </c>
      <c r="C106" s="18" t="s">
        <v>59</v>
      </c>
    </row>
    <row r="107" spans="1:3" ht="18" hidden="1" customHeight="1" x14ac:dyDescent="0.3">
      <c r="A107" s="17">
        <v>202</v>
      </c>
      <c r="B107" s="19" t="s">
        <v>471</v>
      </c>
      <c r="C107" s="18" t="s">
        <v>59</v>
      </c>
    </row>
    <row r="108" spans="1:3" ht="18" hidden="1" customHeight="1" x14ac:dyDescent="0.3">
      <c r="A108" s="17">
        <v>202</v>
      </c>
      <c r="B108" s="19" t="s">
        <v>472</v>
      </c>
      <c r="C108" s="18" t="s">
        <v>59</v>
      </c>
    </row>
    <row r="109" spans="1:3" ht="18" hidden="1" customHeight="1" x14ac:dyDescent="0.3">
      <c r="A109" s="17">
        <v>202</v>
      </c>
      <c r="B109" s="19" t="s">
        <v>473</v>
      </c>
      <c r="C109" s="18" t="s">
        <v>59</v>
      </c>
    </row>
    <row r="110" spans="1:3" ht="18" hidden="1" customHeight="1" x14ac:dyDescent="0.3">
      <c r="A110" s="17">
        <v>202</v>
      </c>
      <c r="B110" s="19" t="s">
        <v>474</v>
      </c>
      <c r="C110" s="18" t="s">
        <v>59</v>
      </c>
    </row>
    <row r="111" spans="1:3" ht="18" hidden="1" customHeight="1" x14ac:dyDescent="0.3">
      <c r="A111" s="17">
        <v>202</v>
      </c>
      <c r="B111" s="19" t="s">
        <v>475</v>
      </c>
      <c r="C111" s="18" t="s">
        <v>59</v>
      </c>
    </row>
    <row r="112" spans="1:3" ht="18" hidden="1" customHeight="1" x14ac:dyDescent="0.3">
      <c r="A112" s="17">
        <v>202</v>
      </c>
      <c r="B112" s="19" t="s">
        <v>476</v>
      </c>
      <c r="C112" s="18" t="s">
        <v>59</v>
      </c>
    </row>
    <row r="113" spans="1:3" ht="18" hidden="1" customHeight="1" x14ac:dyDescent="0.3">
      <c r="A113" s="17">
        <v>202</v>
      </c>
      <c r="B113" s="19" t="s">
        <v>477</v>
      </c>
      <c r="C113" s="18" t="s">
        <v>59</v>
      </c>
    </row>
    <row r="114" spans="1:3" ht="18" hidden="1" customHeight="1" x14ac:dyDescent="0.3">
      <c r="A114" s="17">
        <v>202</v>
      </c>
      <c r="B114" s="19" t="s">
        <v>478</v>
      </c>
      <c r="C114" s="18" t="s">
        <v>59</v>
      </c>
    </row>
    <row r="115" spans="1:3" ht="18" hidden="1" customHeight="1" x14ac:dyDescent="0.3">
      <c r="A115" s="17">
        <v>202</v>
      </c>
      <c r="B115" s="19" t="s">
        <v>479</v>
      </c>
      <c r="C115" s="18" t="s">
        <v>59</v>
      </c>
    </row>
    <row r="116" spans="1:3" ht="18" hidden="1" customHeight="1" x14ac:dyDescent="0.3">
      <c r="A116" s="17">
        <v>202</v>
      </c>
      <c r="B116" s="19" t="s">
        <v>480</v>
      </c>
      <c r="C116" s="18" t="s">
        <v>59</v>
      </c>
    </row>
    <row r="117" spans="1:3" ht="18" hidden="1" customHeight="1" x14ac:dyDescent="0.3">
      <c r="A117" s="17">
        <v>202</v>
      </c>
      <c r="B117" s="19" t="s">
        <v>481</v>
      </c>
      <c r="C117" s="18" t="s">
        <v>59</v>
      </c>
    </row>
    <row r="118" spans="1:3" ht="18" hidden="1" customHeight="1" x14ac:dyDescent="0.3">
      <c r="A118" s="17">
        <v>202</v>
      </c>
      <c r="B118" s="19" t="s">
        <v>482</v>
      </c>
      <c r="C118" s="18" t="s">
        <v>59</v>
      </c>
    </row>
    <row r="119" spans="1:3" ht="18" hidden="1" customHeight="1" x14ac:dyDescent="0.3">
      <c r="A119" s="17">
        <v>202</v>
      </c>
      <c r="B119" s="19" t="s">
        <v>483</v>
      </c>
      <c r="C119" s="18" t="s">
        <v>59</v>
      </c>
    </row>
    <row r="120" spans="1:3" ht="18" hidden="1" customHeight="1" x14ac:dyDescent="0.3">
      <c r="A120" s="17">
        <v>202</v>
      </c>
      <c r="B120" s="19" t="s">
        <v>484</v>
      </c>
      <c r="C120" s="18" t="s">
        <v>59</v>
      </c>
    </row>
    <row r="121" spans="1:3" ht="18" hidden="1" customHeight="1" x14ac:dyDescent="0.3">
      <c r="A121" s="17">
        <v>202</v>
      </c>
      <c r="B121" s="19" t="s">
        <v>485</v>
      </c>
      <c r="C121" s="18" t="s">
        <v>59</v>
      </c>
    </row>
    <row r="122" spans="1:3" ht="18" hidden="1" customHeight="1" x14ac:dyDescent="0.3">
      <c r="A122" s="17">
        <v>202</v>
      </c>
      <c r="B122" s="19" t="s">
        <v>486</v>
      </c>
      <c r="C122" s="18" t="s">
        <v>59</v>
      </c>
    </row>
    <row r="123" spans="1:3" ht="18" hidden="1" customHeight="1" x14ac:dyDescent="0.3">
      <c r="A123" s="17">
        <v>202</v>
      </c>
      <c r="B123" s="19" t="s">
        <v>487</v>
      </c>
      <c r="C123" s="18" t="s">
        <v>59</v>
      </c>
    </row>
    <row r="124" spans="1:3" ht="18" hidden="1" customHeight="1" x14ac:dyDescent="0.3">
      <c r="A124" s="17">
        <v>202</v>
      </c>
      <c r="B124" s="19" t="s">
        <v>488</v>
      </c>
      <c r="C124" s="18" t="s">
        <v>59</v>
      </c>
    </row>
    <row r="125" spans="1:3" ht="18" hidden="1" customHeight="1" x14ac:dyDescent="0.3">
      <c r="A125" s="17">
        <v>202</v>
      </c>
      <c r="B125" s="19" t="s">
        <v>489</v>
      </c>
      <c r="C125" s="18" t="s">
        <v>59</v>
      </c>
    </row>
    <row r="126" spans="1:3" ht="18" hidden="1" customHeight="1" x14ac:dyDescent="0.3">
      <c r="A126" s="17">
        <v>202</v>
      </c>
      <c r="B126" s="19" t="s">
        <v>490</v>
      </c>
      <c r="C126" s="18" t="s">
        <v>59</v>
      </c>
    </row>
    <row r="127" spans="1:3" ht="18" hidden="1" customHeight="1" x14ac:dyDescent="0.3">
      <c r="A127" s="17">
        <v>202</v>
      </c>
      <c r="B127" s="19" t="s">
        <v>491</v>
      </c>
      <c r="C127" s="18" t="s">
        <v>59</v>
      </c>
    </row>
    <row r="128" spans="1:3" ht="18" hidden="1" customHeight="1" x14ac:dyDescent="0.3">
      <c r="A128" s="17">
        <v>202</v>
      </c>
      <c r="B128" s="19" t="s">
        <v>492</v>
      </c>
      <c r="C128" s="18" t="s">
        <v>59</v>
      </c>
    </row>
    <row r="129" spans="1:3" ht="18" hidden="1" customHeight="1" x14ac:dyDescent="0.3">
      <c r="A129" s="17">
        <v>202</v>
      </c>
      <c r="B129" s="19" t="s">
        <v>493</v>
      </c>
      <c r="C129" s="18" t="s">
        <v>59</v>
      </c>
    </row>
    <row r="130" spans="1:3" ht="18" hidden="1" customHeight="1" x14ac:dyDescent="0.3">
      <c r="A130" s="17">
        <v>202</v>
      </c>
      <c r="B130" s="19" t="s">
        <v>494</v>
      </c>
      <c r="C130" s="18" t="s">
        <v>59</v>
      </c>
    </row>
    <row r="131" spans="1:3" ht="18" hidden="1" customHeight="1" x14ac:dyDescent="0.3">
      <c r="A131" s="17">
        <v>202</v>
      </c>
      <c r="B131" s="19" t="s">
        <v>495</v>
      </c>
      <c r="C131" s="18" t="s">
        <v>26</v>
      </c>
    </row>
    <row r="132" spans="1:3" ht="18" hidden="1" customHeight="1" x14ac:dyDescent="0.3">
      <c r="A132" s="17">
        <v>202</v>
      </c>
      <c r="B132" s="19" t="s">
        <v>496</v>
      </c>
      <c r="C132" s="18" t="s">
        <v>26</v>
      </c>
    </row>
    <row r="133" spans="1:3" ht="18" hidden="1" customHeight="1" x14ac:dyDescent="0.3">
      <c r="A133" s="17">
        <v>202</v>
      </c>
      <c r="B133" s="19" t="s">
        <v>497</v>
      </c>
      <c r="C133" s="18" t="s">
        <v>59</v>
      </c>
    </row>
    <row r="134" spans="1:3" ht="18" hidden="1" customHeight="1" x14ac:dyDescent="0.3">
      <c r="A134" s="17">
        <v>202</v>
      </c>
      <c r="B134" s="19" t="s">
        <v>498</v>
      </c>
      <c r="C134" s="18" t="s">
        <v>59</v>
      </c>
    </row>
    <row r="135" spans="1:3" ht="18" hidden="1" customHeight="1" x14ac:dyDescent="0.3">
      <c r="A135" s="17">
        <v>202</v>
      </c>
      <c r="B135" s="19" t="s">
        <v>499</v>
      </c>
      <c r="C135" s="18" t="s">
        <v>59</v>
      </c>
    </row>
    <row r="136" spans="1:3" ht="18" hidden="1" customHeight="1" x14ac:dyDescent="0.3">
      <c r="A136" s="17">
        <v>202</v>
      </c>
      <c r="B136" s="19" t="s">
        <v>500</v>
      </c>
      <c r="C136" s="18" t="s">
        <v>59</v>
      </c>
    </row>
    <row r="137" spans="1:3" ht="18" hidden="1" customHeight="1" x14ac:dyDescent="0.3">
      <c r="A137" s="17">
        <v>202</v>
      </c>
      <c r="B137" s="19" t="s">
        <v>501</v>
      </c>
      <c r="C137" s="18" t="s">
        <v>59</v>
      </c>
    </row>
    <row r="138" spans="1:3" ht="18" hidden="1" customHeight="1" x14ac:dyDescent="0.3">
      <c r="A138" s="17">
        <v>202</v>
      </c>
      <c r="B138" s="19" t="s">
        <v>502</v>
      </c>
      <c r="C138" s="18" t="s">
        <v>9</v>
      </c>
    </row>
    <row r="139" spans="1:3" ht="18" hidden="1" customHeight="1" x14ac:dyDescent="0.3">
      <c r="A139" s="17">
        <v>202</v>
      </c>
      <c r="B139" s="19" t="s">
        <v>503</v>
      </c>
      <c r="C139" s="18" t="s">
        <v>9</v>
      </c>
    </row>
    <row r="140" spans="1:3" ht="18" hidden="1" customHeight="1" x14ac:dyDescent="0.3">
      <c r="A140" s="17">
        <v>202</v>
      </c>
      <c r="B140" s="19" t="s">
        <v>504</v>
      </c>
      <c r="C140" s="18" t="s">
        <v>59</v>
      </c>
    </row>
    <row r="141" spans="1:3" ht="18" hidden="1" customHeight="1" x14ac:dyDescent="0.3">
      <c r="A141" s="17">
        <v>202</v>
      </c>
      <c r="B141" s="19" t="s">
        <v>505</v>
      </c>
      <c r="C141" s="18" t="s">
        <v>59</v>
      </c>
    </row>
    <row r="142" spans="1:3" ht="18" hidden="1" customHeight="1" x14ac:dyDescent="0.3">
      <c r="A142" s="17">
        <v>202</v>
      </c>
      <c r="B142" s="19" t="s">
        <v>85</v>
      </c>
      <c r="C142" s="18" t="s">
        <v>59</v>
      </c>
    </row>
    <row r="143" spans="1:3" ht="18" hidden="1" customHeight="1" x14ac:dyDescent="0.3">
      <c r="A143" s="17">
        <v>202</v>
      </c>
      <c r="B143" s="19" t="s">
        <v>506</v>
      </c>
      <c r="C143" s="18" t="s">
        <v>59</v>
      </c>
    </row>
    <row r="144" spans="1:3" ht="18" hidden="1" customHeight="1" x14ac:dyDescent="0.3">
      <c r="A144" s="17">
        <v>202</v>
      </c>
      <c r="B144" s="19" t="s">
        <v>507</v>
      </c>
      <c r="C144" s="18" t="s">
        <v>59</v>
      </c>
    </row>
    <row r="145" spans="1:3" ht="18" hidden="1" customHeight="1" x14ac:dyDescent="0.3">
      <c r="A145" s="17">
        <v>202</v>
      </c>
      <c r="B145" s="19" t="s">
        <v>508</v>
      </c>
      <c r="C145" s="18" t="s">
        <v>59</v>
      </c>
    </row>
    <row r="146" spans="1:3" ht="18" hidden="1" customHeight="1" x14ac:dyDescent="0.3">
      <c r="A146" s="17">
        <v>202</v>
      </c>
      <c r="B146" s="19" t="s">
        <v>509</v>
      </c>
      <c r="C146" s="18" t="s">
        <v>59</v>
      </c>
    </row>
    <row r="147" spans="1:3" ht="18" hidden="1" customHeight="1" x14ac:dyDescent="0.3">
      <c r="A147" s="17">
        <v>202</v>
      </c>
      <c r="B147" s="19" t="s">
        <v>510</v>
      </c>
      <c r="C147" s="18" t="s">
        <v>59</v>
      </c>
    </row>
    <row r="148" spans="1:3" ht="18" hidden="1" customHeight="1" x14ac:dyDescent="0.3">
      <c r="A148" s="17">
        <v>202</v>
      </c>
      <c r="B148" s="19" t="s">
        <v>511</v>
      </c>
      <c r="C148" s="18" t="s">
        <v>59</v>
      </c>
    </row>
    <row r="149" spans="1:3" ht="18" hidden="1" customHeight="1" x14ac:dyDescent="0.3">
      <c r="A149" s="17">
        <v>202</v>
      </c>
      <c r="B149" s="19" t="s">
        <v>512</v>
      </c>
      <c r="C149" s="18" t="s">
        <v>59</v>
      </c>
    </row>
    <row r="150" spans="1:3" ht="18" hidden="1" customHeight="1" x14ac:dyDescent="0.3">
      <c r="A150" s="17">
        <v>202</v>
      </c>
      <c r="B150" s="19" t="s">
        <v>513</v>
      </c>
      <c r="C150" s="18" t="s">
        <v>59</v>
      </c>
    </row>
    <row r="151" spans="1:3" ht="18" hidden="1" customHeight="1" x14ac:dyDescent="0.3">
      <c r="A151" s="17">
        <v>202</v>
      </c>
      <c r="B151" s="19" t="s">
        <v>514</v>
      </c>
      <c r="C151" s="18" t="s">
        <v>59</v>
      </c>
    </row>
    <row r="152" spans="1:3" ht="18" hidden="1" customHeight="1" x14ac:dyDescent="0.3">
      <c r="A152" s="17">
        <v>202</v>
      </c>
      <c r="B152" s="19" t="s">
        <v>515</v>
      </c>
      <c r="C152" s="18" t="s">
        <v>59</v>
      </c>
    </row>
    <row r="153" spans="1:3" ht="18" hidden="1" customHeight="1" x14ac:dyDescent="0.3">
      <c r="A153" s="17">
        <v>202</v>
      </c>
      <c r="B153" s="19" t="s">
        <v>516</v>
      </c>
      <c r="C153" s="18" t="s">
        <v>59</v>
      </c>
    </row>
    <row r="154" spans="1:3" ht="18" hidden="1" customHeight="1" x14ac:dyDescent="0.3">
      <c r="A154" s="17">
        <v>202</v>
      </c>
      <c r="B154" s="19" t="s">
        <v>517</v>
      </c>
      <c r="C154" s="18" t="s">
        <v>59</v>
      </c>
    </row>
    <row r="155" spans="1:3" ht="18" hidden="1" customHeight="1" x14ac:dyDescent="0.3">
      <c r="A155" s="17">
        <v>202</v>
      </c>
      <c r="B155" s="19" t="s">
        <v>518</v>
      </c>
      <c r="C155" s="18" t="s">
        <v>59</v>
      </c>
    </row>
    <row r="156" spans="1:3" ht="18" hidden="1" customHeight="1" x14ac:dyDescent="0.3">
      <c r="A156" s="17">
        <v>202</v>
      </c>
      <c r="B156" s="19" t="s">
        <v>519</v>
      </c>
      <c r="C156" s="18" t="s">
        <v>59</v>
      </c>
    </row>
    <row r="157" spans="1:3" ht="18" hidden="1" customHeight="1" x14ac:dyDescent="0.3">
      <c r="A157" s="17">
        <v>202</v>
      </c>
      <c r="B157" s="19" t="s">
        <v>520</v>
      </c>
      <c r="C157" s="18" t="s">
        <v>59</v>
      </c>
    </row>
    <row r="158" spans="1:3" ht="18" hidden="1" customHeight="1" x14ac:dyDescent="0.3">
      <c r="A158" s="17">
        <v>202</v>
      </c>
      <c r="B158" s="19" t="s">
        <v>521</v>
      </c>
      <c r="C158" s="18" t="s">
        <v>59</v>
      </c>
    </row>
    <row r="159" spans="1:3" ht="18" hidden="1" customHeight="1" x14ac:dyDescent="0.3">
      <c r="A159" s="17">
        <v>202</v>
      </c>
      <c r="B159" s="19" t="s">
        <v>522</v>
      </c>
      <c r="C159" s="18" t="s">
        <v>59</v>
      </c>
    </row>
    <row r="160" spans="1:3" ht="18" hidden="1" customHeight="1" x14ac:dyDescent="0.3">
      <c r="A160" s="17">
        <v>202</v>
      </c>
      <c r="B160" s="19" t="s">
        <v>523</v>
      </c>
      <c r="C160" s="18" t="s">
        <v>59</v>
      </c>
    </row>
    <row r="161" spans="1:3" ht="18" hidden="1" customHeight="1" x14ac:dyDescent="0.3">
      <c r="A161" s="17">
        <v>202</v>
      </c>
      <c r="B161" s="19" t="s">
        <v>524</v>
      </c>
      <c r="C161" s="18" t="s">
        <v>26</v>
      </c>
    </row>
    <row r="162" spans="1:3" ht="18" hidden="1" customHeight="1" x14ac:dyDescent="0.3">
      <c r="A162" s="17">
        <v>202</v>
      </c>
      <c r="B162" s="19" t="s">
        <v>525</v>
      </c>
      <c r="C162" s="18" t="s">
        <v>26</v>
      </c>
    </row>
    <row r="163" spans="1:3" ht="18" hidden="1" customHeight="1" x14ac:dyDescent="0.3">
      <c r="A163" s="17">
        <v>202</v>
      </c>
      <c r="B163" s="19" t="s">
        <v>526</v>
      </c>
      <c r="C163" s="18" t="s">
        <v>26</v>
      </c>
    </row>
    <row r="164" spans="1:3" ht="18" hidden="1" customHeight="1" x14ac:dyDescent="0.3">
      <c r="A164" s="17">
        <v>202</v>
      </c>
      <c r="B164" s="19" t="s">
        <v>527</v>
      </c>
      <c r="C164" s="18" t="s">
        <v>26</v>
      </c>
    </row>
    <row r="165" spans="1:3" ht="18" hidden="1" customHeight="1" x14ac:dyDescent="0.3">
      <c r="A165" s="17">
        <v>202</v>
      </c>
      <c r="B165" s="19" t="s">
        <v>528</v>
      </c>
      <c r="C165" s="18" t="s">
        <v>26</v>
      </c>
    </row>
    <row r="166" spans="1:3" ht="18" hidden="1" customHeight="1" x14ac:dyDescent="0.3">
      <c r="A166" s="17">
        <v>202</v>
      </c>
      <c r="B166" s="19" t="s">
        <v>529</v>
      </c>
      <c r="C166" s="18" t="s">
        <v>26</v>
      </c>
    </row>
    <row r="167" spans="1:3" ht="18" hidden="1" customHeight="1" x14ac:dyDescent="0.3">
      <c r="A167" s="17">
        <v>202</v>
      </c>
      <c r="B167" s="19" t="s">
        <v>530</v>
      </c>
      <c r="C167" s="18" t="s">
        <v>26</v>
      </c>
    </row>
    <row r="168" spans="1:3" ht="18" hidden="1" customHeight="1" x14ac:dyDescent="0.3">
      <c r="A168" s="17">
        <v>202</v>
      </c>
      <c r="B168" s="19" t="s">
        <v>531</v>
      </c>
      <c r="C168" s="18" t="s">
        <v>26</v>
      </c>
    </row>
    <row r="169" spans="1:3" ht="18" hidden="1" customHeight="1" x14ac:dyDescent="0.3">
      <c r="A169" s="17">
        <v>202</v>
      </c>
      <c r="B169" s="19" t="s">
        <v>532</v>
      </c>
      <c r="C169" s="18" t="s">
        <v>26</v>
      </c>
    </row>
    <row r="170" spans="1:3" ht="18" hidden="1" customHeight="1" x14ac:dyDescent="0.3">
      <c r="A170" s="17">
        <v>202</v>
      </c>
      <c r="B170" s="19" t="s">
        <v>533</v>
      </c>
      <c r="C170" s="18" t="s">
        <v>26</v>
      </c>
    </row>
    <row r="171" spans="1:3" ht="18" hidden="1" customHeight="1" x14ac:dyDescent="0.3">
      <c r="A171" s="17">
        <v>202</v>
      </c>
      <c r="B171" s="19" t="s">
        <v>534</v>
      </c>
      <c r="C171" s="18" t="s">
        <v>59</v>
      </c>
    </row>
    <row r="172" spans="1:3" ht="18" hidden="1" customHeight="1" x14ac:dyDescent="0.3">
      <c r="A172" s="17">
        <v>202</v>
      </c>
      <c r="B172" s="19" t="s">
        <v>535</v>
      </c>
      <c r="C172" s="18" t="s">
        <v>59</v>
      </c>
    </row>
    <row r="173" spans="1:3" ht="18" hidden="1" customHeight="1" x14ac:dyDescent="0.3">
      <c r="A173" s="17">
        <v>202</v>
      </c>
      <c r="B173" s="19" t="s">
        <v>536</v>
      </c>
      <c r="C173" s="18" t="s">
        <v>59</v>
      </c>
    </row>
    <row r="174" spans="1:3" ht="18" hidden="1" customHeight="1" x14ac:dyDescent="0.3">
      <c r="A174" s="17">
        <v>202</v>
      </c>
      <c r="B174" s="19" t="s">
        <v>537</v>
      </c>
      <c r="C174" s="18" t="s">
        <v>26</v>
      </c>
    </row>
    <row r="175" spans="1:3" ht="18" hidden="1" customHeight="1" x14ac:dyDescent="0.3">
      <c r="A175" s="17">
        <v>202</v>
      </c>
      <c r="B175" s="19" t="s">
        <v>538</v>
      </c>
      <c r="C175" s="18" t="s">
        <v>26</v>
      </c>
    </row>
    <row r="176" spans="1:3" ht="18" hidden="1" customHeight="1" x14ac:dyDescent="0.3">
      <c r="A176" s="17">
        <v>202</v>
      </c>
      <c r="B176" s="19" t="s">
        <v>539</v>
      </c>
      <c r="C176" s="18" t="s">
        <v>26</v>
      </c>
    </row>
    <row r="177" spans="1:3" ht="18" hidden="1" customHeight="1" x14ac:dyDescent="0.3">
      <c r="A177" s="17">
        <v>202</v>
      </c>
      <c r="B177" s="19" t="s">
        <v>540</v>
      </c>
      <c r="C177" s="18" t="s">
        <v>26</v>
      </c>
    </row>
    <row r="178" spans="1:3" ht="18" hidden="1" customHeight="1" x14ac:dyDescent="0.3">
      <c r="A178" s="17">
        <v>202</v>
      </c>
      <c r="B178" s="19" t="s">
        <v>541</v>
      </c>
      <c r="C178" s="18" t="s">
        <v>26</v>
      </c>
    </row>
    <row r="179" spans="1:3" ht="18" hidden="1" customHeight="1" x14ac:dyDescent="0.3">
      <c r="A179" s="17">
        <v>202</v>
      </c>
      <c r="B179" s="19" t="s">
        <v>542</v>
      </c>
      <c r="C179" s="18" t="s">
        <v>59</v>
      </c>
    </row>
    <row r="180" spans="1:3" ht="18" hidden="1" customHeight="1" x14ac:dyDescent="0.3">
      <c r="A180" s="17">
        <v>202</v>
      </c>
      <c r="B180" s="19" t="s">
        <v>543</v>
      </c>
      <c r="C180" s="18" t="s">
        <v>59</v>
      </c>
    </row>
    <row r="181" spans="1:3" ht="18" hidden="1" customHeight="1" x14ac:dyDescent="0.3">
      <c r="A181" s="17">
        <v>202</v>
      </c>
      <c r="B181" s="19" t="s">
        <v>544</v>
      </c>
      <c r="C181" s="18" t="s">
        <v>59</v>
      </c>
    </row>
    <row r="182" spans="1:3" ht="18" hidden="1" customHeight="1" x14ac:dyDescent="0.3">
      <c r="A182" s="17">
        <v>202</v>
      </c>
      <c r="B182" s="19" t="s">
        <v>545</v>
      </c>
      <c r="C182" s="18" t="s">
        <v>59</v>
      </c>
    </row>
    <row r="183" spans="1:3" ht="18" hidden="1" customHeight="1" x14ac:dyDescent="0.3">
      <c r="A183" s="17">
        <v>202</v>
      </c>
      <c r="B183" s="19" t="s">
        <v>546</v>
      </c>
      <c r="C183" s="18" t="s">
        <v>9</v>
      </c>
    </row>
    <row r="184" spans="1:3" ht="18" hidden="1" customHeight="1" x14ac:dyDescent="0.3">
      <c r="A184" s="17">
        <v>202</v>
      </c>
      <c r="B184" s="19" t="s">
        <v>547</v>
      </c>
      <c r="C184" s="18" t="s">
        <v>59</v>
      </c>
    </row>
    <row r="185" spans="1:3" ht="18" hidden="1" customHeight="1" x14ac:dyDescent="0.3">
      <c r="A185" s="17">
        <v>202</v>
      </c>
      <c r="B185" s="19" t="s">
        <v>548</v>
      </c>
      <c r="C185" s="18" t="s">
        <v>26</v>
      </c>
    </row>
    <row r="186" spans="1:3" ht="18" hidden="1" customHeight="1" x14ac:dyDescent="0.3">
      <c r="A186" s="17">
        <v>202</v>
      </c>
      <c r="B186" s="19" t="s">
        <v>549</v>
      </c>
      <c r="C186" s="18" t="s">
        <v>59</v>
      </c>
    </row>
    <row r="187" spans="1:3" ht="18" hidden="1" customHeight="1" x14ac:dyDescent="0.3">
      <c r="A187" s="17">
        <v>202</v>
      </c>
      <c r="B187" s="19" t="s">
        <v>550</v>
      </c>
      <c r="C187" s="18" t="s">
        <v>59</v>
      </c>
    </row>
    <row r="188" spans="1:3" ht="18" hidden="1" customHeight="1" x14ac:dyDescent="0.3">
      <c r="A188" s="17">
        <v>202</v>
      </c>
      <c r="B188" s="19" t="s">
        <v>551</v>
      </c>
      <c r="C188" s="18" t="s">
        <v>9</v>
      </c>
    </row>
    <row r="189" spans="1:3" ht="18" hidden="1" customHeight="1" x14ac:dyDescent="0.3">
      <c r="A189" s="17">
        <v>202</v>
      </c>
      <c r="B189" s="19" t="s">
        <v>552</v>
      </c>
      <c r="C189" s="18" t="s">
        <v>59</v>
      </c>
    </row>
    <row r="190" spans="1:3" ht="18" hidden="1" customHeight="1" x14ac:dyDescent="0.3">
      <c r="A190" s="17">
        <v>202</v>
      </c>
      <c r="B190" s="19" t="s">
        <v>553</v>
      </c>
      <c r="C190" s="18" t="s">
        <v>9</v>
      </c>
    </row>
    <row r="191" spans="1:3" ht="18" hidden="1" customHeight="1" x14ac:dyDescent="0.3">
      <c r="A191" s="17">
        <v>202</v>
      </c>
      <c r="B191" s="19" t="s">
        <v>554</v>
      </c>
      <c r="C191" s="18" t="s">
        <v>9</v>
      </c>
    </row>
    <row r="192" spans="1:3" ht="18" customHeight="1" x14ac:dyDescent="0.3">
      <c r="A192" s="17">
        <v>202</v>
      </c>
      <c r="B192" s="19" t="s">
        <v>555</v>
      </c>
      <c r="C192" s="18" t="s">
        <v>9</v>
      </c>
    </row>
    <row r="193" spans="1:3" ht="18" hidden="1" customHeight="1" x14ac:dyDescent="0.3">
      <c r="A193" s="17">
        <v>202</v>
      </c>
      <c r="B193" s="19" t="s">
        <v>556</v>
      </c>
      <c r="C193" s="18" t="s">
        <v>9</v>
      </c>
    </row>
    <row r="194" spans="1:3" ht="18" hidden="1" customHeight="1" x14ac:dyDescent="0.3">
      <c r="A194" s="17">
        <v>202</v>
      </c>
      <c r="B194" s="19" t="s">
        <v>557</v>
      </c>
      <c r="C194" s="18" t="s">
        <v>9</v>
      </c>
    </row>
    <row r="195" spans="1:3" ht="18" hidden="1" customHeight="1" x14ac:dyDescent="0.3">
      <c r="A195" s="17">
        <v>203</v>
      </c>
      <c r="B195" s="19" t="s">
        <v>558</v>
      </c>
      <c r="C195" s="18" t="s">
        <v>21</v>
      </c>
    </row>
    <row r="196" spans="1:3" ht="18" hidden="1" customHeight="1" x14ac:dyDescent="0.3">
      <c r="A196" s="17">
        <v>203</v>
      </c>
      <c r="B196" s="19" t="s">
        <v>559</v>
      </c>
      <c r="C196" s="18" t="s">
        <v>14</v>
      </c>
    </row>
    <row r="197" spans="1:3" ht="18" hidden="1" customHeight="1" x14ac:dyDescent="0.3">
      <c r="A197" s="17">
        <v>203</v>
      </c>
      <c r="B197" s="19" t="s">
        <v>560</v>
      </c>
      <c r="C197" s="18" t="s">
        <v>59</v>
      </c>
    </row>
    <row r="198" spans="1:3" ht="18" hidden="1" customHeight="1" x14ac:dyDescent="0.3">
      <c r="A198" s="17">
        <v>203</v>
      </c>
      <c r="B198" s="19" t="s">
        <v>561</v>
      </c>
      <c r="C198" s="18" t="s">
        <v>59</v>
      </c>
    </row>
    <row r="199" spans="1:3" ht="18" hidden="1" customHeight="1" x14ac:dyDescent="0.3">
      <c r="A199" s="17">
        <v>203</v>
      </c>
      <c r="B199" s="19" t="s">
        <v>562</v>
      </c>
      <c r="C199" s="18" t="s">
        <v>26</v>
      </c>
    </row>
    <row r="200" spans="1:3" ht="18" hidden="1" customHeight="1" x14ac:dyDescent="0.3">
      <c r="A200" s="17">
        <v>203</v>
      </c>
      <c r="B200" s="19" t="s">
        <v>563</v>
      </c>
      <c r="C200" s="18" t="s">
        <v>59</v>
      </c>
    </row>
    <row r="201" spans="1:3" ht="18" hidden="1" customHeight="1" x14ac:dyDescent="0.3">
      <c r="A201" s="17">
        <v>203</v>
      </c>
      <c r="B201" s="19" t="s">
        <v>15</v>
      </c>
      <c r="C201" s="18" t="s">
        <v>14</v>
      </c>
    </row>
    <row r="202" spans="1:3" ht="18" hidden="1" customHeight="1" x14ac:dyDescent="0.3">
      <c r="A202" s="17">
        <v>203</v>
      </c>
      <c r="B202" s="19" t="s">
        <v>564</v>
      </c>
      <c r="C202" s="18" t="s">
        <v>14</v>
      </c>
    </row>
    <row r="203" spans="1:3" ht="18" hidden="1" customHeight="1" x14ac:dyDescent="0.3">
      <c r="A203" s="17">
        <v>203</v>
      </c>
      <c r="B203" s="19" t="s">
        <v>13</v>
      </c>
      <c r="C203" s="18" t="s">
        <v>14</v>
      </c>
    </row>
    <row r="204" spans="1:3" ht="18" hidden="1" customHeight="1" x14ac:dyDescent="0.3">
      <c r="A204" s="17">
        <v>203</v>
      </c>
      <c r="B204" s="19" t="s">
        <v>565</v>
      </c>
      <c r="C204" s="18" t="s">
        <v>14</v>
      </c>
    </row>
    <row r="205" spans="1:3" ht="18" hidden="1" customHeight="1" x14ac:dyDescent="0.3">
      <c r="A205" s="17">
        <v>203</v>
      </c>
      <c r="B205" s="19" t="s">
        <v>566</v>
      </c>
      <c r="C205" s="18" t="s">
        <v>14</v>
      </c>
    </row>
    <row r="206" spans="1:3" ht="18" hidden="1" customHeight="1" x14ac:dyDescent="0.3">
      <c r="A206" s="17">
        <v>203</v>
      </c>
      <c r="B206" s="19" t="s">
        <v>567</v>
      </c>
      <c r="C206" s="18" t="s">
        <v>14</v>
      </c>
    </row>
    <row r="207" spans="1:3" ht="18" hidden="1" customHeight="1" x14ac:dyDescent="0.3">
      <c r="A207" s="17">
        <v>203</v>
      </c>
      <c r="B207" s="19" t="s">
        <v>568</v>
      </c>
      <c r="C207" s="18" t="s">
        <v>14</v>
      </c>
    </row>
    <row r="208" spans="1:3" ht="18" hidden="1" customHeight="1" x14ac:dyDescent="0.3">
      <c r="A208" s="17">
        <v>203</v>
      </c>
      <c r="B208" s="19" t="s">
        <v>569</v>
      </c>
      <c r="C208" s="18" t="s">
        <v>14</v>
      </c>
    </row>
    <row r="209" spans="1:3" ht="18" hidden="1" customHeight="1" x14ac:dyDescent="0.3">
      <c r="A209" s="17">
        <v>203</v>
      </c>
      <c r="B209" s="19" t="s">
        <v>570</v>
      </c>
      <c r="C209" s="18" t="s">
        <v>14</v>
      </c>
    </row>
    <row r="210" spans="1:3" ht="18" hidden="1" customHeight="1" x14ac:dyDescent="0.3">
      <c r="A210" s="17">
        <v>203</v>
      </c>
      <c r="B210" s="19" t="s">
        <v>571</v>
      </c>
      <c r="C210" s="18" t="s">
        <v>14</v>
      </c>
    </row>
    <row r="211" spans="1:3" ht="18" hidden="1" customHeight="1" x14ac:dyDescent="0.3">
      <c r="A211" s="17">
        <v>203</v>
      </c>
      <c r="B211" s="19" t="s">
        <v>572</v>
      </c>
      <c r="C211" s="18" t="s">
        <v>14</v>
      </c>
    </row>
    <row r="212" spans="1:3" ht="18" hidden="1" customHeight="1" x14ac:dyDescent="0.3">
      <c r="A212" s="17">
        <v>203</v>
      </c>
      <c r="B212" s="19" t="s">
        <v>573</v>
      </c>
      <c r="C212" s="18" t="s">
        <v>14</v>
      </c>
    </row>
    <row r="213" spans="1:3" ht="18" hidden="1" customHeight="1" x14ac:dyDescent="0.3">
      <c r="A213" s="17">
        <v>203</v>
      </c>
      <c r="B213" s="19" t="s">
        <v>574</v>
      </c>
      <c r="C213" s="18" t="s">
        <v>14</v>
      </c>
    </row>
    <row r="214" spans="1:3" ht="18" hidden="1" customHeight="1" x14ac:dyDescent="0.3">
      <c r="A214" s="17">
        <v>203</v>
      </c>
      <c r="B214" s="19" t="s">
        <v>575</v>
      </c>
      <c r="C214" s="18" t="s">
        <v>14</v>
      </c>
    </row>
    <row r="215" spans="1:3" ht="18" hidden="1" customHeight="1" x14ac:dyDescent="0.3">
      <c r="A215" s="17">
        <v>203</v>
      </c>
      <c r="B215" s="19" t="s">
        <v>576</v>
      </c>
      <c r="C215" s="18" t="s">
        <v>14</v>
      </c>
    </row>
    <row r="216" spans="1:3" ht="18" hidden="1" customHeight="1" x14ac:dyDescent="0.3">
      <c r="A216" s="17">
        <v>203</v>
      </c>
      <c r="B216" s="19" t="s">
        <v>577</v>
      </c>
      <c r="C216" s="18" t="s">
        <v>14</v>
      </c>
    </row>
    <row r="217" spans="1:3" ht="18" hidden="1" customHeight="1" x14ac:dyDescent="0.3">
      <c r="A217" s="17">
        <v>203</v>
      </c>
      <c r="B217" s="19" t="s">
        <v>578</v>
      </c>
      <c r="C217" s="18" t="s">
        <v>199</v>
      </c>
    </row>
    <row r="218" spans="1:3" ht="18" hidden="1" customHeight="1" x14ac:dyDescent="0.3">
      <c r="A218" s="17">
        <v>203</v>
      </c>
      <c r="B218" s="19" t="s">
        <v>579</v>
      </c>
      <c r="C218" s="18" t="s">
        <v>14</v>
      </c>
    </row>
    <row r="219" spans="1:3" ht="18" hidden="1" customHeight="1" x14ac:dyDescent="0.3">
      <c r="A219" s="17">
        <v>203</v>
      </c>
      <c r="B219" s="19" t="s">
        <v>580</v>
      </c>
      <c r="C219" s="18" t="s">
        <v>581</v>
      </c>
    </row>
    <row r="220" spans="1:3" ht="18" hidden="1" customHeight="1" x14ac:dyDescent="0.3">
      <c r="A220" s="17">
        <v>203</v>
      </c>
      <c r="B220" s="19" t="s">
        <v>582</v>
      </c>
      <c r="C220" s="18" t="s">
        <v>14</v>
      </c>
    </row>
    <row r="221" spans="1:3" ht="18" hidden="1" customHeight="1" x14ac:dyDescent="0.3">
      <c r="A221" s="17">
        <v>203</v>
      </c>
      <c r="B221" s="19" t="s">
        <v>583</v>
      </c>
      <c r="C221" s="18" t="s">
        <v>59</v>
      </c>
    </row>
    <row r="222" spans="1:3" ht="18" hidden="1" customHeight="1" x14ac:dyDescent="0.3">
      <c r="A222" s="17">
        <v>203</v>
      </c>
      <c r="B222" s="19" t="s">
        <v>584</v>
      </c>
      <c r="C222" s="18" t="s">
        <v>9</v>
      </c>
    </row>
    <row r="223" spans="1:3" ht="18" hidden="1" customHeight="1" x14ac:dyDescent="0.3">
      <c r="A223" s="17">
        <v>203</v>
      </c>
      <c r="B223" s="19" t="s">
        <v>585</v>
      </c>
      <c r="C223" s="18" t="s">
        <v>14</v>
      </c>
    </row>
    <row r="224" spans="1:3" ht="18" hidden="1" customHeight="1" x14ac:dyDescent="0.3">
      <c r="A224" s="17">
        <v>203</v>
      </c>
      <c r="B224" s="19" t="s">
        <v>586</v>
      </c>
      <c r="C224" s="18" t="s">
        <v>14</v>
      </c>
    </row>
    <row r="225" spans="1:3" ht="18" hidden="1" customHeight="1" x14ac:dyDescent="0.3">
      <c r="A225" s="17">
        <v>203</v>
      </c>
      <c r="B225" s="19" t="s">
        <v>587</v>
      </c>
      <c r="C225" s="18" t="s">
        <v>9</v>
      </c>
    </row>
    <row r="226" spans="1:3" ht="18" hidden="1" customHeight="1" x14ac:dyDescent="0.3">
      <c r="A226" s="17">
        <v>203</v>
      </c>
      <c r="B226" s="19" t="s">
        <v>588</v>
      </c>
      <c r="C226" s="18" t="s">
        <v>9</v>
      </c>
    </row>
    <row r="227" spans="1:3" ht="18" hidden="1" customHeight="1" x14ac:dyDescent="0.3">
      <c r="A227" s="17">
        <v>204</v>
      </c>
      <c r="B227" s="19" t="s">
        <v>24</v>
      </c>
      <c r="C227" s="18" t="s">
        <v>21</v>
      </c>
    </row>
    <row r="228" spans="1:3" ht="18" hidden="1" customHeight="1" x14ac:dyDescent="0.3">
      <c r="A228" s="17">
        <v>204</v>
      </c>
      <c r="B228" s="19" t="s">
        <v>589</v>
      </c>
      <c r="C228" s="18" t="s">
        <v>21</v>
      </c>
    </row>
    <row r="229" spans="1:3" ht="18" hidden="1" customHeight="1" x14ac:dyDescent="0.3">
      <c r="A229" s="17">
        <v>204</v>
      </c>
      <c r="B229" s="19" t="s">
        <v>590</v>
      </c>
      <c r="C229" s="18" t="s">
        <v>14</v>
      </c>
    </row>
    <row r="230" spans="1:3" ht="18" hidden="1" customHeight="1" x14ac:dyDescent="0.3">
      <c r="A230" s="17">
        <v>204</v>
      </c>
      <c r="B230" s="19" t="s">
        <v>591</v>
      </c>
      <c r="C230" s="18" t="s">
        <v>14</v>
      </c>
    </row>
    <row r="231" spans="1:3" ht="18" hidden="1" customHeight="1" x14ac:dyDescent="0.3">
      <c r="A231" s="17">
        <v>204</v>
      </c>
      <c r="B231" s="19" t="s">
        <v>592</v>
      </c>
      <c r="C231" s="18" t="s">
        <v>14</v>
      </c>
    </row>
    <row r="232" spans="1:3" ht="18" hidden="1" customHeight="1" x14ac:dyDescent="0.3">
      <c r="A232" s="17">
        <v>204</v>
      </c>
      <c r="B232" s="19" t="s">
        <v>593</v>
      </c>
      <c r="C232" s="18" t="s">
        <v>14</v>
      </c>
    </row>
    <row r="233" spans="1:3" ht="18" hidden="1" customHeight="1" x14ac:dyDescent="0.3">
      <c r="A233" s="17">
        <v>204</v>
      </c>
      <c r="B233" s="19" t="s">
        <v>594</v>
      </c>
      <c r="C233" s="18" t="s">
        <v>14</v>
      </c>
    </row>
    <row r="234" spans="1:3" ht="18" hidden="1" customHeight="1" x14ac:dyDescent="0.3">
      <c r="A234" s="17">
        <v>204</v>
      </c>
      <c r="B234" s="19" t="s">
        <v>22</v>
      </c>
      <c r="C234" s="18" t="s">
        <v>581</v>
      </c>
    </row>
    <row r="235" spans="1:3" ht="18" hidden="1" customHeight="1" x14ac:dyDescent="0.3">
      <c r="A235" s="17">
        <v>204</v>
      </c>
      <c r="B235" s="19" t="s">
        <v>595</v>
      </c>
      <c r="C235" s="18" t="s">
        <v>21</v>
      </c>
    </row>
    <row r="236" spans="1:3" ht="18" hidden="1" customHeight="1" x14ac:dyDescent="0.3">
      <c r="A236" s="17">
        <v>204</v>
      </c>
      <c r="B236" s="19" t="s">
        <v>596</v>
      </c>
      <c r="C236" s="18" t="s">
        <v>21</v>
      </c>
    </row>
    <row r="237" spans="1:3" ht="18" hidden="1" customHeight="1" x14ac:dyDescent="0.3">
      <c r="A237" s="17">
        <v>204</v>
      </c>
      <c r="B237" s="19" t="s">
        <v>597</v>
      </c>
      <c r="C237" s="18" t="s">
        <v>21</v>
      </c>
    </row>
    <row r="238" spans="1:3" ht="18" hidden="1" customHeight="1" x14ac:dyDescent="0.3">
      <c r="A238" s="17">
        <v>205</v>
      </c>
      <c r="B238" s="19" t="s">
        <v>598</v>
      </c>
      <c r="C238" s="18" t="s">
        <v>14</v>
      </c>
    </row>
    <row r="239" spans="1:3" ht="18" hidden="1" customHeight="1" x14ac:dyDescent="0.3">
      <c r="A239" s="17">
        <v>205</v>
      </c>
      <c r="B239" s="19" t="s">
        <v>200</v>
      </c>
      <c r="C239" s="18" t="s">
        <v>199</v>
      </c>
    </row>
    <row r="240" spans="1:3" ht="18" hidden="1" customHeight="1" x14ac:dyDescent="0.3">
      <c r="A240" s="17">
        <v>205</v>
      </c>
      <c r="B240" s="19" t="s">
        <v>599</v>
      </c>
      <c r="C240" s="18" t="s">
        <v>14</v>
      </c>
    </row>
    <row r="241" spans="1:3" ht="18" hidden="1" customHeight="1" x14ac:dyDescent="0.3">
      <c r="A241" s="17">
        <v>205</v>
      </c>
      <c r="B241" s="19" t="s">
        <v>600</v>
      </c>
      <c r="C241" s="18" t="s">
        <v>601</v>
      </c>
    </row>
    <row r="242" spans="1:3" ht="18" hidden="1" customHeight="1" x14ac:dyDescent="0.3">
      <c r="A242" s="17">
        <v>205</v>
      </c>
      <c r="B242" s="19" t="s">
        <v>602</v>
      </c>
      <c r="C242" s="18" t="s">
        <v>9</v>
      </c>
    </row>
    <row r="243" spans="1:3" ht="18" hidden="1" customHeight="1" x14ac:dyDescent="0.3">
      <c r="A243" s="17">
        <v>206</v>
      </c>
      <c r="B243" s="19" t="s">
        <v>603</v>
      </c>
      <c r="C243" s="18" t="s">
        <v>21</v>
      </c>
    </row>
    <row r="244" spans="1:3" ht="18" hidden="1" customHeight="1" x14ac:dyDescent="0.3">
      <c r="A244" s="17">
        <v>206</v>
      </c>
      <c r="B244" s="19" t="s">
        <v>604</v>
      </c>
      <c r="C244" s="18" t="s">
        <v>21</v>
      </c>
    </row>
    <row r="245" spans="1:3" ht="18" hidden="1" customHeight="1" x14ac:dyDescent="0.3">
      <c r="A245" s="17">
        <v>206</v>
      </c>
      <c r="B245" s="19" t="s">
        <v>605</v>
      </c>
      <c r="C245" s="18" t="s">
        <v>21</v>
      </c>
    </row>
    <row r="246" spans="1:3" ht="18" hidden="1" customHeight="1" x14ac:dyDescent="0.3">
      <c r="A246" s="17">
        <v>206</v>
      </c>
      <c r="B246" s="19" t="s">
        <v>606</v>
      </c>
      <c r="C246" s="18" t="s">
        <v>21</v>
      </c>
    </row>
    <row r="247" spans="1:3" ht="18" hidden="1" customHeight="1" x14ac:dyDescent="0.3">
      <c r="A247" s="17">
        <v>206</v>
      </c>
      <c r="B247" s="19" t="s">
        <v>607</v>
      </c>
      <c r="C247" s="18" t="s">
        <v>21</v>
      </c>
    </row>
    <row r="248" spans="1:3" ht="18" hidden="1" customHeight="1" x14ac:dyDescent="0.3">
      <c r="A248" s="17">
        <v>206</v>
      </c>
      <c r="B248" s="19" t="s">
        <v>608</v>
      </c>
      <c r="C248" s="18" t="s">
        <v>21</v>
      </c>
    </row>
    <row r="249" spans="1:3" ht="18" hidden="1" customHeight="1" x14ac:dyDescent="0.3">
      <c r="A249" s="17">
        <v>206</v>
      </c>
      <c r="B249" s="19" t="s">
        <v>609</v>
      </c>
      <c r="C249" s="18" t="s">
        <v>21</v>
      </c>
    </row>
    <row r="250" spans="1:3" ht="18" hidden="1" customHeight="1" x14ac:dyDescent="0.3">
      <c r="A250" s="17">
        <v>206</v>
      </c>
      <c r="B250" s="19" t="s">
        <v>610</v>
      </c>
      <c r="C250" s="18" t="s">
        <v>21</v>
      </c>
    </row>
    <row r="251" spans="1:3" ht="18" hidden="1" customHeight="1" x14ac:dyDescent="0.3">
      <c r="A251" s="17">
        <v>206</v>
      </c>
      <c r="B251" s="19" t="s">
        <v>611</v>
      </c>
      <c r="C251" s="18" t="s">
        <v>21</v>
      </c>
    </row>
    <row r="252" spans="1:3" ht="18" hidden="1" customHeight="1" x14ac:dyDescent="0.3">
      <c r="A252" s="17">
        <v>206</v>
      </c>
      <c r="B252" s="19" t="s">
        <v>612</v>
      </c>
      <c r="C252" s="18" t="s">
        <v>581</v>
      </c>
    </row>
    <row r="253" spans="1:3" ht="18" hidden="1" customHeight="1" x14ac:dyDescent="0.3">
      <c r="A253" s="17">
        <v>206</v>
      </c>
      <c r="B253" s="19" t="s">
        <v>613</v>
      </c>
      <c r="C253" s="18" t="s">
        <v>21</v>
      </c>
    </row>
    <row r="254" spans="1:3" ht="18" hidden="1" customHeight="1" x14ac:dyDescent="0.3">
      <c r="A254" s="17">
        <v>206</v>
      </c>
      <c r="B254" s="19" t="s">
        <v>614</v>
      </c>
      <c r="C254" s="18" t="s">
        <v>21</v>
      </c>
    </row>
    <row r="255" spans="1:3" ht="18" hidden="1" customHeight="1" x14ac:dyDescent="0.3">
      <c r="A255" s="17">
        <v>206</v>
      </c>
      <c r="B255" s="19" t="s">
        <v>615</v>
      </c>
      <c r="C255" s="18" t="s">
        <v>21</v>
      </c>
    </row>
    <row r="256" spans="1:3" ht="18" hidden="1" customHeight="1" x14ac:dyDescent="0.3">
      <c r="A256" s="17">
        <v>206</v>
      </c>
      <c r="B256" s="19" t="s">
        <v>616</v>
      </c>
      <c r="C256" s="18" t="s">
        <v>199</v>
      </c>
    </row>
    <row r="257" spans="1:3" ht="18" hidden="1" customHeight="1" x14ac:dyDescent="0.3">
      <c r="A257" s="17">
        <v>208</v>
      </c>
      <c r="B257" s="19" t="s">
        <v>617</v>
      </c>
      <c r="C257" s="18" t="s">
        <v>9</v>
      </c>
    </row>
    <row r="258" spans="1:3" ht="18" hidden="1" customHeight="1" x14ac:dyDescent="0.3">
      <c r="A258" s="17">
        <v>208</v>
      </c>
      <c r="B258" s="19" t="s">
        <v>618</v>
      </c>
      <c r="C258" s="18" t="s">
        <v>9</v>
      </c>
    </row>
    <row r="259" spans="1:3" ht="18" hidden="1" customHeight="1" x14ac:dyDescent="0.3">
      <c r="A259" s="17">
        <v>208</v>
      </c>
      <c r="B259" s="19" t="s">
        <v>619</v>
      </c>
      <c r="C259" s="18" t="s">
        <v>9</v>
      </c>
    </row>
    <row r="260" spans="1:3" ht="18" hidden="1" customHeight="1" x14ac:dyDescent="0.3">
      <c r="A260" s="17">
        <v>208</v>
      </c>
      <c r="B260" s="19" t="s">
        <v>620</v>
      </c>
      <c r="C260" s="18" t="s">
        <v>9</v>
      </c>
    </row>
    <row r="261" spans="1:3" ht="18" hidden="1" customHeight="1" x14ac:dyDescent="0.3">
      <c r="A261" s="17">
        <v>208</v>
      </c>
      <c r="B261" s="19" t="s">
        <v>621</v>
      </c>
      <c r="C261" s="18" t="s">
        <v>9</v>
      </c>
    </row>
    <row r="262" spans="1:3" ht="18" hidden="1" customHeight="1" x14ac:dyDescent="0.3">
      <c r="A262" s="17">
        <v>208</v>
      </c>
      <c r="B262" s="19" t="s">
        <v>622</v>
      </c>
      <c r="C262" s="18" t="s">
        <v>21</v>
      </c>
    </row>
    <row r="263" spans="1:3" ht="18" hidden="1" customHeight="1" x14ac:dyDescent="0.3">
      <c r="A263" s="17">
        <v>208</v>
      </c>
      <c r="B263" s="19" t="s">
        <v>623</v>
      </c>
      <c r="C263" s="18" t="s">
        <v>21</v>
      </c>
    </row>
    <row r="264" spans="1:3" ht="18" hidden="1" customHeight="1" x14ac:dyDescent="0.3">
      <c r="A264" s="17">
        <v>208</v>
      </c>
      <c r="B264" s="19" t="s">
        <v>624</v>
      </c>
      <c r="C264" s="18" t="s">
        <v>9</v>
      </c>
    </row>
    <row r="265" spans="1:3" ht="18" hidden="1" customHeight="1" x14ac:dyDescent="0.3">
      <c r="A265" s="17">
        <v>209</v>
      </c>
      <c r="B265" s="19" t="s">
        <v>25</v>
      </c>
      <c r="C265" s="18" t="s">
        <v>26</v>
      </c>
    </row>
    <row r="266" spans="1:3" ht="18" hidden="1" customHeight="1" x14ac:dyDescent="0.3">
      <c r="A266" s="17">
        <v>209</v>
      </c>
      <c r="B266" s="19" t="s">
        <v>625</v>
      </c>
      <c r="C266" s="18" t="s">
        <v>26</v>
      </c>
    </row>
    <row r="267" spans="1:3" ht="18" hidden="1" customHeight="1" x14ac:dyDescent="0.3">
      <c r="A267" s="17">
        <v>209</v>
      </c>
      <c r="B267" s="19" t="s">
        <v>626</v>
      </c>
      <c r="C267" s="18" t="s">
        <v>627</v>
      </c>
    </row>
    <row r="268" spans="1:3" ht="18" hidden="1" customHeight="1" x14ac:dyDescent="0.3">
      <c r="A268" s="17">
        <v>209</v>
      </c>
      <c r="B268" s="19" t="s">
        <v>628</v>
      </c>
      <c r="C268" s="18" t="s">
        <v>627</v>
      </c>
    </row>
    <row r="269" spans="1:3" ht="18" hidden="1" customHeight="1" x14ac:dyDescent="0.3">
      <c r="A269" s="17">
        <v>209</v>
      </c>
      <c r="B269" s="19" t="s">
        <v>629</v>
      </c>
      <c r="C269" s="18" t="s">
        <v>627</v>
      </c>
    </row>
    <row r="270" spans="1:3" ht="18" hidden="1" customHeight="1" x14ac:dyDescent="0.3">
      <c r="A270" s="17">
        <v>209</v>
      </c>
      <c r="B270" s="19" t="s">
        <v>630</v>
      </c>
      <c r="C270" s="18" t="s">
        <v>627</v>
      </c>
    </row>
    <row r="271" spans="1:3" ht="18" hidden="1" customHeight="1" x14ac:dyDescent="0.3">
      <c r="A271" s="17">
        <v>209</v>
      </c>
      <c r="B271" s="19" t="s">
        <v>631</v>
      </c>
      <c r="C271" s="18" t="s">
        <v>21</v>
      </c>
    </row>
    <row r="272" spans="1:3" ht="18" hidden="1" customHeight="1" x14ac:dyDescent="0.3">
      <c r="A272" s="17">
        <v>209</v>
      </c>
      <c r="B272" s="19" t="s">
        <v>632</v>
      </c>
      <c r="C272" s="18" t="s">
        <v>627</v>
      </c>
    </row>
    <row r="273" spans="1:3" ht="18" hidden="1" customHeight="1" x14ac:dyDescent="0.3">
      <c r="A273" s="17">
        <v>209</v>
      </c>
      <c r="B273" s="19" t="s">
        <v>633</v>
      </c>
      <c r="C273" s="18" t="s">
        <v>627</v>
      </c>
    </row>
    <row r="274" spans="1:3" ht="18" hidden="1" customHeight="1" x14ac:dyDescent="0.3">
      <c r="A274" s="17">
        <v>209</v>
      </c>
      <c r="B274" s="19" t="s">
        <v>634</v>
      </c>
      <c r="C274" s="18" t="s">
        <v>59</v>
      </c>
    </row>
    <row r="275" spans="1:3" ht="18" hidden="1" customHeight="1" x14ac:dyDescent="0.3">
      <c r="A275" s="17">
        <v>209</v>
      </c>
      <c r="B275" s="19" t="s">
        <v>635</v>
      </c>
      <c r="C275" s="18" t="s">
        <v>59</v>
      </c>
    </row>
    <row r="276" spans="1:3" ht="18" hidden="1" customHeight="1" x14ac:dyDescent="0.3">
      <c r="A276" s="17">
        <v>209</v>
      </c>
      <c r="B276" s="19" t="s">
        <v>636</v>
      </c>
      <c r="C276" s="18" t="s">
        <v>21</v>
      </c>
    </row>
    <row r="277" spans="1:3" ht="18" customHeight="1" x14ac:dyDescent="0.3">
      <c r="A277" s="17">
        <v>251</v>
      </c>
      <c r="B277" s="19" t="s">
        <v>637</v>
      </c>
      <c r="C277" s="18" t="s">
        <v>21</v>
      </c>
    </row>
    <row r="278" spans="1:3" ht="18" customHeight="1" x14ac:dyDescent="0.3">
      <c r="A278" s="17">
        <v>251</v>
      </c>
      <c r="B278" s="19" t="s">
        <v>638</v>
      </c>
      <c r="C278" s="18" t="s">
        <v>21</v>
      </c>
    </row>
    <row r="279" spans="1:3" ht="18" hidden="1" customHeight="1" x14ac:dyDescent="0.3">
      <c r="A279" s="17">
        <v>251</v>
      </c>
      <c r="B279" s="19" t="s">
        <v>639</v>
      </c>
      <c r="C279" s="18" t="s">
        <v>14</v>
      </c>
    </row>
    <row r="280" spans="1:3" ht="18" customHeight="1" x14ac:dyDescent="0.3">
      <c r="A280" s="17">
        <v>252</v>
      </c>
      <c r="B280" s="19" t="s">
        <v>640</v>
      </c>
      <c r="C280" s="18" t="s">
        <v>21</v>
      </c>
    </row>
    <row r="281" spans="1:3" ht="18" customHeight="1" x14ac:dyDescent="0.3">
      <c r="A281" s="17">
        <v>252</v>
      </c>
      <c r="B281" s="19" t="s">
        <v>641</v>
      </c>
      <c r="C281" s="18" t="s">
        <v>21</v>
      </c>
    </row>
    <row r="282" spans="1:3" ht="18" customHeight="1" x14ac:dyDescent="0.3">
      <c r="A282" s="17">
        <v>252</v>
      </c>
      <c r="B282" s="19" t="s">
        <v>130</v>
      </c>
      <c r="C282" s="18" t="s">
        <v>26</v>
      </c>
    </row>
    <row r="283" spans="1:3" ht="18" customHeight="1" x14ac:dyDescent="0.3">
      <c r="A283" s="17">
        <v>253</v>
      </c>
      <c r="B283" s="19" t="s">
        <v>132</v>
      </c>
      <c r="C283" s="18" t="s">
        <v>21</v>
      </c>
    </row>
    <row r="284" spans="1:3" ht="18" customHeight="1" x14ac:dyDescent="0.3">
      <c r="A284" s="17">
        <v>253</v>
      </c>
      <c r="B284" s="19" t="s">
        <v>642</v>
      </c>
      <c r="C284" s="18" t="s">
        <v>21</v>
      </c>
    </row>
    <row r="285" spans="1:3" ht="18" customHeight="1" x14ac:dyDescent="0.3">
      <c r="A285" s="17">
        <v>253</v>
      </c>
      <c r="B285" s="19" t="s">
        <v>643</v>
      </c>
      <c r="C285" s="18" t="s">
        <v>14</v>
      </c>
    </row>
    <row r="286" spans="1:3" ht="18" customHeight="1" x14ac:dyDescent="0.3">
      <c r="A286" s="17">
        <v>254</v>
      </c>
      <c r="B286" s="19" t="s">
        <v>88</v>
      </c>
      <c r="C286" s="18" t="s">
        <v>21</v>
      </c>
    </row>
    <row r="287" spans="1:3" ht="18" customHeight="1" x14ac:dyDescent="0.3">
      <c r="A287" s="17">
        <v>254</v>
      </c>
      <c r="B287" s="19" t="s">
        <v>644</v>
      </c>
      <c r="C287" s="18" t="s">
        <v>21</v>
      </c>
    </row>
    <row r="288" spans="1:3" ht="18" customHeight="1" x14ac:dyDescent="0.3">
      <c r="A288" s="17">
        <v>254</v>
      </c>
      <c r="B288" s="19" t="s">
        <v>645</v>
      </c>
      <c r="C288" s="18" t="s">
        <v>21</v>
      </c>
    </row>
    <row r="289" spans="1:3" ht="18" customHeight="1" x14ac:dyDescent="0.3">
      <c r="A289" s="17">
        <v>254</v>
      </c>
      <c r="B289" s="19" t="s">
        <v>646</v>
      </c>
      <c r="C289" s="18" t="s">
        <v>21</v>
      </c>
    </row>
    <row r="290" spans="1:3" ht="18" hidden="1" customHeight="1" x14ac:dyDescent="0.3">
      <c r="A290" s="17">
        <v>254</v>
      </c>
      <c r="B290" s="19" t="s">
        <v>647</v>
      </c>
      <c r="C290" s="18" t="s">
        <v>21</v>
      </c>
    </row>
    <row r="291" spans="1:3" ht="18" hidden="1" customHeight="1" x14ac:dyDescent="0.3">
      <c r="A291" s="17">
        <v>254</v>
      </c>
      <c r="B291" s="19" t="s">
        <v>648</v>
      </c>
      <c r="C291" s="18" t="s">
        <v>21</v>
      </c>
    </row>
    <row r="292" spans="1:3" ht="18" customHeight="1" x14ac:dyDescent="0.3">
      <c r="A292" s="17">
        <v>254</v>
      </c>
      <c r="B292" s="19" t="s">
        <v>649</v>
      </c>
      <c r="C292" s="18" t="s">
        <v>21</v>
      </c>
    </row>
    <row r="293" spans="1:3" ht="18" customHeight="1" x14ac:dyDescent="0.3">
      <c r="A293" s="17">
        <v>255</v>
      </c>
      <c r="B293" s="19" t="s">
        <v>650</v>
      </c>
      <c r="C293" s="18" t="s">
        <v>21</v>
      </c>
    </row>
    <row r="294" spans="1:3" ht="18" customHeight="1" x14ac:dyDescent="0.3">
      <c r="A294" s="17">
        <v>255</v>
      </c>
      <c r="B294" s="19" t="s">
        <v>651</v>
      </c>
      <c r="C294" s="18" t="s">
        <v>21</v>
      </c>
    </row>
    <row r="295" spans="1:3" ht="18" customHeight="1" x14ac:dyDescent="0.3">
      <c r="A295" s="17">
        <v>255</v>
      </c>
      <c r="B295" s="19" t="s">
        <v>652</v>
      </c>
      <c r="C295" s="18" t="s">
        <v>21</v>
      </c>
    </row>
    <row r="296" spans="1:3" ht="18" customHeight="1" x14ac:dyDescent="0.3">
      <c r="A296" s="17">
        <v>255</v>
      </c>
      <c r="B296" s="19" t="s">
        <v>653</v>
      </c>
      <c r="C296" s="18" t="s">
        <v>21</v>
      </c>
    </row>
    <row r="297" spans="1:3" ht="18" customHeight="1" x14ac:dyDescent="0.3">
      <c r="A297" s="17">
        <v>255</v>
      </c>
      <c r="B297" s="19" t="s">
        <v>654</v>
      </c>
      <c r="C297" s="18" t="s">
        <v>21</v>
      </c>
    </row>
    <row r="298" spans="1:3" ht="18" customHeight="1" x14ac:dyDescent="0.3">
      <c r="A298" s="17">
        <v>255</v>
      </c>
      <c r="B298" s="19" t="s">
        <v>655</v>
      </c>
      <c r="C298" s="18" t="s">
        <v>21</v>
      </c>
    </row>
    <row r="299" spans="1:3" ht="18" customHeight="1" x14ac:dyDescent="0.3">
      <c r="A299" s="17">
        <v>255</v>
      </c>
      <c r="B299" s="19" t="s">
        <v>656</v>
      </c>
      <c r="C299" s="18" t="s">
        <v>21</v>
      </c>
    </row>
    <row r="300" spans="1:3" ht="18" customHeight="1" x14ac:dyDescent="0.3">
      <c r="A300" s="17">
        <v>255</v>
      </c>
      <c r="B300" s="19" t="s">
        <v>657</v>
      </c>
      <c r="C300" s="18" t="s">
        <v>21</v>
      </c>
    </row>
    <row r="301" spans="1:3" ht="18" customHeight="1" x14ac:dyDescent="0.3">
      <c r="A301" s="17">
        <v>255</v>
      </c>
      <c r="B301" s="19" t="s">
        <v>658</v>
      </c>
      <c r="C301" s="18" t="s">
        <v>21</v>
      </c>
    </row>
    <row r="302" spans="1:3" ht="18" customHeight="1" x14ac:dyDescent="0.3">
      <c r="A302" s="17">
        <v>255</v>
      </c>
      <c r="B302" s="19" t="s">
        <v>659</v>
      </c>
      <c r="C302" s="18" t="s">
        <v>21</v>
      </c>
    </row>
    <row r="303" spans="1:3" ht="18" customHeight="1" x14ac:dyDescent="0.3">
      <c r="A303" s="17">
        <v>255</v>
      </c>
      <c r="B303" s="19" t="s">
        <v>660</v>
      </c>
      <c r="C303" s="18" t="s">
        <v>21</v>
      </c>
    </row>
    <row r="304" spans="1:3" ht="18" customHeight="1" x14ac:dyDescent="0.3">
      <c r="A304" s="17">
        <v>255</v>
      </c>
      <c r="B304" s="19" t="s">
        <v>661</v>
      </c>
      <c r="C304" s="18" t="s">
        <v>21</v>
      </c>
    </row>
    <row r="305" spans="1:3" ht="18" customHeight="1" x14ac:dyDescent="0.3">
      <c r="A305" s="17">
        <v>255</v>
      </c>
      <c r="B305" s="19" t="s">
        <v>662</v>
      </c>
      <c r="C305" s="18" t="s">
        <v>21</v>
      </c>
    </row>
    <row r="306" spans="1:3" ht="18" customHeight="1" x14ac:dyDescent="0.3">
      <c r="A306" s="17">
        <v>255</v>
      </c>
      <c r="B306" s="19" t="s">
        <v>663</v>
      </c>
      <c r="C306" s="18" t="s">
        <v>21</v>
      </c>
    </row>
    <row r="307" spans="1:3" ht="18" customHeight="1" x14ac:dyDescent="0.3">
      <c r="A307" s="17">
        <v>255</v>
      </c>
      <c r="B307" s="19" t="s">
        <v>664</v>
      </c>
      <c r="C307" s="18" t="s">
        <v>26</v>
      </c>
    </row>
    <row r="308" spans="1:3" ht="18" hidden="1" customHeight="1" x14ac:dyDescent="0.3">
      <c r="A308" s="17">
        <v>255</v>
      </c>
      <c r="B308" s="19" t="s">
        <v>665</v>
      </c>
      <c r="C308" s="18" t="s">
        <v>14</v>
      </c>
    </row>
    <row r="309" spans="1:3" ht="18" customHeight="1" x14ac:dyDescent="0.3">
      <c r="A309" s="17">
        <v>256</v>
      </c>
      <c r="B309" s="19" t="s">
        <v>666</v>
      </c>
      <c r="C309" s="18" t="s">
        <v>48</v>
      </c>
    </row>
    <row r="310" spans="1:3" ht="18" customHeight="1" x14ac:dyDescent="0.3">
      <c r="A310" s="17">
        <v>256</v>
      </c>
      <c r="B310" s="19" t="s">
        <v>667</v>
      </c>
      <c r="C310" s="18" t="s">
        <v>48</v>
      </c>
    </row>
    <row r="311" spans="1:3" ht="18" customHeight="1" x14ac:dyDescent="0.3">
      <c r="A311" s="17">
        <v>256</v>
      </c>
      <c r="B311" s="19" t="s">
        <v>668</v>
      </c>
      <c r="C311" s="18" t="s">
        <v>48</v>
      </c>
    </row>
    <row r="312" spans="1:3" ht="18" customHeight="1" x14ac:dyDescent="0.3">
      <c r="A312" s="17">
        <v>257</v>
      </c>
      <c r="B312" s="19" t="s">
        <v>669</v>
      </c>
      <c r="C312" s="18" t="s">
        <v>21</v>
      </c>
    </row>
    <row r="313" spans="1:3" ht="18" customHeight="1" x14ac:dyDescent="0.3">
      <c r="A313" s="17">
        <v>257</v>
      </c>
      <c r="B313" s="19" t="s">
        <v>670</v>
      </c>
      <c r="C313" s="18" t="s">
        <v>21</v>
      </c>
    </row>
    <row r="314" spans="1:3" ht="18" hidden="1" customHeight="1" x14ac:dyDescent="0.3">
      <c r="A314" s="17">
        <v>258</v>
      </c>
      <c r="B314" s="19" t="s">
        <v>671</v>
      </c>
      <c r="C314" s="18" t="s">
        <v>59</v>
      </c>
    </row>
    <row r="315" spans="1:3" ht="18" hidden="1" customHeight="1" x14ac:dyDescent="0.3">
      <c r="A315" s="17">
        <v>258</v>
      </c>
      <c r="B315" s="19" t="s">
        <v>672</v>
      </c>
      <c r="C315" s="18" t="s">
        <v>59</v>
      </c>
    </row>
    <row r="316" spans="1:3" ht="18" hidden="1" customHeight="1" x14ac:dyDescent="0.3">
      <c r="A316" s="17">
        <v>301</v>
      </c>
      <c r="B316" s="19" t="s">
        <v>673</v>
      </c>
      <c r="C316" s="18" t="s">
        <v>14</v>
      </c>
    </row>
    <row r="317" spans="1:3" ht="18" hidden="1" customHeight="1" x14ac:dyDescent="0.3">
      <c r="A317" s="17">
        <v>301</v>
      </c>
      <c r="B317" s="19" t="s">
        <v>674</v>
      </c>
      <c r="C317" s="18" t="s">
        <v>14</v>
      </c>
    </row>
    <row r="318" spans="1:3" ht="18" hidden="1" customHeight="1" x14ac:dyDescent="0.3">
      <c r="A318" s="17">
        <v>301</v>
      </c>
      <c r="B318" s="19" t="s">
        <v>675</v>
      </c>
      <c r="C318" s="18" t="s">
        <v>14</v>
      </c>
    </row>
    <row r="319" spans="1:3" ht="18" hidden="1" customHeight="1" x14ac:dyDescent="0.3">
      <c r="A319" s="17">
        <v>301</v>
      </c>
      <c r="B319" s="19" t="s">
        <v>676</v>
      </c>
      <c r="C319" s="18" t="s">
        <v>14</v>
      </c>
    </row>
    <row r="320" spans="1:3" ht="18" hidden="1" customHeight="1" x14ac:dyDescent="0.3">
      <c r="A320" s="17">
        <v>301</v>
      </c>
      <c r="B320" s="19" t="s">
        <v>677</v>
      </c>
      <c r="C320" s="18" t="s">
        <v>14</v>
      </c>
    </row>
    <row r="321" spans="1:3" ht="18" hidden="1" customHeight="1" x14ac:dyDescent="0.3">
      <c r="A321" s="17">
        <v>304</v>
      </c>
      <c r="B321" s="19" t="s">
        <v>27</v>
      </c>
      <c r="C321" s="18" t="s">
        <v>14</v>
      </c>
    </row>
    <row r="322" spans="1:3" ht="18" hidden="1" customHeight="1" x14ac:dyDescent="0.3">
      <c r="A322" s="17">
        <v>304</v>
      </c>
      <c r="B322" s="19" t="s">
        <v>678</v>
      </c>
      <c r="C322" s="18" t="s">
        <v>14</v>
      </c>
    </row>
    <row r="323" spans="1:3" ht="18" hidden="1" customHeight="1" x14ac:dyDescent="0.3">
      <c r="A323" s="17">
        <v>304</v>
      </c>
      <c r="B323" s="19" t="s">
        <v>679</v>
      </c>
      <c r="C323" s="18" t="s">
        <v>9</v>
      </c>
    </row>
    <row r="324" spans="1:3" ht="18" hidden="1" customHeight="1" x14ac:dyDescent="0.3">
      <c r="A324" s="17">
        <v>305</v>
      </c>
      <c r="B324" s="19" t="s">
        <v>680</v>
      </c>
      <c r="C324" s="18" t="s">
        <v>21</v>
      </c>
    </row>
    <row r="325" spans="1:3" ht="18" hidden="1" customHeight="1" x14ac:dyDescent="0.3">
      <c r="A325" s="17">
        <v>305</v>
      </c>
      <c r="B325" s="19" t="s">
        <v>681</v>
      </c>
      <c r="C325" s="18" t="s">
        <v>21</v>
      </c>
    </row>
    <row r="326" spans="1:3" ht="18" hidden="1" customHeight="1" x14ac:dyDescent="0.3">
      <c r="A326" s="17">
        <v>305</v>
      </c>
      <c r="B326" s="19" t="s">
        <v>682</v>
      </c>
      <c r="C326" s="18" t="s">
        <v>21</v>
      </c>
    </row>
    <row r="327" spans="1:3" ht="18" hidden="1" customHeight="1" x14ac:dyDescent="0.3">
      <c r="A327" s="17">
        <v>305</v>
      </c>
      <c r="B327" s="19" t="s">
        <v>683</v>
      </c>
      <c r="C327" s="18" t="s">
        <v>21</v>
      </c>
    </row>
    <row r="328" spans="1:3" ht="18" hidden="1" customHeight="1" x14ac:dyDescent="0.3">
      <c r="A328" s="17">
        <v>305</v>
      </c>
      <c r="B328" s="19" t="s">
        <v>684</v>
      </c>
      <c r="C328" s="18" t="s">
        <v>21</v>
      </c>
    </row>
    <row r="329" spans="1:3" ht="18" hidden="1" customHeight="1" x14ac:dyDescent="0.3">
      <c r="A329" s="17">
        <v>305</v>
      </c>
      <c r="B329" s="19" t="s">
        <v>685</v>
      </c>
      <c r="C329" s="18" t="s">
        <v>21</v>
      </c>
    </row>
    <row r="330" spans="1:3" ht="18" hidden="1" customHeight="1" x14ac:dyDescent="0.3">
      <c r="A330" s="17">
        <v>305</v>
      </c>
      <c r="B330" s="19" t="s">
        <v>686</v>
      </c>
      <c r="C330" s="18" t="s">
        <v>21</v>
      </c>
    </row>
    <row r="331" spans="1:3" ht="18" hidden="1" customHeight="1" x14ac:dyDescent="0.3">
      <c r="A331" s="17">
        <v>305</v>
      </c>
      <c r="B331" s="19" t="s">
        <v>687</v>
      </c>
      <c r="C331" s="18" t="s">
        <v>21</v>
      </c>
    </row>
    <row r="332" spans="1:3" ht="18" hidden="1" customHeight="1" x14ac:dyDescent="0.3">
      <c r="A332" s="17">
        <v>305</v>
      </c>
      <c r="B332" s="19" t="s">
        <v>688</v>
      </c>
      <c r="C332" s="18" t="s">
        <v>21</v>
      </c>
    </row>
    <row r="333" spans="1:3" ht="18" hidden="1" customHeight="1" x14ac:dyDescent="0.3">
      <c r="A333" s="17">
        <v>305</v>
      </c>
      <c r="B333" s="19" t="s">
        <v>689</v>
      </c>
      <c r="C333" s="18" t="s">
        <v>21</v>
      </c>
    </row>
    <row r="334" spans="1:3" ht="18" hidden="1" customHeight="1" x14ac:dyDescent="0.3">
      <c r="A334" s="17">
        <v>305</v>
      </c>
      <c r="B334" s="19" t="s">
        <v>690</v>
      </c>
      <c r="C334" s="18" t="s">
        <v>21</v>
      </c>
    </row>
    <row r="335" spans="1:3" ht="18" hidden="1" customHeight="1" x14ac:dyDescent="0.3">
      <c r="A335" s="17">
        <v>305</v>
      </c>
      <c r="B335" s="19" t="s">
        <v>691</v>
      </c>
      <c r="C335" s="18" t="s">
        <v>21</v>
      </c>
    </row>
    <row r="336" spans="1:3" ht="18" hidden="1" customHeight="1" x14ac:dyDescent="0.3">
      <c r="A336" s="17">
        <v>305</v>
      </c>
      <c r="B336" s="19" t="s">
        <v>692</v>
      </c>
      <c r="C336" s="18" t="s">
        <v>21</v>
      </c>
    </row>
    <row r="337" spans="1:3" ht="18" hidden="1" customHeight="1" x14ac:dyDescent="0.3">
      <c r="A337" s="17">
        <v>305</v>
      </c>
      <c r="B337" s="19" t="s">
        <v>693</v>
      </c>
      <c r="C337" s="18" t="s">
        <v>21</v>
      </c>
    </row>
    <row r="338" spans="1:3" ht="18" hidden="1" customHeight="1" x14ac:dyDescent="0.3">
      <c r="A338" s="17">
        <v>305</v>
      </c>
      <c r="B338" s="19" t="s">
        <v>694</v>
      </c>
      <c r="C338" s="18" t="s">
        <v>21</v>
      </c>
    </row>
    <row r="339" spans="1:3" ht="18" hidden="1" customHeight="1" x14ac:dyDescent="0.3">
      <c r="A339" s="17">
        <v>305</v>
      </c>
      <c r="B339" s="19" t="s">
        <v>695</v>
      </c>
      <c r="C339" s="18" t="s">
        <v>21</v>
      </c>
    </row>
    <row r="340" spans="1:3" ht="18" hidden="1" customHeight="1" x14ac:dyDescent="0.3">
      <c r="A340" s="17">
        <v>305</v>
      </c>
      <c r="B340" s="19" t="s">
        <v>696</v>
      </c>
      <c r="C340" s="18" t="s">
        <v>21</v>
      </c>
    </row>
    <row r="341" spans="1:3" ht="18" hidden="1" customHeight="1" x14ac:dyDescent="0.3">
      <c r="A341" s="17">
        <v>305</v>
      </c>
      <c r="B341" s="19" t="s">
        <v>697</v>
      </c>
      <c r="C341" s="18" t="s">
        <v>21</v>
      </c>
    </row>
    <row r="342" spans="1:3" ht="18" hidden="1" customHeight="1" x14ac:dyDescent="0.3">
      <c r="A342" s="17">
        <v>305</v>
      </c>
      <c r="B342" s="19" t="s">
        <v>698</v>
      </c>
      <c r="C342" s="18" t="s">
        <v>21</v>
      </c>
    </row>
    <row r="343" spans="1:3" ht="18" hidden="1" customHeight="1" x14ac:dyDescent="0.3">
      <c r="A343" s="17">
        <v>305</v>
      </c>
      <c r="B343" s="19" t="s">
        <v>699</v>
      </c>
      <c r="C343" s="18" t="s">
        <v>21</v>
      </c>
    </row>
    <row r="344" spans="1:3" ht="18" hidden="1" customHeight="1" x14ac:dyDescent="0.3">
      <c r="A344" s="17">
        <v>305</v>
      </c>
      <c r="B344" s="19" t="s">
        <v>700</v>
      </c>
      <c r="C344" s="18" t="s">
        <v>9</v>
      </c>
    </row>
    <row r="345" spans="1:3" ht="18" hidden="1" customHeight="1" x14ac:dyDescent="0.3">
      <c r="A345" s="17">
        <v>407</v>
      </c>
      <c r="B345" s="19" t="s">
        <v>28</v>
      </c>
      <c r="C345" s="18" t="s">
        <v>29</v>
      </c>
    </row>
    <row r="346" spans="1:3" ht="18" hidden="1" customHeight="1" x14ac:dyDescent="0.3">
      <c r="A346" s="17">
        <v>407</v>
      </c>
      <c r="B346" s="19" t="s">
        <v>701</v>
      </c>
      <c r="C346" s="18" t="s">
        <v>29</v>
      </c>
    </row>
    <row r="347" spans="1:3" ht="18" hidden="1" customHeight="1" x14ac:dyDescent="0.3">
      <c r="A347" s="17">
        <v>407</v>
      </c>
      <c r="B347" s="19" t="s">
        <v>702</v>
      </c>
      <c r="C347" s="18" t="s">
        <v>29</v>
      </c>
    </row>
    <row r="348" spans="1:3" ht="18" hidden="1" customHeight="1" x14ac:dyDescent="0.3">
      <c r="A348" s="17">
        <v>407</v>
      </c>
      <c r="B348" s="19" t="s">
        <v>703</v>
      </c>
      <c r="C348" s="18" t="s">
        <v>29</v>
      </c>
    </row>
    <row r="349" spans="1:3" ht="18" hidden="1" customHeight="1" x14ac:dyDescent="0.3">
      <c r="A349" s="17">
        <v>407</v>
      </c>
      <c r="B349" s="19" t="s">
        <v>704</v>
      </c>
      <c r="C349" s="18" t="s">
        <v>29</v>
      </c>
    </row>
    <row r="350" spans="1:3" ht="18" hidden="1" customHeight="1" x14ac:dyDescent="0.3">
      <c r="A350" s="17">
        <v>407</v>
      </c>
      <c r="B350" s="19" t="s">
        <v>705</v>
      </c>
      <c r="C350" s="18" t="s">
        <v>29</v>
      </c>
    </row>
    <row r="351" spans="1:3" ht="18" hidden="1" customHeight="1" x14ac:dyDescent="0.3">
      <c r="A351" s="17">
        <v>407</v>
      </c>
      <c r="B351" s="19" t="s">
        <v>706</v>
      </c>
      <c r="C351" s="18" t="s">
        <v>29</v>
      </c>
    </row>
    <row r="352" spans="1:3" ht="18" hidden="1" customHeight="1" x14ac:dyDescent="0.3">
      <c r="A352" s="17">
        <v>407</v>
      </c>
      <c r="B352" s="19" t="s">
        <v>707</v>
      </c>
      <c r="C352" s="18" t="s">
        <v>29</v>
      </c>
    </row>
    <row r="353" spans="1:3" ht="18" hidden="1" customHeight="1" x14ac:dyDescent="0.3">
      <c r="A353" s="17">
        <v>407</v>
      </c>
      <c r="B353" s="19" t="s">
        <v>708</v>
      </c>
      <c r="C353" s="18" t="s">
        <v>29</v>
      </c>
    </row>
    <row r="354" spans="1:3" ht="18" hidden="1" customHeight="1" x14ac:dyDescent="0.3">
      <c r="A354" s="17">
        <v>407</v>
      </c>
      <c r="B354" s="19" t="s">
        <v>709</v>
      </c>
      <c r="C354" s="18" t="s">
        <v>710</v>
      </c>
    </row>
    <row r="355" spans="1:3" ht="18" hidden="1" customHeight="1" x14ac:dyDescent="0.3">
      <c r="A355" s="17">
        <v>407</v>
      </c>
      <c r="B355" s="19" t="s">
        <v>711</v>
      </c>
      <c r="C355" s="18" t="s">
        <v>29</v>
      </c>
    </row>
    <row r="356" spans="1:3" ht="18" hidden="1" customHeight="1" x14ac:dyDescent="0.3">
      <c r="A356" s="17">
        <v>407</v>
      </c>
      <c r="B356" s="19" t="s">
        <v>712</v>
      </c>
      <c r="C356" s="18" t="s">
        <v>29</v>
      </c>
    </row>
    <row r="357" spans="1:3" ht="18" hidden="1" customHeight="1" x14ac:dyDescent="0.3">
      <c r="A357" s="17">
        <v>408</v>
      </c>
      <c r="B357" s="19" t="s">
        <v>713</v>
      </c>
      <c r="C357" s="18" t="s">
        <v>29</v>
      </c>
    </row>
    <row r="358" spans="1:3" ht="18" hidden="1" customHeight="1" x14ac:dyDescent="0.3">
      <c r="A358" s="17">
        <v>408</v>
      </c>
      <c r="B358" s="19" t="s">
        <v>714</v>
      </c>
      <c r="C358" s="18" t="s">
        <v>29</v>
      </c>
    </row>
    <row r="359" spans="1:3" ht="18" customHeight="1" x14ac:dyDescent="0.3">
      <c r="A359" s="17">
        <v>409</v>
      </c>
      <c r="B359" s="19" t="s">
        <v>715</v>
      </c>
      <c r="C359" s="18" t="s">
        <v>26</v>
      </c>
    </row>
    <row r="360" spans="1:3" ht="18" customHeight="1" x14ac:dyDescent="0.3">
      <c r="A360" s="17">
        <v>409</v>
      </c>
      <c r="B360" s="19" t="s">
        <v>716</v>
      </c>
      <c r="C360" s="18" t="s">
        <v>26</v>
      </c>
    </row>
    <row r="361" spans="1:3" ht="18" hidden="1" customHeight="1" x14ac:dyDescent="0.3">
      <c r="A361" s="17">
        <v>409</v>
      </c>
      <c r="B361" s="19" t="s">
        <v>717</v>
      </c>
      <c r="C361" s="18" t="s">
        <v>21</v>
      </c>
    </row>
    <row r="362" spans="1:3" ht="18" hidden="1" customHeight="1" x14ac:dyDescent="0.3">
      <c r="A362" s="17">
        <v>409</v>
      </c>
      <c r="B362" s="19" t="s">
        <v>718</v>
      </c>
      <c r="C362" s="18" t="s">
        <v>38</v>
      </c>
    </row>
    <row r="363" spans="1:3" ht="18" hidden="1" customHeight="1" x14ac:dyDescent="0.3">
      <c r="A363" s="17">
        <v>410</v>
      </c>
      <c r="B363" s="19" t="s">
        <v>719</v>
      </c>
      <c r="C363" s="18" t="s">
        <v>14</v>
      </c>
    </row>
    <row r="364" spans="1:3" ht="18" hidden="1" customHeight="1" x14ac:dyDescent="0.3">
      <c r="A364" s="17">
        <v>410</v>
      </c>
      <c r="B364" s="19" t="s">
        <v>720</v>
      </c>
      <c r="C364" s="18" t="s">
        <v>14</v>
      </c>
    </row>
    <row r="365" spans="1:3" ht="18" hidden="1" customHeight="1" x14ac:dyDescent="0.3">
      <c r="A365" s="17">
        <v>410</v>
      </c>
      <c r="B365" s="19" t="s">
        <v>721</v>
      </c>
      <c r="C365" s="18" t="s">
        <v>14</v>
      </c>
    </row>
    <row r="366" spans="1:3" ht="18" hidden="1" customHeight="1" x14ac:dyDescent="0.3">
      <c r="A366" s="17">
        <v>410</v>
      </c>
      <c r="B366" s="19" t="s">
        <v>722</v>
      </c>
      <c r="C366" s="18" t="s">
        <v>14</v>
      </c>
    </row>
    <row r="367" spans="1:3" ht="18" hidden="1" customHeight="1" x14ac:dyDescent="0.3">
      <c r="A367" s="17">
        <v>410</v>
      </c>
      <c r="B367" s="19" t="s">
        <v>723</v>
      </c>
      <c r="C367" s="18" t="s">
        <v>14</v>
      </c>
    </row>
    <row r="368" spans="1:3" ht="18" hidden="1" customHeight="1" x14ac:dyDescent="0.3">
      <c r="A368" s="17">
        <v>410</v>
      </c>
      <c r="B368" s="19" t="s">
        <v>724</v>
      </c>
      <c r="C368" s="18" t="s">
        <v>14</v>
      </c>
    </row>
    <row r="369" spans="1:3" ht="18" hidden="1" customHeight="1" x14ac:dyDescent="0.3">
      <c r="A369" s="17">
        <v>410</v>
      </c>
      <c r="B369" s="19" t="s">
        <v>725</v>
      </c>
      <c r="C369" s="18" t="s">
        <v>14</v>
      </c>
    </row>
    <row r="370" spans="1:3" ht="18" hidden="1" customHeight="1" x14ac:dyDescent="0.3">
      <c r="A370" s="17">
        <v>410</v>
      </c>
      <c r="B370" s="19" t="s">
        <v>726</v>
      </c>
      <c r="C370" s="18" t="s">
        <v>14</v>
      </c>
    </row>
    <row r="371" spans="1:3" ht="18" hidden="1" customHeight="1" x14ac:dyDescent="0.3">
      <c r="A371" s="17">
        <v>411</v>
      </c>
      <c r="B371" s="19" t="s">
        <v>90</v>
      </c>
      <c r="C371" s="18" t="s">
        <v>14</v>
      </c>
    </row>
    <row r="372" spans="1:3" ht="18" hidden="1" customHeight="1" x14ac:dyDescent="0.3">
      <c r="A372" s="17">
        <v>411</v>
      </c>
      <c r="B372" s="19" t="s">
        <v>727</v>
      </c>
      <c r="C372" s="18" t="s">
        <v>14</v>
      </c>
    </row>
    <row r="373" spans="1:3" ht="18" hidden="1" customHeight="1" x14ac:dyDescent="0.3">
      <c r="A373" s="17">
        <v>421</v>
      </c>
      <c r="B373" s="19" t="s">
        <v>728</v>
      </c>
      <c r="C373" s="18" t="s">
        <v>21</v>
      </c>
    </row>
    <row r="374" spans="1:3" ht="18" hidden="1" customHeight="1" x14ac:dyDescent="0.3">
      <c r="A374" s="17">
        <v>421</v>
      </c>
      <c r="B374" s="19" t="s">
        <v>729</v>
      </c>
      <c r="C374" s="18" t="s">
        <v>21</v>
      </c>
    </row>
    <row r="375" spans="1:3" ht="18" hidden="1" customHeight="1" x14ac:dyDescent="0.3">
      <c r="A375" s="17">
        <v>421</v>
      </c>
      <c r="B375" s="19" t="s">
        <v>730</v>
      </c>
      <c r="C375" s="18" t="s">
        <v>21</v>
      </c>
    </row>
    <row r="376" spans="1:3" ht="18" hidden="1" customHeight="1" x14ac:dyDescent="0.3">
      <c r="A376" s="17">
        <v>421</v>
      </c>
      <c r="B376" s="19" t="s">
        <v>731</v>
      </c>
      <c r="C376" s="18" t="s">
        <v>21</v>
      </c>
    </row>
    <row r="377" spans="1:3" ht="18" hidden="1" customHeight="1" x14ac:dyDescent="0.3">
      <c r="A377" s="17">
        <v>422</v>
      </c>
      <c r="B377" s="19" t="s">
        <v>732</v>
      </c>
      <c r="C377" s="18" t="s">
        <v>21</v>
      </c>
    </row>
    <row r="378" spans="1:3" ht="18" hidden="1" customHeight="1" x14ac:dyDescent="0.3">
      <c r="A378" s="17">
        <v>422</v>
      </c>
      <c r="B378" s="19" t="s">
        <v>733</v>
      </c>
      <c r="C378" s="18" t="s">
        <v>21</v>
      </c>
    </row>
    <row r="379" spans="1:3" ht="18" hidden="1" customHeight="1" x14ac:dyDescent="0.3">
      <c r="A379" s="17">
        <v>422</v>
      </c>
      <c r="B379" s="19" t="s">
        <v>734</v>
      </c>
      <c r="C379" s="18" t="s">
        <v>21</v>
      </c>
    </row>
    <row r="380" spans="1:3" ht="18" hidden="1" customHeight="1" x14ac:dyDescent="0.3">
      <c r="A380" s="17">
        <v>422</v>
      </c>
      <c r="B380" s="19" t="s">
        <v>735</v>
      </c>
      <c r="C380" s="18" t="s">
        <v>21</v>
      </c>
    </row>
    <row r="381" spans="1:3" ht="18" hidden="1" customHeight="1" x14ac:dyDescent="0.3">
      <c r="A381" s="17">
        <v>423</v>
      </c>
      <c r="B381" s="19" t="s">
        <v>736</v>
      </c>
      <c r="C381" s="18" t="s">
        <v>38</v>
      </c>
    </row>
    <row r="382" spans="1:3" ht="18" hidden="1" customHeight="1" x14ac:dyDescent="0.3">
      <c r="A382" s="17">
        <v>423</v>
      </c>
      <c r="B382" s="19" t="s">
        <v>737</v>
      </c>
      <c r="C382" s="18" t="s">
        <v>38</v>
      </c>
    </row>
    <row r="383" spans="1:3" ht="18" hidden="1" customHeight="1" x14ac:dyDescent="0.3">
      <c r="A383" s="17">
        <v>423</v>
      </c>
      <c r="B383" s="19" t="s">
        <v>738</v>
      </c>
      <c r="C383" s="18" t="s">
        <v>38</v>
      </c>
    </row>
    <row r="384" spans="1:3" ht="18" hidden="1" customHeight="1" x14ac:dyDescent="0.3">
      <c r="A384" s="17">
        <v>423</v>
      </c>
      <c r="B384" s="19" t="s">
        <v>739</v>
      </c>
      <c r="C384" s="18" t="s">
        <v>21</v>
      </c>
    </row>
    <row r="385" spans="1:3" ht="18" hidden="1" customHeight="1" x14ac:dyDescent="0.3">
      <c r="A385" s="17">
        <v>423</v>
      </c>
      <c r="B385" s="19" t="s">
        <v>740</v>
      </c>
      <c r="C385" s="18" t="s">
        <v>21</v>
      </c>
    </row>
    <row r="386" spans="1:3" ht="18" hidden="1" customHeight="1" x14ac:dyDescent="0.3">
      <c r="A386" s="17">
        <v>423</v>
      </c>
      <c r="B386" s="19" t="s">
        <v>741</v>
      </c>
      <c r="C386" s="18" t="s">
        <v>38</v>
      </c>
    </row>
    <row r="387" spans="1:3" ht="18" hidden="1" customHeight="1" x14ac:dyDescent="0.3">
      <c r="A387" s="17">
        <v>424</v>
      </c>
      <c r="B387" s="19" t="s">
        <v>742</v>
      </c>
      <c r="C387" s="18" t="s">
        <v>14</v>
      </c>
    </row>
    <row r="388" spans="1:3" ht="18" hidden="1" customHeight="1" x14ac:dyDescent="0.3">
      <c r="A388" s="17">
        <v>424</v>
      </c>
      <c r="B388" s="19" t="s">
        <v>743</v>
      </c>
      <c r="C388" s="18" t="s">
        <v>14</v>
      </c>
    </row>
    <row r="389" spans="1:3" ht="18" hidden="1" customHeight="1" x14ac:dyDescent="0.3">
      <c r="A389" s="17">
        <v>424</v>
      </c>
      <c r="B389" s="19" t="s">
        <v>744</v>
      </c>
      <c r="C389" s="18" t="s">
        <v>14</v>
      </c>
    </row>
    <row r="390" spans="1:3" ht="18" hidden="1" customHeight="1" x14ac:dyDescent="0.3">
      <c r="A390" s="17">
        <v>424</v>
      </c>
      <c r="B390" s="19" t="s">
        <v>745</v>
      </c>
      <c r="C390" s="18" t="s">
        <v>14</v>
      </c>
    </row>
    <row r="391" spans="1:3" ht="18" customHeight="1" x14ac:dyDescent="0.3">
      <c r="A391" s="17">
        <v>424</v>
      </c>
      <c r="B391" s="19" t="s">
        <v>746</v>
      </c>
      <c r="C391" s="18" t="s">
        <v>9</v>
      </c>
    </row>
    <row r="392" spans="1:3" ht="18" hidden="1" customHeight="1" x14ac:dyDescent="0.3">
      <c r="A392" s="17">
        <v>441</v>
      </c>
      <c r="B392" s="19" t="s">
        <v>747</v>
      </c>
      <c r="C392" s="18" t="s">
        <v>14</v>
      </c>
    </row>
    <row r="393" spans="1:3" ht="18" hidden="1" customHeight="1" x14ac:dyDescent="0.3">
      <c r="A393" s="17">
        <v>441</v>
      </c>
      <c r="B393" s="19" t="s">
        <v>748</v>
      </c>
      <c r="C393" s="18" t="s">
        <v>14</v>
      </c>
    </row>
    <row r="394" spans="1:3" ht="18" hidden="1" customHeight="1" x14ac:dyDescent="0.3">
      <c r="A394" s="17">
        <v>441</v>
      </c>
      <c r="B394" s="19" t="s">
        <v>749</v>
      </c>
      <c r="C394" s="18" t="s">
        <v>14</v>
      </c>
    </row>
    <row r="395" spans="1:3" ht="18" hidden="1" customHeight="1" x14ac:dyDescent="0.3">
      <c r="A395" s="17">
        <v>441</v>
      </c>
      <c r="B395" s="19" t="s">
        <v>750</v>
      </c>
      <c r="C395" s="18" t="s">
        <v>14</v>
      </c>
    </row>
    <row r="396" spans="1:3" ht="18" hidden="1" customHeight="1" x14ac:dyDescent="0.3">
      <c r="A396" s="17">
        <v>441</v>
      </c>
      <c r="B396" s="19" t="s">
        <v>751</v>
      </c>
      <c r="C396" s="18" t="s">
        <v>14</v>
      </c>
    </row>
    <row r="397" spans="1:3" ht="18" hidden="1" customHeight="1" x14ac:dyDescent="0.3">
      <c r="A397" s="17">
        <v>441</v>
      </c>
      <c r="B397" s="19" t="s">
        <v>752</v>
      </c>
      <c r="C397" s="18" t="s">
        <v>14</v>
      </c>
    </row>
    <row r="398" spans="1:3" ht="18" hidden="1" customHeight="1" x14ac:dyDescent="0.3">
      <c r="A398" s="17">
        <v>441</v>
      </c>
      <c r="B398" s="19" t="s">
        <v>753</v>
      </c>
      <c r="C398" s="18" t="s">
        <v>14</v>
      </c>
    </row>
    <row r="399" spans="1:3" ht="18" hidden="1" customHeight="1" x14ac:dyDescent="0.3">
      <c r="A399" s="17">
        <v>441</v>
      </c>
      <c r="B399" s="19" t="s">
        <v>91</v>
      </c>
      <c r="C399" s="18" t="s">
        <v>14</v>
      </c>
    </row>
    <row r="400" spans="1:3" ht="18" hidden="1" customHeight="1" x14ac:dyDescent="0.3">
      <c r="A400" s="17">
        <v>441</v>
      </c>
      <c r="B400" s="19" t="s">
        <v>754</v>
      </c>
      <c r="C400" s="18" t="s">
        <v>14</v>
      </c>
    </row>
    <row r="401" spans="1:3" ht="18" hidden="1" customHeight="1" x14ac:dyDescent="0.3">
      <c r="A401" s="17">
        <v>441</v>
      </c>
      <c r="B401" s="19" t="s">
        <v>92</v>
      </c>
      <c r="C401" s="18" t="s">
        <v>14</v>
      </c>
    </row>
    <row r="402" spans="1:3" ht="18" hidden="1" customHeight="1" x14ac:dyDescent="0.3">
      <c r="A402" s="17">
        <v>441</v>
      </c>
      <c r="B402" s="19" t="s">
        <v>755</v>
      </c>
      <c r="C402" s="18" t="s">
        <v>14</v>
      </c>
    </row>
    <row r="403" spans="1:3" ht="18" hidden="1" customHeight="1" x14ac:dyDescent="0.3">
      <c r="A403" s="17">
        <v>441</v>
      </c>
      <c r="B403" s="19" t="s">
        <v>93</v>
      </c>
      <c r="C403" s="18" t="s">
        <v>14</v>
      </c>
    </row>
    <row r="404" spans="1:3" ht="18" hidden="1" customHeight="1" x14ac:dyDescent="0.3">
      <c r="A404" s="17">
        <v>441</v>
      </c>
      <c r="B404" s="19" t="s">
        <v>756</v>
      </c>
      <c r="C404" s="18" t="s">
        <v>14</v>
      </c>
    </row>
    <row r="405" spans="1:3" ht="18" hidden="1" customHeight="1" x14ac:dyDescent="0.3">
      <c r="A405" s="17">
        <v>441</v>
      </c>
      <c r="B405" s="19" t="s">
        <v>757</v>
      </c>
      <c r="C405" s="18" t="s">
        <v>14</v>
      </c>
    </row>
    <row r="406" spans="1:3" ht="18" hidden="1" customHeight="1" x14ac:dyDescent="0.3">
      <c r="A406" s="17">
        <v>441</v>
      </c>
      <c r="B406" s="19" t="s">
        <v>758</v>
      </c>
      <c r="C406" s="18" t="s">
        <v>14</v>
      </c>
    </row>
    <row r="407" spans="1:3" ht="18" hidden="1" customHeight="1" x14ac:dyDescent="0.3">
      <c r="A407" s="17">
        <v>441</v>
      </c>
      <c r="B407" s="19" t="s">
        <v>759</v>
      </c>
      <c r="C407" s="18" t="s">
        <v>14</v>
      </c>
    </row>
    <row r="408" spans="1:3" ht="18" hidden="1" customHeight="1" x14ac:dyDescent="0.3">
      <c r="A408" s="17">
        <v>441</v>
      </c>
      <c r="B408" s="19" t="s">
        <v>760</v>
      </c>
      <c r="C408" s="18" t="s">
        <v>14</v>
      </c>
    </row>
    <row r="409" spans="1:3" ht="18" hidden="1" customHeight="1" x14ac:dyDescent="0.3">
      <c r="A409" s="17">
        <v>441</v>
      </c>
      <c r="B409" s="19" t="s">
        <v>761</v>
      </c>
      <c r="C409" s="18" t="s">
        <v>14</v>
      </c>
    </row>
    <row r="410" spans="1:3" ht="18" customHeight="1" x14ac:dyDescent="0.3">
      <c r="A410" s="17">
        <v>441</v>
      </c>
      <c r="B410" s="19" t="s">
        <v>762</v>
      </c>
      <c r="C410" s="18" t="s">
        <v>9</v>
      </c>
    </row>
    <row r="411" spans="1:3" ht="18" hidden="1" customHeight="1" x14ac:dyDescent="0.3">
      <c r="A411" s="17">
        <v>442</v>
      </c>
      <c r="B411" s="19" t="s">
        <v>763</v>
      </c>
      <c r="C411" s="18" t="s">
        <v>14</v>
      </c>
    </row>
    <row r="412" spans="1:3" ht="18" hidden="1" customHeight="1" x14ac:dyDescent="0.3">
      <c r="A412" s="17">
        <v>442</v>
      </c>
      <c r="B412" s="19" t="s">
        <v>764</v>
      </c>
      <c r="C412" s="18" t="s">
        <v>14</v>
      </c>
    </row>
    <row r="413" spans="1:3" ht="18" hidden="1" customHeight="1" x14ac:dyDescent="0.3">
      <c r="A413" s="17">
        <v>442</v>
      </c>
      <c r="B413" s="19" t="s">
        <v>765</v>
      </c>
      <c r="C413" s="18" t="s">
        <v>14</v>
      </c>
    </row>
    <row r="414" spans="1:3" ht="18" hidden="1" customHeight="1" x14ac:dyDescent="0.3">
      <c r="A414" s="17">
        <v>442</v>
      </c>
      <c r="B414" s="19" t="s">
        <v>766</v>
      </c>
      <c r="C414" s="18" t="s">
        <v>14</v>
      </c>
    </row>
    <row r="415" spans="1:3" ht="18" hidden="1" customHeight="1" x14ac:dyDescent="0.3">
      <c r="A415" s="17">
        <v>442</v>
      </c>
      <c r="B415" s="19" t="s">
        <v>767</v>
      </c>
      <c r="C415" s="18" t="s">
        <v>14</v>
      </c>
    </row>
    <row r="416" spans="1:3" ht="18" hidden="1" customHeight="1" x14ac:dyDescent="0.3">
      <c r="A416" s="17">
        <v>442</v>
      </c>
      <c r="B416" s="19" t="s">
        <v>768</v>
      </c>
      <c r="C416" s="18" t="s">
        <v>14</v>
      </c>
    </row>
    <row r="417" spans="1:3" ht="18" hidden="1" customHeight="1" x14ac:dyDescent="0.3">
      <c r="A417" s="17">
        <v>442</v>
      </c>
      <c r="B417" s="19" t="s">
        <v>769</v>
      </c>
      <c r="C417" s="18" t="s">
        <v>14</v>
      </c>
    </row>
    <row r="418" spans="1:3" ht="18" hidden="1" customHeight="1" x14ac:dyDescent="0.3">
      <c r="A418" s="17">
        <v>442</v>
      </c>
      <c r="B418" s="19" t="s">
        <v>770</v>
      </c>
      <c r="C418" s="18" t="s">
        <v>14</v>
      </c>
    </row>
    <row r="419" spans="1:3" ht="18" hidden="1" customHeight="1" x14ac:dyDescent="0.3">
      <c r="A419" s="17">
        <v>442</v>
      </c>
      <c r="B419" s="19" t="s">
        <v>771</v>
      </c>
      <c r="C419" s="18" t="s">
        <v>14</v>
      </c>
    </row>
    <row r="420" spans="1:3" ht="18" hidden="1" customHeight="1" x14ac:dyDescent="0.3">
      <c r="A420" s="17">
        <v>442</v>
      </c>
      <c r="B420" s="19" t="s">
        <v>772</v>
      </c>
      <c r="C420" s="18" t="s">
        <v>14</v>
      </c>
    </row>
    <row r="421" spans="1:3" ht="18" hidden="1" customHeight="1" x14ac:dyDescent="0.3">
      <c r="A421" s="17">
        <v>442</v>
      </c>
      <c r="B421" s="19" t="s">
        <v>773</v>
      </c>
      <c r="C421" s="18" t="s">
        <v>14</v>
      </c>
    </row>
    <row r="422" spans="1:3" ht="18" hidden="1" customHeight="1" x14ac:dyDescent="0.3">
      <c r="A422" s="17">
        <v>442</v>
      </c>
      <c r="B422" s="19" t="s">
        <v>774</v>
      </c>
      <c r="C422" s="18" t="s">
        <v>14</v>
      </c>
    </row>
    <row r="423" spans="1:3" ht="18" hidden="1" customHeight="1" x14ac:dyDescent="0.3">
      <c r="A423" s="17">
        <v>442</v>
      </c>
      <c r="B423" s="19" t="s">
        <v>775</v>
      </c>
      <c r="C423" s="18" t="s">
        <v>14</v>
      </c>
    </row>
    <row r="424" spans="1:3" ht="18" hidden="1" customHeight="1" x14ac:dyDescent="0.3">
      <c r="A424" s="17">
        <v>442</v>
      </c>
      <c r="B424" s="19" t="s">
        <v>776</v>
      </c>
      <c r="C424" s="18" t="s">
        <v>14</v>
      </c>
    </row>
    <row r="425" spans="1:3" ht="18" hidden="1" customHeight="1" x14ac:dyDescent="0.3">
      <c r="A425" s="17">
        <v>442</v>
      </c>
      <c r="B425" s="19" t="s">
        <v>777</v>
      </c>
      <c r="C425" s="18" t="s">
        <v>14</v>
      </c>
    </row>
    <row r="426" spans="1:3" ht="18" hidden="1" customHeight="1" x14ac:dyDescent="0.3">
      <c r="A426" s="17">
        <v>442</v>
      </c>
      <c r="B426" s="19" t="s">
        <v>778</v>
      </c>
      <c r="C426" s="18" t="s">
        <v>14</v>
      </c>
    </row>
    <row r="427" spans="1:3" ht="18" hidden="1" customHeight="1" x14ac:dyDescent="0.3">
      <c r="A427" s="17">
        <v>442</v>
      </c>
      <c r="B427" s="19" t="s">
        <v>779</v>
      </c>
      <c r="C427" s="18" t="s">
        <v>14</v>
      </c>
    </row>
    <row r="428" spans="1:3" ht="18" hidden="1" customHeight="1" x14ac:dyDescent="0.3">
      <c r="A428" s="17">
        <v>442</v>
      </c>
      <c r="B428" s="19" t="s">
        <v>780</v>
      </c>
      <c r="C428" s="18" t="s">
        <v>14</v>
      </c>
    </row>
    <row r="429" spans="1:3" ht="18" hidden="1" customHeight="1" x14ac:dyDescent="0.3">
      <c r="A429" s="17">
        <v>442</v>
      </c>
      <c r="B429" s="19" t="s">
        <v>781</v>
      </c>
      <c r="C429" s="18" t="s">
        <v>14</v>
      </c>
    </row>
    <row r="430" spans="1:3" ht="18" hidden="1" customHeight="1" x14ac:dyDescent="0.3">
      <c r="A430" s="17">
        <v>442</v>
      </c>
      <c r="B430" s="19" t="s">
        <v>782</v>
      </c>
      <c r="C430" s="18" t="s">
        <v>14</v>
      </c>
    </row>
    <row r="431" spans="1:3" ht="18" hidden="1" customHeight="1" x14ac:dyDescent="0.3">
      <c r="A431" s="17">
        <v>442</v>
      </c>
      <c r="B431" s="19" t="s">
        <v>783</v>
      </c>
      <c r="C431" s="18" t="s">
        <v>14</v>
      </c>
    </row>
    <row r="432" spans="1:3" ht="18" hidden="1" customHeight="1" x14ac:dyDescent="0.3">
      <c r="A432" s="17">
        <v>442</v>
      </c>
      <c r="B432" s="19" t="s">
        <v>784</v>
      </c>
      <c r="C432" s="18" t="s">
        <v>14</v>
      </c>
    </row>
    <row r="433" spans="1:3" ht="18" hidden="1" customHeight="1" x14ac:dyDescent="0.3">
      <c r="A433" s="17">
        <v>442</v>
      </c>
      <c r="B433" s="19" t="s">
        <v>785</v>
      </c>
      <c r="C433" s="18" t="s">
        <v>14</v>
      </c>
    </row>
    <row r="434" spans="1:3" ht="18" hidden="1" customHeight="1" x14ac:dyDescent="0.3">
      <c r="A434" s="17">
        <v>442</v>
      </c>
      <c r="B434" s="19" t="s">
        <v>786</v>
      </c>
      <c r="C434" s="18" t="s">
        <v>14</v>
      </c>
    </row>
    <row r="435" spans="1:3" ht="18" hidden="1" customHeight="1" x14ac:dyDescent="0.3">
      <c r="A435" s="17">
        <v>442</v>
      </c>
      <c r="B435" s="19" t="s">
        <v>787</v>
      </c>
      <c r="C435" s="18" t="s">
        <v>14</v>
      </c>
    </row>
    <row r="436" spans="1:3" ht="18" hidden="1" customHeight="1" x14ac:dyDescent="0.3">
      <c r="A436" s="17">
        <v>442</v>
      </c>
      <c r="B436" s="19" t="s">
        <v>788</v>
      </c>
      <c r="C436" s="18" t="s">
        <v>14</v>
      </c>
    </row>
    <row r="437" spans="1:3" ht="18" hidden="1" customHeight="1" x14ac:dyDescent="0.3">
      <c r="A437" s="17">
        <v>442</v>
      </c>
      <c r="B437" s="19" t="s">
        <v>789</v>
      </c>
      <c r="C437" s="18" t="s">
        <v>14</v>
      </c>
    </row>
    <row r="438" spans="1:3" ht="18" hidden="1" customHeight="1" x14ac:dyDescent="0.3">
      <c r="A438" s="17">
        <v>442</v>
      </c>
      <c r="B438" s="19" t="s">
        <v>790</v>
      </c>
      <c r="C438" s="18" t="s">
        <v>14</v>
      </c>
    </row>
    <row r="439" spans="1:3" ht="18" hidden="1" customHeight="1" x14ac:dyDescent="0.3">
      <c r="A439" s="17">
        <v>443</v>
      </c>
      <c r="B439" s="19" t="s">
        <v>791</v>
      </c>
      <c r="C439" s="18" t="s">
        <v>14</v>
      </c>
    </row>
    <row r="440" spans="1:3" ht="18" hidden="1" customHeight="1" x14ac:dyDescent="0.3">
      <c r="A440" s="17">
        <v>443</v>
      </c>
      <c r="B440" s="19" t="s">
        <v>792</v>
      </c>
      <c r="C440" s="18" t="s">
        <v>14</v>
      </c>
    </row>
    <row r="441" spans="1:3" ht="18" hidden="1" customHeight="1" x14ac:dyDescent="0.3">
      <c r="A441" s="17">
        <v>446</v>
      </c>
      <c r="B441" s="19" t="s">
        <v>793</v>
      </c>
      <c r="C441" s="18" t="s">
        <v>14</v>
      </c>
    </row>
    <row r="442" spans="1:3" ht="18" hidden="1" customHeight="1" x14ac:dyDescent="0.3">
      <c r="A442" s="17">
        <v>446</v>
      </c>
      <c r="B442" s="19" t="s">
        <v>794</v>
      </c>
      <c r="C442" s="18" t="s">
        <v>14</v>
      </c>
    </row>
    <row r="443" spans="1:3" ht="18" hidden="1" customHeight="1" x14ac:dyDescent="0.3">
      <c r="A443" s="17">
        <v>446</v>
      </c>
      <c r="B443" s="19" t="s">
        <v>795</v>
      </c>
      <c r="C443" s="18" t="s">
        <v>14</v>
      </c>
    </row>
    <row r="444" spans="1:3" ht="18" hidden="1" customHeight="1" x14ac:dyDescent="0.3">
      <c r="A444" s="17">
        <v>446</v>
      </c>
      <c r="B444" s="19" t="s">
        <v>796</v>
      </c>
      <c r="C444" s="18" t="s">
        <v>14</v>
      </c>
    </row>
    <row r="445" spans="1:3" ht="18" hidden="1" customHeight="1" x14ac:dyDescent="0.3">
      <c r="A445" s="17">
        <v>446</v>
      </c>
      <c r="B445" s="19" t="s">
        <v>797</v>
      </c>
      <c r="C445" s="18" t="s">
        <v>14</v>
      </c>
    </row>
    <row r="446" spans="1:3" ht="18" hidden="1" customHeight="1" x14ac:dyDescent="0.3">
      <c r="A446" s="17">
        <v>446</v>
      </c>
      <c r="B446" s="19" t="s">
        <v>798</v>
      </c>
      <c r="C446" s="18" t="s">
        <v>14</v>
      </c>
    </row>
    <row r="447" spans="1:3" ht="18" hidden="1" customHeight="1" x14ac:dyDescent="0.3">
      <c r="A447" s="17">
        <v>446</v>
      </c>
      <c r="B447" s="19" t="s">
        <v>799</v>
      </c>
      <c r="C447" s="18" t="s">
        <v>14</v>
      </c>
    </row>
    <row r="448" spans="1:3" ht="18" hidden="1" customHeight="1" x14ac:dyDescent="0.3">
      <c r="A448" s="17">
        <v>446</v>
      </c>
      <c r="B448" s="19" t="s">
        <v>800</v>
      </c>
      <c r="C448" s="18" t="s">
        <v>14</v>
      </c>
    </row>
    <row r="449" spans="1:3" ht="18" hidden="1" customHeight="1" x14ac:dyDescent="0.3">
      <c r="A449" s="17">
        <v>446</v>
      </c>
      <c r="B449" s="19" t="s">
        <v>801</v>
      </c>
      <c r="C449" s="18" t="s">
        <v>14</v>
      </c>
    </row>
    <row r="450" spans="1:3" ht="18" hidden="1" customHeight="1" x14ac:dyDescent="0.3">
      <c r="A450" s="17">
        <v>448</v>
      </c>
      <c r="B450" s="19" t="s">
        <v>802</v>
      </c>
      <c r="C450" s="18" t="s">
        <v>14</v>
      </c>
    </row>
    <row r="451" spans="1:3" ht="18" hidden="1" customHeight="1" x14ac:dyDescent="0.3">
      <c r="A451" s="17">
        <v>448</v>
      </c>
      <c r="B451" s="19" t="s">
        <v>803</v>
      </c>
      <c r="C451" s="18" t="s">
        <v>14</v>
      </c>
    </row>
    <row r="452" spans="1:3" ht="18" hidden="1" customHeight="1" x14ac:dyDescent="0.3">
      <c r="A452" s="17">
        <v>448</v>
      </c>
      <c r="B452" s="19" t="s">
        <v>804</v>
      </c>
      <c r="C452" s="18" t="s">
        <v>14</v>
      </c>
    </row>
    <row r="453" spans="1:3" ht="18" hidden="1" customHeight="1" x14ac:dyDescent="0.3">
      <c r="A453" s="17">
        <v>448</v>
      </c>
      <c r="B453" s="19" t="s">
        <v>805</v>
      </c>
      <c r="C453" s="18" t="s">
        <v>14</v>
      </c>
    </row>
    <row r="454" spans="1:3" ht="18" hidden="1" customHeight="1" x14ac:dyDescent="0.3">
      <c r="A454" s="17">
        <v>448</v>
      </c>
      <c r="B454" s="19" t="s">
        <v>806</v>
      </c>
      <c r="C454" s="18" t="s">
        <v>14</v>
      </c>
    </row>
    <row r="455" spans="1:3" ht="18" hidden="1" customHeight="1" x14ac:dyDescent="0.3">
      <c r="A455" s="17">
        <v>448</v>
      </c>
      <c r="B455" s="19" t="s">
        <v>807</v>
      </c>
      <c r="C455" s="18" t="s">
        <v>14</v>
      </c>
    </row>
    <row r="456" spans="1:3" ht="18" hidden="1" customHeight="1" x14ac:dyDescent="0.3">
      <c r="A456" s="17">
        <v>448</v>
      </c>
      <c r="B456" s="19" t="s">
        <v>808</v>
      </c>
      <c r="C456" s="18" t="s">
        <v>14</v>
      </c>
    </row>
    <row r="457" spans="1:3" ht="18" hidden="1" customHeight="1" x14ac:dyDescent="0.3">
      <c r="A457" s="17">
        <v>448</v>
      </c>
      <c r="B457" s="19" t="s">
        <v>809</v>
      </c>
      <c r="C457" s="18" t="s">
        <v>14</v>
      </c>
    </row>
    <row r="458" spans="1:3" ht="18" hidden="1" customHeight="1" x14ac:dyDescent="0.3">
      <c r="A458" s="17">
        <v>448</v>
      </c>
      <c r="B458" s="19" t="s">
        <v>810</v>
      </c>
      <c r="C458" s="18" t="s">
        <v>14</v>
      </c>
    </row>
    <row r="459" spans="1:3" ht="18" hidden="1" customHeight="1" x14ac:dyDescent="0.3">
      <c r="A459" s="17">
        <v>448</v>
      </c>
      <c r="B459" s="19" t="s">
        <v>811</v>
      </c>
      <c r="C459" s="18" t="s">
        <v>14</v>
      </c>
    </row>
    <row r="460" spans="1:3" ht="18" hidden="1" customHeight="1" x14ac:dyDescent="0.3">
      <c r="A460" s="17">
        <v>448</v>
      </c>
      <c r="B460" s="19" t="s">
        <v>812</v>
      </c>
      <c r="C460" s="18" t="s">
        <v>14</v>
      </c>
    </row>
    <row r="461" spans="1:3" ht="18" hidden="1" customHeight="1" x14ac:dyDescent="0.3">
      <c r="A461" s="17">
        <v>448</v>
      </c>
      <c r="B461" s="19" t="s">
        <v>813</v>
      </c>
      <c r="C461" s="18" t="s">
        <v>14</v>
      </c>
    </row>
    <row r="462" spans="1:3" ht="18" hidden="1" customHeight="1" x14ac:dyDescent="0.3">
      <c r="A462" s="17">
        <v>448</v>
      </c>
      <c r="B462" s="19" t="s">
        <v>814</v>
      </c>
      <c r="C462" s="18" t="s">
        <v>14</v>
      </c>
    </row>
    <row r="463" spans="1:3" ht="18" hidden="1" customHeight="1" x14ac:dyDescent="0.3">
      <c r="A463" s="17">
        <v>448</v>
      </c>
      <c r="B463" s="19" t="s">
        <v>815</v>
      </c>
      <c r="C463" s="18" t="s">
        <v>14</v>
      </c>
    </row>
    <row r="464" spans="1:3" ht="18" hidden="1" customHeight="1" x14ac:dyDescent="0.3">
      <c r="A464" s="17">
        <v>448</v>
      </c>
      <c r="B464" s="19" t="s">
        <v>816</v>
      </c>
      <c r="C464" s="18" t="s">
        <v>14</v>
      </c>
    </row>
    <row r="465" spans="1:3" ht="18" hidden="1" customHeight="1" x14ac:dyDescent="0.3">
      <c r="A465" s="17">
        <v>448</v>
      </c>
      <c r="B465" s="19" t="s">
        <v>817</v>
      </c>
      <c r="C465" s="18" t="s">
        <v>14</v>
      </c>
    </row>
    <row r="466" spans="1:3" ht="18" hidden="1" customHeight="1" x14ac:dyDescent="0.3">
      <c r="A466" s="17">
        <v>448</v>
      </c>
      <c r="B466" s="19" t="s">
        <v>818</v>
      </c>
      <c r="C466" s="18" t="s">
        <v>14</v>
      </c>
    </row>
    <row r="467" spans="1:3" ht="18" hidden="1" customHeight="1" x14ac:dyDescent="0.3">
      <c r="A467" s="17">
        <v>448</v>
      </c>
      <c r="B467" s="19" t="s">
        <v>819</v>
      </c>
      <c r="C467" s="18" t="s">
        <v>14</v>
      </c>
    </row>
    <row r="468" spans="1:3" ht="18" hidden="1" customHeight="1" x14ac:dyDescent="0.3">
      <c r="A468" s="17">
        <v>448</v>
      </c>
      <c r="B468" s="19" t="s">
        <v>820</v>
      </c>
      <c r="C468" s="18" t="s">
        <v>14</v>
      </c>
    </row>
    <row r="469" spans="1:3" ht="18" hidden="1" customHeight="1" x14ac:dyDescent="0.3">
      <c r="A469" s="17">
        <v>448</v>
      </c>
      <c r="B469" s="19" t="s">
        <v>821</v>
      </c>
      <c r="C469" s="18" t="s">
        <v>14</v>
      </c>
    </row>
    <row r="470" spans="1:3" ht="18" customHeight="1" x14ac:dyDescent="0.3">
      <c r="A470" s="17">
        <v>451</v>
      </c>
      <c r="B470" s="19" t="s">
        <v>822</v>
      </c>
      <c r="C470" s="18" t="s">
        <v>21</v>
      </c>
    </row>
    <row r="471" spans="1:3" ht="18" customHeight="1" x14ac:dyDescent="0.3">
      <c r="A471" s="17">
        <v>451</v>
      </c>
      <c r="B471" s="19" t="s">
        <v>823</v>
      </c>
      <c r="C471" s="18" t="s">
        <v>21</v>
      </c>
    </row>
    <row r="472" spans="1:3" ht="18" customHeight="1" x14ac:dyDescent="0.3">
      <c r="A472" s="17">
        <v>451</v>
      </c>
      <c r="B472" s="19" t="s">
        <v>824</v>
      </c>
      <c r="C472" s="18" t="s">
        <v>21</v>
      </c>
    </row>
    <row r="473" spans="1:3" ht="18" customHeight="1" x14ac:dyDescent="0.3">
      <c r="A473" s="17">
        <v>451</v>
      </c>
      <c r="B473" s="19" t="s">
        <v>825</v>
      </c>
      <c r="C473" s="18" t="s">
        <v>21</v>
      </c>
    </row>
    <row r="474" spans="1:3" ht="18" customHeight="1" x14ac:dyDescent="0.3">
      <c r="A474" s="17">
        <v>451</v>
      </c>
      <c r="B474" s="19" t="s">
        <v>826</v>
      </c>
      <c r="C474" s="18" t="s">
        <v>21</v>
      </c>
    </row>
    <row r="475" spans="1:3" ht="18" customHeight="1" x14ac:dyDescent="0.3">
      <c r="A475" s="17">
        <v>451</v>
      </c>
      <c r="B475" s="19" t="s">
        <v>827</v>
      </c>
      <c r="C475" s="18" t="s">
        <v>21</v>
      </c>
    </row>
    <row r="476" spans="1:3" ht="18" customHeight="1" x14ac:dyDescent="0.3">
      <c r="A476" s="17">
        <v>451</v>
      </c>
      <c r="B476" s="19" t="s">
        <v>828</v>
      </c>
      <c r="C476" s="18" t="s">
        <v>21</v>
      </c>
    </row>
    <row r="477" spans="1:3" ht="18" customHeight="1" x14ac:dyDescent="0.3">
      <c r="A477" s="17">
        <v>451</v>
      </c>
      <c r="B477" s="19" t="s">
        <v>829</v>
      </c>
      <c r="C477" s="18" t="s">
        <v>21</v>
      </c>
    </row>
    <row r="478" spans="1:3" ht="18" customHeight="1" x14ac:dyDescent="0.3">
      <c r="A478" s="17">
        <v>451</v>
      </c>
      <c r="B478" s="19" t="s">
        <v>830</v>
      </c>
      <c r="C478" s="18" t="s">
        <v>21</v>
      </c>
    </row>
    <row r="479" spans="1:3" ht="18" customHeight="1" x14ac:dyDescent="0.3">
      <c r="A479" s="17">
        <v>451</v>
      </c>
      <c r="B479" s="19" t="s">
        <v>831</v>
      </c>
      <c r="C479" s="18" t="s">
        <v>21</v>
      </c>
    </row>
    <row r="480" spans="1:3" ht="18" customHeight="1" x14ac:dyDescent="0.3">
      <c r="A480" s="17">
        <v>451</v>
      </c>
      <c r="B480" s="19" t="s">
        <v>832</v>
      </c>
      <c r="C480" s="18" t="s">
        <v>21</v>
      </c>
    </row>
    <row r="481" spans="1:3" ht="18" customHeight="1" x14ac:dyDescent="0.3">
      <c r="A481" s="17">
        <v>451</v>
      </c>
      <c r="B481" s="19" t="s">
        <v>833</v>
      </c>
      <c r="C481" s="18" t="s">
        <v>21</v>
      </c>
    </row>
    <row r="482" spans="1:3" ht="18" customHeight="1" x14ac:dyDescent="0.3">
      <c r="A482" s="17">
        <v>451</v>
      </c>
      <c r="B482" s="19" t="s">
        <v>834</v>
      </c>
      <c r="C482" s="18" t="s">
        <v>21</v>
      </c>
    </row>
    <row r="483" spans="1:3" ht="18" customHeight="1" x14ac:dyDescent="0.3">
      <c r="A483" s="17">
        <v>451</v>
      </c>
      <c r="B483" s="19" t="s">
        <v>835</v>
      </c>
      <c r="C483" s="18" t="s">
        <v>21</v>
      </c>
    </row>
    <row r="484" spans="1:3" ht="18" customHeight="1" x14ac:dyDescent="0.3">
      <c r="A484" s="17">
        <v>451</v>
      </c>
      <c r="B484" s="19" t="s">
        <v>836</v>
      </c>
      <c r="C484" s="18" t="s">
        <v>21</v>
      </c>
    </row>
    <row r="485" spans="1:3" ht="18" customHeight="1" x14ac:dyDescent="0.3">
      <c r="A485" s="17">
        <v>451</v>
      </c>
      <c r="B485" s="19" t="s">
        <v>837</v>
      </c>
      <c r="C485" s="18" t="s">
        <v>21</v>
      </c>
    </row>
    <row r="486" spans="1:3" ht="18" customHeight="1" x14ac:dyDescent="0.3">
      <c r="A486" s="17">
        <v>451</v>
      </c>
      <c r="B486" s="19" t="s">
        <v>838</v>
      </c>
      <c r="C486" s="18" t="s">
        <v>21</v>
      </c>
    </row>
    <row r="487" spans="1:3" ht="18" customHeight="1" x14ac:dyDescent="0.3">
      <c r="A487" s="17">
        <v>451</v>
      </c>
      <c r="B487" s="19" t="s">
        <v>839</v>
      </c>
      <c r="C487" s="18" t="s">
        <v>21</v>
      </c>
    </row>
    <row r="488" spans="1:3" ht="18" customHeight="1" x14ac:dyDescent="0.3">
      <c r="A488" s="17">
        <v>451</v>
      </c>
      <c r="B488" s="19" t="s">
        <v>840</v>
      </c>
      <c r="C488" s="18" t="s">
        <v>21</v>
      </c>
    </row>
    <row r="489" spans="1:3" ht="18" customHeight="1" x14ac:dyDescent="0.3">
      <c r="A489" s="17">
        <v>451</v>
      </c>
      <c r="B489" s="19" t="s">
        <v>841</v>
      </c>
      <c r="C489" s="18" t="s">
        <v>21</v>
      </c>
    </row>
    <row r="490" spans="1:3" ht="18" customHeight="1" x14ac:dyDescent="0.3">
      <c r="A490" s="17">
        <v>451</v>
      </c>
      <c r="B490" s="19" t="s">
        <v>842</v>
      </c>
      <c r="C490" s="18" t="s">
        <v>21</v>
      </c>
    </row>
    <row r="491" spans="1:3" ht="18" customHeight="1" x14ac:dyDescent="0.3">
      <c r="A491" s="17">
        <v>451</v>
      </c>
      <c r="B491" s="19" t="s">
        <v>843</v>
      </c>
      <c r="C491" s="18" t="s">
        <v>21</v>
      </c>
    </row>
    <row r="492" spans="1:3" ht="18" customHeight="1" x14ac:dyDescent="0.3">
      <c r="A492" s="17">
        <v>451</v>
      </c>
      <c r="B492" s="19" t="s">
        <v>844</v>
      </c>
      <c r="C492" s="18" t="s">
        <v>21</v>
      </c>
    </row>
    <row r="493" spans="1:3" ht="18" customHeight="1" x14ac:dyDescent="0.3">
      <c r="A493" s="17">
        <v>451</v>
      </c>
      <c r="B493" s="19" t="s">
        <v>845</v>
      </c>
      <c r="C493" s="18" t="s">
        <v>21</v>
      </c>
    </row>
    <row r="494" spans="1:3" ht="18" hidden="1" customHeight="1" x14ac:dyDescent="0.3">
      <c r="A494" s="17">
        <v>451</v>
      </c>
      <c r="B494" s="19" t="s">
        <v>846</v>
      </c>
      <c r="C494" s="18" t="s">
        <v>26</v>
      </c>
    </row>
    <row r="495" spans="1:3" ht="18" hidden="1" customHeight="1" x14ac:dyDescent="0.3">
      <c r="A495" s="17">
        <v>451</v>
      </c>
      <c r="B495" s="19" t="s">
        <v>847</v>
      </c>
      <c r="C495" s="18" t="s">
        <v>26</v>
      </c>
    </row>
    <row r="496" spans="1:3" ht="18" hidden="1" customHeight="1" x14ac:dyDescent="0.3">
      <c r="A496" s="17">
        <v>451</v>
      </c>
      <c r="B496" s="19" t="s">
        <v>848</v>
      </c>
      <c r="C496" s="18" t="s">
        <v>26</v>
      </c>
    </row>
    <row r="497" spans="1:3" ht="18" customHeight="1" x14ac:dyDescent="0.3">
      <c r="A497" s="17">
        <v>451</v>
      </c>
      <c r="B497" s="19" t="s">
        <v>849</v>
      </c>
      <c r="C497" s="18" t="s">
        <v>9</v>
      </c>
    </row>
    <row r="498" spans="1:3" ht="18" customHeight="1" x14ac:dyDescent="0.3">
      <c r="A498" s="17">
        <v>451</v>
      </c>
      <c r="B498" s="19" t="s">
        <v>850</v>
      </c>
      <c r="C498" s="18" t="s">
        <v>9</v>
      </c>
    </row>
    <row r="499" spans="1:3" ht="18" customHeight="1" x14ac:dyDescent="0.3">
      <c r="A499" s="17">
        <v>452</v>
      </c>
      <c r="B499" s="19" t="s">
        <v>851</v>
      </c>
      <c r="C499" s="18" t="s">
        <v>21</v>
      </c>
    </row>
    <row r="500" spans="1:3" ht="18" customHeight="1" x14ac:dyDescent="0.3">
      <c r="A500" s="17">
        <v>452</v>
      </c>
      <c r="B500" s="19" t="s">
        <v>852</v>
      </c>
      <c r="C500" s="18" t="s">
        <v>21</v>
      </c>
    </row>
    <row r="501" spans="1:3" ht="18" customHeight="1" x14ac:dyDescent="0.3">
      <c r="A501" s="17">
        <v>452</v>
      </c>
      <c r="B501" s="19" t="s">
        <v>853</v>
      </c>
      <c r="C501" s="18" t="s">
        <v>21</v>
      </c>
    </row>
    <row r="502" spans="1:3" ht="18" customHeight="1" x14ac:dyDescent="0.3">
      <c r="A502" s="17">
        <v>452</v>
      </c>
      <c r="B502" s="19" t="s">
        <v>854</v>
      </c>
      <c r="C502" s="18" t="s">
        <v>21</v>
      </c>
    </row>
    <row r="503" spans="1:3" ht="18" customHeight="1" x14ac:dyDescent="0.3">
      <c r="A503" s="17">
        <v>452</v>
      </c>
      <c r="B503" s="19" t="s">
        <v>855</v>
      </c>
      <c r="C503" s="18" t="s">
        <v>21</v>
      </c>
    </row>
    <row r="504" spans="1:3" ht="18" customHeight="1" x14ac:dyDescent="0.3">
      <c r="A504" s="17">
        <v>452</v>
      </c>
      <c r="B504" s="19" t="s">
        <v>856</v>
      </c>
      <c r="C504" s="18" t="s">
        <v>21</v>
      </c>
    </row>
    <row r="505" spans="1:3" ht="18" customHeight="1" x14ac:dyDescent="0.3">
      <c r="A505" s="17">
        <v>452</v>
      </c>
      <c r="B505" s="19" t="s">
        <v>857</v>
      </c>
      <c r="C505" s="18" t="s">
        <v>21</v>
      </c>
    </row>
    <row r="506" spans="1:3" ht="18" customHeight="1" x14ac:dyDescent="0.3">
      <c r="A506" s="17">
        <v>452</v>
      </c>
      <c r="B506" s="19" t="s">
        <v>858</v>
      </c>
      <c r="C506" s="18" t="s">
        <v>21</v>
      </c>
    </row>
    <row r="507" spans="1:3" ht="18" customHeight="1" x14ac:dyDescent="0.3">
      <c r="A507" s="17">
        <v>452</v>
      </c>
      <c r="B507" s="19" t="s">
        <v>859</v>
      </c>
      <c r="C507" s="18" t="s">
        <v>21</v>
      </c>
    </row>
    <row r="508" spans="1:3" ht="18" customHeight="1" x14ac:dyDescent="0.3">
      <c r="A508" s="17">
        <v>452</v>
      </c>
      <c r="B508" s="19" t="s">
        <v>860</v>
      </c>
      <c r="C508" s="18" t="s">
        <v>21</v>
      </c>
    </row>
    <row r="509" spans="1:3" ht="18" customHeight="1" x14ac:dyDescent="0.3">
      <c r="A509" s="17">
        <v>452</v>
      </c>
      <c r="B509" s="19" t="s">
        <v>861</v>
      </c>
      <c r="C509" s="18" t="s">
        <v>21</v>
      </c>
    </row>
    <row r="510" spans="1:3" ht="18" customHeight="1" x14ac:dyDescent="0.3">
      <c r="A510" s="17">
        <v>452</v>
      </c>
      <c r="B510" s="19" t="s">
        <v>862</v>
      </c>
      <c r="C510" s="18" t="s">
        <v>21</v>
      </c>
    </row>
    <row r="511" spans="1:3" ht="18" customHeight="1" x14ac:dyDescent="0.3">
      <c r="A511" s="17">
        <v>452</v>
      </c>
      <c r="B511" s="19" t="s">
        <v>863</v>
      </c>
      <c r="C511" s="18" t="s">
        <v>21</v>
      </c>
    </row>
    <row r="512" spans="1:3" ht="18" customHeight="1" x14ac:dyDescent="0.3">
      <c r="A512" s="17">
        <v>452</v>
      </c>
      <c r="B512" s="19" t="s">
        <v>864</v>
      </c>
      <c r="C512" s="18" t="s">
        <v>21</v>
      </c>
    </row>
    <row r="513" spans="1:3" ht="18" customHeight="1" x14ac:dyDescent="0.3">
      <c r="A513" s="17">
        <v>452</v>
      </c>
      <c r="B513" s="19" t="s">
        <v>865</v>
      </c>
      <c r="C513" s="18" t="s">
        <v>21</v>
      </c>
    </row>
    <row r="514" spans="1:3" ht="18" customHeight="1" x14ac:dyDescent="0.3">
      <c r="A514" s="17">
        <v>452</v>
      </c>
      <c r="B514" s="19" t="s">
        <v>866</v>
      </c>
      <c r="C514" s="18" t="s">
        <v>21</v>
      </c>
    </row>
    <row r="515" spans="1:3" ht="18" customHeight="1" x14ac:dyDescent="0.3">
      <c r="A515" s="17">
        <v>452</v>
      </c>
      <c r="B515" s="19" t="s">
        <v>867</v>
      </c>
      <c r="C515" s="18" t="s">
        <v>21</v>
      </c>
    </row>
    <row r="516" spans="1:3" ht="18" customHeight="1" x14ac:dyDescent="0.3">
      <c r="A516" s="17">
        <v>452</v>
      </c>
      <c r="B516" s="19" t="s">
        <v>868</v>
      </c>
      <c r="C516" s="18" t="s">
        <v>21</v>
      </c>
    </row>
    <row r="517" spans="1:3" ht="18" customHeight="1" x14ac:dyDescent="0.3">
      <c r="A517" s="17">
        <v>452</v>
      </c>
      <c r="B517" s="19" t="s">
        <v>869</v>
      </c>
      <c r="C517" s="18" t="s">
        <v>21</v>
      </c>
    </row>
    <row r="518" spans="1:3" ht="18" customHeight="1" x14ac:dyDescent="0.3">
      <c r="A518" s="17">
        <v>452</v>
      </c>
      <c r="B518" s="19" t="s">
        <v>870</v>
      </c>
      <c r="C518" s="18" t="s">
        <v>21</v>
      </c>
    </row>
    <row r="519" spans="1:3" ht="18" customHeight="1" x14ac:dyDescent="0.3">
      <c r="A519" s="17">
        <v>452</v>
      </c>
      <c r="B519" s="19" t="s">
        <v>871</v>
      </c>
      <c r="C519" s="18" t="s">
        <v>21</v>
      </c>
    </row>
    <row r="520" spans="1:3" ht="18" customHeight="1" x14ac:dyDescent="0.3">
      <c r="A520" s="17">
        <v>452</v>
      </c>
      <c r="B520" s="19" t="s">
        <v>872</v>
      </c>
      <c r="C520" s="18" t="s">
        <v>21</v>
      </c>
    </row>
    <row r="521" spans="1:3" ht="18" customHeight="1" x14ac:dyDescent="0.3">
      <c r="A521" s="17">
        <v>452</v>
      </c>
      <c r="B521" s="19" t="s">
        <v>873</v>
      </c>
      <c r="C521" s="18" t="s">
        <v>21</v>
      </c>
    </row>
    <row r="522" spans="1:3" ht="18" customHeight="1" x14ac:dyDescent="0.3">
      <c r="A522" s="17">
        <v>452</v>
      </c>
      <c r="B522" s="19" t="s">
        <v>874</v>
      </c>
      <c r="C522" s="18" t="s">
        <v>21</v>
      </c>
    </row>
    <row r="523" spans="1:3" ht="18" customHeight="1" x14ac:dyDescent="0.3">
      <c r="A523" s="17">
        <v>452</v>
      </c>
      <c r="B523" s="19" t="s">
        <v>875</v>
      </c>
      <c r="C523" s="18" t="s">
        <v>21</v>
      </c>
    </row>
    <row r="524" spans="1:3" ht="18" customHeight="1" x14ac:dyDescent="0.3">
      <c r="A524" s="17">
        <v>452</v>
      </c>
      <c r="B524" s="19" t="s">
        <v>876</v>
      </c>
      <c r="C524" s="18" t="s">
        <v>21</v>
      </c>
    </row>
    <row r="525" spans="1:3" ht="18" customHeight="1" x14ac:dyDescent="0.3">
      <c r="A525" s="17">
        <v>452</v>
      </c>
      <c r="B525" s="19" t="s">
        <v>877</v>
      </c>
      <c r="C525" s="18" t="s">
        <v>21</v>
      </c>
    </row>
    <row r="526" spans="1:3" ht="18" customHeight="1" x14ac:dyDescent="0.3">
      <c r="A526" s="17">
        <v>452</v>
      </c>
      <c r="B526" s="19" t="s">
        <v>878</v>
      </c>
      <c r="C526" s="18" t="s">
        <v>21</v>
      </c>
    </row>
    <row r="527" spans="1:3" ht="18" customHeight="1" x14ac:dyDescent="0.3">
      <c r="A527" s="17">
        <v>452</v>
      </c>
      <c r="B527" s="19" t="s">
        <v>879</v>
      </c>
      <c r="C527" s="18" t="s">
        <v>21</v>
      </c>
    </row>
    <row r="528" spans="1:3" ht="18" customHeight="1" x14ac:dyDescent="0.3">
      <c r="A528" s="17">
        <v>452</v>
      </c>
      <c r="B528" s="19" t="s">
        <v>880</v>
      </c>
      <c r="C528" s="18" t="s">
        <v>21</v>
      </c>
    </row>
    <row r="529" spans="1:3" ht="18" customHeight="1" x14ac:dyDescent="0.3">
      <c r="A529" s="17">
        <v>452</v>
      </c>
      <c r="B529" s="19" t="s">
        <v>881</v>
      </c>
      <c r="C529" s="18" t="s">
        <v>21</v>
      </c>
    </row>
    <row r="530" spans="1:3" ht="18" customHeight="1" x14ac:dyDescent="0.3">
      <c r="A530" s="17">
        <v>452</v>
      </c>
      <c r="B530" s="19" t="s">
        <v>882</v>
      </c>
      <c r="C530" s="18" t="s">
        <v>21</v>
      </c>
    </row>
    <row r="531" spans="1:3" ht="18" customHeight="1" x14ac:dyDescent="0.3">
      <c r="A531" s="17">
        <v>452</v>
      </c>
      <c r="B531" s="19" t="s">
        <v>883</v>
      </c>
      <c r="C531" s="18" t="s">
        <v>21</v>
      </c>
    </row>
    <row r="532" spans="1:3" ht="18" customHeight="1" x14ac:dyDescent="0.3">
      <c r="A532" s="17">
        <v>452</v>
      </c>
      <c r="B532" s="19" t="s">
        <v>884</v>
      </c>
      <c r="C532" s="18" t="s">
        <v>21</v>
      </c>
    </row>
    <row r="533" spans="1:3" ht="18" customHeight="1" x14ac:dyDescent="0.3">
      <c r="A533" s="17">
        <v>452</v>
      </c>
      <c r="B533" s="19" t="s">
        <v>885</v>
      </c>
      <c r="C533" s="18" t="s">
        <v>21</v>
      </c>
    </row>
    <row r="534" spans="1:3" ht="18" customHeight="1" x14ac:dyDescent="0.3">
      <c r="A534" s="17">
        <v>452</v>
      </c>
      <c r="B534" s="19" t="s">
        <v>886</v>
      </c>
      <c r="C534" s="18" t="s">
        <v>21</v>
      </c>
    </row>
    <row r="535" spans="1:3" ht="18" customHeight="1" x14ac:dyDescent="0.3">
      <c r="A535" s="17">
        <v>452</v>
      </c>
      <c r="B535" s="19" t="s">
        <v>887</v>
      </c>
      <c r="C535" s="18" t="s">
        <v>21</v>
      </c>
    </row>
    <row r="536" spans="1:3" ht="18" customHeight="1" x14ac:dyDescent="0.3">
      <c r="A536" s="17">
        <v>452</v>
      </c>
      <c r="B536" s="19" t="s">
        <v>888</v>
      </c>
      <c r="C536" s="18" t="s">
        <v>21</v>
      </c>
    </row>
    <row r="537" spans="1:3" ht="18" customHeight="1" x14ac:dyDescent="0.3">
      <c r="A537" s="17">
        <v>452</v>
      </c>
      <c r="B537" s="19" t="s">
        <v>889</v>
      </c>
      <c r="C537" s="18" t="s">
        <v>21</v>
      </c>
    </row>
    <row r="538" spans="1:3" ht="18" customHeight="1" x14ac:dyDescent="0.3">
      <c r="A538" s="17">
        <v>452</v>
      </c>
      <c r="B538" s="19" t="s">
        <v>890</v>
      </c>
      <c r="C538" s="18" t="s">
        <v>21</v>
      </c>
    </row>
    <row r="539" spans="1:3" ht="18" customHeight="1" x14ac:dyDescent="0.3">
      <c r="A539" s="17">
        <v>452</v>
      </c>
      <c r="B539" s="19" t="s">
        <v>891</v>
      </c>
      <c r="C539" s="18" t="s">
        <v>21</v>
      </c>
    </row>
    <row r="540" spans="1:3" ht="18" customHeight="1" x14ac:dyDescent="0.3">
      <c r="A540" s="17">
        <v>452</v>
      </c>
      <c r="B540" s="19" t="s">
        <v>892</v>
      </c>
      <c r="C540" s="18" t="s">
        <v>21</v>
      </c>
    </row>
    <row r="541" spans="1:3" ht="18" customHeight="1" x14ac:dyDescent="0.3">
      <c r="A541" s="17">
        <v>452</v>
      </c>
      <c r="B541" s="19" t="s">
        <v>893</v>
      </c>
      <c r="C541" s="18" t="s">
        <v>21</v>
      </c>
    </row>
    <row r="542" spans="1:3" ht="18" customHeight="1" x14ac:dyDescent="0.3">
      <c r="A542" s="17">
        <v>452</v>
      </c>
      <c r="B542" s="19" t="s">
        <v>894</v>
      </c>
      <c r="C542" s="18" t="s">
        <v>21</v>
      </c>
    </row>
    <row r="543" spans="1:3" ht="18" customHeight="1" x14ac:dyDescent="0.3">
      <c r="A543" s="17">
        <v>452</v>
      </c>
      <c r="B543" s="19" t="s">
        <v>895</v>
      </c>
      <c r="C543" s="18" t="s">
        <v>21</v>
      </c>
    </row>
    <row r="544" spans="1:3" ht="18" customHeight="1" x14ac:dyDescent="0.3">
      <c r="A544" s="17">
        <v>452</v>
      </c>
      <c r="B544" s="19" t="s">
        <v>896</v>
      </c>
      <c r="C544" s="18" t="s">
        <v>21</v>
      </c>
    </row>
    <row r="545" spans="1:3" ht="18" customHeight="1" x14ac:dyDescent="0.3">
      <c r="A545" s="17">
        <v>452</v>
      </c>
      <c r="B545" s="19" t="s">
        <v>897</v>
      </c>
      <c r="C545" s="18" t="s">
        <v>21</v>
      </c>
    </row>
    <row r="546" spans="1:3" ht="18" customHeight="1" x14ac:dyDescent="0.3">
      <c r="A546" s="17">
        <v>452</v>
      </c>
      <c r="B546" s="19" t="s">
        <v>898</v>
      </c>
      <c r="C546" s="18" t="s">
        <v>21</v>
      </c>
    </row>
    <row r="547" spans="1:3" ht="18" customHeight="1" x14ac:dyDescent="0.3">
      <c r="A547" s="17">
        <v>452</v>
      </c>
      <c r="B547" s="19" t="s">
        <v>899</v>
      </c>
      <c r="C547" s="18" t="s">
        <v>21</v>
      </c>
    </row>
    <row r="548" spans="1:3" ht="18" customHeight="1" x14ac:dyDescent="0.3">
      <c r="A548" s="17">
        <v>452</v>
      </c>
      <c r="B548" s="19" t="s">
        <v>900</v>
      </c>
      <c r="C548" s="18" t="s">
        <v>21</v>
      </c>
    </row>
    <row r="549" spans="1:3" ht="18" customHeight="1" x14ac:dyDescent="0.3">
      <c r="A549" s="17">
        <v>452</v>
      </c>
      <c r="B549" s="19" t="s">
        <v>901</v>
      </c>
      <c r="C549" s="18" t="s">
        <v>21</v>
      </c>
    </row>
    <row r="550" spans="1:3" ht="18" customHeight="1" x14ac:dyDescent="0.3">
      <c r="A550" s="17">
        <v>452</v>
      </c>
      <c r="B550" s="19" t="s">
        <v>902</v>
      </c>
      <c r="C550" s="18" t="s">
        <v>21</v>
      </c>
    </row>
    <row r="551" spans="1:3" ht="18" customHeight="1" x14ac:dyDescent="0.3">
      <c r="A551" s="17">
        <v>452</v>
      </c>
      <c r="B551" s="19" t="s">
        <v>903</v>
      </c>
      <c r="C551" s="18" t="s">
        <v>21</v>
      </c>
    </row>
    <row r="552" spans="1:3" ht="18" customHeight="1" x14ac:dyDescent="0.3">
      <c r="A552" s="17">
        <v>452</v>
      </c>
      <c r="B552" s="19" t="s">
        <v>904</v>
      </c>
      <c r="C552" s="18" t="s">
        <v>21</v>
      </c>
    </row>
    <row r="553" spans="1:3" ht="18" customHeight="1" x14ac:dyDescent="0.3">
      <c r="A553" s="17">
        <v>452</v>
      </c>
      <c r="B553" s="19" t="s">
        <v>905</v>
      </c>
      <c r="C553" s="18" t="s">
        <v>21</v>
      </c>
    </row>
    <row r="554" spans="1:3" ht="18" customHeight="1" x14ac:dyDescent="0.3">
      <c r="A554" s="17">
        <v>452</v>
      </c>
      <c r="B554" s="19" t="s">
        <v>906</v>
      </c>
      <c r="C554" s="18" t="s">
        <v>9</v>
      </c>
    </row>
    <row r="555" spans="1:3" ht="18" customHeight="1" x14ac:dyDescent="0.3">
      <c r="A555" s="17">
        <v>452</v>
      </c>
      <c r="B555" s="19" t="s">
        <v>907</v>
      </c>
      <c r="C555" s="18" t="s">
        <v>9</v>
      </c>
    </row>
    <row r="556" spans="1:3" ht="18" hidden="1" customHeight="1" x14ac:dyDescent="0.3">
      <c r="A556" s="17">
        <v>502</v>
      </c>
      <c r="B556" s="19" t="s">
        <v>908</v>
      </c>
      <c r="C556" s="18" t="s">
        <v>9</v>
      </c>
    </row>
    <row r="557" spans="1:3" ht="18" hidden="1" customHeight="1" x14ac:dyDescent="0.3">
      <c r="A557" s="17">
        <v>502</v>
      </c>
      <c r="B557" s="19" t="s">
        <v>909</v>
      </c>
      <c r="C557" s="18" t="s">
        <v>9</v>
      </c>
    </row>
    <row r="558" spans="1:3" ht="18" hidden="1" customHeight="1" x14ac:dyDescent="0.3">
      <c r="A558" s="17">
        <v>502</v>
      </c>
      <c r="B558" s="19" t="s">
        <v>910</v>
      </c>
      <c r="C558" s="18" t="s">
        <v>9</v>
      </c>
    </row>
    <row r="559" spans="1:3" ht="18" hidden="1" customHeight="1" x14ac:dyDescent="0.3">
      <c r="A559" s="17">
        <v>503</v>
      </c>
      <c r="B559" s="19" t="s">
        <v>911</v>
      </c>
      <c r="C559" s="18" t="s">
        <v>9</v>
      </c>
    </row>
    <row r="560" spans="1:3" ht="18" hidden="1" customHeight="1" x14ac:dyDescent="0.3">
      <c r="A560" s="17">
        <v>503</v>
      </c>
      <c r="B560" s="19" t="s">
        <v>912</v>
      </c>
      <c r="C560" s="18" t="s">
        <v>9</v>
      </c>
    </row>
    <row r="561" spans="1:3" ht="18" hidden="1" customHeight="1" x14ac:dyDescent="0.3">
      <c r="A561" s="17">
        <v>503</v>
      </c>
      <c r="B561" s="19" t="s">
        <v>33</v>
      </c>
      <c r="C561" s="18" t="s">
        <v>14</v>
      </c>
    </row>
    <row r="562" spans="1:3" ht="18" hidden="1" customHeight="1" x14ac:dyDescent="0.3">
      <c r="A562" s="17">
        <v>503</v>
      </c>
      <c r="B562" s="19" t="s">
        <v>913</v>
      </c>
      <c r="C562" s="18" t="s">
        <v>14</v>
      </c>
    </row>
    <row r="563" spans="1:3" ht="18" hidden="1" customHeight="1" x14ac:dyDescent="0.3">
      <c r="A563" s="17">
        <v>503</v>
      </c>
      <c r="B563" s="19" t="s">
        <v>914</v>
      </c>
      <c r="C563" s="18" t="s">
        <v>14</v>
      </c>
    </row>
    <row r="564" spans="1:3" ht="18" hidden="1" customHeight="1" x14ac:dyDescent="0.3">
      <c r="A564" s="17">
        <v>503</v>
      </c>
      <c r="B564" s="19" t="s">
        <v>915</v>
      </c>
      <c r="C564" s="18" t="s">
        <v>14</v>
      </c>
    </row>
    <row r="565" spans="1:3" ht="18" hidden="1" customHeight="1" x14ac:dyDescent="0.3">
      <c r="A565" s="17">
        <v>503</v>
      </c>
      <c r="B565" s="19" t="s">
        <v>916</v>
      </c>
      <c r="C565" s="18" t="s">
        <v>14</v>
      </c>
    </row>
    <row r="566" spans="1:3" ht="18" hidden="1" customHeight="1" x14ac:dyDescent="0.3">
      <c r="A566" s="17">
        <v>503</v>
      </c>
      <c r="B566" s="19" t="s">
        <v>917</v>
      </c>
      <c r="C566" s="18" t="s">
        <v>9</v>
      </c>
    </row>
    <row r="567" spans="1:3" ht="18" hidden="1" customHeight="1" x14ac:dyDescent="0.3">
      <c r="A567" s="17">
        <v>503</v>
      </c>
      <c r="B567" s="19" t="s">
        <v>918</v>
      </c>
      <c r="C567" s="18" t="s">
        <v>9</v>
      </c>
    </row>
    <row r="568" spans="1:3" ht="18" hidden="1" customHeight="1" x14ac:dyDescent="0.3">
      <c r="A568" s="17">
        <v>503</v>
      </c>
      <c r="B568" s="19" t="s">
        <v>919</v>
      </c>
      <c r="C568" s="18" t="s">
        <v>9</v>
      </c>
    </row>
    <row r="569" spans="1:3" ht="18" hidden="1" customHeight="1" x14ac:dyDescent="0.3">
      <c r="A569" s="17">
        <v>503</v>
      </c>
      <c r="B569" s="19" t="s">
        <v>920</v>
      </c>
      <c r="C569" s="18" t="s">
        <v>9</v>
      </c>
    </row>
    <row r="570" spans="1:3" ht="18" hidden="1" customHeight="1" x14ac:dyDescent="0.3">
      <c r="A570" s="17">
        <v>503</v>
      </c>
      <c r="B570" s="19" t="s">
        <v>921</v>
      </c>
      <c r="C570" s="18" t="s">
        <v>14</v>
      </c>
    </row>
    <row r="571" spans="1:3" ht="18" hidden="1" customHeight="1" x14ac:dyDescent="0.3">
      <c r="A571" s="17">
        <v>503</v>
      </c>
      <c r="B571" s="19" t="s">
        <v>922</v>
      </c>
      <c r="C571" s="18" t="s">
        <v>14</v>
      </c>
    </row>
    <row r="572" spans="1:3" ht="18" hidden="1" customHeight="1" x14ac:dyDescent="0.3">
      <c r="A572" s="17">
        <v>503</v>
      </c>
      <c r="B572" s="19" t="s">
        <v>923</v>
      </c>
      <c r="C572" s="18" t="s">
        <v>14</v>
      </c>
    </row>
    <row r="573" spans="1:3" ht="18" hidden="1" customHeight="1" x14ac:dyDescent="0.3">
      <c r="A573" s="17">
        <v>503</v>
      </c>
      <c r="B573" s="19" t="s">
        <v>924</v>
      </c>
      <c r="C573" s="18" t="s">
        <v>14</v>
      </c>
    </row>
    <row r="574" spans="1:3" ht="18" hidden="1" customHeight="1" x14ac:dyDescent="0.3">
      <c r="A574" s="17">
        <v>503</v>
      </c>
      <c r="B574" s="19" t="s">
        <v>925</v>
      </c>
      <c r="C574" s="18" t="s">
        <v>9</v>
      </c>
    </row>
    <row r="575" spans="1:3" ht="18" hidden="1" customHeight="1" x14ac:dyDescent="0.3">
      <c r="A575" s="17">
        <v>504</v>
      </c>
      <c r="B575" s="19" t="s">
        <v>926</v>
      </c>
      <c r="C575" s="18" t="s">
        <v>48</v>
      </c>
    </row>
    <row r="576" spans="1:3" ht="18" hidden="1" customHeight="1" x14ac:dyDescent="0.3">
      <c r="A576" s="17">
        <v>504</v>
      </c>
      <c r="B576" s="19" t="s">
        <v>927</v>
      </c>
      <c r="C576" s="18" t="s">
        <v>48</v>
      </c>
    </row>
    <row r="577" spans="1:3" ht="18" hidden="1" customHeight="1" x14ac:dyDescent="0.3">
      <c r="A577" s="17">
        <v>505</v>
      </c>
      <c r="B577" s="19" t="s">
        <v>34</v>
      </c>
      <c r="C577" s="18" t="s">
        <v>9</v>
      </c>
    </row>
    <row r="578" spans="1:3" ht="18" hidden="1" customHeight="1" x14ac:dyDescent="0.3">
      <c r="A578" s="17">
        <v>506</v>
      </c>
      <c r="B578" s="19" t="s">
        <v>928</v>
      </c>
      <c r="C578" s="18" t="s">
        <v>9</v>
      </c>
    </row>
    <row r="579" spans="1:3" ht="18" hidden="1" customHeight="1" x14ac:dyDescent="0.3">
      <c r="A579" s="17">
        <v>506</v>
      </c>
      <c r="B579" s="19" t="s">
        <v>929</v>
      </c>
      <c r="C579" s="18" t="s">
        <v>9</v>
      </c>
    </row>
    <row r="580" spans="1:3" ht="18" hidden="1" customHeight="1" x14ac:dyDescent="0.3">
      <c r="A580" s="17">
        <v>507</v>
      </c>
      <c r="B580" s="19" t="s">
        <v>930</v>
      </c>
      <c r="C580" s="18" t="s">
        <v>26</v>
      </c>
    </row>
    <row r="581" spans="1:3" ht="18" hidden="1" customHeight="1" x14ac:dyDescent="0.3">
      <c r="A581" s="17">
        <v>507</v>
      </c>
      <c r="B581" s="19" t="s">
        <v>931</v>
      </c>
      <c r="C581" s="18" t="s">
        <v>26</v>
      </c>
    </row>
    <row r="582" spans="1:3" ht="18" hidden="1" customHeight="1" x14ac:dyDescent="0.3">
      <c r="A582" s="17">
        <v>507</v>
      </c>
      <c r="B582" s="19" t="s">
        <v>932</v>
      </c>
      <c r="C582" s="18" t="s">
        <v>26</v>
      </c>
    </row>
    <row r="583" spans="1:3" ht="18" hidden="1" customHeight="1" x14ac:dyDescent="0.3">
      <c r="A583" s="17">
        <v>507</v>
      </c>
      <c r="B583" s="19" t="s">
        <v>933</v>
      </c>
      <c r="C583" s="18" t="s">
        <v>26</v>
      </c>
    </row>
    <row r="584" spans="1:3" ht="18" hidden="1" customHeight="1" x14ac:dyDescent="0.3">
      <c r="A584" s="17">
        <v>507</v>
      </c>
      <c r="B584" s="19" t="s">
        <v>934</v>
      </c>
      <c r="C584" s="18" t="s">
        <v>26</v>
      </c>
    </row>
    <row r="585" spans="1:3" ht="18" hidden="1" customHeight="1" x14ac:dyDescent="0.3">
      <c r="A585" s="17">
        <v>507</v>
      </c>
      <c r="B585" s="19" t="s">
        <v>935</v>
      </c>
      <c r="C585" s="18" t="s">
        <v>26</v>
      </c>
    </row>
    <row r="586" spans="1:3" ht="18" hidden="1" customHeight="1" x14ac:dyDescent="0.3">
      <c r="A586" s="17">
        <v>507</v>
      </c>
      <c r="B586" s="19" t="s">
        <v>936</v>
      </c>
      <c r="C586" s="18" t="s">
        <v>26</v>
      </c>
    </row>
    <row r="587" spans="1:3" ht="18" hidden="1" customHeight="1" x14ac:dyDescent="0.3">
      <c r="A587" s="17">
        <v>507</v>
      </c>
      <c r="B587" s="19" t="s">
        <v>937</v>
      </c>
      <c r="C587" s="18" t="s">
        <v>26</v>
      </c>
    </row>
    <row r="588" spans="1:3" ht="18" hidden="1" customHeight="1" x14ac:dyDescent="0.3">
      <c r="A588" s="17">
        <v>507</v>
      </c>
      <c r="B588" s="19" t="s">
        <v>938</v>
      </c>
      <c r="C588" s="18" t="s">
        <v>26</v>
      </c>
    </row>
    <row r="589" spans="1:3" ht="18" hidden="1" customHeight="1" x14ac:dyDescent="0.3">
      <c r="A589" s="17">
        <v>507</v>
      </c>
      <c r="B589" s="19" t="s">
        <v>939</v>
      </c>
      <c r="C589" s="18" t="s">
        <v>26</v>
      </c>
    </row>
    <row r="590" spans="1:3" ht="18" hidden="1" customHeight="1" x14ac:dyDescent="0.3">
      <c r="A590" s="17">
        <v>507</v>
      </c>
      <c r="B590" s="19" t="s">
        <v>940</v>
      </c>
      <c r="C590" s="18" t="s">
        <v>26</v>
      </c>
    </row>
    <row r="591" spans="1:3" ht="18" hidden="1" customHeight="1" x14ac:dyDescent="0.3">
      <c r="A591" s="17">
        <v>507</v>
      </c>
      <c r="B591" s="19" t="s">
        <v>941</v>
      </c>
      <c r="C591" s="18" t="s">
        <v>26</v>
      </c>
    </row>
    <row r="592" spans="1:3" ht="18" hidden="1" customHeight="1" x14ac:dyDescent="0.3">
      <c r="A592" s="17">
        <v>507</v>
      </c>
      <c r="B592" s="19" t="s">
        <v>942</v>
      </c>
      <c r="C592" s="18" t="s">
        <v>26</v>
      </c>
    </row>
    <row r="593" spans="1:3" ht="18" hidden="1" customHeight="1" x14ac:dyDescent="0.3">
      <c r="A593" s="17">
        <v>507</v>
      </c>
      <c r="B593" s="19" t="s">
        <v>943</v>
      </c>
      <c r="C593" s="18" t="s">
        <v>26</v>
      </c>
    </row>
    <row r="594" spans="1:3" ht="18" hidden="1" customHeight="1" x14ac:dyDescent="0.3">
      <c r="A594" s="17">
        <v>507</v>
      </c>
      <c r="B594" s="19" t="s">
        <v>944</v>
      </c>
      <c r="C594" s="18" t="s">
        <v>26</v>
      </c>
    </row>
    <row r="595" spans="1:3" ht="18" hidden="1" customHeight="1" x14ac:dyDescent="0.3">
      <c r="A595" s="17">
        <v>507</v>
      </c>
      <c r="B595" s="19" t="s">
        <v>945</v>
      </c>
      <c r="C595" s="18" t="s">
        <v>26</v>
      </c>
    </row>
    <row r="596" spans="1:3" ht="18" hidden="1" customHeight="1" x14ac:dyDescent="0.3">
      <c r="A596" s="17">
        <v>507</v>
      </c>
      <c r="B596" s="19" t="s">
        <v>946</v>
      </c>
      <c r="C596" s="18" t="s">
        <v>26</v>
      </c>
    </row>
    <row r="597" spans="1:3" ht="18" hidden="1" customHeight="1" x14ac:dyDescent="0.3">
      <c r="A597" s="17">
        <v>507</v>
      </c>
      <c r="B597" s="19" t="s">
        <v>947</v>
      </c>
      <c r="C597" s="18" t="s">
        <v>26</v>
      </c>
    </row>
    <row r="598" spans="1:3" ht="18" hidden="1" customHeight="1" x14ac:dyDescent="0.3">
      <c r="A598" s="17">
        <v>507</v>
      </c>
      <c r="B598" s="19" t="s">
        <v>948</v>
      </c>
      <c r="C598" s="18" t="s">
        <v>26</v>
      </c>
    </row>
    <row r="599" spans="1:3" ht="18" hidden="1" customHeight="1" x14ac:dyDescent="0.3">
      <c r="A599" s="17">
        <v>507</v>
      </c>
      <c r="B599" s="19" t="s">
        <v>949</v>
      </c>
      <c r="C599" s="18" t="s">
        <v>26</v>
      </c>
    </row>
    <row r="600" spans="1:3" ht="18" hidden="1" customHeight="1" x14ac:dyDescent="0.3">
      <c r="A600" s="17">
        <v>507</v>
      </c>
      <c r="B600" s="19" t="s">
        <v>950</v>
      </c>
      <c r="C600" s="18" t="s">
        <v>26</v>
      </c>
    </row>
    <row r="601" spans="1:3" ht="18" hidden="1" customHeight="1" x14ac:dyDescent="0.3">
      <c r="A601" s="17">
        <v>507</v>
      </c>
      <c r="B601" s="19" t="s">
        <v>951</v>
      </c>
      <c r="C601" s="18" t="s">
        <v>26</v>
      </c>
    </row>
    <row r="602" spans="1:3" ht="18" hidden="1" customHeight="1" x14ac:dyDescent="0.3">
      <c r="A602" s="17">
        <v>507</v>
      </c>
      <c r="B602" s="19" t="s">
        <v>952</v>
      </c>
      <c r="C602" s="18" t="s">
        <v>26</v>
      </c>
    </row>
    <row r="603" spans="1:3" ht="18" hidden="1" customHeight="1" x14ac:dyDescent="0.3">
      <c r="A603" s="17">
        <v>507</v>
      </c>
      <c r="B603" s="19" t="s">
        <v>953</v>
      </c>
      <c r="C603" s="18" t="s">
        <v>26</v>
      </c>
    </row>
    <row r="604" spans="1:3" ht="18" hidden="1" customHeight="1" x14ac:dyDescent="0.3">
      <c r="A604" s="17">
        <v>507</v>
      </c>
      <c r="B604" s="19" t="s">
        <v>954</v>
      </c>
      <c r="C604" s="18" t="s">
        <v>26</v>
      </c>
    </row>
    <row r="605" spans="1:3" ht="18" hidden="1" customHeight="1" x14ac:dyDescent="0.3">
      <c r="A605" s="17">
        <v>507</v>
      </c>
      <c r="B605" s="19" t="s">
        <v>955</v>
      </c>
      <c r="C605" s="18" t="s">
        <v>26</v>
      </c>
    </row>
    <row r="606" spans="1:3" ht="18" hidden="1" customHeight="1" x14ac:dyDescent="0.3">
      <c r="A606" s="17">
        <v>507</v>
      </c>
      <c r="B606" s="19" t="s">
        <v>956</v>
      </c>
      <c r="C606" s="18" t="s">
        <v>26</v>
      </c>
    </row>
    <row r="607" spans="1:3" ht="18" hidden="1" customHeight="1" x14ac:dyDescent="0.3">
      <c r="A607" s="17">
        <v>507</v>
      </c>
      <c r="B607" s="19" t="s">
        <v>957</v>
      </c>
      <c r="C607" s="18" t="s">
        <v>26</v>
      </c>
    </row>
    <row r="608" spans="1:3" ht="18" hidden="1" customHeight="1" x14ac:dyDescent="0.3">
      <c r="A608" s="17">
        <v>507</v>
      </c>
      <c r="B608" s="19" t="s">
        <v>958</v>
      </c>
      <c r="C608" s="18" t="s">
        <v>59</v>
      </c>
    </row>
    <row r="609" spans="1:3" ht="18" hidden="1" customHeight="1" x14ac:dyDescent="0.3">
      <c r="A609" s="17">
        <v>507</v>
      </c>
      <c r="B609" s="19" t="s">
        <v>959</v>
      </c>
      <c r="C609" s="18" t="s">
        <v>59</v>
      </c>
    </row>
    <row r="610" spans="1:3" ht="18" hidden="1" customHeight="1" x14ac:dyDescent="0.3">
      <c r="A610" s="17">
        <v>507</v>
      </c>
      <c r="B610" s="19" t="s">
        <v>960</v>
      </c>
      <c r="C610" s="18" t="s">
        <v>26</v>
      </c>
    </row>
    <row r="611" spans="1:3" ht="18" hidden="1" customHeight="1" x14ac:dyDescent="0.3">
      <c r="A611" s="17">
        <v>509</v>
      </c>
      <c r="B611" s="19" t="s">
        <v>37</v>
      </c>
      <c r="C611" s="18" t="s">
        <v>38</v>
      </c>
    </row>
    <row r="612" spans="1:3" ht="18" hidden="1" customHeight="1" x14ac:dyDescent="0.3">
      <c r="A612" s="17">
        <v>509</v>
      </c>
      <c r="B612" s="19" t="s">
        <v>961</v>
      </c>
      <c r="C612" s="18" t="s">
        <v>38</v>
      </c>
    </row>
    <row r="613" spans="1:3" ht="18" hidden="1" customHeight="1" x14ac:dyDescent="0.3">
      <c r="A613" s="17">
        <v>509</v>
      </c>
      <c r="B613" s="19" t="s">
        <v>962</v>
      </c>
      <c r="C613" s="18" t="s">
        <v>38</v>
      </c>
    </row>
    <row r="614" spans="1:3" ht="18" hidden="1" customHeight="1" x14ac:dyDescent="0.3">
      <c r="A614" s="17">
        <v>509</v>
      </c>
      <c r="B614" s="19" t="s">
        <v>963</v>
      </c>
      <c r="C614" s="18" t="s">
        <v>38</v>
      </c>
    </row>
    <row r="615" spans="1:3" ht="18" hidden="1" customHeight="1" x14ac:dyDescent="0.3">
      <c r="A615" s="17">
        <v>509</v>
      </c>
      <c r="B615" s="19" t="s">
        <v>964</v>
      </c>
      <c r="C615" s="18" t="s">
        <v>38</v>
      </c>
    </row>
    <row r="616" spans="1:3" ht="18" hidden="1" customHeight="1" x14ac:dyDescent="0.3">
      <c r="A616" s="17">
        <v>509</v>
      </c>
      <c r="B616" s="19" t="s">
        <v>965</v>
      </c>
      <c r="C616" s="18" t="s">
        <v>38</v>
      </c>
    </row>
    <row r="617" spans="1:3" ht="18" hidden="1" customHeight="1" x14ac:dyDescent="0.3">
      <c r="A617" s="17">
        <v>510</v>
      </c>
      <c r="B617" s="19" t="s">
        <v>966</v>
      </c>
      <c r="C617" s="18" t="s">
        <v>59</v>
      </c>
    </row>
    <row r="618" spans="1:3" ht="18" hidden="1" customHeight="1" x14ac:dyDescent="0.3">
      <c r="A618" s="17">
        <v>510</v>
      </c>
      <c r="B618" s="19" t="s">
        <v>967</v>
      </c>
      <c r="C618" s="18" t="s">
        <v>59</v>
      </c>
    </row>
    <row r="619" spans="1:3" ht="18" hidden="1" customHeight="1" x14ac:dyDescent="0.3">
      <c r="A619" s="17">
        <v>510</v>
      </c>
      <c r="B619" s="19" t="s">
        <v>968</v>
      </c>
      <c r="C619" s="18" t="s">
        <v>59</v>
      </c>
    </row>
    <row r="620" spans="1:3" ht="18" hidden="1" customHeight="1" x14ac:dyDescent="0.3">
      <c r="A620" s="17">
        <v>510</v>
      </c>
      <c r="B620" s="19" t="s">
        <v>969</v>
      </c>
      <c r="C620" s="18" t="s">
        <v>59</v>
      </c>
    </row>
    <row r="621" spans="1:3" ht="18" hidden="1" customHeight="1" x14ac:dyDescent="0.3">
      <c r="A621" s="17">
        <v>511</v>
      </c>
      <c r="B621" s="19" t="s">
        <v>970</v>
      </c>
      <c r="C621" s="18" t="s">
        <v>14</v>
      </c>
    </row>
    <row r="622" spans="1:3" ht="18" hidden="1" customHeight="1" x14ac:dyDescent="0.3">
      <c r="A622" s="17">
        <v>511</v>
      </c>
      <c r="B622" s="19" t="s">
        <v>971</v>
      </c>
      <c r="C622" s="18" t="s">
        <v>14</v>
      </c>
    </row>
    <row r="623" spans="1:3" ht="18" hidden="1" customHeight="1" x14ac:dyDescent="0.3">
      <c r="A623" s="17">
        <v>511</v>
      </c>
      <c r="B623" s="19" t="s">
        <v>972</v>
      </c>
      <c r="C623" s="18" t="s">
        <v>14</v>
      </c>
    </row>
    <row r="624" spans="1:3" ht="18" hidden="1" customHeight="1" x14ac:dyDescent="0.3">
      <c r="A624" s="17">
        <v>511</v>
      </c>
      <c r="B624" s="19" t="s">
        <v>973</v>
      </c>
      <c r="C624" s="18" t="s">
        <v>14</v>
      </c>
    </row>
    <row r="625" spans="1:3" ht="18" hidden="1" customHeight="1" x14ac:dyDescent="0.3">
      <c r="A625" s="17">
        <v>511</v>
      </c>
      <c r="B625" s="19" t="s">
        <v>974</v>
      </c>
      <c r="C625" s="18" t="s">
        <v>14</v>
      </c>
    </row>
    <row r="626" spans="1:3" ht="18" hidden="1" customHeight="1" x14ac:dyDescent="0.3">
      <c r="A626" s="17">
        <v>511</v>
      </c>
      <c r="B626" s="19" t="s">
        <v>975</v>
      </c>
      <c r="C626" s="18" t="s">
        <v>14</v>
      </c>
    </row>
    <row r="627" spans="1:3" ht="18" hidden="1" customHeight="1" x14ac:dyDescent="0.3">
      <c r="A627" s="17">
        <v>511</v>
      </c>
      <c r="B627" s="19" t="s">
        <v>976</v>
      </c>
      <c r="C627" s="18" t="s">
        <v>59</v>
      </c>
    </row>
    <row r="628" spans="1:3" ht="18" hidden="1" customHeight="1" x14ac:dyDescent="0.3">
      <c r="A628" s="17">
        <v>511</v>
      </c>
      <c r="B628" s="19" t="s">
        <v>977</v>
      </c>
      <c r="C628" s="18" t="s">
        <v>59</v>
      </c>
    </row>
    <row r="629" spans="1:3" ht="18" hidden="1" customHeight="1" x14ac:dyDescent="0.3">
      <c r="A629" s="17">
        <v>511</v>
      </c>
      <c r="B629" s="19" t="s">
        <v>978</v>
      </c>
      <c r="C629" s="18" t="s">
        <v>14</v>
      </c>
    </row>
    <row r="630" spans="1:3" ht="18" hidden="1" customHeight="1" x14ac:dyDescent="0.3">
      <c r="A630" s="17">
        <v>511</v>
      </c>
      <c r="B630" s="19" t="s">
        <v>979</v>
      </c>
      <c r="C630" s="18" t="s">
        <v>14</v>
      </c>
    </row>
    <row r="631" spans="1:3" ht="18" hidden="1" customHeight="1" x14ac:dyDescent="0.3">
      <c r="A631" s="17">
        <v>511</v>
      </c>
      <c r="B631" s="19" t="s">
        <v>980</v>
      </c>
      <c r="C631" s="18" t="s">
        <v>14</v>
      </c>
    </row>
    <row r="632" spans="1:3" ht="18" hidden="1" customHeight="1" x14ac:dyDescent="0.3">
      <c r="A632" s="17">
        <v>511</v>
      </c>
      <c r="B632" s="19" t="s">
        <v>981</v>
      </c>
      <c r="C632" s="18" t="s">
        <v>14</v>
      </c>
    </row>
    <row r="633" spans="1:3" ht="18" hidden="1" customHeight="1" x14ac:dyDescent="0.3">
      <c r="A633" s="17">
        <v>511</v>
      </c>
      <c r="B633" s="19" t="s">
        <v>982</v>
      </c>
      <c r="C633" s="18" t="s">
        <v>14</v>
      </c>
    </row>
    <row r="634" spans="1:3" ht="18" hidden="1" customHeight="1" x14ac:dyDescent="0.3">
      <c r="A634" s="17">
        <v>511</v>
      </c>
      <c r="B634" s="19" t="s">
        <v>983</v>
      </c>
      <c r="C634" s="18" t="s">
        <v>21</v>
      </c>
    </row>
    <row r="635" spans="1:3" ht="18" hidden="1" customHeight="1" x14ac:dyDescent="0.3">
      <c r="A635" s="17">
        <v>511</v>
      </c>
      <c r="B635" s="19" t="s">
        <v>984</v>
      </c>
      <c r="C635" s="18" t="s">
        <v>14</v>
      </c>
    </row>
    <row r="636" spans="1:3" ht="18" hidden="1" customHeight="1" x14ac:dyDescent="0.3">
      <c r="A636" s="17">
        <v>511</v>
      </c>
      <c r="B636" s="19" t="s">
        <v>985</v>
      </c>
      <c r="C636" s="18" t="s">
        <v>14</v>
      </c>
    </row>
    <row r="637" spans="1:3" ht="18" hidden="1" customHeight="1" x14ac:dyDescent="0.3">
      <c r="A637" s="17">
        <v>511</v>
      </c>
      <c r="B637" s="19" t="s">
        <v>986</v>
      </c>
      <c r="C637" s="18" t="s">
        <v>14</v>
      </c>
    </row>
    <row r="638" spans="1:3" ht="18" hidden="1" customHeight="1" x14ac:dyDescent="0.3">
      <c r="A638" s="17">
        <v>511</v>
      </c>
      <c r="B638" s="19" t="s">
        <v>987</v>
      </c>
      <c r="C638" s="18" t="s">
        <v>14</v>
      </c>
    </row>
    <row r="639" spans="1:3" ht="18" hidden="1" customHeight="1" x14ac:dyDescent="0.3">
      <c r="A639" s="17">
        <v>511</v>
      </c>
      <c r="B639" s="19" t="s">
        <v>988</v>
      </c>
      <c r="C639" s="18" t="s">
        <v>14</v>
      </c>
    </row>
    <row r="640" spans="1:3" ht="18" hidden="1" customHeight="1" x14ac:dyDescent="0.3">
      <c r="A640" s="17">
        <v>511</v>
      </c>
      <c r="B640" s="19" t="s">
        <v>989</v>
      </c>
      <c r="C640" s="18" t="s">
        <v>14</v>
      </c>
    </row>
    <row r="641" spans="1:3" ht="18" hidden="1" customHeight="1" x14ac:dyDescent="0.3">
      <c r="A641" s="17">
        <v>511</v>
      </c>
      <c r="B641" s="19" t="s">
        <v>990</v>
      </c>
      <c r="C641" s="18" t="s">
        <v>14</v>
      </c>
    </row>
    <row r="642" spans="1:3" ht="18" hidden="1" customHeight="1" x14ac:dyDescent="0.3">
      <c r="A642" s="17">
        <v>511</v>
      </c>
      <c r="B642" s="19" t="s">
        <v>991</v>
      </c>
      <c r="C642" s="18" t="s">
        <v>14</v>
      </c>
    </row>
    <row r="643" spans="1:3" ht="18" hidden="1" customHeight="1" x14ac:dyDescent="0.3">
      <c r="A643" s="17">
        <v>511</v>
      </c>
      <c r="B643" s="19" t="s">
        <v>992</v>
      </c>
      <c r="C643" s="18" t="s">
        <v>14</v>
      </c>
    </row>
    <row r="644" spans="1:3" ht="18" hidden="1" customHeight="1" x14ac:dyDescent="0.3">
      <c r="A644" s="17">
        <v>511</v>
      </c>
      <c r="B644" s="19" t="s">
        <v>993</v>
      </c>
      <c r="C644" s="18" t="s">
        <v>14</v>
      </c>
    </row>
    <row r="645" spans="1:3" ht="18" hidden="1" customHeight="1" x14ac:dyDescent="0.3">
      <c r="A645" s="17">
        <v>511</v>
      </c>
      <c r="B645" s="19" t="s">
        <v>994</v>
      </c>
      <c r="C645" s="18" t="s">
        <v>14</v>
      </c>
    </row>
    <row r="646" spans="1:3" ht="18" hidden="1" customHeight="1" x14ac:dyDescent="0.3">
      <c r="A646" s="17">
        <v>511</v>
      </c>
      <c r="B646" s="19" t="s">
        <v>995</v>
      </c>
      <c r="C646" s="18" t="s">
        <v>14</v>
      </c>
    </row>
    <row r="647" spans="1:3" ht="18" hidden="1" customHeight="1" x14ac:dyDescent="0.3">
      <c r="A647" s="17">
        <v>511</v>
      </c>
      <c r="B647" s="19" t="s">
        <v>996</v>
      </c>
      <c r="C647" s="18" t="s">
        <v>14</v>
      </c>
    </row>
    <row r="648" spans="1:3" ht="18" hidden="1" customHeight="1" x14ac:dyDescent="0.3">
      <c r="A648" s="17">
        <v>511</v>
      </c>
      <c r="B648" s="19" t="s">
        <v>997</v>
      </c>
      <c r="C648" s="18" t="s">
        <v>14</v>
      </c>
    </row>
    <row r="649" spans="1:3" ht="18" hidden="1" customHeight="1" x14ac:dyDescent="0.3">
      <c r="A649" s="17">
        <v>511</v>
      </c>
      <c r="B649" s="19" t="s">
        <v>998</v>
      </c>
      <c r="C649" s="18" t="s">
        <v>14</v>
      </c>
    </row>
    <row r="650" spans="1:3" ht="18" hidden="1" customHeight="1" x14ac:dyDescent="0.3">
      <c r="A650" s="17">
        <v>511</v>
      </c>
      <c r="B650" s="19" t="s">
        <v>999</v>
      </c>
      <c r="C650" s="18" t="s">
        <v>14</v>
      </c>
    </row>
    <row r="651" spans="1:3" ht="18" hidden="1" customHeight="1" x14ac:dyDescent="0.3">
      <c r="A651" s="17">
        <v>511</v>
      </c>
      <c r="B651" s="19" t="s">
        <v>1000</v>
      </c>
      <c r="C651" s="18" t="s">
        <v>14</v>
      </c>
    </row>
    <row r="652" spans="1:3" ht="18" hidden="1" customHeight="1" x14ac:dyDescent="0.3">
      <c r="A652" s="17">
        <v>511</v>
      </c>
      <c r="B652" s="19" t="s">
        <v>1001</v>
      </c>
      <c r="C652" s="18" t="s">
        <v>14</v>
      </c>
    </row>
    <row r="653" spans="1:3" ht="18" hidden="1" customHeight="1" x14ac:dyDescent="0.3">
      <c r="A653" s="17">
        <v>511</v>
      </c>
      <c r="B653" s="19" t="s">
        <v>1002</v>
      </c>
      <c r="C653" s="18" t="s">
        <v>14</v>
      </c>
    </row>
    <row r="654" spans="1:3" ht="18" hidden="1" customHeight="1" x14ac:dyDescent="0.3">
      <c r="A654" s="17">
        <v>511</v>
      </c>
      <c r="B654" s="19" t="s">
        <v>1003</v>
      </c>
      <c r="C654" s="18" t="s">
        <v>14</v>
      </c>
    </row>
    <row r="655" spans="1:3" ht="18" hidden="1" customHeight="1" x14ac:dyDescent="0.3">
      <c r="A655" s="17">
        <v>511</v>
      </c>
      <c r="B655" s="19" t="s">
        <v>1004</v>
      </c>
      <c r="C655" s="18" t="s">
        <v>14</v>
      </c>
    </row>
    <row r="656" spans="1:3" ht="18" hidden="1" customHeight="1" x14ac:dyDescent="0.3">
      <c r="A656" s="17">
        <v>511</v>
      </c>
      <c r="B656" s="19" t="s">
        <v>1005</v>
      </c>
      <c r="C656" s="18" t="s">
        <v>14</v>
      </c>
    </row>
    <row r="657" spans="1:3" ht="18" hidden="1" customHeight="1" x14ac:dyDescent="0.3">
      <c r="A657" s="17">
        <v>511</v>
      </c>
      <c r="B657" s="19" t="s">
        <v>1006</v>
      </c>
      <c r="C657" s="18" t="s">
        <v>14</v>
      </c>
    </row>
    <row r="658" spans="1:3" ht="18" hidden="1" customHeight="1" x14ac:dyDescent="0.3">
      <c r="A658" s="17">
        <v>511</v>
      </c>
      <c r="B658" s="19" t="s">
        <v>1007</v>
      </c>
      <c r="C658" s="18" t="s">
        <v>14</v>
      </c>
    </row>
    <row r="659" spans="1:3" ht="18" hidden="1" customHeight="1" x14ac:dyDescent="0.3">
      <c r="A659" s="17">
        <v>511</v>
      </c>
      <c r="B659" s="19" t="s">
        <v>1008</v>
      </c>
      <c r="C659" s="18" t="s">
        <v>14</v>
      </c>
    </row>
    <row r="660" spans="1:3" ht="18" hidden="1" customHeight="1" x14ac:dyDescent="0.3">
      <c r="A660" s="17">
        <v>511</v>
      </c>
      <c r="B660" s="19" t="s">
        <v>1009</v>
      </c>
      <c r="C660" s="18" t="s">
        <v>14</v>
      </c>
    </row>
    <row r="661" spans="1:3" ht="18" hidden="1" customHeight="1" x14ac:dyDescent="0.3">
      <c r="A661" s="17">
        <v>511</v>
      </c>
      <c r="B661" s="19" t="s">
        <v>1010</v>
      </c>
      <c r="C661" s="18" t="s">
        <v>14</v>
      </c>
    </row>
    <row r="662" spans="1:3" ht="18" hidden="1" customHeight="1" x14ac:dyDescent="0.3">
      <c r="A662" s="17">
        <v>511</v>
      </c>
      <c r="B662" s="19" t="s">
        <v>1011</v>
      </c>
      <c r="C662" s="18" t="s">
        <v>14</v>
      </c>
    </row>
    <row r="663" spans="1:3" ht="18" hidden="1" customHeight="1" x14ac:dyDescent="0.3">
      <c r="A663" s="17">
        <v>511</v>
      </c>
      <c r="B663" s="19" t="s">
        <v>1012</v>
      </c>
      <c r="C663" s="18" t="s">
        <v>14</v>
      </c>
    </row>
    <row r="664" spans="1:3" ht="18" hidden="1" customHeight="1" x14ac:dyDescent="0.3">
      <c r="A664" s="17">
        <v>511</v>
      </c>
      <c r="B664" s="19" t="s">
        <v>1013</v>
      </c>
      <c r="C664" s="18" t="s">
        <v>14</v>
      </c>
    </row>
    <row r="665" spans="1:3" ht="18" hidden="1" customHeight="1" x14ac:dyDescent="0.3">
      <c r="A665" s="17">
        <v>511</v>
      </c>
      <c r="B665" s="19" t="s">
        <v>1014</v>
      </c>
      <c r="C665" s="18" t="s">
        <v>14</v>
      </c>
    </row>
    <row r="666" spans="1:3" ht="18" hidden="1" customHeight="1" x14ac:dyDescent="0.3">
      <c r="A666" s="17">
        <v>511</v>
      </c>
      <c r="B666" s="19" t="s">
        <v>1015</v>
      </c>
      <c r="C666" s="18" t="s">
        <v>14</v>
      </c>
    </row>
    <row r="667" spans="1:3" ht="18" hidden="1" customHeight="1" x14ac:dyDescent="0.3">
      <c r="A667" s="17">
        <v>511</v>
      </c>
      <c r="B667" s="19" t="s">
        <v>1016</v>
      </c>
      <c r="C667" s="18" t="s">
        <v>14</v>
      </c>
    </row>
    <row r="668" spans="1:3" ht="18" hidden="1" customHeight="1" x14ac:dyDescent="0.3">
      <c r="A668" s="17">
        <v>511</v>
      </c>
      <c r="B668" s="19" t="s">
        <v>1017</v>
      </c>
      <c r="C668" s="18" t="s">
        <v>14</v>
      </c>
    </row>
    <row r="669" spans="1:3" ht="18" hidden="1" customHeight="1" x14ac:dyDescent="0.3">
      <c r="A669" s="17">
        <v>511</v>
      </c>
      <c r="B669" s="19" t="s">
        <v>1018</v>
      </c>
      <c r="C669" s="18" t="s">
        <v>14</v>
      </c>
    </row>
    <row r="670" spans="1:3" ht="18" hidden="1" customHeight="1" x14ac:dyDescent="0.3">
      <c r="A670" s="17">
        <v>511</v>
      </c>
      <c r="B670" s="19" t="s">
        <v>1019</v>
      </c>
      <c r="C670" s="18" t="s">
        <v>14</v>
      </c>
    </row>
    <row r="671" spans="1:3" ht="18" hidden="1" customHeight="1" x14ac:dyDescent="0.3">
      <c r="A671" s="17">
        <v>511</v>
      </c>
      <c r="B671" s="19" t="s">
        <v>1020</v>
      </c>
      <c r="C671" s="18" t="s">
        <v>14</v>
      </c>
    </row>
    <row r="672" spans="1:3" ht="18" hidden="1" customHeight="1" x14ac:dyDescent="0.3">
      <c r="A672" s="17">
        <v>511</v>
      </c>
      <c r="B672" s="19" t="s">
        <v>1021</v>
      </c>
      <c r="C672" s="18" t="s">
        <v>14</v>
      </c>
    </row>
    <row r="673" spans="1:3" ht="18" hidden="1" customHeight="1" x14ac:dyDescent="0.3">
      <c r="A673" s="17">
        <v>511</v>
      </c>
      <c r="B673" s="19" t="s">
        <v>1022</v>
      </c>
      <c r="C673" s="18" t="s">
        <v>14</v>
      </c>
    </row>
    <row r="674" spans="1:3" ht="18" hidden="1" customHeight="1" x14ac:dyDescent="0.3">
      <c r="A674" s="17">
        <v>511</v>
      </c>
      <c r="B674" s="19" t="s">
        <v>1023</v>
      </c>
      <c r="C674" s="18" t="s">
        <v>14</v>
      </c>
    </row>
    <row r="675" spans="1:3" ht="18" hidden="1" customHeight="1" x14ac:dyDescent="0.3">
      <c r="A675" s="17">
        <v>511</v>
      </c>
      <c r="B675" s="19" t="s">
        <v>1024</v>
      </c>
      <c r="C675" s="18" t="s">
        <v>14</v>
      </c>
    </row>
    <row r="676" spans="1:3" ht="18" hidden="1" customHeight="1" x14ac:dyDescent="0.3">
      <c r="A676" s="17">
        <v>511</v>
      </c>
      <c r="B676" s="19" t="s">
        <v>1025</v>
      </c>
      <c r="C676" s="18" t="s">
        <v>14</v>
      </c>
    </row>
    <row r="677" spans="1:3" ht="18" hidden="1" customHeight="1" x14ac:dyDescent="0.3">
      <c r="A677" s="17">
        <v>511</v>
      </c>
      <c r="B677" s="19" t="s">
        <v>1026</v>
      </c>
      <c r="C677" s="18" t="s">
        <v>14</v>
      </c>
    </row>
    <row r="678" spans="1:3" ht="18" hidden="1" customHeight="1" x14ac:dyDescent="0.3">
      <c r="A678" s="17">
        <v>511</v>
      </c>
      <c r="B678" s="19" t="s">
        <v>1027</v>
      </c>
      <c r="C678" s="18" t="s">
        <v>14</v>
      </c>
    </row>
    <row r="679" spans="1:3" ht="18" hidden="1" customHeight="1" x14ac:dyDescent="0.3">
      <c r="A679" s="17">
        <v>511</v>
      </c>
      <c r="B679" s="19" t="s">
        <v>1028</v>
      </c>
      <c r="C679" s="18" t="s">
        <v>14</v>
      </c>
    </row>
    <row r="680" spans="1:3" ht="18" hidden="1" customHeight="1" x14ac:dyDescent="0.3">
      <c r="A680" s="17">
        <v>511</v>
      </c>
      <c r="B680" s="19" t="s">
        <v>1029</v>
      </c>
      <c r="C680" s="18" t="s">
        <v>14</v>
      </c>
    </row>
    <row r="681" spans="1:3" ht="18" hidden="1" customHeight="1" x14ac:dyDescent="0.3">
      <c r="A681" s="17">
        <v>511</v>
      </c>
      <c r="B681" s="19" t="s">
        <v>1030</v>
      </c>
      <c r="C681" s="18" t="s">
        <v>14</v>
      </c>
    </row>
    <row r="682" spans="1:3" ht="18" hidden="1" customHeight="1" x14ac:dyDescent="0.3">
      <c r="A682" s="17">
        <v>511</v>
      </c>
      <c r="B682" s="19" t="s">
        <v>1031</v>
      </c>
      <c r="C682" s="18" t="s">
        <v>14</v>
      </c>
    </row>
    <row r="683" spans="1:3" ht="18" hidden="1" customHeight="1" x14ac:dyDescent="0.3">
      <c r="A683" s="17">
        <v>511</v>
      </c>
      <c r="B683" s="19" t="s">
        <v>1032</v>
      </c>
      <c r="C683" s="18" t="s">
        <v>14</v>
      </c>
    </row>
    <row r="684" spans="1:3" ht="18" hidden="1" customHeight="1" x14ac:dyDescent="0.3">
      <c r="A684" s="17">
        <v>511</v>
      </c>
      <c r="B684" s="19" t="s">
        <v>1033</v>
      </c>
      <c r="C684" s="18" t="s">
        <v>14</v>
      </c>
    </row>
    <row r="685" spans="1:3" ht="18" hidden="1" customHeight="1" x14ac:dyDescent="0.3">
      <c r="A685" s="17">
        <v>511</v>
      </c>
      <c r="B685" s="19" t="s">
        <v>1034</v>
      </c>
      <c r="C685" s="18" t="s">
        <v>14</v>
      </c>
    </row>
    <row r="686" spans="1:3" ht="18" hidden="1" customHeight="1" x14ac:dyDescent="0.3">
      <c r="A686" s="17">
        <v>511</v>
      </c>
      <c r="B686" s="19" t="s">
        <v>1035</v>
      </c>
      <c r="C686" s="18" t="s">
        <v>14</v>
      </c>
    </row>
    <row r="687" spans="1:3" ht="18" hidden="1" customHeight="1" x14ac:dyDescent="0.3">
      <c r="A687" s="17">
        <v>511</v>
      </c>
      <c r="B687" s="19" t="s">
        <v>1036</v>
      </c>
      <c r="C687" s="18" t="s">
        <v>14</v>
      </c>
    </row>
    <row r="688" spans="1:3" ht="18" hidden="1" customHeight="1" x14ac:dyDescent="0.3">
      <c r="A688" s="17">
        <v>511</v>
      </c>
      <c r="B688" s="19" t="s">
        <v>1037</v>
      </c>
      <c r="C688" s="18" t="s">
        <v>14</v>
      </c>
    </row>
    <row r="689" spans="1:3" ht="18" hidden="1" customHeight="1" x14ac:dyDescent="0.3">
      <c r="A689" s="17">
        <v>511</v>
      </c>
      <c r="B689" s="19" t="s">
        <v>1038</v>
      </c>
      <c r="C689" s="18" t="s">
        <v>14</v>
      </c>
    </row>
    <row r="690" spans="1:3" ht="18" hidden="1" customHeight="1" x14ac:dyDescent="0.3">
      <c r="A690" s="17">
        <v>511</v>
      </c>
      <c r="B690" s="19" t="s">
        <v>1039</v>
      </c>
      <c r="C690" s="18" t="s">
        <v>14</v>
      </c>
    </row>
    <row r="691" spans="1:3" ht="18" hidden="1" customHeight="1" x14ac:dyDescent="0.3">
      <c r="A691" s="17">
        <v>511</v>
      </c>
      <c r="B691" s="19" t="s">
        <v>1040</v>
      </c>
      <c r="C691" s="18" t="s">
        <v>14</v>
      </c>
    </row>
    <row r="692" spans="1:3" ht="18" hidden="1" customHeight="1" x14ac:dyDescent="0.3">
      <c r="A692" s="17">
        <v>511</v>
      </c>
      <c r="B692" s="19" t="s">
        <v>1041</v>
      </c>
      <c r="C692" s="18" t="s">
        <v>14</v>
      </c>
    </row>
    <row r="693" spans="1:3" ht="18" hidden="1" customHeight="1" x14ac:dyDescent="0.3">
      <c r="A693" s="17">
        <v>511</v>
      </c>
      <c r="B693" s="19" t="s">
        <v>1042</v>
      </c>
      <c r="C693" s="18" t="s">
        <v>14</v>
      </c>
    </row>
    <row r="694" spans="1:3" ht="18" hidden="1" customHeight="1" x14ac:dyDescent="0.3">
      <c r="A694" s="17">
        <v>511</v>
      </c>
      <c r="B694" s="19" t="s">
        <v>39</v>
      </c>
      <c r="C694" s="18" t="s">
        <v>14</v>
      </c>
    </row>
    <row r="695" spans="1:3" ht="18" hidden="1" customHeight="1" x14ac:dyDescent="0.3">
      <c r="A695" s="17">
        <v>511</v>
      </c>
      <c r="B695" s="19" t="s">
        <v>1043</v>
      </c>
      <c r="C695" s="18" t="s">
        <v>14</v>
      </c>
    </row>
    <row r="696" spans="1:3" ht="18" hidden="1" customHeight="1" x14ac:dyDescent="0.3">
      <c r="A696" s="17">
        <v>511</v>
      </c>
      <c r="B696" s="19" t="s">
        <v>1044</v>
      </c>
      <c r="C696" s="18" t="s">
        <v>14</v>
      </c>
    </row>
    <row r="697" spans="1:3" ht="18" hidden="1" customHeight="1" x14ac:dyDescent="0.3">
      <c r="A697" s="17">
        <v>511</v>
      </c>
      <c r="B697" s="19" t="s">
        <v>1045</v>
      </c>
      <c r="C697" s="18" t="s">
        <v>14</v>
      </c>
    </row>
    <row r="698" spans="1:3" ht="18" hidden="1" customHeight="1" x14ac:dyDescent="0.3">
      <c r="A698" s="17">
        <v>511</v>
      </c>
      <c r="B698" s="19" t="s">
        <v>1046</v>
      </c>
      <c r="C698" s="18" t="s">
        <v>14</v>
      </c>
    </row>
    <row r="699" spans="1:3" ht="18" hidden="1" customHeight="1" x14ac:dyDescent="0.3">
      <c r="A699" s="17">
        <v>511</v>
      </c>
      <c r="B699" s="19" t="s">
        <v>1047</v>
      </c>
      <c r="C699" s="18" t="s">
        <v>14</v>
      </c>
    </row>
    <row r="700" spans="1:3" ht="18" hidden="1" customHeight="1" x14ac:dyDescent="0.3">
      <c r="A700" s="17">
        <v>511</v>
      </c>
      <c r="B700" s="19" t="s">
        <v>1048</v>
      </c>
      <c r="C700" s="18" t="s">
        <v>14</v>
      </c>
    </row>
    <row r="701" spans="1:3" ht="18" hidden="1" customHeight="1" x14ac:dyDescent="0.3">
      <c r="A701" s="17">
        <v>511</v>
      </c>
      <c r="B701" s="19" t="s">
        <v>1049</v>
      </c>
      <c r="C701" s="18" t="s">
        <v>14</v>
      </c>
    </row>
    <row r="702" spans="1:3" ht="18" hidden="1" customHeight="1" x14ac:dyDescent="0.3">
      <c r="A702" s="17">
        <v>511</v>
      </c>
      <c r="B702" s="19" t="s">
        <v>1050</v>
      </c>
      <c r="C702" s="18" t="s">
        <v>14</v>
      </c>
    </row>
    <row r="703" spans="1:3" ht="18" hidden="1" customHeight="1" x14ac:dyDescent="0.3">
      <c r="A703" s="17">
        <v>511</v>
      </c>
      <c r="B703" s="19" t="s">
        <v>1051</v>
      </c>
      <c r="C703" s="18" t="s">
        <v>14</v>
      </c>
    </row>
    <row r="704" spans="1:3" ht="18" hidden="1" customHeight="1" x14ac:dyDescent="0.3">
      <c r="A704" s="17">
        <v>511</v>
      </c>
      <c r="B704" s="19" t="s">
        <v>1052</v>
      </c>
      <c r="C704" s="18" t="s">
        <v>14</v>
      </c>
    </row>
    <row r="705" spans="1:3" ht="18" hidden="1" customHeight="1" x14ac:dyDescent="0.3">
      <c r="A705" s="17">
        <v>511</v>
      </c>
      <c r="B705" s="19" t="s">
        <v>1053</v>
      </c>
      <c r="C705" s="18" t="s">
        <v>14</v>
      </c>
    </row>
    <row r="706" spans="1:3" ht="18" hidden="1" customHeight="1" x14ac:dyDescent="0.3">
      <c r="A706" s="17">
        <v>511</v>
      </c>
      <c r="B706" s="19" t="s">
        <v>1054</v>
      </c>
      <c r="C706" s="18" t="s">
        <v>14</v>
      </c>
    </row>
    <row r="707" spans="1:3" ht="18" hidden="1" customHeight="1" x14ac:dyDescent="0.3">
      <c r="A707" s="17">
        <v>511</v>
      </c>
      <c r="B707" s="19" t="s">
        <v>1055</v>
      </c>
      <c r="C707" s="18" t="s">
        <v>14</v>
      </c>
    </row>
    <row r="708" spans="1:3" ht="18" hidden="1" customHeight="1" x14ac:dyDescent="0.3">
      <c r="A708" s="17">
        <v>511</v>
      </c>
      <c r="B708" s="19" t="s">
        <v>1056</v>
      </c>
      <c r="C708" s="18" t="s">
        <v>14</v>
      </c>
    </row>
    <row r="709" spans="1:3" ht="18" hidden="1" customHeight="1" x14ac:dyDescent="0.3">
      <c r="A709" s="17">
        <v>511</v>
      </c>
      <c r="B709" s="19" t="s">
        <v>1057</v>
      </c>
      <c r="C709" s="18" t="s">
        <v>14</v>
      </c>
    </row>
    <row r="710" spans="1:3" ht="18" hidden="1" customHeight="1" x14ac:dyDescent="0.3">
      <c r="A710" s="17">
        <v>511</v>
      </c>
      <c r="B710" s="19" t="s">
        <v>1058</v>
      </c>
      <c r="C710" s="18" t="s">
        <v>14</v>
      </c>
    </row>
    <row r="711" spans="1:3" ht="18" hidden="1" customHeight="1" x14ac:dyDescent="0.3">
      <c r="A711" s="17">
        <v>511</v>
      </c>
      <c r="B711" s="19" t="s">
        <v>1059</v>
      </c>
      <c r="C711" s="18" t="s">
        <v>14</v>
      </c>
    </row>
    <row r="712" spans="1:3" ht="18" hidden="1" customHeight="1" x14ac:dyDescent="0.3">
      <c r="A712" s="17">
        <v>511</v>
      </c>
      <c r="B712" s="19" t="s">
        <v>1060</v>
      </c>
      <c r="C712" s="18" t="s">
        <v>14</v>
      </c>
    </row>
    <row r="713" spans="1:3" ht="18" hidden="1" customHeight="1" x14ac:dyDescent="0.3">
      <c r="A713" s="17">
        <v>511</v>
      </c>
      <c r="B713" s="19" t="s">
        <v>1061</v>
      </c>
      <c r="C713" s="18" t="s">
        <v>14</v>
      </c>
    </row>
    <row r="714" spans="1:3" ht="18" hidden="1" customHeight="1" x14ac:dyDescent="0.3">
      <c r="A714" s="17">
        <v>511</v>
      </c>
      <c r="B714" s="19" t="s">
        <v>1062</v>
      </c>
      <c r="C714" s="18" t="s">
        <v>14</v>
      </c>
    </row>
    <row r="715" spans="1:3" ht="18" hidden="1" customHeight="1" x14ac:dyDescent="0.3">
      <c r="A715" s="17">
        <v>511</v>
      </c>
      <c r="B715" s="19" t="s">
        <v>1063</v>
      </c>
      <c r="C715" s="18" t="s">
        <v>14</v>
      </c>
    </row>
    <row r="716" spans="1:3" ht="18" hidden="1" customHeight="1" x14ac:dyDescent="0.3">
      <c r="A716" s="17">
        <v>511</v>
      </c>
      <c r="B716" s="19" t="s">
        <v>1064</v>
      </c>
      <c r="C716" s="18" t="s">
        <v>14</v>
      </c>
    </row>
    <row r="717" spans="1:3" ht="18" hidden="1" customHeight="1" x14ac:dyDescent="0.3">
      <c r="A717" s="17">
        <v>511</v>
      </c>
      <c r="B717" s="19" t="s">
        <v>1065</v>
      </c>
      <c r="C717" s="18" t="s">
        <v>14</v>
      </c>
    </row>
    <row r="718" spans="1:3" ht="18" hidden="1" customHeight="1" x14ac:dyDescent="0.3">
      <c r="A718" s="17">
        <v>511</v>
      </c>
      <c r="B718" s="19" t="s">
        <v>1066</v>
      </c>
      <c r="C718" s="18" t="s">
        <v>9</v>
      </c>
    </row>
    <row r="719" spans="1:3" ht="18" hidden="1" customHeight="1" x14ac:dyDescent="0.3">
      <c r="A719" s="17">
        <v>511</v>
      </c>
      <c r="B719" s="19" t="s">
        <v>1067</v>
      </c>
      <c r="C719" s="18" t="s">
        <v>14</v>
      </c>
    </row>
    <row r="720" spans="1:3" ht="18" hidden="1" customHeight="1" x14ac:dyDescent="0.3">
      <c r="A720" s="17">
        <v>511</v>
      </c>
      <c r="B720" s="19" t="s">
        <v>1068</v>
      </c>
      <c r="C720" s="18" t="s">
        <v>14</v>
      </c>
    </row>
    <row r="721" spans="1:3" ht="18" hidden="1" customHeight="1" x14ac:dyDescent="0.3">
      <c r="A721" s="17">
        <v>511</v>
      </c>
      <c r="B721" s="19" t="s">
        <v>1069</v>
      </c>
      <c r="C721" s="18" t="s">
        <v>14</v>
      </c>
    </row>
    <row r="722" spans="1:3" ht="18" hidden="1" customHeight="1" x14ac:dyDescent="0.3">
      <c r="A722" s="17">
        <v>511</v>
      </c>
      <c r="B722" s="19" t="s">
        <v>1070</v>
      </c>
      <c r="C722" s="18" t="s">
        <v>14</v>
      </c>
    </row>
    <row r="723" spans="1:3" ht="18" hidden="1" customHeight="1" x14ac:dyDescent="0.3">
      <c r="A723" s="17">
        <v>511</v>
      </c>
      <c r="B723" s="19" t="s">
        <v>1071</v>
      </c>
      <c r="C723" s="18" t="s">
        <v>14</v>
      </c>
    </row>
    <row r="724" spans="1:3" ht="18" hidden="1" customHeight="1" x14ac:dyDescent="0.3">
      <c r="A724" s="17">
        <v>511</v>
      </c>
      <c r="B724" s="19" t="s">
        <v>1072</v>
      </c>
      <c r="C724" s="18" t="s">
        <v>14</v>
      </c>
    </row>
    <row r="725" spans="1:3" ht="18" hidden="1" customHeight="1" x14ac:dyDescent="0.3">
      <c r="A725" s="17">
        <v>511</v>
      </c>
      <c r="B725" s="19" t="s">
        <v>1073</v>
      </c>
      <c r="C725" s="18" t="s">
        <v>21</v>
      </c>
    </row>
    <row r="726" spans="1:3" ht="18" hidden="1" customHeight="1" x14ac:dyDescent="0.3">
      <c r="A726" s="17">
        <v>511</v>
      </c>
      <c r="B726" s="19" t="s">
        <v>1074</v>
      </c>
      <c r="C726" s="18" t="s">
        <v>14</v>
      </c>
    </row>
    <row r="727" spans="1:3" ht="18" hidden="1" customHeight="1" x14ac:dyDescent="0.3">
      <c r="A727" s="17">
        <v>512</v>
      </c>
      <c r="B727" s="19" t="s">
        <v>1075</v>
      </c>
      <c r="C727" s="18" t="s">
        <v>21</v>
      </c>
    </row>
    <row r="728" spans="1:3" ht="18" hidden="1" customHeight="1" x14ac:dyDescent="0.3">
      <c r="A728" s="17">
        <v>512</v>
      </c>
      <c r="B728" s="19" t="s">
        <v>1076</v>
      </c>
      <c r="C728" s="18" t="s">
        <v>21</v>
      </c>
    </row>
    <row r="729" spans="1:3" ht="18" hidden="1" customHeight="1" x14ac:dyDescent="0.3">
      <c r="A729" s="17">
        <v>512</v>
      </c>
      <c r="B729" s="19" t="s">
        <v>1077</v>
      </c>
      <c r="C729" s="18" t="s">
        <v>21</v>
      </c>
    </row>
    <row r="730" spans="1:3" ht="18" hidden="1" customHeight="1" x14ac:dyDescent="0.3">
      <c r="A730" s="17">
        <v>512</v>
      </c>
      <c r="B730" s="19" t="s">
        <v>1078</v>
      </c>
      <c r="C730" s="18" t="s">
        <v>21</v>
      </c>
    </row>
    <row r="731" spans="1:3" ht="18" hidden="1" customHeight="1" x14ac:dyDescent="0.3">
      <c r="A731" s="17">
        <v>512</v>
      </c>
      <c r="B731" s="19" t="s">
        <v>1079</v>
      </c>
      <c r="C731" s="18" t="s">
        <v>21</v>
      </c>
    </row>
    <row r="732" spans="1:3" ht="18" hidden="1" customHeight="1" x14ac:dyDescent="0.3">
      <c r="A732" s="17">
        <v>512</v>
      </c>
      <c r="B732" s="19" t="s">
        <v>1080</v>
      </c>
      <c r="C732" s="18" t="s">
        <v>21</v>
      </c>
    </row>
    <row r="733" spans="1:3" ht="18" hidden="1" customHeight="1" x14ac:dyDescent="0.3">
      <c r="A733" s="17">
        <v>512</v>
      </c>
      <c r="B733" s="19" t="s">
        <v>1081</v>
      </c>
      <c r="C733" s="18" t="s">
        <v>21</v>
      </c>
    </row>
    <row r="734" spans="1:3" ht="18" hidden="1" customHeight="1" x14ac:dyDescent="0.3">
      <c r="A734" s="17">
        <v>512</v>
      </c>
      <c r="B734" s="19" t="s">
        <v>1082</v>
      </c>
      <c r="C734" s="18" t="s">
        <v>21</v>
      </c>
    </row>
    <row r="735" spans="1:3" ht="18" hidden="1" customHeight="1" x14ac:dyDescent="0.3">
      <c r="A735" s="17">
        <v>512</v>
      </c>
      <c r="B735" s="19" t="s">
        <v>1083</v>
      </c>
      <c r="C735" s="18" t="s">
        <v>21</v>
      </c>
    </row>
    <row r="736" spans="1:3" ht="18" hidden="1" customHeight="1" x14ac:dyDescent="0.3">
      <c r="A736" s="17">
        <v>512</v>
      </c>
      <c r="B736" s="19" t="s">
        <v>1084</v>
      </c>
      <c r="C736" s="18" t="s">
        <v>21</v>
      </c>
    </row>
    <row r="737" spans="1:3" ht="18" hidden="1" customHeight="1" x14ac:dyDescent="0.3">
      <c r="A737" s="17">
        <v>512</v>
      </c>
      <c r="B737" s="19" t="s">
        <v>1085</v>
      </c>
      <c r="C737" s="18" t="s">
        <v>26</v>
      </c>
    </row>
    <row r="738" spans="1:3" ht="18" hidden="1" customHeight="1" x14ac:dyDescent="0.3">
      <c r="A738" s="17">
        <v>512</v>
      </c>
      <c r="B738" s="19" t="s">
        <v>1086</v>
      </c>
      <c r="C738" s="18" t="s">
        <v>26</v>
      </c>
    </row>
    <row r="739" spans="1:3" ht="18" hidden="1" customHeight="1" x14ac:dyDescent="0.3">
      <c r="A739" s="17">
        <v>512</v>
      </c>
      <c r="B739" s="19" t="s">
        <v>182</v>
      </c>
      <c r="C739" s="18" t="s">
        <v>21</v>
      </c>
    </row>
    <row r="740" spans="1:3" ht="18" hidden="1" customHeight="1" x14ac:dyDescent="0.3">
      <c r="A740" s="17">
        <v>512</v>
      </c>
      <c r="B740" s="19" t="s">
        <v>1087</v>
      </c>
      <c r="C740" s="18" t="s">
        <v>21</v>
      </c>
    </row>
    <row r="741" spans="1:3" ht="18" hidden="1" customHeight="1" x14ac:dyDescent="0.3">
      <c r="A741" s="17">
        <v>512</v>
      </c>
      <c r="B741" s="19" t="s">
        <v>1088</v>
      </c>
      <c r="C741" s="18" t="s">
        <v>21</v>
      </c>
    </row>
    <row r="742" spans="1:3" ht="18" hidden="1" customHeight="1" x14ac:dyDescent="0.3">
      <c r="A742" s="17">
        <v>512</v>
      </c>
      <c r="B742" s="19" t="s">
        <v>1089</v>
      </c>
      <c r="C742" s="18" t="s">
        <v>21</v>
      </c>
    </row>
    <row r="743" spans="1:3" ht="18" hidden="1" customHeight="1" x14ac:dyDescent="0.3">
      <c r="A743" s="17">
        <v>512</v>
      </c>
      <c r="B743" s="19" t="s">
        <v>1090</v>
      </c>
      <c r="C743" s="18" t="s">
        <v>21</v>
      </c>
    </row>
    <row r="744" spans="1:3" ht="18" hidden="1" customHeight="1" x14ac:dyDescent="0.3">
      <c r="A744" s="17">
        <v>512</v>
      </c>
      <c r="B744" s="19" t="s">
        <v>1091</v>
      </c>
      <c r="C744" s="18" t="s">
        <v>21</v>
      </c>
    </row>
    <row r="745" spans="1:3" ht="18" hidden="1" customHeight="1" x14ac:dyDescent="0.3">
      <c r="A745" s="17">
        <v>512</v>
      </c>
      <c r="B745" s="19" t="s">
        <v>1092</v>
      </c>
      <c r="C745" s="18" t="s">
        <v>21</v>
      </c>
    </row>
    <row r="746" spans="1:3" ht="18" hidden="1" customHeight="1" x14ac:dyDescent="0.3">
      <c r="A746" s="17">
        <v>512</v>
      </c>
      <c r="B746" s="19" t="s">
        <v>1093</v>
      </c>
      <c r="C746" s="18" t="s">
        <v>21</v>
      </c>
    </row>
    <row r="747" spans="1:3" ht="18" hidden="1" customHeight="1" x14ac:dyDescent="0.3">
      <c r="A747" s="17">
        <v>512</v>
      </c>
      <c r="B747" s="19" t="s">
        <v>1094</v>
      </c>
      <c r="C747" s="18" t="s">
        <v>21</v>
      </c>
    </row>
    <row r="748" spans="1:3" ht="18" hidden="1" customHeight="1" x14ac:dyDescent="0.3">
      <c r="A748" s="17">
        <v>512</v>
      </c>
      <c r="B748" s="19" t="s">
        <v>1095</v>
      </c>
      <c r="C748" s="18" t="s">
        <v>21</v>
      </c>
    </row>
    <row r="749" spans="1:3" ht="18" hidden="1" customHeight="1" x14ac:dyDescent="0.3">
      <c r="A749" s="17">
        <v>512</v>
      </c>
      <c r="B749" s="19" t="s">
        <v>1096</v>
      </c>
      <c r="C749" s="18" t="s">
        <v>21</v>
      </c>
    </row>
    <row r="750" spans="1:3" ht="18" hidden="1" customHeight="1" x14ac:dyDescent="0.3">
      <c r="A750" s="17">
        <v>512</v>
      </c>
      <c r="B750" s="19" t="s">
        <v>1097</v>
      </c>
      <c r="C750" s="18" t="s">
        <v>21</v>
      </c>
    </row>
    <row r="751" spans="1:3" ht="18" hidden="1" customHeight="1" x14ac:dyDescent="0.3">
      <c r="A751" s="17">
        <v>512</v>
      </c>
      <c r="B751" s="19" t="s">
        <v>1098</v>
      </c>
      <c r="C751" s="18" t="s">
        <v>21</v>
      </c>
    </row>
    <row r="752" spans="1:3" ht="18" hidden="1" customHeight="1" x14ac:dyDescent="0.3">
      <c r="A752" s="17">
        <v>512</v>
      </c>
      <c r="B752" s="19" t="s">
        <v>1099</v>
      </c>
      <c r="C752" s="18" t="s">
        <v>21</v>
      </c>
    </row>
    <row r="753" spans="1:3" ht="18" hidden="1" customHeight="1" x14ac:dyDescent="0.3">
      <c r="A753" s="17">
        <v>512</v>
      </c>
      <c r="B753" s="19" t="s">
        <v>1100</v>
      </c>
      <c r="C753" s="18" t="s">
        <v>21</v>
      </c>
    </row>
    <row r="754" spans="1:3" ht="18" hidden="1" customHeight="1" x14ac:dyDescent="0.3">
      <c r="A754" s="17">
        <v>512</v>
      </c>
      <c r="B754" s="19" t="s">
        <v>1101</v>
      </c>
      <c r="C754" s="18" t="s">
        <v>9</v>
      </c>
    </row>
    <row r="755" spans="1:3" ht="18" hidden="1" customHeight="1" x14ac:dyDescent="0.3">
      <c r="A755" s="17">
        <v>512</v>
      </c>
      <c r="B755" s="19" t="s">
        <v>1102</v>
      </c>
      <c r="C755" s="18" t="s">
        <v>21</v>
      </c>
    </row>
    <row r="756" spans="1:3" ht="18" hidden="1" customHeight="1" x14ac:dyDescent="0.3">
      <c r="A756" s="17">
        <v>512</v>
      </c>
      <c r="B756" s="19" t="s">
        <v>1103</v>
      </c>
      <c r="C756" s="18" t="s">
        <v>21</v>
      </c>
    </row>
    <row r="757" spans="1:3" ht="18" hidden="1" customHeight="1" x14ac:dyDescent="0.3">
      <c r="A757" s="17">
        <v>512</v>
      </c>
      <c r="B757" s="19" t="s">
        <v>1104</v>
      </c>
      <c r="C757" s="18" t="s">
        <v>21</v>
      </c>
    </row>
    <row r="758" spans="1:3" ht="18" hidden="1" customHeight="1" x14ac:dyDescent="0.3">
      <c r="A758" s="17">
        <v>512</v>
      </c>
      <c r="B758" s="19" t="s">
        <v>1105</v>
      </c>
      <c r="C758" s="18" t="s">
        <v>21</v>
      </c>
    </row>
    <row r="759" spans="1:3" ht="18" hidden="1" customHeight="1" x14ac:dyDescent="0.3">
      <c r="A759" s="17">
        <v>512</v>
      </c>
      <c r="B759" s="19" t="s">
        <v>1106</v>
      </c>
      <c r="C759" s="18" t="s">
        <v>26</v>
      </c>
    </row>
    <row r="760" spans="1:3" ht="18" hidden="1" customHeight="1" x14ac:dyDescent="0.3">
      <c r="A760" s="17">
        <v>512</v>
      </c>
      <c r="B760" s="19" t="s">
        <v>1107</v>
      </c>
      <c r="C760" s="18" t="s">
        <v>9</v>
      </c>
    </row>
    <row r="761" spans="1:3" ht="18" hidden="1" customHeight="1" x14ac:dyDescent="0.3">
      <c r="A761" s="17">
        <v>513</v>
      </c>
      <c r="B761" s="19" t="s">
        <v>1108</v>
      </c>
      <c r="C761" s="18" t="s">
        <v>9</v>
      </c>
    </row>
    <row r="762" spans="1:3" ht="18" hidden="1" customHeight="1" x14ac:dyDescent="0.3">
      <c r="A762" s="17">
        <v>513</v>
      </c>
      <c r="B762" s="19" t="s">
        <v>1109</v>
      </c>
      <c r="C762" s="18" t="s">
        <v>9</v>
      </c>
    </row>
    <row r="763" spans="1:3" ht="18" hidden="1" customHeight="1" x14ac:dyDescent="0.3">
      <c r="A763" s="17">
        <v>513</v>
      </c>
      <c r="B763" s="19" t="s">
        <v>1110</v>
      </c>
      <c r="C763" s="18" t="s">
        <v>9</v>
      </c>
    </row>
    <row r="764" spans="1:3" ht="18" hidden="1" customHeight="1" x14ac:dyDescent="0.3">
      <c r="A764" s="17">
        <v>513</v>
      </c>
      <c r="B764" s="19" t="s">
        <v>1111</v>
      </c>
      <c r="C764" s="18" t="s">
        <v>9</v>
      </c>
    </row>
    <row r="765" spans="1:3" ht="18" hidden="1" customHeight="1" x14ac:dyDescent="0.3">
      <c r="A765" s="17">
        <v>513</v>
      </c>
      <c r="B765" s="19" t="s">
        <v>1112</v>
      </c>
      <c r="C765" s="18" t="s">
        <v>9</v>
      </c>
    </row>
    <row r="766" spans="1:3" ht="18" hidden="1" customHeight="1" x14ac:dyDescent="0.3">
      <c r="A766" s="17">
        <v>513</v>
      </c>
      <c r="B766" s="19" t="s">
        <v>1113</v>
      </c>
      <c r="C766" s="18" t="s">
        <v>38</v>
      </c>
    </row>
    <row r="767" spans="1:3" ht="18" hidden="1" customHeight="1" x14ac:dyDescent="0.3">
      <c r="A767" s="17">
        <v>513</v>
      </c>
      <c r="B767" s="19" t="s">
        <v>1114</v>
      </c>
      <c r="C767" s="18" t="s">
        <v>38</v>
      </c>
    </row>
    <row r="768" spans="1:3" ht="18" hidden="1" customHeight="1" x14ac:dyDescent="0.3">
      <c r="A768" s="17">
        <v>513</v>
      </c>
      <c r="B768" s="19" t="s">
        <v>1115</v>
      </c>
      <c r="C768" s="18" t="s">
        <v>38</v>
      </c>
    </row>
    <row r="769" spans="1:3" ht="18" hidden="1" customHeight="1" x14ac:dyDescent="0.3">
      <c r="A769" s="17">
        <v>513</v>
      </c>
      <c r="B769" s="19" t="s">
        <v>1116</v>
      </c>
      <c r="C769" s="18" t="s">
        <v>38</v>
      </c>
    </row>
    <row r="770" spans="1:3" ht="18" hidden="1" customHeight="1" x14ac:dyDescent="0.3">
      <c r="A770" s="17">
        <v>513</v>
      </c>
      <c r="B770" s="19" t="s">
        <v>1117</v>
      </c>
      <c r="C770" s="18" t="s">
        <v>38</v>
      </c>
    </row>
    <row r="771" spans="1:3" ht="18" hidden="1" customHeight="1" x14ac:dyDescent="0.3">
      <c r="A771" s="17">
        <v>513</v>
      </c>
      <c r="B771" s="19" t="s">
        <v>1118</v>
      </c>
      <c r="C771" s="18" t="s">
        <v>38</v>
      </c>
    </row>
    <row r="772" spans="1:3" ht="18" hidden="1" customHeight="1" x14ac:dyDescent="0.3">
      <c r="A772" s="17">
        <v>513</v>
      </c>
      <c r="B772" s="19" t="s">
        <v>1119</v>
      </c>
      <c r="C772" s="18" t="s">
        <v>38</v>
      </c>
    </row>
    <row r="773" spans="1:3" ht="18" hidden="1" customHeight="1" x14ac:dyDescent="0.3">
      <c r="A773" s="17">
        <v>513</v>
      </c>
      <c r="B773" s="19" t="s">
        <v>1120</v>
      </c>
      <c r="C773" s="18" t="s">
        <v>38</v>
      </c>
    </row>
    <row r="774" spans="1:3" ht="18" hidden="1" customHeight="1" x14ac:dyDescent="0.3">
      <c r="A774" s="17">
        <v>513</v>
      </c>
      <c r="B774" s="19" t="s">
        <v>1121</v>
      </c>
      <c r="C774" s="18" t="s">
        <v>38</v>
      </c>
    </row>
    <row r="775" spans="1:3" ht="18" hidden="1" customHeight="1" x14ac:dyDescent="0.3">
      <c r="A775" s="17">
        <v>513</v>
      </c>
      <c r="B775" s="19" t="s">
        <v>1122</v>
      </c>
      <c r="C775" s="18" t="s">
        <v>38</v>
      </c>
    </row>
    <row r="776" spans="1:3" ht="18" hidden="1" customHeight="1" x14ac:dyDescent="0.3">
      <c r="A776" s="17">
        <v>513</v>
      </c>
      <c r="B776" s="19" t="s">
        <v>1123</v>
      </c>
      <c r="C776" s="18" t="s">
        <v>59</v>
      </c>
    </row>
    <row r="777" spans="1:3" ht="18" hidden="1" customHeight="1" x14ac:dyDescent="0.3">
      <c r="A777" s="17">
        <v>513</v>
      </c>
      <c r="B777" s="19" t="s">
        <v>1124</v>
      </c>
      <c r="C777" s="18" t="s">
        <v>26</v>
      </c>
    </row>
    <row r="778" spans="1:3" ht="18" hidden="1" customHeight="1" x14ac:dyDescent="0.3">
      <c r="A778" s="17">
        <v>513</v>
      </c>
      <c r="B778" s="19" t="s">
        <v>1125</v>
      </c>
      <c r="C778" s="18" t="s">
        <v>59</v>
      </c>
    </row>
    <row r="779" spans="1:3" ht="18" hidden="1" customHeight="1" x14ac:dyDescent="0.3">
      <c r="A779" s="17">
        <v>513</v>
      </c>
      <c r="B779" s="19" t="s">
        <v>1126</v>
      </c>
      <c r="C779" s="18" t="s">
        <v>59</v>
      </c>
    </row>
    <row r="780" spans="1:3" ht="18" hidden="1" customHeight="1" x14ac:dyDescent="0.3">
      <c r="A780" s="17">
        <v>513</v>
      </c>
      <c r="B780" s="19" t="s">
        <v>1127</v>
      </c>
      <c r="C780" s="18" t="s">
        <v>59</v>
      </c>
    </row>
    <row r="781" spans="1:3" ht="18" hidden="1" customHeight="1" x14ac:dyDescent="0.3">
      <c r="A781" s="17">
        <v>513</v>
      </c>
      <c r="B781" s="19" t="s">
        <v>1128</v>
      </c>
      <c r="C781" s="18" t="s">
        <v>59</v>
      </c>
    </row>
    <row r="782" spans="1:3" ht="18" hidden="1" customHeight="1" x14ac:dyDescent="0.3">
      <c r="A782" s="17">
        <v>513</v>
      </c>
      <c r="B782" s="19" t="s">
        <v>1129</v>
      </c>
      <c r="C782" s="18" t="s">
        <v>38</v>
      </c>
    </row>
    <row r="783" spans="1:3" ht="18" hidden="1" customHeight="1" x14ac:dyDescent="0.3">
      <c r="A783" s="17">
        <v>513</v>
      </c>
      <c r="B783" s="19" t="s">
        <v>1130</v>
      </c>
      <c r="C783" s="18" t="s">
        <v>38</v>
      </c>
    </row>
    <row r="784" spans="1:3" ht="18" hidden="1" customHeight="1" x14ac:dyDescent="0.3">
      <c r="A784" s="17">
        <v>513</v>
      </c>
      <c r="B784" s="19" t="s">
        <v>1131</v>
      </c>
      <c r="C784" s="18" t="s">
        <v>38</v>
      </c>
    </row>
    <row r="785" spans="1:3" ht="18" hidden="1" customHeight="1" x14ac:dyDescent="0.3">
      <c r="A785" s="17">
        <v>513</v>
      </c>
      <c r="B785" s="19" t="s">
        <v>1132</v>
      </c>
      <c r="C785" s="18" t="s">
        <v>38</v>
      </c>
    </row>
    <row r="786" spans="1:3" ht="18" hidden="1" customHeight="1" x14ac:dyDescent="0.3">
      <c r="A786" s="17">
        <v>514</v>
      </c>
      <c r="B786" s="19" t="s">
        <v>1133</v>
      </c>
      <c r="C786" s="18" t="s">
        <v>48</v>
      </c>
    </row>
    <row r="787" spans="1:3" ht="18" hidden="1" customHeight="1" x14ac:dyDescent="0.3">
      <c r="A787" s="17">
        <v>514</v>
      </c>
      <c r="B787" s="19" t="s">
        <v>1134</v>
      </c>
      <c r="C787" s="18" t="s">
        <v>48</v>
      </c>
    </row>
    <row r="788" spans="1:3" ht="18" hidden="1" customHeight="1" x14ac:dyDescent="0.3">
      <c r="A788" s="17">
        <v>514</v>
      </c>
      <c r="B788" s="19" t="s">
        <v>1135</v>
      </c>
      <c r="C788" s="18" t="s">
        <v>48</v>
      </c>
    </row>
    <row r="789" spans="1:3" ht="18" hidden="1" customHeight="1" x14ac:dyDescent="0.3">
      <c r="A789" s="17">
        <v>514</v>
      </c>
      <c r="B789" s="19" t="s">
        <v>1136</v>
      </c>
      <c r="C789" s="18" t="s">
        <v>48</v>
      </c>
    </row>
    <row r="790" spans="1:3" ht="18" hidden="1" customHeight="1" x14ac:dyDescent="0.3">
      <c r="A790" s="17">
        <v>514</v>
      </c>
      <c r="B790" s="19" t="s">
        <v>1137</v>
      </c>
      <c r="C790" s="18" t="s">
        <v>48</v>
      </c>
    </row>
    <row r="791" spans="1:3" ht="18" hidden="1" customHeight="1" x14ac:dyDescent="0.3">
      <c r="A791" s="17">
        <v>514</v>
      </c>
      <c r="B791" s="19" t="s">
        <v>1138</v>
      </c>
      <c r="C791" s="18" t="s">
        <v>48</v>
      </c>
    </row>
    <row r="792" spans="1:3" ht="18" hidden="1" customHeight="1" x14ac:dyDescent="0.3">
      <c r="A792" s="17">
        <v>514</v>
      </c>
      <c r="B792" s="19" t="s">
        <v>1139</v>
      </c>
      <c r="C792" s="18" t="s">
        <v>48</v>
      </c>
    </row>
    <row r="793" spans="1:3" ht="18" hidden="1" customHeight="1" x14ac:dyDescent="0.3">
      <c r="A793" s="17">
        <v>514</v>
      </c>
      <c r="B793" s="19" t="s">
        <v>1140</v>
      </c>
      <c r="C793" s="18" t="s">
        <v>48</v>
      </c>
    </row>
    <row r="794" spans="1:3" ht="18" hidden="1" customHeight="1" x14ac:dyDescent="0.3">
      <c r="A794" s="17">
        <v>514</v>
      </c>
      <c r="B794" s="19" t="s">
        <v>1141</v>
      </c>
      <c r="C794" s="18" t="s">
        <v>9</v>
      </c>
    </row>
    <row r="795" spans="1:3" ht="18" hidden="1" customHeight="1" x14ac:dyDescent="0.3">
      <c r="A795" s="17">
        <v>514</v>
      </c>
      <c r="B795" s="19" t="s">
        <v>1142</v>
      </c>
      <c r="C795" s="18" t="s">
        <v>1143</v>
      </c>
    </row>
    <row r="796" spans="1:3" ht="18" hidden="1" customHeight="1" x14ac:dyDescent="0.3">
      <c r="A796" s="17">
        <v>514</v>
      </c>
      <c r="B796" s="19" t="s">
        <v>1144</v>
      </c>
      <c r="C796" s="18" t="s">
        <v>1143</v>
      </c>
    </row>
    <row r="797" spans="1:3" ht="18" hidden="1" customHeight="1" x14ac:dyDescent="0.3">
      <c r="A797" s="17">
        <v>514</v>
      </c>
      <c r="B797" s="19" t="s">
        <v>1145</v>
      </c>
      <c r="C797" s="18" t="s">
        <v>59</v>
      </c>
    </row>
    <row r="798" spans="1:3" ht="18" hidden="1" customHeight="1" x14ac:dyDescent="0.3">
      <c r="A798" s="17">
        <v>514</v>
      </c>
      <c r="B798" s="19" t="s">
        <v>1146</v>
      </c>
      <c r="C798" s="18" t="s">
        <v>48</v>
      </c>
    </row>
    <row r="799" spans="1:3" ht="18" hidden="1" customHeight="1" x14ac:dyDescent="0.3">
      <c r="A799" s="17">
        <v>514</v>
      </c>
      <c r="B799" s="19" t="s">
        <v>1147</v>
      </c>
      <c r="C799" s="18" t="s">
        <v>48</v>
      </c>
    </row>
    <row r="800" spans="1:3" ht="18" hidden="1" customHeight="1" x14ac:dyDescent="0.3">
      <c r="A800" s="17">
        <v>514</v>
      </c>
      <c r="B800" s="19" t="s">
        <v>1148</v>
      </c>
      <c r="C800" s="18" t="s">
        <v>38</v>
      </c>
    </row>
    <row r="801" spans="1:3" ht="18" hidden="1" customHeight="1" x14ac:dyDescent="0.3">
      <c r="A801" s="17">
        <v>514</v>
      </c>
      <c r="B801" s="19" t="s">
        <v>1149</v>
      </c>
      <c r="C801" s="18" t="s">
        <v>48</v>
      </c>
    </row>
    <row r="802" spans="1:3" ht="18" hidden="1" customHeight="1" x14ac:dyDescent="0.3">
      <c r="A802" s="17">
        <v>514</v>
      </c>
      <c r="B802" s="19" t="s">
        <v>1150</v>
      </c>
      <c r="C802" s="18" t="s">
        <v>48</v>
      </c>
    </row>
    <row r="803" spans="1:3" ht="18" hidden="1" customHeight="1" x14ac:dyDescent="0.3">
      <c r="A803" s="17">
        <v>514</v>
      </c>
      <c r="B803" s="19" t="s">
        <v>1151</v>
      </c>
      <c r="C803" s="18" t="s">
        <v>9</v>
      </c>
    </row>
    <row r="804" spans="1:3" ht="18" hidden="1" customHeight="1" x14ac:dyDescent="0.3">
      <c r="A804" s="17">
        <v>514</v>
      </c>
      <c r="B804" s="19" t="s">
        <v>1152</v>
      </c>
      <c r="C804" s="18" t="s">
        <v>9</v>
      </c>
    </row>
    <row r="805" spans="1:3" ht="18" hidden="1" customHeight="1" x14ac:dyDescent="0.3">
      <c r="A805" s="17">
        <v>515</v>
      </c>
      <c r="B805" s="19" t="s">
        <v>1153</v>
      </c>
      <c r="C805" s="18" t="s">
        <v>59</v>
      </c>
    </row>
    <row r="806" spans="1:3" ht="18" hidden="1" customHeight="1" x14ac:dyDescent="0.3">
      <c r="A806" s="17">
        <v>515</v>
      </c>
      <c r="B806" s="19" t="s">
        <v>1154</v>
      </c>
      <c r="C806" s="18" t="s">
        <v>59</v>
      </c>
    </row>
    <row r="807" spans="1:3" ht="18" hidden="1" customHeight="1" x14ac:dyDescent="0.3">
      <c r="A807" s="17">
        <v>515</v>
      </c>
      <c r="B807" s="19" t="s">
        <v>1155</v>
      </c>
      <c r="C807" s="18" t="s">
        <v>59</v>
      </c>
    </row>
    <row r="808" spans="1:3" ht="18" hidden="1" customHeight="1" x14ac:dyDescent="0.3">
      <c r="A808" s="17">
        <v>515</v>
      </c>
      <c r="B808" s="19" t="s">
        <v>1156</v>
      </c>
      <c r="C808" s="18" t="s">
        <v>59</v>
      </c>
    </row>
    <row r="809" spans="1:3" ht="18" hidden="1" customHeight="1" x14ac:dyDescent="0.3">
      <c r="A809" s="17">
        <v>515</v>
      </c>
      <c r="B809" s="19" t="s">
        <v>1157</v>
      </c>
      <c r="C809" s="18" t="s">
        <v>59</v>
      </c>
    </row>
    <row r="810" spans="1:3" ht="18" hidden="1" customHeight="1" x14ac:dyDescent="0.3">
      <c r="A810" s="17">
        <v>515</v>
      </c>
      <c r="B810" s="19" t="s">
        <v>1158</v>
      </c>
      <c r="C810" s="18" t="s">
        <v>59</v>
      </c>
    </row>
    <row r="811" spans="1:3" ht="18" hidden="1" customHeight="1" x14ac:dyDescent="0.3">
      <c r="A811" s="17">
        <v>515</v>
      </c>
      <c r="B811" s="19" t="s">
        <v>1159</v>
      </c>
      <c r="C811" s="18" t="s">
        <v>59</v>
      </c>
    </row>
    <row r="812" spans="1:3" ht="18" hidden="1" customHeight="1" x14ac:dyDescent="0.3">
      <c r="A812" s="17">
        <v>515</v>
      </c>
      <c r="B812" s="19" t="s">
        <v>1160</v>
      </c>
      <c r="C812" s="18" t="s">
        <v>59</v>
      </c>
    </row>
    <row r="813" spans="1:3" ht="18" hidden="1" customHeight="1" x14ac:dyDescent="0.3">
      <c r="A813" s="17">
        <v>515</v>
      </c>
      <c r="B813" s="19" t="s">
        <v>1161</v>
      </c>
      <c r="C813" s="18" t="s">
        <v>59</v>
      </c>
    </row>
    <row r="814" spans="1:3" ht="18" hidden="1" customHeight="1" x14ac:dyDescent="0.3">
      <c r="A814" s="17">
        <v>515</v>
      </c>
      <c r="B814" s="19" t="s">
        <v>1162</v>
      </c>
      <c r="C814" s="18" t="s">
        <v>59</v>
      </c>
    </row>
    <row r="815" spans="1:3" ht="18" hidden="1" customHeight="1" x14ac:dyDescent="0.3">
      <c r="A815" s="17">
        <v>515</v>
      </c>
      <c r="B815" s="19" t="s">
        <v>1163</v>
      </c>
      <c r="C815" s="18" t="s">
        <v>59</v>
      </c>
    </row>
    <row r="816" spans="1:3" ht="18" hidden="1" customHeight="1" x14ac:dyDescent="0.3">
      <c r="A816" s="17">
        <v>515</v>
      </c>
      <c r="B816" s="19" t="s">
        <v>1164</v>
      </c>
      <c r="C816" s="18" t="s">
        <v>59</v>
      </c>
    </row>
    <row r="817" spans="1:3" ht="18" hidden="1" customHeight="1" x14ac:dyDescent="0.3">
      <c r="A817" s="17">
        <v>515</v>
      </c>
      <c r="B817" s="19" t="s">
        <v>1165</v>
      </c>
      <c r="C817" s="18" t="s">
        <v>59</v>
      </c>
    </row>
    <row r="818" spans="1:3" ht="18" hidden="1" customHeight="1" x14ac:dyDescent="0.3">
      <c r="A818" s="17">
        <v>515</v>
      </c>
      <c r="B818" s="19" t="s">
        <v>1166</v>
      </c>
      <c r="C818" s="18" t="s">
        <v>59</v>
      </c>
    </row>
    <row r="819" spans="1:3" ht="18" hidden="1" customHeight="1" x14ac:dyDescent="0.3">
      <c r="A819" s="17">
        <v>515</v>
      </c>
      <c r="B819" s="19" t="s">
        <v>1167</v>
      </c>
      <c r="C819" s="18" t="s">
        <v>59</v>
      </c>
    </row>
    <row r="820" spans="1:3" ht="18" hidden="1" customHeight="1" x14ac:dyDescent="0.3">
      <c r="A820" s="17">
        <v>515</v>
      </c>
      <c r="B820" s="19" t="s">
        <v>1168</v>
      </c>
      <c r="C820" s="18" t="s">
        <v>59</v>
      </c>
    </row>
    <row r="821" spans="1:3" ht="18" hidden="1" customHeight="1" x14ac:dyDescent="0.3">
      <c r="A821" s="17">
        <v>515</v>
      </c>
      <c r="B821" s="19" t="s">
        <v>1169</v>
      </c>
      <c r="C821" s="18" t="s">
        <v>59</v>
      </c>
    </row>
    <row r="822" spans="1:3" ht="18" hidden="1" customHeight="1" x14ac:dyDescent="0.3">
      <c r="A822" s="17">
        <v>515</v>
      </c>
      <c r="B822" s="19" t="s">
        <v>1170</v>
      </c>
      <c r="C822" s="18" t="s">
        <v>59</v>
      </c>
    </row>
    <row r="823" spans="1:3" ht="18" hidden="1" customHeight="1" x14ac:dyDescent="0.3">
      <c r="A823" s="17">
        <v>515</v>
      </c>
      <c r="B823" s="19" t="s">
        <v>1171</v>
      </c>
      <c r="C823" s="18" t="s">
        <v>59</v>
      </c>
    </row>
    <row r="824" spans="1:3" ht="18" hidden="1" customHeight="1" x14ac:dyDescent="0.3">
      <c r="A824" s="17">
        <v>515</v>
      </c>
      <c r="B824" s="19" t="s">
        <v>1172</v>
      </c>
      <c r="C824" s="18" t="s">
        <v>59</v>
      </c>
    </row>
    <row r="825" spans="1:3" ht="18" hidden="1" customHeight="1" x14ac:dyDescent="0.3">
      <c r="A825" s="17">
        <v>515</v>
      </c>
      <c r="B825" s="19" t="s">
        <v>1173</v>
      </c>
      <c r="C825" s="18" t="s">
        <v>59</v>
      </c>
    </row>
    <row r="826" spans="1:3" ht="18" hidden="1" customHeight="1" x14ac:dyDescent="0.3">
      <c r="A826" s="17">
        <v>515</v>
      </c>
      <c r="B826" s="19" t="s">
        <v>1174</v>
      </c>
      <c r="C826" s="18" t="s">
        <v>59</v>
      </c>
    </row>
    <row r="827" spans="1:3" ht="18" hidden="1" customHeight="1" x14ac:dyDescent="0.3">
      <c r="A827" s="17">
        <v>515</v>
      </c>
      <c r="B827" s="19" t="s">
        <v>1175</v>
      </c>
      <c r="C827" s="18" t="s">
        <v>59</v>
      </c>
    </row>
    <row r="828" spans="1:3" ht="18" hidden="1" customHeight="1" x14ac:dyDescent="0.3">
      <c r="A828" s="17">
        <v>515</v>
      </c>
      <c r="B828" s="19" t="s">
        <v>1176</v>
      </c>
      <c r="C828" s="18" t="s">
        <v>59</v>
      </c>
    </row>
    <row r="829" spans="1:3" ht="18" hidden="1" customHeight="1" x14ac:dyDescent="0.3">
      <c r="A829" s="17">
        <v>515</v>
      </c>
      <c r="B829" s="19" t="s">
        <v>1177</v>
      </c>
      <c r="C829" s="18" t="s">
        <v>59</v>
      </c>
    </row>
    <row r="830" spans="1:3" ht="18" hidden="1" customHeight="1" x14ac:dyDescent="0.3">
      <c r="A830" s="17">
        <v>515</v>
      </c>
      <c r="B830" s="19" t="s">
        <v>1178</v>
      </c>
      <c r="C830" s="18" t="s">
        <v>59</v>
      </c>
    </row>
    <row r="831" spans="1:3" ht="18" hidden="1" customHeight="1" x14ac:dyDescent="0.3">
      <c r="A831" s="17">
        <v>515</v>
      </c>
      <c r="B831" s="19" t="s">
        <v>1179</v>
      </c>
      <c r="C831" s="18" t="s">
        <v>59</v>
      </c>
    </row>
    <row r="832" spans="1:3" ht="18" hidden="1" customHeight="1" x14ac:dyDescent="0.3">
      <c r="A832" s="17">
        <v>515</v>
      </c>
      <c r="B832" s="19" t="s">
        <v>1180</v>
      </c>
      <c r="C832" s="18" t="s">
        <v>59</v>
      </c>
    </row>
    <row r="833" spans="1:3" ht="18" hidden="1" customHeight="1" x14ac:dyDescent="0.3">
      <c r="A833" s="17">
        <v>515</v>
      </c>
      <c r="B833" s="19" t="s">
        <v>1181</v>
      </c>
      <c r="C833" s="18" t="s">
        <v>59</v>
      </c>
    </row>
    <row r="834" spans="1:3" ht="18" hidden="1" customHeight="1" x14ac:dyDescent="0.3">
      <c r="A834" s="17">
        <v>515</v>
      </c>
      <c r="B834" s="19" t="s">
        <v>1182</v>
      </c>
      <c r="C834" s="18" t="s">
        <v>59</v>
      </c>
    </row>
    <row r="835" spans="1:3" ht="18" hidden="1" customHeight="1" x14ac:dyDescent="0.3">
      <c r="A835" s="17">
        <v>515</v>
      </c>
      <c r="B835" s="19" t="s">
        <v>1183</v>
      </c>
      <c r="C835" s="18" t="s">
        <v>59</v>
      </c>
    </row>
    <row r="836" spans="1:3" ht="18" hidden="1" customHeight="1" x14ac:dyDescent="0.3">
      <c r="A836" s="17">
        <v>515</v>
      </c>
      <c r="B836" s="19" t="s">
        <v>1184</v>
      </c>
      <c r="C836" s="18" t="s">
        <v>59</v>
      </c>
    </row>
    <row r="837" spans="1:3" ht="18" hidden="1" customHeight="1" x14ac:dyDescent="0.3">
      <c r="A837" s="17">
        <v>515</v>
      </c>
      <c r="B837" s="19" t="s">
        <v>1185</v>
      </c>
      <c r="C837" s="18" t="s">
        <v>59</v>
      </c>
    </row>
    <row r="838" spans="1:3" ht="18" hidden="1" customHeight="1" x14ac:dyDescent="0.3">
      <c r="A838" s="17">
        <v>515</v>
      </c>
      <c r="B838" s="19" t="s">
        <v>1186</v>
      </c>
      <c r="C838" s="18" t="s">
        <v>59</v>
      </c>
    </row>
    <row r="839" spans="1:3" ht="18" hidden="1" customHeight="1" x14ac:dyDescent="0.3">
      <c r="A839" s="17">
        <v>515</v>
      </c>
      <c r="B839" s="19" t="s">
        <v>1187</v>
      </c>
      <c r="C839" s="18" t="s">
        <v>59</v>
      </c>
    </row>
    <row r="840" spans="1:3" ht="18" hidden="1" customHeight="1" x14ac:dyDescent="0.3">
      <c r="A840" s="17">
        <v>515</v>
      </c>
      <c r="B840" s="19" t="s">
        <v>1188</v>
      </c>
      <c r="C840" s="18" t="s">
        <v>59</v>
      </c>
    </row>
    <row r="841" spans="1:3" ht="18" hidden="1" customHeight="1" x14ac:dyDescent="0.3">
      <c r="A841" s="17">
        <v>515</v>
      </c>
      <c r="B841" s="19" t="s">
        <v>1189</v>
      </c>
      <c r="C841" s="18" t="s">
        <v>59</v>
      </c>
    </row>
    <row r="842" spans="1:3" ht="18" hidden="1" customHeight="1" x14ac:dyDescent="0.3">
      <c r="A842" s="17">
        <v>515</v>
      </c>
      <c r="B842" s="19" t="s">
        <v>1190</v>
      </c>
      <c r="C842" s="18" t="s">
        <v>59</v>
      </c>
    </row>
    <row r="843" spans="1:3" ht="18" hidden="1" customHeight="1" x14ac:dyDescent="0.3">
      <c r="A843" s="17">
        <v>515</v>
      </c>
      <c r="B843" s="19" t="s">
        <v>1191</v>
      </c>
      <c r="C843" s="18" t="s">
        <v>59</v>
      </c>
    </row>
    <row r="844" spans="1:3" ht="18" hidden="1" customHeight="1" x14ac:dyDescent="0.3">
      <c r="A844" s="17">
        <v>515</v>
      </c>
      <c r="B844" s="19" t="s">
        <v>1192</v>
      </c>
      <c r="C844" s="18" t="s">
        <v>26</v>
      </c>
    </row>
    <row r="845" spans="1:3" ht="18" hidden="1" customHeight="1" x14ac:dyDescent="0.3">
      <c r="A845" s="17">
        <v>516</v>
      </c>
      <c r="B845" s="19" t="s">
        <v>1193</v>
      </c>
      <c r="C845" s="18" t="s">
        <v>26</v>
      </c>
    </row>
    <row r="846" spans="1:3" ht="18" hidden="1" customHeight="1" x14ac:dyDescent="0.3">
      <c r="A846" s="17">
        <v>516</v>
      </c>
      <c r="B846" s="19" t="s">
        <v>1194</v>
      </c>
      <c r="C846" s="18" t="s">
        <v>26</v>
      </c>
    </row>
    <row r="847" spans="1:3" ht="18" hidden="1" customHeight="1" x14ac:dyDescent="0.3">
      <c r="A847" s="17">
        <v>516</v>
      </c>
      <c r="B847" s="19" t="s">
        <v>1195</v>
      </c>
      <c r="C847" s="18" t="s">
        <v>26</v>
      </c>
    </row>
    <row r="848" spans="1:3" ht="18" hidden="1" customHeight="1" x14ac:dyDescent="0.3">
      <c r="A848" s="17">
        <v>516</v>
      </c>
      <c r="B848" s="19" t="s">
        <v>1196</v>
      </c>
      <c r="C848" s="18" t="s">
        <v>26</v>
      </c>
    </row>
    <row r="849" spans="1:3" ht="18" hidden="1" customHeight="1" x14ac:dyDescent="0.3">
      <c r="A849" s="17">
        <v>516</v>
      </c>
      <c r="B849" s="19" t="s">
        <v>1197</v>
      </c>
      <c r="C849" s="18" t="s">
        <v>26</v>
      </c>
    </row>
    <row r="850" spans="1:3" ht="18" hidden="1" customHeight="1" x14ac:dyDescent="0.3">
      <c r="A850" s="17">
        <v>516</v>
      </c>
      <c r="B850" s="19" t="s">
        <v>1198</v>
      </c>
      <c r="C850" s="18" t="s">
        <v>26</v>
      </c>
    </row>
    <row r="851" spans="1:3" ht="18" hidden="1" customHeight="1" x14ac:dyDescent="0.3">
      <c r="A851" s="17">
        <v>516</v>
      </c>
      <c r="B851" s="19" t="s">
        <v>1199</v>
      </c>
      <c r="C851" s="18" t="s">
        <v>26</v>
      </c>
    </row>
    <row r="852" spans="1:3" ht="18" hidden="1" customHeight="1" x14ac:dyDescent="0.3">
      <c r="A852" s="17">
        <v>516</v>
      </c>
      <c r="B852" s="19" t="s">
        <v>1200</v>
      </c>
      <c r="C852" s="18" t="s">
        <v>26</v>
      </c>
    </row>
    <row r="853" spans="1:3" ht="18" hidden="1" customHeight="1" x14ac:dyDescent="0.3">
      <c r="A853" s="17">
        <v>516</v>
      </c>
      <c r="B853" s="19" t="s">
        <v>1201</v>
      </c>
      <c r="C853" s="18" t="s">
        <v>26</v>
      </c>
    </row>
    <row r="854" spans="1:3" ht="18" hidden="1" customHeight="1" x14ac:dyDescent="0.3">
      <c r="A854" s="17">
        <v>516</v>
      </c>
      <c r="B854" s="19" t="s">
        <v>1202</v>
      </c>
      <c r="C854" s="18" t="s">
        <v>26</v>
      </c>
    </row>
    <row r="855" spans="1:3" ht="18" hidden="1" customHeight="1" x14ac:dyDescent="0.3">
      <c r="A855" s="17">
        <v>516</v>
      </c>
      <c r="B855" s="19" t="s">
        <v>1203</v>
      </c>
      <c r="C855" s="18" t="s">
        <v>26</v>
      </c>
    </row>
    <row r="856" spans="1:3" ht="18" hidden="1" customHeight="1" x14ac:dyDescent="0.3">
      <c r="A856" s="17">
        <v>516</v>
      </c>
      <c r="B856" s="19" t="s">
        <v>1204</v>
      </c>
      <c r="C856" s="18" t="s">
        <v>26</v>
      </c>
    </row>
    <row r="857" spans="1:3" ht="18" hidden="1" customHeight="1" x14ac:dyDescent="0.3">
      <c r="A857" s="17">
        <v>516</v>
      </c>
      <c r="B857" s="19" t="s">
        <v>1205</v>
      </c>
      <c r="C857" s="18" t="s">
        <v>26</v>
      </c>
    </row>
    <row r="858" spans="1:3" ht="18" hidden="1" customHeight="1" x14ac:dyDescent="0.3">
      <c r="A858" s="17">
        <v>516</v>
      </c>
      <c r="B858" s="19" t="s">
        <v>1206</v>
      </c>
      <c r="C858" s="18" t="s">
        <v>26</v>
      </c>
    </row>
    <row r="859" spans="1:3" ht="18" hidden="1" customHeight="1" x14ac:dyDescent="0.3">
      <c r="A859" s="17">
        <v>516</v>
      </c>
      <c r="B859" s="19" t="s">
        <v>1207</v>
      </c>
      <c r="C859" s="18" t="s">
        <v>26</v>
      </c>
    </row>
    <row r="860" spans="1:3" ht="18" hidden="1" customHeight="1" x14ac:dyDescent="0.3">
      <c r="A860" s="17">
        <v>516</v>
      </c>
      <c r="B860" s="19" t="s">
        <v>1208</v>
      </c>
      <c r="C860" s="18" t="s">
        <v>26</v>
      </c>
    </row>
    <row r="861" spans="1:3" ht="18" hidden="1" customHeight="1" x14ac:dyDescent="0.3">
      <c r="A861" s="17">
        <v>516</v>
      </c>
      <c r="B861" s="19" t="s">
        <v>1209</v>
      </c>
      <c r="C861" s="18" t="s">
        <v>48</v>
      </c>
    </row>
    <row r="862" spans="1:3" ht="18" hidden="1" customHeight="1" x14ac:dyDescent="0.3">
      <c r="A862" s="17">
        <v>516</v>
      </c>
      <c r="B862" s="19" t="s">
        <v>1210</v>
      </c>
      <c r="C862" s="18" t="s">
        <v>48</v>
      </c>
    </row>
    <row r="863" spans="1:3" ht="18" hidden="1" customHeight="1" x14ac:dyDescent="0.3">
      <c r="A863" s="17">
        <v>516</v>
      </c>
      <c r="B863" s="19" t="s">
        <v>1211</v>
      </c>
      <c r="C863" s="18" t="s">
        <v>48</v>
      </c>
    </row>
    <row r="864" spans="1:3" ht="18" hidden="1" customHeight="1" x14ac:dyDescent="0.3">
      <c r="A864" s="17">
        <v>516</v>
      </c>
      <c r="B864" s="19" t="s">
        <v>1212</v>
      </c>
      <c r="C864" s="18" t="s">
        <v>48</v>
      </c>
    </row>
    <row r="865" spans="1:3" ht="18" hidden="1" customHeight="1" x14ac:dyDescent="0.3">
      <c r="A865" s="17">
        <v>516</v>
      </c>
      <c r="B865" s="19" t="s">
        <v>183</v>
      </c>
      <c r="C865" s="18" t="s">
        <v>48</v>
      </c>
    </row>
    <row r="866" spans="1:3" ht="18" hidden="1" customHeight="1" x14ac:dyDescent="0.3">
      <c r="A866" s="17">
        <v>516</v>
      </c>
      <c r="B866" s="19" t="s">
        <v>1213</v>
      </c>
      <c r="C866" s="18" t="s">
        <v>48</v>
      </c>
    </row>
    <row r="867" spans="1:3" ht="18" hidden="1" customHeight="1" x14ac:dyDescent="0.3">
      <c r="A867" s="17">
        <v>516</v>
      </c>
      <c r="B867" s="19" t="s">
        <v>1214</v>
      </c>
      <c r="C867" s="18" t="s">
        <v>48</v>
      </c>
    </row>
    <row r="868" spans="1:3" ht="18" hidden="1" customHeight="1" x14ac:dyDescent="0.3">
      <c r="A868" s="17">
        <v>516</v>
      </c>
      <c r="B868" s="19" t="s">
        <v>1215</v>
      </c>
      <c r="C868" s="18" t="s">
        <v>48</v>
      </c>
    </row>
    <row r="869" spans="1:3" ht="18" hidden="1" customHeight="1" x14ac:dyDescent="0.3">
      <c r="A869" s="17">
        <v>516</v>
      </c>
      <c r="B869" s="19" t="s">
        <v>1216</v>
      </c>
      <c r="C869" s="18" t="s">
        <v>48</v>
      </c>
    </row>
    <row r="870" spans="1:3" ht="18" hidden="1" customHeight="1" x14ac:dyDescent="0.3">
      <c r="A870" s="17">
        <v>516</v>
      </c>
      <c r="B870" s="19" t="s">
        <v>1217</v>
      </c>
      <c r="C870" s="18" t="s">
        <v>48</v>
      </c>
    </row>
    <row r="871" spans="1:3" ht="18" hidden="1" customHeight="1" x14ac:dyDescent="0.3">
      <c r="A871" s="17">
        <v>516</v>
      </c>
      <c r="B871" s="19" t="s">
        <v>1218</v>
      </c>
      <c r="C871" s="18" t="s">
        <v>26</v>
      </c>
    </row>
    <row r="872" spans="1:3" ht="18" hidden="1" customHeight="1" x14ac:dyDescent="0.3">
      <c r="A872" s="17">
        <v>516</v>
      </c>
      <c r="B872" s="19" t="s">
        <v>1219</v>
      </c>
      <c r="C872" s="18" t="s">
        <v>26</v>
      </c>
    </row>
    <row r="873" spans="1:3" ht="18" hidden="1" customHeight="1" x14ac:dyDescent="0.3">
      <c r="A873" s="17">
        <v>516</v>
      </c>
      <c r="B873" s="19" t="s">
        <v>1220</v>
      </c>
      <c r="C873" s="18" t="s">
        <v>26</v>
      </c>
    </row>
    <row r="874" spans="1:3" ht="18" hidden="1" customHeight="1" x14ac:dyDescent="0.3">
      <c r="A874" s="17">
        <v>516</v>
      </c>
      <c r="B874" s="19" t="s">
        <v>1221</v>
      </c>
      <c r="C874" s="18" t="s">
        <v>26</v>
      </c>
    </row>
    <row r="875" spans="1:3" ht="18" hidden="1" customHeight="1" x14ac:dyDescent="0.3">
      <c r="A875" s="17">
        <v>516</v>
      </c>
      <c r="B875" s="19" t="s">
        <v>1222</v>
      </c>
      <c r="C875" s="18" t="s">
        <v>26</v>
      </c>
    </row>
    <row r="876" spans="1:3" ht="18" hidden="1" customHeight="1" x14ac:dyDescent="0.3">
      <c r="A876" s="17">
        <v>516</v>
      </c>
      <c r="B876" s="19" t="s">
        <v>1223</v>
      </c>
      <c r="C876" s="18" t="s">
        <v>48</v>
      </c>
    </row>
    <row r="877" spans="1:3" ht="18" hidden="1" customHeight="1" x14ac:dyDescent="0.3">
      <c r="A877" s="17">
        <v>516</v>
      </c>
      <c r="B877" s="19" t="s">
        <v>1224</v>
      </c>
      <c r="C877" s="18" t="s">
        <v>48</v>
      </c>
    </row>
    <row r="878" spans="1:3" ht="18" hidden="1" customHeight="1" x14ac:dyDescent="0.3">
      <c r="A878" s="17">
        <v>516</v>
      </c>
      <c r="B878" s="19" t="s">
        <v>1225</v>
      </c>
      <c r="C878" s="18" t="s">
        <v>48</v>
      </c>
    </row>
    <row r="879" spans="1:3" ht="18" hidden="1" customHeight="1" x14ac:dyDescent="0.3">
      <c r="A879" s="17">
        <v>516</v>
      </c>
      <c r="B879" s="19" t="s">
        <v>1226</v>
      </c>
      <c r="C879" s="18" t="s">
        <v>48</v>
      </c>
    </row>
    <row r="880" spans="1:3" ht="18" hidden="1" customHeight="1" x14ac:dyDescent="0.3">
      <c r="A880" s="17">
        <v>516</v>
      </c>
      <c r="B880" s="19" t="s">
        <v>1227</v>
      </c>
      <c r="C880" s="18" t="s">
        <v>26</v>
      </c>
    </row>
    <row r="881" spans="1:3" ht="18" hidden="1" customHeight="1" x14ac:dyDescent="0.3">
      <c r="A881" s="17">
        <v>516</v>
      </c>
      <c r="B881" s="19" t="s">
        <v>1228</v>
      </c>
      <c r="C881" s="18" t="s">
        <v>26</v>
      </c>
    </row>
    <row r="882" spans="1:3" ht="18" hidden="1" customHeight="1" x14ac:dyDescent="0.3">
      <c r="A882" s="17">
        <v>516</v>
      </c>
      <c r="B882" s="19" t="s">
        <v>1229</v>
      </c>
      <c r="C882" s="18" t="s">
        <v>26</v>
      </c>
    </row>
    <row r="883" spans="1:3" ht="18" hidden="1" customHeight="1" x14ac:dyDescent="0.3">
      <c r="A883" s="17">
        <v>516</v>
      </c>
      <c r="B883" s="19" t="s">
        <v>1230</v>
      </c>
      <c r="C883" s="18" t="s">
        <v>26</v>
      </c>
    </row>
    <row r="884" spans="1:3" ht="18" hidden="1" customHeight="1" x14ac:dyDescent="0.3">
      <c r="A884" s="17">
        <v>516</v>
      </c>
      <c r="B884" s="19" t="s">
        <v>1231</v>
      </c>
      <c r="C884" s="18" t="s">
        <v>26</v>
      </c>
    </row>
    <row r="885" spans="1:3" ht="18" hidden="1" customHeight="1" x14ac:dyDescent="0.3">
      <c r="A885" s="17">
        <v>516</v>
      </c>
      <c r="B885" s="19" t="s">
        <v>1232</v>
      </c>
      <c r="C885" s="18" t="s">
        <v>26</v>
      </c>
    </row>
    <row r="886" spans="1:3" ht="18" hidden="1" customHeight="1" x14ac:dyDescent="0.3">
      <c r="A886" s="17">
        <v>516</v>
      </c>
      <c r="B886" s="19" t="s">
        <v>1233</v>
      </c>
      <c r="C886" s="18" t="s">
        <v>26</v>
      </c>
    </row>
    <row r="887" spans="1:3" ht="18" hidden="1" customHeight="1" x14ac:dyDescent="0.3">
      <c r="A887" s="17">
        <v>516</v>
      </c>
      <c r="B887" s="19" t="s">
        <v>1234</v>
      </c>
      <c r="C887" s="18" t="s">
        <v>26</v>
      </c>
    </row>
    <row r="888" spans="1:3" ht="18" hidden="1" customHeight="1" x14ac:dyDescent="0.3">
      <c r="A888" s="17">
        <v>516</v>
      </c>
      <c r="B888" s="19" t="s">
        <v>1235</v>
      </c>
      <c r="C888" s="18" t="s">
        <v>59</v>
      </c>
    </row>
    <row r="889" spans="1:3" ht="18" hidden="1" customHeight="1" x14ac:dyDescent="0.3">
      <c r="A889" s="17">
        <v>516</v>
      </c>
      <c r="B889" s="19" t="s">
        <v>1236</v>
      </c>
      <c r="C889" s="18" t="s">
        <v>59</v>
      </c>
    </row>
    <row r="890" spans="1:3" ht="18" hidden="1" customHeight="1" x14ac:dyDescent="0.3">
      <c r="A890" s="17">
        <v>516</v>
      </c>
      <c r="B890" s="19" t="s">
        <v>1237</v>
      </c>
      <c r="C890" s="18" t="s">
        <v>59</v>
      </c>
    </row>
    <row r="891" spans="1:3" ht="18" hidden="1" customHeight="1" x14ac:dyDescent="0.3">
      <c r="A891" s="17">
        <v>516</v>
      </c>
      <c r="B891" s="19" t="s">
        <v>1238</v>
      </c>
      <c r="C891" s="18" t="s">
        <v>59</v>
      </c>
    </row>
    <row r="892" spans="1:3" ht="18" hidden="1" customHeight="1" x14ac:dyDescent="0.3">
      <c r="A892" s="17">
        <v>516</v>
      </c>
      <c r="B892" s="19" t="s">
        <v>1239</v>
      </c>
      <c r="C892" s="18" t="s">
        <v>59</v>
      </c>
    </row>
    <row r="893" spans="1:3" ht="18" hidden="1" customHeight="1" x14ac:dyDescent="0.3">
      <c r="A893" s="17">
        <v>516</v>
      </c>
      <c r="B893" s="19" t="s">
        <v>1240</v>
      </c>
      <c r="C893" s="18" t="s">
        <v>59</v>
      </c>
    </row>
    <row r="894" spans="1:3" ht="18" hidden="1" customHeight="1" x14ac:dyDescent="0.3">
      <c r="A894" s="17">
        <v>516</v>
      </c>
      <c r="B894" s="19" t="s">
        <v>1241</v>
      </c>
      <c r="C894" s="18" t="s">
        <v>59</v>
      </c>
    </row>
    <row r="895" spans="1:3" ht="18" hidden="1" customHeight="1" x14ac:dyDescent="0.3">
      <c r="A895" s="17">
        <v>516</v>
      </c>
      <c r="B895" s="19" t="s">
        <v>1242</v>
      </c>
      <c r="C895" s="18" t="s">
        <v>59</v>
      </c>
    </row>
    <row r="896" spans="1:3" ht="18" hidden="1" customHeight="1" x14ac:dyDescent="0.3">
      <c r="A896" s="17">
        <v>516</v>
      </c>
      <c r="B896" s="19" t="s">
        <v>1243</v>
      </c>
      <c r="C896" s="18" t="s">
        <v>59</v>
      </c>
    </row>
    <row r="897" spans="1:3" ht="18" hidden="1" customHeight="1" x14ac:dyDescent="0.3">
      <c r="A897" s="17">
        <v>516</v>
      </c>
      <c r="B897" s="19" t="s">
        <v>1244</v>
      </c>
      <c r="C897" s="18" t="s">
        <v>59</v>
      </c>
    </row>
    <row r="898" spans="1:3" ht="18" hidden="1" customHeight="1" x14ac:dyDescent="0.3">
      <c r="A898" s="17">
        <v>516</v>
      </c>
      <c r="B898" s="19" t="s">
        <v>1245</v>
      </c>
      <c r="C898" s="18" t="s">
        <v>59</v>
      </c>
    </row>
    <row r="899" spans="1:3" ht="18" hidden="1" customHeight="1" x14ac:dyDescent="0.3">
      <c r="A899" s="17">
        <v>516</v>
      </c>
      <c r="B899" s="19" t="s">
        <v>1246</v>
      </c>
      <c r="C899" s="18" t="s">
        <v>59</v>
      </c>
    </row>
    <row r="900" spans="1:3" ht="18" hidden="1" customHeight="1" x14ac:dyDescent="0.3">
      <c r="A900" s="17">
        <v>516</v>
      </c>
      <c r="B900" s="19" t="s">
        <v>1247</v>
      </c>
      <c r="C900" s="18" t="s">
        <v>59</v>
      </c>
    </row>
    <row r="901" spans="1:3" ht="18" hidden="1" customHeight="1" x14ac:dyDescent="0.3">
      <c r="A901" s="17">
        <v>516</v>
      </c>
      <c r="B901" s="19" t="s">
        <v>1248</v>
      </c>
      <c r="C901" s="18" t="s">
        <v>59</v>
      </c>
    </row>
    <row r="902" spans="1:3" ht="18" hidden="1" customHeight="1" x14ac:dyDescent="0.3">
      <c r="A902" s="17">
        <v>516</v>
      </c>
      <c r="B902" s="19" t="s">
        <v>1249</v>
      </c>
      <c r="C902" s="18" t="s">
        <v>59</v>
      </c>
    </row>
    <row r="903" spans="1:3" ht="18" hidden="1" customHeight="1" x14ac:dyDescent="0.3">
      <c r="A903" s="17">
        <v>516</v>
      </c>
      <c r="B903" s="19" t="s">
        <v>1250</v>
      </c>
      <c r="C903" s="18" t="s">
        <v>59</v>
      </c>
    </row>
    <row r="904" spans="1:3" ht="18" hidden="1" customHeight="1" x14ac:dyDescent="0.3">
      <c r="A904" s="17">
        <v>516</v>
      </c>
      <c r="B904" s="19" t="s">
        <v>1251</v>
      </c>
      <c r="C904" s="18" t="s">
        <v>59</v>
      </c>
    </row>
    <row r="905" spans="1:3" ht="18" hidden="1" customHeight="1" x14ac:dyDescent="0.3">
      <c r="A905" s="17">
        <v>516</v>
      </c>
      <c r="B905" s="19" t="s">
        <v>1252</v>
      </c>
      <c r="C905" s="18" t="s">
        <v>59</v>
      </c>
    </row>
    <row r="906" spans="1:3" ht="18" hidden="1" customHeight="1" x14ac:dyDescent="0.3">
      <c r="A906" s="17">
        <v>516</v>
      </c>
      <c r="B906" s="19" t="s">
        <v>1253</v>
      </c>
      <c r="C906" s="18" t="s">
        <v>59</v>
      </c>
    </row>
    <row r="907" spans="1:3" ht="18" hidden="1" customHeight="1" x14ac:dyDescent="0.3">
      <c r="A907" s="17">
        <v>516</v>
      </c>
      <c r="B907" s="19" t="s">
        <v>1254</v>
      </c>
      <c r="C907" s="18" t="s">
        <v>59</v>
      </c>
    </row>
    <row r="908" spans="1:3" ht="18" hidden="1" customHeight="1" x14ac:dyDescent="0.3">
      <c r="A908" s="17">
        <v>516</v>
      </c>
      <c r="B908" s="19" t="s">
        <v>1255</v>
      </c>
      <c r="C908" s="18" t="s">
        <v>59</v>
      </c>
    </row>
    <row r="909" spans="1:3" ht="18" hidden="1" customHeight="1" x14ac:dyDescent="0.3">
      <c r="A909" s="17">
        <v>516</v>
      </c>
      <c r="B909" s="19" t="s">
        <v>1256</v>
      </c>
      <c r="C909" s="18" t="s">
        <v>9</v>
      </c>
    </row>
    <row r="910" spans="1:3" ht="18" hidden="1" customHeight="1" x14ac:dyDescent="0.3">
      <c r="A910" s="17">
        <v>516</v>
      </c>
      <c r="B910" s="19" t="s">
        <v>1257</v>
      </c>
      <c r="C910" s="18" t="s">
        <v>9</v>
      </c>
    </row>
    <row r="911" spans="1:3" ht="18" hidden="1" customHeight="1" x14ac:dyDescent="0.3">
      <c r="A911" s="17">
        <v>517</v>
      </c>
      <c r="B911" s="19" t="s">
        <v>1258</v>
      </c>
      <c r="C911" s="18" t="s">
        <v>26</v>
      </c>
    </row>
    <row r="912" spans="1:3" ht="18" hidden="1" customHeight="1" x14ac:dyDescent="0.3">
      <c r="A912" s="17">
        <v>517</v>
      </c>
      <c r="B912" s="19" t="s">
        <v>1259</v>
      </c>
      <c r="C912" s="18" t="s">
        <v>26</v>
      </c>
    </row>
    <row r="913" spans="1:3" ht="18" hidden="1" customHeight="1" x14ac:dyDescent="0.3">
      <c r="A913" s="17">
        <v>517</v>
      </c>
      <c r="B913" s="19" t="s">
        <v>1260</v>
      </c>
      <c r="C913" s="18" t="s">
        <v>26</v>
      </c>
    </row>
    <row r="914" spans="1:3" ht="18" hidden="1" customHeight="1" x14ac:dyDescent="0.3">
      <c r="A914" s="17">
        <v>517</v>
      </c>
      <c r="B914" s="19" t="s">
        <v>1261</v>
      </c>
      <c r="C914" s="18" t="s">
        <v>26</v>
      </c>
    </row>
    <row r="915" spans="1:3" ht="18" hidden="1" customHeight="1" x14ac:dyDescent="0.3">
      <c r="A915" s="17">
        <v>517</v>
      </c>
      <c r="B915" s="19" t="s">
        <v>1262</v>
      </c>
      <c r="C915" s="18" t="s">
        <v>26</v>
      </c>
    </row>
    <row r="916" spans="1:3" ht="18" hidden="1" customHeight="1" x14ac:dyDescent="0.3">
      <c r="A916" s="17">
        <v>517</v>
      </c>
      <c r="B916" s="19" t="s">
        <v>1263</v>
      </c>
      <c r="C916" s="18" t="s">
        <v>26</v>
      </c>
    </row>
    <row r="917" spans="1:3" ht="18" hidden="1" customHeight="1" x14ac:dyDescent="0.3">
      <c r="A917" s="17">
        <v>517</v>
      </c>
      <c r="B917" s="19" t="s">
        <v>1264</v>
      </c>
      <c r="C917" s="18" t="s">
        <v>26</v>
      </c>
    </row>
    <row r="918" spans="1:3" ht="18" hidden="1" customHeight="1" x14ac:dyDescent="0.3">
      <c r="A918" s="17">
        <v>517</v>
      </c>
      <c r="B918" s="19" t="s">
        <v>1265</v>
      </c>
      <c r="C918" s="18" t="s">
        <v>26</v>
      </c>
    </row>
    <row r="919" spans="1:3" ht="18" hidden="1" customHeight="1" x14ac:dyDescent="0.3">
      <c r="A919" s="17">
        <v>517</v>
      </c>
      <c r="B919" s="19" t="s">
        <v>1266</v>
      </c>
      <c r="C919" s="18" t="s">
        <v>26</v>
      </c>
    </row>
    <row r="920" spans="1:3" ht="18" hidden="1" customHeight="1" x14ac:dyDescent="0.3">
      <c r="A920" s="17">
        <v>517</v>
      </c>
      <c r="B920" s="19" t="s">
        <v>1267</v>
      </c>
      <c r="C920" s="18" t="s">
        <v>26</v>
      </c>
    </row>
    <row r="921" spans="1:3" ht="18" hidden="1" customHeight="1" x14ac:dyDescent="0.3">
      <c r="A921" s="17">
        <v>517</v>
      </c>
      <c r="B921" s="19" t="s">
        <v>1268</v>
      </c>
      <c r="C921" s="18" t="s">
        <v>26</v>
      </c>
    </row>
    <row r="922" spans="1:3" ht="18" hidden="1" customHeight="1" x14ac:dyDescent="0.3">
      <c r="A922" s="17">
        <v>517</v>
      </c>
      <c r="B922" s="19" t="s">
        <v>1269</v>
      </c>
      <c r="C922" s="18" t="s">
        <v>26</v>
      </c>
    </row>
    <row r="923" spans="1:3" ht="18" hidden="1" customHeight="1" x14ac:dyDescent="0.3">
      <c r="A923" s="17">
        <v>517</v>
      </c>
      <c r="B923" s="19" t="s">
        <v>1270</v>
      </c>
      <c r="C923" s="18" t="s">
        <v>26</v>
      </c>
    </row>
    <row r="924" spans="1:3" ht="18" hidden="1" customHeight="1" x14ac:dyDescent="0.3">
      <c r="A924" s="17">
        <v>517</v>
      </c>
      <c r="B924" s="19" t="s">
        <v>1271</v>
      </c>
      <c r="C924" s="18" t="s">
        <v>26</v>
      </c>
    </row>
    <row r="925" spans="1:3" ht="18" hidden="1" customHeight="1" x14ac:dyDescent="0.3">
      <c r="A925" s="17">
        <v>517</v>
      </c>
      <c r="B925" s="19" t="s">
        <v>1272</v>
      </c>
      <c r="C925" s="18" t="s">
        <v>26</v>
      </c>
    </row>
    <row r="926" spans="1:3" ht="18" hidden="1" customHeight="1" x14ac:dyDescent="0.3">
      <c r="A926" s="17">
        <v>517</v>
      </c>
      <c r="B926" s="19" t="s">
        <v>1273</v>
      </c>
      <c r="C926" s="18" t="s">
        <v>26</v>
      </c>
    </row>
    <row r="927" spans="1:3" ht="18" hidden="1" customHeight="1" x14ac:dyDescent="0.3">
      <c r="A927" s="17">
        <v>517</v>
      </c>
      <c r="B927" s="19" t="s">
        <v>1274</v>
      </c>
      <c r="C927" s="18" t="s">
        <v>26</v>
      </c>
    </row>
    <row r="928" spans="1:3" ht="18" hidden="1" customHeight="1" x14ac:dyDescent="0.3">
      <c r="A928" s="17">
        <v>517</v>
      </c>
      <c r="B928" s="19" t="s">
        <v>1275</v>
      </c>
      <c r="C928" s="18" t="s">
        <v>26</v>
      </c>
    </row>
    <row r="929" spans="1:3" ht="18" hidden="1" customHeight="1" x14ac:dyDescent="0.3">
      <c r="A929" s="17">
        <v>517</v>
      </c>
      <c r="B929" s="19" t="s">
        <v>1276</v>
      </c>
      <c r="C929" s="18" t="s">
        <v>26</v>
      </c>
    </row>
    <row r="930" spans="1:3" ht="18" hidden="1" customHeight="1" x14ac:dyDescent="0.3">
      <c r="A930" s="17">
        <v>517</v>
      </c>
      <c r="B930" s="19" t="s">
        <v>1277</v>
      </c>
      <c r="C930" s="18" t="s">
        <v>26</v>
      </c>
    </row>
    <row r="931" spans="1:3" ht="18" hidden="1" customHeight="1" x14ac:dyDescent="0.3">
      <c r="A931" s="17">
        <v>517</v>
      </c>
      <c r="B931" s="19" t="s">
        <v>1278</v>
      </c>
      <c r="C931" s="18" t="s">
        <v>26</v>
      </c>
    </row>
    <row r="932" spans="1:3" ht="18" hidden="1" customHeight="1" x14ac:dyDescent="0.3">
      <c r="A932" s="17">
        <v>517</v>
      </c>
      <c r="B932" s="19" t="s">
        <v>1279</v>
      </c>
      <c r="C932" s="18" t="s">
        <v>26</v>
      </c>
    </row>
    <row r="933" spans="1:3" ht="18" hidden="1" customHeight="1" x14ac:dyDescent="0.3">
      <c r="A933" s="17">
        <v>517</v>
      </c>
      <c r="B933" s="19" t="s">
        <v>1280</v>
      </c>
      <c r="C933" s="18" t="s">
        <v>26</v>
      </c>
    </row>
    <row r="934" spans="1:3" ht="18" hidden="1" customHeight="1" x14ac:dyDescent="0.3">
      <c r="A934" s="17">
        <v>517</v>
      </c>
      <c r="B934" s="19" t="s">
        <v>1281</v>
      </c>
      <c r="C934" s="18" t="s">
        <v>26</v>
      </c>
    </row>
    <row r="935" spans="1:3" ht="18" hidden="1" customHeight="1" x14ac:dyDescent="0.3">
      <c r="A935" s="17">
        <v>517</v>
      </c>
      <c r="B935" s="19" t="s">
        <v>1282</v>
      </c>
      <c r="C935" s="18" t="s">
        <v>26</v>
      </c>
    </row>
    <row r="936" spans="1:3" ht="18" hidden="1" customHeight="1" x14ac:dyDescent="0.3">
      <c r="A936" s="17">
        <v>517</v>
      </c>
      <c r="B936" s="19" t="s">
        <v>1283</v>
      </c>
      <c r="C936" s="18" t="s">
        <v>26</v>
      </c>
    </row>
    <row r="937" spans="1:3" ht="18" hidden="1" customHeight="1" x14ac:dyDescent="0.3">
      <c r="A937" s="17">
        <v>517</v>
      </c>
      <c r="B937" s="19" t="s">
        <v>1284</v>
      </c>
      <c r="C937" s="18" t="s">
        <v>26</v>
      </c>
    </row>
    <row r="938" spans="1:3" ht="18" hidden="1" customHeight="1" x14ac:dyDescent="0.3">
      <c r="A938" s="17">
        <v>517</v>
      </c>
      <c r="B938" s="19" t="s">
        <v>1285</v>
      </c>
      <c r="C938" s="18" t="s">
        <v>26</v>
      </c>
    </row>
    <row r="939" spans="1:3" ht="18" hidden="1" customHeight="1" x14ac:dyDescent="0.3">
      <c r="A939" s="17">
        <v>517</v>
      </c>
      <c r="B939" s="19" t="s">
        <v>1286</v>
      </c>
      <c r="C939" s="18" t="s">
        <v>26</v>
      </c>
    </row>
    <row r="940" spans="1:3" ht="18" hidden="1" customHeight="1" x14ac:dyDescent="0.3">
      <c r="A940" s="17">
        <v>517</v>
      </c>
      <c r="B940" s="19" t="s">
        <v>1287</v>
      </c>
      <c r="C940" s="18" t="s">
        <v>26</v>
      </c>
    </row>
    <row r="941" spans="1:3" ht="18" hidden="1" customHeight="1" x14ac:dyDescent="0.3">
      <c r="A941" s="17">
        <v>517</v>
      </c>
      <c r="B941" s="19" t="s">
        <v>1288</v>
      </c>
      <c r="C941" s="18" t="s">
        <v>26</v>
      </c>
    </row>
    <row r="942" spans="1:3" ht="18" hidden="1" customHeight="1" x14ac:dyDescent="0.3">
      <c r="A942" s="17">
        <v>517</v>
      </c>
      <c r="B942" s="19" t="s">
        <v>1289</v>
      </c>
      <c r="C942" s="18" t="s">
        <v>26</v>
      </c>
    </row>
    <row r="943" spans="1:3" ht="18" hidden="1" customHeight="1" x14ac:dyDescent="0.3">
      <c r="A943" s="17">
        <v>517</v>
      </c>
      <c r="B943" s="19" t="s">
        <v>1290</v>
      </c>
      <c r="C943" s="18" t="s">
        <v>26</v>
      </c>
    </row>
    <row r="944" spans="1:3" ht="18" hidden="1" customHeight="1" x14ac:dyDescent="0.3">
      <c r="A944" s="17">
        <v>517</v>
      </c>
      <c r="B944" s="19" t="s">
        <v>1291</v>
      </c>
      <c r="C944" s="18" t="s">
        <v>26</v>
      </c>
    </row>
    <row r="945" spans="1:3" ht="18" hidden="1" customHeight="1" x14ac:dyDescent="0.3">
      <c r="A945" s="17">
        <v>517</v>
      </c>
      <c r="B945" s="19" t="s">
        <v>1292</v>
      </c>
      <c r="C945" s="18" t="s">
        <v>26</v>
      </c>
    </row>
    <row r="946" spans="1:3" ht="18" hidden="1" customHeight="1" x14ac:dyDescent="0.3">
      <c r="A946" s="17">
        <v>518</v>
      </c>
      <c r="B946" s="19" t="s">
        <v>1293</v>
      </c>
      <c r="C946" s="18" t="s">
        <v>59</v>
      </c>
    </row>
    <row r="947" spans="1:3" ht="18" hidden="1" customHeight="1" x14ac:dyDescent="0.3">
      <c r="A947" s="17">
        <v>518</v>
      </c>
      <c r="B947" s="19" t="s">
        <v>1294</v>
      </c>
      <c r="C947" s="18" t="s">
        <v>59</v>
      </c>
    </row>
    <row r="948" spans="1:3" ht="18" hidden="1" customHeight="1" x14ac:dyDescent="0.3">
      <c r="A948" s="17">
        <v>518</v>
      </c>
      <c r="B948" s="19" t="s">
        <v>1295</v>
      </c>
      <c r="C948" s="18" t="s">
        <v>59</v>
      </c>
    </row>
    <row r="949" spans="1:3" ht="18" hidden="1" customHeight="1" x14ac:dyDescent="0.3">
      <c r="A949" s="17">
        <v>518</v>
      </c>
      <c r="B949" s="19" t="s">
        <v>1296</v>
      </c>
      <c r="C949" s="18" t="s">
        <v>59</v>
      </c>
    </row>
    <row r="950" spans="1:3" ht="18" hidden="1" customHeight="1" x14ac:dyDescent="0.3">
      <c r="A950" s="17">
        <v>518</v>
      </c>
      <c r="B950" s="19" t="s">
        <v>1297</v>
      </c>
      <c r="C950" s="18" t="s">
        <v>59</v>
      </c>
    </row>
    <row r="951" spans="1:3" ht="18" hidden="1" customHeight="1" x14ac:dyDescent="0.3">
      <c r="A951" s="17">
        <v>518</v>
      </c>
      <c r="B951" s="19" t="s">
        <v>1298</v>
      </c>
      <c r="C951" s="18" t="s">
        <v>59</v>
      </c>
    </row>
    <row r="952" spans="1:3" ht="18" hidden="1" customHeight="1" x14ac:dyDescent="0.3">
      <c r="A952" s="17">
        <v>518</v>
      </c>
      <c r="B952" s="19" t="s">
        <v>1299</v>
      </c>
      <c r="C952" s="18" t="s">
        <v>59</v>
      </c>
    </row>
    <row r="953" spans="1:3" ht="18" hidden="1" customHeight="1" x14ac:dyDescent="0.3">
      <c r="A953" s="17">
        <v>518</v>
      </c>
      <c r="B953" s="19" t="s">
        <v>1300</v>
      </c>
      <c r="C953" s="18" t="s">
        <v>59</v>
      </c>
    </row>
    <row r="954" spans="1:3" ht="18" hidden="1" customHeight="1" x14ac:dyDescent="0.3">
      <c r="A954" s="17">
        <v>518</v>
      </c>
      <c r="B954" s="19" t="s">
        <v>1301</v>
      </c>
      <c r="C954" s="18" t="s">
        <v>59</v>
      </c>
    </row>
    <row r="955" spans="1:3" ht="18" hidden="1" customHeight="1" x14ac:dyDescent="0.3">
      <c r="A955" s="17">
        <v>518</v>
      </c>
      <c r="B955" s="19" t="s">
        <v>1302</v>
      </c>
      <c r="C955" s="18" t="s">
        <v>14</v>
      </c>
    </row>
    <row r="956" spans="1:3" ht="18" hidden="1" customHeight="1" x14ac:dyDescent="0.3">
      <c r="A956" s="17">
        <v>518</v>
      </c>
      <c r="B956" s="19" t="s">
        <v>1303</v>
      </c>
      <c r="C956" s="18" t="s">
        <v>14</v>
      </c>
    </row>
    <row r="957" spans="1:3" ht="18" hidden="1" customHeight="1" x14ac:dyDescent="0.3">
      <c r="A957" s="17">
        <v>518</v>
      </c>
      <c r="B957" s="19" t="s">
        <v>1304</v>
      </c>
      <c r="C957" s="18" t="s">
        <v>14</v>
      </c>
    </row>
    <row r="958" spans="1:3" ht="18" hidden="1" customHeight="1" x14ac:dyDescent="0.3">
      <c r="A958" s="17">
        <v>518</v>
      </c>
      <c r="B958" s="19" t="s">
        <v>1305</v>
      </c>
      <c r="C958" s="18" t="s">
        <v>14</v>
      </c>
    </row>
    <row r="959" spans="1:3" ht="18" hidden="1" customHeight="1" x14ac:dyDescent="0.3">
      <c r="A959" s="17">
        <v>518</v>
      </c>
      <c r="B959" s="19" t="s">
        <v>1306</v>
      </c>
      <c r="C959" s="18" t="s">
        <v>48</v>
      </c>
    </row>
    <row r="960" spans="1:3" ht="18" hidden="1" customHeight="1" x14ac:dyDescent="0.3">
      <c r="A960" s="17">
        <v>518</v>
      </c>
      <c r="B960" s="19" t="s">
        <v>1307</v>
      </c>
      <c r="C960" s="18" t="s">
        <v>26</v>
      </c>
    </row>
    <row r="961" spans="1:3" ht="18" hidden="1" customHeight="1" x14ac:dyDescent="0.3">
      <c r="A961" s="17">
        <v>518</v>
      </c>
      <c r="B961" s="19" t="s">
        <v>1308</v>
      </c>
      <c r="C961" s="18" t="s">
        <v>26</v>
      </c>
    </row>
    <row r="962" spans="1:3" ht="18" hidden="1" customHeight="1" x14ac:dyDescent="0.3">
      <c r="A962" s="17">
        <v>518</v>
      </c>
      <c r="B962" s="19" t="s">
        <v>1309</v>
      </c>
      <c r="C962" s="18" t="s">
        <v>26</v>
      </c>
    </row>
    <row r="963" spans="1:3" ht="18" hidden="1" customHeight="1" x14ac:dyDescent="0.3">
      <c r="A963" s="17">
        <v>518</v>
      </c>
      <c r="B963" s="19" t="s">
        <v>44</v>
      </c>
      <c r="C963" s="18" t="s">
        <v>26</v>
      </c>
    </row>
    <row r="964" spans="1:3" ht="18" hidden="1" customHeight="1" x14ac:dyDescent="0.3">
      <c r="A964" s="17">
        <v>518</v>
      </c>
      <c r="B964" s="19" t="s">
        <v>1310</v>
      </c>
      <c r="C964" s="18" t="s">
        <v>26</v>
      </c>
    </row>
    <row r="965" spans="1:3" ht="18" hidden="1" customHeight="1" x14ac:dyDescent="0.3">
      <c r="A965" s="17">
        <v>518</v>
      </c>
      <c r="B965" s="19" t="s">
        <v>43</v>
      </c>
      <c r="C965" s="18" t="s">
        <v>26</v>
      </c>
    </row>
    <row r="966" spans="1:3" ht="18" hidden="1" customHeight="1" x14ac:dyDescent="0.3">
      <c r="A966" s="17">
        <v>518</v>
      </c>
      <c r="B966" s="19" t="s">
        <v>1311</v>
      </c>
      <c r="C966" s="18" t="s">
        <v>26</v>
      </c>
    </row>
    <row r="967" spans="1:3" ht="18" hidden="1" customHeight="1" x14ac:dyDescent="0.3">
      <c r="A967" s="17">
        <v>518</v>
      </c>
      <c r="B967" s="19" t="s">
        <v>1312</v>
      </c>
      <c r="C967" s="18" t="s">
        <v>26</v>
      </c>
    </row>
    <row r="968" spans="1:3" ht="18" hidden="1" customHeight="1" x14ac:dyDescent="0.3">
      <c r="A968" s="17">
        <v>518</v>
      </c>
      <c r="B968" s="19" t="s">
        <v>1313</v>
      </c>
      <c r="C968" s="18" t="s">
        <v>26</v>
      </c>
    </row>
    <row r="969" spans="1:3" ht="18" hidden="1" customHeight="1" x14ac:dyDescent="0.3">
      <c r="A969" s="17">
        <v>518</v>
      </c>
      <c r="B969" s="19" t="s">
        <v>1314</v>
      </c>
      <c r="C969" s="18" t="s">
        <v>26</v>
      </c>
    </row>
    <row r="970" spans="1:3" ht="18" hidden="1" customHeight="1" x14ac:dyDescent="0.3">
      <c r="A970" s="17">
        <v>518</v>
      </c>
      <c r="B970" s="19" t="s">
        <v>1315</v>
      </c>
      <c r="C970" s="18" t="s">
        <v>26</v>
      </c>
    </row>
    <row r="971" spans="1:3" ht="18" hidden="1" customHeight="1" x14ac:dyDescent="0.3">
      <c r="A971" s="17">
        <v>518</v>
      </c>
      <c r="B971" s="19" t="s">
        <v>1316</v>
      </c>
      <c r="C971" s="18" t="s">
        <v>26</v>
      </c>
    </row>
    <row r="972" spans="1:3" ht="18" hidden="1" customHeight="1" x14ac:dyDescent="0.3">
      <c r="A972" s="17">
        <v>518</v>
      </c>
      <c r="B972" s="19" t="s">
        <v>1317</v>
      </c>
      <c r="C972" s="18" t="s">
        <v>26</v>
      </c>
    </row>
    <row r="973" spans="1:3" ht="18" hidden="1" customHeight="1" x14ac:dyDescent="0.3">
      <c r="A973" s="17">
        <v>518</v>
      </c>
      <c r="B973" s="19" t="s">
        <v>1318</v>
      </c>
      <c r="C973" s="18" t="s">
        <v>26</v>
      </c>
    </row>
    <row r="974" spans="1:3" ht="18" hidden="1" customHeight="1" x14ac:dyDescent="0.3">
      <c r="A974" s="17">
        <v>518</v>
      </c>
      <c r="B974" s="19" t="s">
        <v>1319</v>
      </c>
      <c r="C974" s="18" t="s">
        <v>26</v>
      </c>
    </row>
    <row r="975" spans="1:3" ht="18" hidden="1" customHeight="1" x14ac:dyDescent="0.3">
      <c r="A975" s="17">
        <v>518</v>
      </c>
      <c r="B975" s="19" t="s">
        <v>1320</v>
      </c>
      <c r="C975" s="18" t="s">
        <v>26</v>
      </c>
    </row>
    <row r="976" spans="1:3" ht="18" hidden="1" customHeight="1" x14ac:dyDescent="0.3">
      <c r="A976" s="17">
        <v>518</v>
      </c>
      <c r="B976" s="19" t="s">
        <v>1321</v>
      </c>
      <c r="C976" s="18" t="s">
        <v>26</v>
      </c>
    </row>
    <row r="977" spans="1:3" ht="18" hidden="1" customHeight="1" x14ac:dyDescent="0.3">
      <c r="A977" s="17">
        <v>518</v>
      </c>
      <c r="B977" s="19" t="s">
        <v>1322</v>
      </c>
      <c r="C977" s="18" t="s">
        <v>26</v>
      </c>
    </row>
    <row r="978" spans="1:3" ht="18" hidden="1" customHeight="1" x14ac:dyDescent="0.3">
      <c r="A978" s="17">
        <v>518</v>
      </c>
      <c r="B978" s="19" t="s">
        <v>1323</v>
      </c>
      <c r="C978" s="18" t="s">
        <v>26</v>
      </c>
    </row>
    <row r="979" spans="1:3" ht="18" hidden="1" customHeight="1" x14ac:dyDescent="0.3">
      <c r="A979" s="17">
        <v>518</v>
      </c>
      <c r="B979" s="19" t="s">
        <v>1324</v>
      </c>
      <c r="C979" s="18" t="s">
        <v>26</v>
      </c>
    </row>
    <row r="980" spans="1:3" ht="18" hidden="1" customHeight="1" x14ac:dyDescent="0.3">
      <c r="A980" s="17">
        <v>518</v>
      </c>
      <c r="B980" s="19" t="s">
        <v>1325</v>
      </c>
      <c r="C980" s="18" t="s">
        <v>26</v>
      </c>
    </row>
    <row r="981" spans="1:3" ht="18" hidden="1" customHeight="1" x14ac:dyDescent="0.3">
      <c r="A981" s="17">
        <v>518</v>
      </c>
      <c r="B981" s="19" t="s">
        <v>1326</v>
      </c>
      <c r="C981" s="18" t="s">
        <v>26</v>
      </c>
    </row>
    <row r="982" spans="1:3" ht="18" hidden="1" customHeight="1" x14ac:dyDescent="0.3">
      <c r="A982" s="17">
        <v>518</v>
      </c>
      <c r="B982" s="19" t="s">
        <v>1327</v>
      </c>
      <c r="C982" s="18" t="s">
        <v>26</v>
      </c>
    </row>
    <row r="983" spans="1:3" ht="18" hidden="1" customHeight="1" x14ac:dyDescent="0.3">
      <c r="A983" s="17">
        <v>518</v>
      </c>
      <c r="B983" s="19" t="s">
        <v>1328</v>
      </c>
      <c r="C983" s="18" t="s">
        <v>26</v>
      </c>
    </row>
    <row r="984" spans="1:3" ht="18" hidden="1" customHeight="1" x14ac:dyDescent="0.3">
      <c r="A984" s="17">
        <v>518</v>
      </c>
      <c r="B984" s="19" t="s">
        <v>1329</v>
      </c>
      <c r="C984" s="18" t="s">
        <v>59</v>
      </c>
    </row>
    <row r="985" spans="1:3" ht="18" hidden="1" customHeight="1" x14ac:dyDescent="0.3">
      <c r="A985" s="17">
        <v>518</v>
      </c>
      <c r="B985" s="19" t="s">
        <v>1330</v>
      </c>
      <c r="C985" s="18" t="s">
        <v>26</v>
      </c>
    </row>
    <row r="986" spans="1:3" ht="18" hidden="1" customHeight="1" x14ac:dyDescent="0.3">
      <c r="A986" s="17">
        <v>519</v>
      </c>
      <c r="B986" s="19" t="s">
        <v>1331</v>
      </c>
      <c r="C986" s="18" t="s">
        <v>21</v>
      </c>
    </row>
    <row r="987" spans="1:3" ht="18" hidden="1" customHeight="1" x14ac:dyDescent="0.3">
      <c r="A987" s="17">
        <v>519</v>
      </c>
      <c r="B987" s="19" t="s">
        <v>1332</v>
      </c>
      <c r="C987" s="18" t="s">
        <v>48</v>
      </c>
    </row>
    <row r="988" spans="1:3" ht="18" hidden="1" customHeight="1" x14ac:dyDescent="0.3">
      <c r="A988" s="17">
        <v>519</v>
      </c>
      <c r="B988" s="19" t="s">
        <v>1333</v>
      </c>
      <c r="C988" s="18" t="s">
        <v>48</v>
      </c>
    </row>
    <row r="989" spans="1:3" ht="18" hidden="1" customHeight="1" x14ac:dyDescent="0.3">
      <c r="A989" s="17">
        <v>519</v>
      </c>
      <c r="B989" s="19" t="s">
        <v>1334</v>
      </c>
      <c r="C989" s="18" t="s">
        <v>48</v>
      </c>
    </row>
    <row r="990" spans="1:3" ht="18" hidden="1" customHeight="1" x14ac:dyDescent="0.3">
      <c r="A990" s="17">
        <v>519</v>
      </c>
      <c r="B990" s="19" t="s">
        <v>1335</v>
      </c>
      <c r="C990" s="18" t="s">
        <v>21</v>
      </c>
    </row>
    <row r="991" spans="1:3" ht="18" hidden="1" customHeight="1" x14ac:dyDescent="0.3">
      <c r="A991" s="17">
        <v>519</v>
      </c>
      <c r="B991" s="19" t="s">
        <v>1336</v>
      </c>
      <c r="C991" s="18" t="s">
        <v>21</v>
      </c>
    </row>
    <row r="992" spans="1:3" ht="18" hidden="1" customHeight="1" x14ac:dyDescent="0.3">
      <c r="A992" s="17">
        <v>519</v>
      </c>
      <c r="B992" s="19" t="s">
        <v>1337</v>
      </c>
      <c r="C992" s="18" t="s">
        <v>21</v>
      </c>
    </row>
    <row r="993" spans="1:3" ht="18" hidden="1" customHeight="1" x14ac:dyDescent="0.3">
      <c r="A993" s="17">
        <v>519</v>
      </c>
      <c r="B993" s="19" t="s">
        <v>1338</v>
      </c>
      <c r="C993" s="18" t="s">
        <v>21</v>
      </c>
    </row>
    <row r="994" spans="1:3" ht="18" hidden="1" customHeight="1" x14ac:dyDescent="0.3">
      <c r="A994" s="17">
        <v>519</v>
      </c>
      <c r="B994" s="19" t="s">
        <v>1339</v>
      </c>
      <c r="C994" s="18" t="s">
        <v>21</v>
      </c>
    </row>
    <row r="995" spans="1:3" ht="18" hidden="1" customHeight="1" x14ac:dyDescent="0.3">
      <c r="A995" s="17">
        <v>519</v>
      </c>
      <c r="B995" s="19" t="s">
        <v>1340</v>
      </c>
      <c r="C995" s="18" t="s">
        <v>21</v>
      </c>
    </row>
    <row r="996" spans="1:3" ht="18" hidden="1" customHeight="1" x14ac:dyDescent="0.3">
      <c r="A996" s="17">
        <v>519</v>
      </c>
      <c r="B996" s="19" t="s">
        <v>1341</v>
      </c>
      <c r="C996" s="18" t="s">
        <v>26</v>
      </c>
    </row>
    <row r="997" spans="1:3" ht="18" hidden="1" customHeight="1" x14ac:dyDescent="0.3">
      <c r="A997" s="17">
        <v>519</v>
      </c>
      <c r="B997" s="19" t="s">
        <v>1342</v>
      </c>
      <c r="C997" s="18" t="s">
        <v>21</v>
      </c>
    </row>
    <row r="998" spans="1:3" ht="18" hidden="1" customHeight="1" x14ac:dyDescent="0.3">
      <c r="A998" s="17">
        <v>519</v>
      </c>
      <c r="B998" s="19" t="s">
        <v>1343</v>
      </c>
      <c r="C998" s="18" t="s">
        <v>9</v>
      </c>
    </row>
    <row r="999" spans="1:3" ht="18" hidden="1" customHeight="1" x14ac:dyDescent="0.3">
      <c r="A999" s="17">
        <v>520</v>
      </c>
      <c r="B999" s="19" t="s">
        <v>1344</v>
      </c>
      <c r="C999" s="18" t="s">
        <v>48</v>
      </c>
    </row>
    <row r="1000" spans="1:3" ht="18" hidden="1" customHeight="1" x14ac:dyDescent="0.3">
      <c r="A1000" s="17">
        <v>520</v>
      </c>
      <c r="B1000" s="19" t="s">
        <v>1345</v>
      </c>
      <c r="C1000" s="18" t="s">
        <v>48</v>
      </c>
    </row>
    <row r="1001" spans="1:3" ht="18" hidden="1" customHeight="1" x14ac:dyDescent="0.3">
      <c r="A1001" s="17">
        <v>522</v>
      </c>
      <c r="B1001" s="19" t="s">
        <v>1346</v>
      </c>
      <c r="C1001" s="18" t="s">
        <v>26</v>
      </c>
    </row>
    <row r="1002" spans="1:3" ht="18" hidden="1" customHeight="1" x14ac:dyDescent="0.3">
      <c r="A1002" s="17">
        <v>522</v>
      </c>
      <c r="B1002" s="19" t="s">
        <v>1347</v>
      </c>
      <c r="C1002" s="18" t="s">
        <v>26</v>
      </c>
    </row>
    <row r="1003" spans="1:3" ht="18" hidden="1" customHeight="1" x14ac:dyDescent="0.3">
      <c r="A1003" s="17">
        <v>523</v>
      </c>
      <c r="B1003" s="19" t="s">
        <v>1348</v>
      </c>
      <c r="C1003" s="18" t="s">
        <v>59</v>
      </c>
    </row>
    <row r="1004" spans="1:3" ht="18" hidden="1" customHeight="1" x14ac:dyDescent="0.3">
      <c r="A1004" s="17">
        <v>523</v>
      </c>
      <c r="B1004" s="19" t="s">
        <v>1349</v>
      </c>
      <c r="C1004" s="18" t="s">
        <v>59</v>
      </c>
    </row>
    <row r="1005" spans="1:3" ht="18" hidden="1" customHeight="1" x14ac:dyDescent="0.3">
      <c r="A1005" s="17">
        <v>523</v>
      </c>
      <c r="B1005" s="19" t="s">
        <v>1350</v>
      </c>
      <c r="C1005" s="18" t="s">
        <v>59</v>
      </c>
    </row>
    <row r="1006" spans="1:3" ht="18" hidden="1" customHeight="1" x14ac:dyDescent="0.3">
      <c r="A1006" s="17">
        <v>523</v>
      </c>
      <c r="B1006" s="19" t="s">
        <v>1351</v>
      </c>
      <c r="C1006" s="18" t="s">
        <v>59</v>
      </c>
    </row>
    <row r="1007" spans="1:3" ht="18" hidden="1" customHeight="1" x14ac:dyDescent="0.3">
      <c r="A1007" s="17">
        <v>524</v>
      </c>
      <c r="B1007" s="19" t="s">
        <v>1352</v>
      </c>
      <c r="C1007" s="18" t="s">
        <v>26</v>
      </c>
    </row>
    <row r="1008" spans="1:3" ht="18" hidden="1" customHeight="1" x14ac:dyDescent="0.3">
      <c r="A1008" s="17">
        <v>524</v>
      </c>
      <c r="B1008" s="19" t="s">
        <v>1353</v>
      </c>
      <c r="C1008" s="18" t="s">
        <v>26</v>
      </c>
    </row>
    <row r="1009" spans="1:3" ht="18" hidden="1" customHeight="1" x14ac:dyDescent="0.3">
      <c r="A1009" s="17">
        <v>524</v>
      </c>
      <c r="B1009" s="19" t="s">
        <v>1354</v>
      </c>
      <c r="C1009" s="18" t="s">
        <v>26</v>
      </c>
    </row>
    <row r="1010" spans="1:3" ht="18" hidden="1" customHeight="1" x14ac:dyDescent="0.3">
      <c r="A1010" s="17">
        <v>524</v>
      </c>
      <c r="B1010" s="19" t="s">
        <v>1355</v>
      </c>
      <c r="C1010" s="18" t="s">
        <v>26</v>
      </c>
    </row>
    <row r="1011" spans="1:3" ht="18" hidden="1" customHeight="1" x14ac:dyDescent="0.3">
      <c r="A1011" s="17">
        <v>524</v>
      </c>
      <c r="B1011" s="19" t="s">
        <v>1356</v>
      </c>
      <c r="C1011" s="18" t="s">
        <v>26</v>
      </c>
    </row>
    <row r="1012" spans="1:3" ht="18" hidden="1" customHeight="1" x14ac:dyDescent="0.3">
      <c r="A1012" s="17">
        <v>524</v>
      </c>
      <c r="B1012" s="19" t="s">
        <v>1357</v>
      </c>
      <c r="C1012" s="18" t="s">
        <v>26</v>
      </c>
    </row>
    <row r="1013" spans="1:3" ht="18" hidden="1" customHeight="1" x14ac:dyDescent="0.3">
      <c r="A1013" s="17">
        <v>524</v>
      </c>
      <c r="B1013" s="19" t="s">
        <v>1358</v>
      </c>
      <c r="C1013" s="18" t="s">
        <v>26</v>
      </c>
    </row>
    <row r="1014" spans="1:3" ht="18" hidden="1" customHeight="1" x14ac:dyDescent="0.3">
      <c r="A1014" s="17">
        <v>524</v>
      </c>
      <c r="B1014" s="19" t="s">
        <v>1359</v>
      </c>
      <c r="C1014" s="18" t="s">
        <v>26</v>
      </c>
    </row>
    <row r="1015" spans="1:3" ht="18" hidden="1" customHeight="1" x14ac:dyDescent="0.3">
      <c r="A1015" s="17">
        <v>524</v>
      </c>
      <c r="B1015" s="19" t="s">
        <v>1360</v>
      </c>
      <c r="C1015" s="18" t="s">
        <v>26</v>
      </c>
    </row>
    <row r="1016" spans="1:3" ht="18" hidden="1" customHeight="1" x14ac:dyDescent="0.3">
      <c r="A1016" s="17">
        <v>524</v>
      </c>
      <c r="B1016" s="19" t="s">
        <v>1361</v>
      </c>
      <c r="C1016" s="18" t="s">
        <v>26</v>
      </c>
    </row>
    <row r="1017" spans="1:3" ht="18" hidden="1" customHeight="1" x14ac:dyDescent="0.3">
      <c r="A1017" s="17">
        <v>524</v>
      </c>
      <c r="B1017" s="19" t="s">
        <v>1362</v>
      </c>
      <c r="C1017" s="18" t="s">
        <v>26</v>
      </c>
    </row>
    <row r="1018" spans="1:3" ht="18" hidden="1" customHeight="1" x14ac:dyDescent="0.3">
      <c r="A1018" s="17">
        <v>524</v>
      </c>
      <c r="B1018" s="19" t="s">
        <v>1363</v>
      </c>
      <c r="C1018" s="18" t="s">
        <v>26</v>
      </c>
    </row>
    <row r="1019" spans="1:3" ht="18" hidden="1" customHeight="1" x14ac:dyDescent="0.3">
      <c r="A1019" s="17">
        <v>524</v>
      </c>
      <c r="B1019" s="19" t="s">
        <v>1364</v>
      </c>
      <c r="C1019" s="18" t="s">
        <v>26</v>
      </c>
    </row>
    <row r="1020" spans="1:3" ht="18" hidden="1" customHeight="1" x14ac:dyDescent="0.3">
      <c r="A1020" s="17">
        <v>524</v>
      </c>
      <c r="B1020" s="19" t="s">
        <v>1365</v>
      </c>
      <c r="C1020" s="18" t="s">
        <v>26</v>
      </c>
    </row>
    <row r="1021" spans="1:3" ht="18" hidden="1" customHeight="1" x14ac:dyDescent="0.3">
      <c r="A1021" s="17">
        <v>524</v>
      </c>
      <c r="B1021" s="19" t="s">
        <v>1366</v>
      </c>
      <c r="C1021" s="18" t="s">
        <v>26</v>
      </c>
    </row>
    <row r="1022" spans="1:3" ht="18" hidden="1" customHeight="1" x14ac:dyDescent="0.3">
      <c r="A1022" s="17">
        <v>524</v>
      </c>
      <c r="B1022" s="19" t="s">
        <v>1367</v>
      </c>
      <c r="C1022" s="18" t="s">
        <v>26</v>
      </c>
    </row>
    <row r="1023" spans="1:3" ht="18" hidden="1" customHeight="1" x14ac:dyDescent="0.3">
      <c r="A1023" s="17">
        <v>524</v>
      </c>
      <c r="B1023" s="19" t="s">
        <v>1368</v>
      </c>
      <c r="C1023" s="18" t="s">
        <v>26</v>
      </c>
    </row>
    <row r="1024" spans="1:3" ht="18" hidden="1" customHeight="1" x14ac:dyDescent="0.3">
      <c r="A1024" s="17">
        <v>524</v>
      </c>
      <c r="B1024" s="19" t="s">
        <v>1369</v>
      </c>
      <c r="C1024" s="18" t="s">
        <v>26</v>
      </c>
    </row>
    <row r="1025" spans="1:3" ht="18" hidden="1" customHeight="1" x14ac:dyDescent="0.3">
      <c r="A1025" s="17">
        <v>524</v>
      </c>
      <c r="B1025" s="19" t="s">
        <v>1370</v>
      </c>
      <c r="C1025" s="18" t="s">
        <v>26</v>
      </c>
    </row>
    <row r="1026" spans="1:3" ht="18" hidden="1" customHeight="1" x14ac:dyDescent="0.3">
      <c r="A1026" s="17">
        <v>524</v>
      </c>
      <c r="B1026" s="19" t="s">
        <v>1371</v>
      </c>
      <c r="C1026" s="18" t="s">
        <v>26</v>
      </c>
    </row>
    <row r="1027" spans="1:3" ht="18" hidden="1" customHeight="1" x14ac:dyDescent="0.3">
      <c r="A1027" s="17">
        <v>524</v>
      </c>
      <c r="B1027" s="19" t="s">
        <v>1372</v>
      </c>
      <c r="C1027" s="18" t="s">
        <v>26</v>
      </c>
    </row>
    <row r="1028" spans="1:3" ht="18" hidden="1" customHeight="1" x14ac:dyDescent="0.3">
      <c r="A1028" s="17">
        <v>524</v>
      </c>
      <c r="B1028" s="19" t="s">
        <v>1373</v>
      </c>
      <c r="C1028" s="18" t="s">
        <v>26</v>
      </c>
    </row>
    <row r="1029" spans="1:3" ht="18" hidden="1" customHeight="1" x14ac:dyDescent="0.3">
      <c r="A1029" s="17">
        <v>524</v>
      </c>
      <c r="B1029" s="19" t="s">
        <v>1374</v>
      </c>
      <c r="C1029" s="18" t="s">
        <v>26</v>
      </c>
    </row>
    <row r="1030" spans="1:3" ht="18" hidden="1" customHeight="1" x14ac:dyDescent="0.3">
      <c r="A1030" s="17">
        <v>524</v>
      </c>
      <c r="B1030" s="19" t="s">
        <v>1375</v>
      </c>
      <c r="C1030" s="18" t="s">
        <v>26</v>
      </c>
    </row>
    <row r="1031" spans="1:3" ht="18" hidden="1" customHeight="1" x14ac:dyDescent="0.3">
      <c r="A1031" s="17">
        <v>524</v>
      </c>
      <c r="B1031" s="19" t="s">
        <v>1376</v>
      </c>
      <c r="C1031" s="18" t="s">
        <v>26</v>
      </c>
    </row>
    <row r="1032" spans="1:3" ht="18" hidden="1" customHeight="1" x14ac:dyDescent="0.3">
      <c r="A1032" s="17">
        <v>524</v>
      </c>
      <c r="B1032" s="19" t="s">
        <v>1377</v>
      </c>
      <c r="C1032" s="18" t="s">
        <v>26</v>
      </c>
    </row>
    <row r="1033" spans="1:3" ht="18" hidden="1" customHeight="1" x14ac:dyDescent="0.3">
      <c r="A1033" s="17">
        <v>524</v>
      </c>
      <c r="B1033" s="19" t="s">
        <v>1378</v>
      </c>
      <c r="C1033" s="18" t="s">
        <v>26</v>
      </c>
    </row>
    <row r="1034" spans="1:3" ht="18" hidden="1" customHeight="1" x14ac:dyDescent="0.3">
      <c r="A1034" s="17">
        <v>524</v>
      </c>
      <c r="B1034" s="19" t="s">
        <v>1379</v>
      </c>
      <c r="C1034" s="18" t="s">
        <v>26</v>
      </c>
    </row>
    <row r="1035" spans="1:3" ht="18" hidden="1" customHeight="1" x14ac:dyDescent="0.3">
      <c r="A1035" s="17">
        <v>524</v>
      </c>
      <c r="B1035" s="19" t="s">
        <v>1380</v>
      </c>
      <c r="C1035" s="18" t="s">
        <v>26</v>
      </c>
    </row>
    <row r="1036" spans="1:3" ht="18" hidden="1" customHeight="1" x14ac:dyDescent="0.3">
      <c r="A1036" s="17">
        <v>524</v>
      </c>
      <c r="B1036" s="19" t="s">
        <v>1381</v>
      </c>
      <c r="C1036" s="18" t="s">
        <v>26</v>
      </c>
    </row>
    <row r="1037" spans="1:3" ht="18" hidden="1" customHeight="1" x14ac:dyDescent="0.3">
      <c r="A1037" s="17">
        <v>524</v>
      </c>
      <c r="B1037" s="19" t="s">
        <v>1382</v>
      </c>
      <c r="C1037" s="18" t="s">
        <v>26</v>
      </c>
    </row>
    <row r="1038" spans="1:3" ht="18" hidden="1" customHeight="1" x14ac:dyDescent="0.3">
      <c r="A1038" s="17">
        <v>524</v>
      </c>
      <c r="B1038" s="19" t="s">
        <v>1383</v>
      </c>
      <c r="C1038" s="18" t="s">
        <v>26</v>
      </c>
    </row>
    <row r="1039" spans="1:3" ht="18" hidden="1" customHeight="1" x14ac:dyDescent="0.3">
      <c r="A1039" s="17">
        <v>524</v>
      </c>
      <c r="B1039" s="19" t="s">
        <v>1384</v>
      </c>
      <c r="C1039" s="18" t="s">
        <v>26</v>
      </c>
    </row>
    <row r="1040" spans="1:3" ht="18" hidden="1" customHeight="1" x14ac:dyDescent="0.3">
      <c r="A1040" s="17">
        <v>524</v>
      </c>
      <c r="B1040" s="19" t="s">
        <v>1385</v>
      </c>
      <c r="C1040" s="18" t="s">
        <v>26</v>
      </c>
    </row>
    <row r="1041" spans="1:3" ht="18" hidden="1" customHeight="1" x14ac:dyDescent="0.3">
      <c r="A1041" s="17">
        <v>524</v>
      </c>
      <c r="B1041" s="19" t="s">
        <v>1386</v>
      </c>
      <c r="C1041" s="18" t="s">
        <v>26</v>
      </c>
    </row>
    <row r="1042" spans="1:3" ht="18" hidden="1" customHeight="1" x14ac:dyDescent="0.3">
      <c r="A1042" s="17">
        <v>524</v>
      </c>
      <c r="B1042" s="19" t="s">
        <v>1387</v>
      </c>
      <c r="C1042" s="18" t="s">
        <v>26</v>
      </c>
    </row>
    <row r="1043" spans="1:3" ht="18" hidden="1" customHeight="1" x14ac:dyDescent="0.3">
      <c r="A1043" s="17">
        <v>524</v>
      </c>
      <c r="B1043" s="19" t="s">
        <v>1388</v>
      </c>
      <c r="C1043" s="18" t="s">
        <v>26</v>
      </c>
    </row>
    <row r="1044" spans="1:3" ht="18" hidden="1" customHeight="1" x14ac:dyDescent="0.3">
      <c r="A1044" s="17">
        <v>524</v>
      </c>
      <c r="B1044" s="19" t="s">
        <v>1389</v>
      </c>
      <c r="C1044" s="18" t="s">
        <v>26</v>
      </c>
    </row>
    <row r="1045" spans="1:3" ht="18" hidden="1" customHeight="1" x14ac:dyDescent="0.3">
      <c r="A1045" s="17">
        <v>524</v>
      </c>
      <c r="B1045" s="19" t="s">
        <v>1390</v>
      </c>
      <c r="C1045" s="18" t="s">
        <v>26</v>
      </c>
    </row>
    <row r="1046" spans="1:3" ht="18" hidden="1" customHeight="1" x14ac:dyDescent="0.3">
      <c r="A1046" s="17">
        <v>524</v>
      </c>
      <c r="B1046" s="19" t="s">
        <v>1391</v>
      </c>
      <c r="C1046" s="18" t="s">
        <v>26</v>
      </c>
    </row>
    <row r="1047" spans="1:3" ht="18" hidden="1" customHeight="1" x14ac:dyDescent="0.3">
      <c r="A1047" s="17">
        <v>524</v>
      </c>
      <c r="B1047" s="19" t="s">
        <v>1392</v>
      </c>
      <c r="C1047" s="18" t="s">
        <v>26</v>
      </c>
    </row>
    <row r="1048" spans="1:3" ht="18" hidden="1" customHeight="1" x14ac:dyDescent="0.3">
      <c r="A1048" s="17">
        <v>524</v>
      </c>
      <c r="B1048" s="19" t="s">
        <v>1393</v>
      </c>
      <c r="C1048" s="18" t="s">
        <v>26</v>
      </c>
    </row>
    <row r="1049" spans="1:3" ht="18" hidden="1" customHeight="1" x14ac:dyDescent="0.3">
      <c r="A1049" s="17">
        <v>524</v>
      </c>
      <c r="B1049" s="19" t="s">
        <v>1394</v>
      </c>
      <c r="C1049" s="18" t="s">
        <v>9</v>
      </c>
    </row>
    <row r="1050" spans="1:3" ht="18" hidden="1" customHeight="1" x14ac:dyDescent="0.3">
      <c r="A1050" s="17">
        <v>526</v>
      </c>
      <c r="B1050" s="19" t="s">
        <v>1395</v>
      </c>
      <c r="C1050" s="18" t="s">
        <v>21</v>
      </c>
    </row>
    <row r="1051" spans="1:3" ht="18" hidden="1" customHeight="1" x14ac:dyDescent="0.3">
      <c r="A1051" s="17">
        <v>526</v>
      </c>
      <c r="B1051" s="19" t="s">
        <v>1396</v>
      </c>
      <c r="C1051" s="18" t="s">
        <v>21</v>
      </c>
    </row>
    <row r="1052" spans="1:3" ht="18" hidden="1" customHeight="1" x14ac:dyDescent="0.3">
      <c r="A1052" s="17">
        <v>526</v>
      </c>
      <c r="B1052" s="19" t="s">
        <v>1397</v>
      </c>
      <c r="C1052" s="18" t="s">
        <v>21</v>
      </c>
    </row>
    <row r="1053" spans="1:3" ht="18" hidden="1" customHeight="1" x14ac:dyDescent="0.3">
      <c r="A1053" s="17">
        <v>526</v>
      </c>
      <c r="B1053" s="19" t="s">
        <v>1398</v>
      </c>
      <c r="C1053" s="18" t="s">
        <v>21</v>
      </c>
    </row>
    <row r="1054" spans="1:3" ht="18" hidden="1" customHeight="1" x14ac:dyDescent="0.3">
      <c r="A1054" s="17">
        <v>526</v>
      </c>
      <c r="B1054" s="19" t="s">
        <v>1399</v>
      </c>
      <c r="C1054" s="18" t="s">
        <v>21</v>
      </c>
    </row>
    <row r="1055" spans="1:3" ht="18" hidden="1" customHeight="1" x14ac:dyDescent="0.3">
      <c r="A1055" s="17">
        <v>526</v>
      </c>
      <c r="B1055" s="19" t="s">
        <v>1400</v>
      </c>
      <c r="C1055" s="18" t="s">
        <v>21</v>
      </c>
    </row>
    <row r="1056" spans="1:3" ht="18" hidden="1" customHeight="1" x14ac:dyDescent="0.3">
      <c r="A1056" s="17">
        <v>526</v>
      </c>
      <c r="B1056" s="19" t="s">
        <v>1401</v>
      </c>
      <c r="C1056" s="18" t="s">
        <v>21</v>
      </c>
    </row>
    <row r="1057" spans="1:3" ht="18" hidden="1" customHeight="1" x14ac:dyDescent="0.3">
      <c r="A1057" s="17">
        <v>526</v>
      </c>
      <c r="B1057" s="19" t="s">
        <v>1402</v>
      </c>
      <c r="C1057" s="18" t="s">
        <v>21</v>
      </c>
    </row>
    <row r="1058" spans="1:3" ht="18" hidden="1" customHeight="1" x14ac:dyDescent="0.3">
      <c r="A1058" s="17">
        <v>526</v>
      </c>
      <c r="B1058" s="19" t="s">
        <v>1403</v>
      </c>
      <c r="C1058" s="18" t="s">
        <v>21</v>
      </c>
    </row>
    <row r="1059" spans="1:3" ht="18" hidden="1" customHeight="1" x14ac:dyDescent="0.3">
      <c r="A1059" s="17">
        <v>526</v>
      </c>
      <c r="B1059" s="19" t="s">
        <v>1404</v>
      </c>
      <c r="C1059" s="18" t="s">
        <v>21</v>
      </c>
    </row>
    <row r="1060" spans="1:3" ht="18" hidden="1" customHeight="1" x14ac:dyDescent="0.3">
      <c r="A1060" s="17">
        <v>526</v>
      </c>
      <c r="B1060" s="19" t="s">
        <v>1405</v>
      </c>
      <c r="C1060" s="18" t="s">
        <v>21</v>
      </c>
    </row>
    <row r="1061" spans="1:3" ht="18" hidden="1" customHeight="1" x14ac:dyDescent="0.3">
      <c r="A1061" s="17">
        <v>526</v>
      </c>
      <c r="B1061" s="19" t="s">
        <v>1406</v>
      </c>
      <c r="C1061" s="18" t="s">
        <v>21</v>
      </c>
    </row>
    <row r="1062" spans="1:3" ht="18" hidden="1" customHeight="1" x14ac:dyDescent="0.3">
      <c r="A1062" s="17">
        <v>526</v>
      </c>
      <c r="B1062" s="19" t="s">
        <v>1407</v>
      </c>
      <c r="C1062" s="18" t="s">
        <v>21</v>
      </c>
    </row>
    <row r="1063" spans="1:3" ht="18" hidden="1" customHeight="1" x14ac:dyDescent="0.3">
      <c r="A1063" s="17">
        <v>526</v>
      </c>
      <c r="B1063" s="19" t="s">
        <v>1408</v>
      </c>
      <c r="C1063" s="18" t="s">
        <v>21</v>
      </c>
    </row>
    <row r="1064" spans="1:3" ht="18" hidden="1" customHeight="1" x14ac:dyDescent="0.3">
      <c r="A1064" s="17">
        <v>526</v>
      </c>
      <c r="B1064" s="19" t="s">
        <v>1409</v>
      </c>
      <c r="C1064" s="18" t="s">
        <v>21</v>
      </c>
    </row>
    <row r="1065" spans="1:3" ht="18" hidden="1" customHeight="1" x14ac:dyDescent="0.3">
      <c r="A1065" s="17">
        <v>526</v>
      </c>
      <c r="B1065" s="19" t="s">
        <v>1410</v>
      </c>
      <c r="C1065" s="18" t="s">
        <v>21</v>
      </c>
    </row>
    <row r="1066" spans="1:3" ht="18" hidden="1" customHeight="1" x14ac:dyDescent="0.3">
      <c r="A1066" s="17">
        <v>526</v>
      </c>
      <c r="B1066" s="19" t="s">
        <v>1411</v>
      </c>
      <c r="C1066" s="18" t="s">
        <v>26</v>
      </c>
    </row>
    <row r="1067" spans="1:3" ht="18" hidden="1" customHeight="1" x14ac:dyDescent="0.3">
      <c r="A1067" s="17">
        <v>526</v>
      </c>
      <c r="B1067" s="19" t="s">
        <v>1412</v>
      </c>
      <c r="C1067" s="18" t="s">
        <v>26</v>
      </c>
    </row>
    <row r="1068" spans="1:3" ht="18" hidden="1" customHeight="1" x14ac:dyDescent="0.3">
      <c r="A1068" s="17">
        <v>526</v>
      </c>
      <c r="B1068" s="19" t="s">
        <v>1413</v>
      </c>
      <c r="C1068" s="18" t="s">
        <v>26</v>
      </c>
    </row>
    <row r="1069" spans="1:3" ht="18" hidden="1" customHeight="1" x14ac:dyDescent="0.3">
      <c r="A1069" s="17">
        <v>526</v>
      </c>
      <c r="B1069" s="19" t="s">
        <v>1414</v>
      </c>
      <c r="C1069" s="18" t="s">
        <v>21</v>
      </c>
    </row>
    <row r="1070" spans="1:3" ht="18" hidden="1" customHeight="1" x14ac:dyDescent="0.3">
      <c r="A1070" s="17">
        <v>526</v>
      </c>
      <c r="B1070" s="19" t="s">
        <v>1415</v>
      </c>
      <c r="C1070" s="18" t="s">
        <v>9</v>
      </c>
    </row>
    <row r="1071" spans="1:3" ht="18" hidden="1" customHeight="1" x14ac:dyDescent="0.3">
      <c r="A1071" s="17">
        <v>530</v>
      </c>
      <c r="B1071" s="19" t="s">
        <v>1416</v>
      </c>
      <c r="C1071" s="18" t="s">
        <v>9</v>
      </c>
    </row>
    <row r="1072" spans="1:3" ht="18" hidden="1" customHeight="1" x14ac:dyDescent="0.3">
      <c r="A1072" s="17">
        <v>530</v>
      </c>
      <c r="B1072" s="19" t="s">
        <v>184</v>
      </c>
      <c r="C1072" s="18" t="s">
        <v>48</v>
      </c>
    </row>
    <row r="1073" spans="1:3" ht="18" hidden="1" customHeight="1" x14ac:dyDescent="0.3">
      <c r="A1073" s="17">
        <v>530</v>
      </c>
      <c r="B1073" s="19" t="s">
        <v>1417</v>
      </c>
      <c r="C1073" s="18" t="s">
        <v>9</v>
      </c>
    </row>
    <row r="1074" spans="1:3" ht="18" hidden="1" customHeight="1" x14ac:dyDescent="0.3">
      <c r="A1074" s="17">
        <v>530</v>
      </c>
      <c r="B1074" s="19" t="s">
        <v>1418</v>
      </c>
      <c r="C1074" s="18" t="s">
        <v>9</v>
      </c>
    </row>
    <row r="1075" spans="1:3" ht="18" hidden="1" customHeight="1" x14ac:dyDescent="0.3">
      <c r="A1075" s="17">
        <v>530</v>
      </c>
      <c r="B1075" s="19" t="s">
        <v>1419</v>
      </c>
      <c r="C1075" s="18" t="s">
        <v>9</v>
      </c>
    </row>
    <row r="1076" spans="1:3" ht="18" hidden="1" customHeight="1" x14ac:dyDescent="0.3">
      <c r="A1076" s="17">
        <v>530</v>
      </c>
      <c r="B1076" s="19" t="s">
        <v>1420</v>
      </c>
      <c r="C1076" s="18" t="s">
        <v>9</v>
      </c>
    </row>
    <row r="1077" spans="1:3" ht="18" hidden="1" customHeight="1" x14ac:dyDescent="0.3">
      <c r="A1077" s="17">
        <v>530</v>
      </c>
      <c r="B1077" s="19" t="s">
        <v>1421</v>
      </c>
      <c r="C1077" s="18" t="s">
        <v>9</v>
      </c>
    </row>
    <row r="1078" spans="1:3" ht="18" hidden="1" customHeight="1" x14ac:dyDescent="0.3">
      <c r="A1078" s="17">
        <v>530</v>
      </c>
      <c r="B1078" s="19" t="s">
        <v>1422</v>
      </c>
      <c r="C1078" s="18" t="s">
        <v>9</v>
      </c>
    </row>
    <row r="1079" spans="1:3" ht="18" hidden="1" customHeight="1" x14ac:dyDescent="0.3">
      <c r="A1079" s="17">
        <v>530</v>
      </c>
      <c r="B1079" s="19" t="s">
        <v>1423</v>
      </c>
      <c r="C1079" s="18" t="s">
        <v>9</v>
      </c>
    </row>
    <row r="1080" spans="1:3" ht="18" hidden="1" customHeight="1" x14ac:dyDescent="0.3">
      <c r="A1080" s="17">
        <v>530</v>
      </c>
      <c r="B1080" s="19" t="s">
        <v>1424</v>
      </c>
      <c r="C1080" s="18" t="s">
        <v>9</v>
      </c>
    </row>
    <row r="1081" spans="1:3" ht="18" hidden="1" customHeight="1" x14ac:dyDescent="0.3">
      <c r="A1081" s="17">
        <v>601</v>
      </c>
      <c r="B1081" s="19" t="s">
        <v>1425</v>
      </c>
      <c r="C1081" s="18" t="s">
        <v>21</v>
      </c>
    </row>
    <row r="1082" spans="1:3" ht="18" hidden="1" customHeight="1" x14ac:dyDescent="0.3">
      <c r="A1082" s="17">
        <v>601</v>
      </c>
      <c r="B1082" s="19" t="s">
        <v>1426</v>
      </c>
      <c r="C1082" s="18" t="s">
        <v>21</v>
      </c>
    </row>
    <row r="1083" spans="1:3" ht="18" hidden="1" customHeight="1" x14ac:dyDescent="0.3">
      <c r="A1083" s="17">
        <v>601</v>
      </c>
      <c r="B1083" s="19" t="s">
        <v>1427</v>
      </c>
      <c r="C1083" s="18" t="s">
        <v>21</v>
      </c>
    </row>
    <row r="1084" spans="1:3" ht="18" hidden="1" customHeight="1" x14ac:dyDescent="0.3">
      <c r="A1084" s="17">
        <v>601</v>
      </c>
      <c r="B1084" s="19" t="s">
        <v>1428</v>
      </c>
      <c r="C1084" s="18" t="s">
        <v>21</v>
      </c>
    </row>
    <row r="1085" spans="1:3" ht="18" hidden="1" customHeight="1" x14ac:dyDescent="0.3">
      <c r="A1085" s="17">
        <v>601</v>
      </c>
      <c r="B1085" s="19" t="s">
        <v>1429</v>
      </c>
      <c r="C1085" s="18" t="s">
        <v>21</v>
      </c>
    </row>
    <row r="1086" spans="1:3" ht="18" hidden="1" customHeight="1" x14ac:dyDescent="0.3">
      <c r="A1086" s="17">
        <v>601</v>
      </c>
      <c r="B1086" s="19" t="s">
        <v>1430</v>
      </c>
      <c r="C1086" s="18" t="s">
        <v>21</v>
      </c>
    </row>
    <row r="1087" spans="1:3" ht="18" hidden="1" customHeight="1" x14ac:dyDescent="0.3">
      <c r="A1087" s="17">
        <v>601</v>
      </c>
      <c r="B1087" s="19" t="s">
        <v>1431</v>
      </c>
      <c r="C1087" s="18" t="s">
        <v>21</v>
      </c>
    </row>
    <row r="1088" spans="1:3" ht="18" hidden="1" customHeight="1" x14ac:dyDescent="0.3">
      <c r="A1088" s="17">
        <v>601</v>
      </c>
      <c r="B1088" s="19" t="s">
        <v>96</v>
      </c>
      <c r="C1088" s="18" t="s">
        <v>21</v>
      </c>
    </row>
    <row r="1089" spans="1:3" ht="18" hidden="1" customHeight="1" x14ac:dyDescent="0.3">
      <c r="A1089" s="17">
        <v>601</v>
      </c>
      <c r="B1089" s="19" t="s">
        <v>1432</v>
      </c>
      <c r="C1089" s="18" t="s">
        <v>21</v>
      </c>
    </row>
    <row r="1090" spans="1:3" ht="18" hidden="1" customHeight="1" x14ac:dyDescent="0.3">
      <c r="A1090" s="17">
        <v>601</v>
      </c>
      <c r="B1090" s="19" t="s">
        <v>1433</v>
      </c>
      <c r="C1090" s="18" t="s">
        <v>21</v>
      </c>
    </row>
    <row r="1091" spans="1:3" ht="18" hidden="1" customHeight="1" x14ac:dyDescent="0.3">
      <c r="A1091" s="17">
        <v>601</v>
      </c>
      <c r="B1091" s="19" t="s">
        <v>1434</v>
      </c>
      <c r="C1091" s="18" t="s">
        <v>21</v>
      </c>
    </row>
    <row r="1092" spans="1:3" ht="18" hidden="1" customHeight="1" x14ac:dyDescent="0.3">
      <c r="A1092" s="17">
        <v>601</v>
      </c>
      <c r="B1092" s="19" t="s">
        <v>1435</v>
      </c>
      <c r="C1092" s="18" t="s">
        <v>21</v>
      </c>
    </row>
    <row r="1093" spans="1:3" ht="18" hidden="1" customHeight="1" x14ac:dyDescent="0.3">
      <c r="A1093" s="17">
        <v>601</v>
      </c>
      <c r="B1093" s="19" t="s">
        <v>1436</v>
      </c>
      <c r="C1093" s="18" t="s">
        <v>21</v>
      </c>
    </row>
    <row r="1094" spans="1:3" ht="18" hidden="1" customHeight="1" x14ac:dyDescent="0.3">
      <c r="A1094" s="17">
        <v>601</v>
      </c>
      <c r="B1094" s="19" t="s">
        <v>1437</v>
      </c>
      <c r="C1094" s="18" t="s">
        <v>21</v>
      </c>
    </row>
    <row r="1095" spans="1:3" ht="18" hidden="1" customHeight="1" x14ac:dyDescent="0.3">
      <c r="A1095" s="17">
        <v>601</v>
      </c>
      <c r="B1095" s="19" t="s">
        <v>1438</v>
      </c>
      <c r="C1095" s="18" t="s">
        <v>21</v>
      </c>
    </row>
    <row r="1096" spans="1:3" ht="18" hidden="1" customHeight="1" x14ac:dyDescent="0.3">
      <c r="A1096" s="17">
        <v>601</v>
      </c>
      <c r="B1096" s="19" t="s">
        <v>1439</v>
      </c>
      <c r="C1096" s="18" t="s">
        <v>21</v>
      </c>
    </row>
    <row r="1097" spans="1:3" ht="18" hidden="1" customHeight="1" x14ac:dyDescent="0.3">
      <c r="A1097" s="17">
        <v>601</v>
      </c>
      <c r="B1097" s="19" t="s">
        <v>1440</v>
      </c>
      <c r="C1097" s="18" t="s">
        <v>21</v>
      </c>
    </row>
    <row r="1098" spans="1:3" ht="18" hidden="1" customHeight="1" x14ac:dyDescent="0.3">
      <c r="A1098" s="17">
        <v>601</v>
      </c>
      <c r="B1098" s="19" t="s">
        <v>1441</v>
      </c>
      <c r="C1098" s="18" t="s">
        <v>21</v>
      </c>
    </row>
    <row r="1099" spans="1:3" ht="18" hidden="1" customHeight="1" x14ac:dyDescent="0.3">
      <c r="A1099" s="17">
        <v>601</v>
      </c>
      <c r="B1099" s="19" t="s">
        <v>1442</v>
      </c>
      <c r="C1099" s="18" t="s">
        <v>21</v>
      </c>
    </row>
    <row r="1100" spans="1:3" ht="18" hidden="1" customHeight="1" x14ac:dyDescent="0.3">
      <c r="A1100" s="17">
        <v>601</v>
      </c>
      <c r="B1100" s="19" t="s">
        <v>1443</v>
      </c>
      <c r="C1100" s="18" t="s">
        <v>21</v>
      </c>
    </row>
    <row r="1101" spans="1:3" ht="18" hidden="1" customHeight="1" x14ac:dyDescent="0.3">
      <c r="A1101" s="17">
        <v>601</v>
      </c>
      <c r="B1101" s="19" t="s">
        <v>1444</v>
      </c>
      <c r="C1101" s="18" t="s">
        <v>21</v>
      </c>
    </row>
    <row r="1102" spans="1:3" ht="18" hidden="1" customHeight="1" x14ac:dyDescent="0.3">
      <c r="A1102" s="17">
        <v>601</v>
      </c>
      <c r="B1102" s="19" t="s">
        <v>1445</v>
      </c>
      <c r="C1102" s="18" t="s">
        <v>21</v>
      </c>
    </row>
    <row r="1103" spans="1:3" ht="18" hidden="1" customHeight="1" x14ac:dyDescent="0.3">
      <c r="A1103" s="17">
        <v>601</v>
      </c>
      <c r="B1103" s="19" t="s">
        <v>1446</v>
      </c>
      <c r="C1103" s="18" t="s">
        <v>14</v>
      </c>
    </row>
    <row r="1104" spans="1:3" ht="18" hidden="1" customHeight="1" x14ac:dyDescent="0.3">
      <c r="A1104" s="17">
        <v>601</v>
      </c>
      <c r="B1104" s="19" t="s">
        <v>1447</v>
      </c>
      <c r="C1104" s="18" t="s">
        <v>14</v>
      </c>
    </row>
    <row r="1105" spans="1:3" ht="18" hidden="1" customHeight="1" x14ac:dyDescent="0.3">
      <c r="A1105" s="17">
        <v>601</v>
      </c>
      <c r="B1105" s="19" t="s">
        <v>1448</v>
      </c>
      <c r="C1105" s="18" t="s">
        <v>14</v>
      </c>
    </row>
    <row r="1106" spans="1:3" ht="18" hidden="1" customHeight="1" x14ac:dyDescent="0.3">
      <c r="A1106" s="17">
        <v>601</v>
      </c>
      <c r="B1106" s="19" t="s">
        <v>1449</v>
      </c>
      <c r="C1106" s="18" t="s">
        <v>14</v>
      </c>
    </row>
    <row r="1107" spans="1:3" ht="18" hidden="1" customHeight="1" x14ac:dyDescent="0.3">
      <c r="A1107" s="17">
        <v>601</v>
      </c>
      <c r="B1107" s="19" t="s">
        <v>1450</v>
      </c>
      <c r="C1107" s="18" t="s">
        <v>14</v>
      </c>
    </row>
    <row r="1108" spans="1:3" ht="18" hidden="1" customHeight="1" x14ac:dyDescent="0.3">
      <c r="A1108" s="17">
        <v>601</v>
      </c>
      <c r="B1108" s="19" t="s">
        <v>1451</v>
      </c>
      <c r="C1108" s="18" t="s">
        <v>14</v>
      </c>
    </row>
    <row r="1109" spans="1:3" ht="18" hidden="1" customHeight="1" x14ac:dyDescent="0.3">
      <c r="A1109" s="17">
        <v>601</v>
      </c>
      <c r="B1109" s="19" t="s">
        <v>1452</v>
      </c>
      <c r="C1109" s="18" t="s">
        <v>14</v>
      </c>
    </row>
    <row r="1110" spans="1:3" ht="18" hidden="1" customHeight="1" x14ac:dyDescent="0.3">
      <c r="A1110" s="17">
        <v>601</v>
      </c>
      <c r="B1110" s="19" t="s">
        <v>1453</v>
      </c>
      <c r="C1110" s="18" t="s">
        <v>14</v>
      </c>
    </row>
    <row r="1111" spans="1:3" ht="18" hidden="1" customHeight="1" x14ac:dyDescent="0.3">
      <c r="A1111" s="17">
        <v>601</v>
      </c>
      <c r="B1111" s="19" t="s">
        <v>1454</v>
      </c>
      <c r="C1111" s="18" t="s">
        <v>14</v>
      </c>
    </row>
    <row r="1112" spans="1:3" ht="18" hidden="1" customHeight="1" x14ac:dyDescent="0.3">
      <c r="A1112" s="17">
        <v>601</v>
      </c>
      <c r="B1112" s="19" t="s">
        <v>1455</v>
      </c>
      <c r="C1112" s="18" t="s">
        <v>14</v>
      </c>
    </row>
    <row r="1113" spans="1:3" ht="18" hidden="1" customHeight="1" x14ac:dyDescent="0.3">
      <c r="A1113" s="17">
        <v>601</v>
      </c>
      <c r="B1113" s="19" t="s">
        <v>1456</v>
      </c>
      <c r="C1113" s="18" t="s">
        <v>199</v>
      </c>
    </row>
    <row r="1114" spans="1:3" ht="18" hidden="1" customHeight="1" x14ac:dyDescent="0.3">
      <c r="A1114" s="17">
        <v>601</v>
      </c>
      <c r="B1114" s="19" t="s">
        <v>1457</v>
      </c>
      <c r="C1114" s="18" t="s">
        <v>14</v>
      </c>
    </row>
    <row r="1115" spans="1:3" ht="18" hidden="1" customHeight="1" x14ac:dyDescent="0.3">
      <c r="A1115" s="17">
        <v>601</v>
      </c>
      <c r="B1115" s="19" t="s">
        <v>1458</v>
      </c>
      <c r="C1115" s="18" t="s">
        <v>14</v>
      </c>
    </row>
    <row r="1116" spans="1:3" ht="18" hidden="1" customHeight="1" x14ac:dyDescent="0.3">
      <c r="A1116" s="17">
        <v>601</v>
      </c>
      <c r="B1116" s="19" t="s">
        <v>1459</v>
      </c>
      <c r="C1116" s="18" t="s">
        <v>14</v>
      </c>
    </row>
    <row r="1117" spans="1:3" ht="18" hidden="1" customHeight="1" x14ac:dyDescent="0.3">
      <c r="A1117" s="17">
        <v>601</v>
      </c>
      <c r="B1117" s="19" t="s">
        <v>1460</v>
      </c>
      <c r="C1117" s="18" t="s">
        <v>14</v>
      </c>
    </row>
    <row r="1118" spans="1:3" ht="18" hidden="1" customHeight="1" x14ac:dyDescent="0.3">
      <c r="A1118" s="17">
        <v>601</v>
      </c>
      <c r="B1118" s="19" t="s">
        <v>1461</v>
      </c>
      <c r="C1118" s="18" t="s">
        <v>14</v>
      </c>
    </row>
    <row r="1119" spans="1:3" ht="18" hidden="1" customHeight="1" x14ac:dyDescent="0.3">
      <c r="A1119" s="17">
        <v>601</v>
      </c>
      <c r="B1119" s="19" t="s">
        <v>1462</v>
      </c>
      <c r="C1119" s="18" t="s">
        <v>14</v>
      </c>
    </row>
    <row r="1120" spans="1:3" ht="18" hidden="1" customHeight="1" x14ac:dyDescent="0.3">
      <c r="A1120" s="17">
        <v>601</v>
      </c>
      <c r="B1120" s="19" t="s">
        <v>1463</v>
      </c>
      <c r="C1120" s="18" t="s">
        <v>14</v>
      </c>
    </row>
    <row r="1121" spans="1:3" ht="18" hidden="1" customHeight="1" x14ac:dyDescent="0.3">
      <c r="A1121" s="17">
        <v>601</v>
      </c>
      <c r="B1121" s="19" t="s">
        <v>1464</v>
      </c>
      <c r="C1121" s="18" t="s">
        <v>14</v>
      </c>
    </row>
    <row r="1122" spans="1:3" ht="18" hidden="1" customHeight="1" x14ac:dyDescent="0.3">
      <c r="A1122" s="17">
        <v>601</v>
      </c>
      <c r="B1122" s="19" t="s">
        <v>1465</v>
      </c>
      <c r="C1122" s="18" t="s">
        <v>14</v>
      </c>
    </row>
    <row r="1123" spans="1:3" ht="18" hidden="1" customHeight="1" x14ac:dyDescent="0.3">
      <c r="A1123" s="17">
        <v>601</v>
      </c>
      <c r="B1123" s="19" t="s">
        <v>1466</v>
      </c>
      <c r="C1123" s="18" t="s">
        <v>14</v>
      </c>
    </row>
    <row r="1124" spans="1:3" ht="18" hidden="1" customHeight="1" x14ac:dyDescent="0.3">
      <c r="A1124" s="17">
        <v>601</v>
      </c>
      <c r="B1124" s="19" t="s">
        <v>1467</v>
      </c>
      <c r="C1124" s="18" t="s">
        <v>14</v>
      </c>
    </row>
    <row r="1125" spans="1:3" ht="18" hidden="1" customHeight="1" x14ac:dyDescent="0.3">
      <c r="A1125" s="17">
        <v>601</v>
      </c>
      <c r="B1125" s="19" t="s">
        <v>1468</v>
      </c>
      <c r="C1125" s="18" t="s">
        <v>14</v>
      </c>
    </row>
    <row r="1126" spans="1:3" ht="18" hidden="1" customHeight="1" x14ac:dyDescent="0.3">
      <c r="A1126" s="17">
        <v>601</v>
      </c>
      <c r="B1126" s="19" t="s">
        <v>1469</v>
      </c>
      <c r="C1126" s="18" t="s">
        <v>14</v>
      </c>
    </row>
    <row r="1127" spans="1:3" ht="18" hidden="1" customHeight="1" x14ac:dyDescent="0.3">
      <c r="A1127" s="17">
        <v>601</v>
      </c>
      <c r="B1127" s="19" t="s">
        <v>1470</v>
      </c>
      <c r="C1127" s="18" t="s">
        <v>14</v>
      </c>
    </row>
    <row r="1128" spans="1:3" ht="18" hidden="1" customHeight="1" x14ac:dyDescent="0.3">
      <c r="A1128" s="17">
        <v>601</v>
      </c>
      <c r="B1128" s="19" t="s">
        <v>1471</v>
      </c>
      <c r="C1128" s="18" t="s">
        <v>14</v>
      </c>
    </row>
    <row r="1129" spans="1:3" ht="18" hidden="1" customHeight="1" x14ac:dyDescent="0.3">
      <c r="A1129" s="17">
        <v>601</v>
      </c>
      <c r="B1129" s="19" t="s">
        <v>1472</v>
      </c>
      <c r="C1129" s="18" t="s">
        <v>14</v>
      </c>
    </row>
    <row r="1130" spans="1:3" ht="18" hidden="1" customHeight="1" x14ac:dyDescent="0.3">
      <c r="A1130" s="17">
        <v>601</v>
      </c>
      <c r="B1130" s="19" t="s">
        <v>1473</v>
      </c>
      <c r="C1130" s="18" t="s">
        <v>14</v>
      </c>
    </row>
    <row r="1131" spans="1:3" ht="18" hidden="1" customHeight="1" x14ac:dyDescent="0.3">
      <c r="A1131" s="17">
        <v>601</v>
      </c>
      <c r="B1131" s="19" t="s">
        <v>1474</v>
      </c>
      <c r="C1131" s="18" t="s">
        <v>14</v>
      </c>
    </row>
    <row r="1132" spans="1:3" ht="18" hidden="1" customHeight="1" x14ac:dyDescent="0.3">
      <c r="A1132" s="17">
        <v>601</v>
      </c>
      <c r="B1132" s="19" t="s">
        <v>1475</v>
      </c>
      <c r="C1132" s="18" t="s">
        <v>14</v>
      </c>
    </row>
    <row r="1133" spans="1:3" ht="18" hidden="1" customHeight="1" x14ac:dyDescent="0.3">
      <c r="A1133" s="17">
        <v>601</v>
      </c>
      <c r="B1133" s="19" t="s">
        <v>1476</v>
      </c>
      <c r="C1133" s="18" t="s">
        <v>14</v>
      </c>
    </row>
    <row r="1134" spans="1:3" ht="18" hidden="1" customHeight="1" x14ac:dyDescent="0.3">
      <c r="A1134" s="17">
        <v>601</v>
      </c>
      <c r="B1134" s="19" t="s">
        <v>1477</v>
      </c>
      <c r="C1134" s="18" t="s">
        <v>14</v>
      </c>
    </row>
    <row r="1135" spans="1:3" ht="18" hidden="1" customHeight="1" x14ac:dyDescent="0.3">
      <c r="A1135" s="17">
        <v>601</v>
      </c>
      <c r="B1135" s="19" t="s">
        <v>1478</v>
      </c>
      <c r="C1135" s="18" t="s">
        <v>14</v>
      </c>
    </row>
    <row r="1136" spans="1:3" ht="18" hidden="1" customHeight="1" x14ac:dyDescent="0.3">
      <c r="A1136" s="17">
        <v>601</v>
      </c>
      <c r="B1136" s="19" t="s">
        <v>1479</v>
      </c>
      <c r="C1136" s="18" t="s">
        <v>14</v>
      </c>
    </row>
    <row r="1137" spans="1:3" ht="18" hidden="1" customHeight="1" x14ac:dyDescent="0.3">
      <c r="A1137" s="17">
        <v>601</v>
      </c>
      <c r="B1137" s="19" t="s">
        <v>186</v>
      </c>
      <c r="C1137" s="18" t="s">
        <v>14</v>
      </c>
    </row>
    <row r="1138" spans="1:3" ht="18" hidden="1" customHeight="1" x14ac:dyDescent="0.3">
      <c r="A1138" s="17">
        <v>601</v>
      </c>
      <c r="B1138" s="19" t="s">
        <v>1480</v>
      </c>
      <c r="C1138" s="18" t="s">
        <v>14</v>
      </c>
    </row>
    <row r="1139" spans="1:3" ht="18" hidden="1" customHeight="1" x14ac:dyDescent="0.3">
      <c r="A1139" s="17">
        <v>601</v>
      </c>
      <c r="B1139" s="19" t="s">
        <v>1481</v>
      </c>
      <c r="C1139" s="18" t="s">
        <v>14</v>
      </c>
    </row>
    <row r="1140" spans="1:3" ht="18" hidden="1" customHeight="1" x14ac:dyDescent="0.3">
      <c r="A1140" s="17">
        <v>601</v>
      </c>
      <c r="B1140" s="19" t="s">
        <v>1482</v>
      </c>
      <c r="C1140" s="18" t="s">
        <v>14</v>
      </c>
    </row>
    <row r="1141" spans="1:3" ht="18" hidden="1" customHeight="1" x14ac:dyDescent="0.3">
      <c r="A1141" s="17">
        <v>601</v>
      </c>
      <c r="B1141" s="19" t="s">
        <v>1483</v>
      </c>
      <c r="C1141" s="18" t="s">
        <v>26</v>
      </c>
    </row>
    <row r="1142" spans="1:3" ht="18" hidden="1" customHeight="1" x14ac:dyDescent="0.3">
      <c r="A1142" s="17">
        <v>601</v>
      </c>
      <c r="B1142" s="19" t="s">
        <v>1484</v>
      </c>
      <c r="C1142" s="18" t="s">
        <v>26</v>
      </c>
    </row>
    <row r="1143" spans="1:3" ht="18" hidden="1" customHeight="1" x14ac:dyDescent="0.3">
      <c r="A1143" s="17">
        <v>601</v>
      </c>
      <c r="B1143" s="19" t="s">
        <v>1485</v>
      </c>
      <c r="C1143" s="18" t="s">
        <v>26</v>
      </c>
    </row>
    <row r="1144" spans="1:3" ht="18" hidden="1" customHeight="1" x14ac:dyDescent="0.3">
      <c r="A1144" s="17">
        <v>601</v>
      </c>
      <c r="B1144" s="19" t="s">
        <v>1486</v>
      </c>
      <c r="C1144" s="18" t="s">
        <v>26</v>
      </c>
    </row>
    <row r="1145" spans="1:3" ht="18" hidden="1" customHeight="1" x14ac:dyDescent="0.3">
      <c r="A1145" s="17">
        <v>601</v>
      </c>
      <c r="B1145" s="19" t="s">
        <v>1487</v>
      </c>
      <c r="C1145" s="18" t="s">
        <v>26</v>
      </c>
    </row>
    <row r="1146" spans="1:3" ht="18" hidden="1" customHeight="1" x14ac:dyDescent="0.3">
      <c r="A1146" s="17">
        <v>601</v>
      </c>
      <c r="B1146" s="19" t="s">
        <v>1488</v>
      </c>
      <c r="C1146" s="18" t="s">
        <v>26</v>
      </c>
    </row>
    <row r="1147" spans="1:3" ht="18" hidden="1" customHeight="1" x14ac:dyDescent="0.3">
      <c r="A1147" s="17">
        <v>601</v>
      </c>
      <c r="B1147" s="19" t="s">
        <v>1489</v>
      </c>
      <c r="C1147" s="18" t="s">
        <v>26</v>
      </c>
    </row>
    <row r="1148" spans="1:3" ht="18" hidden="1" customHeight="1" x14ac:dyDescent="0.3">
      <c r="A1148" s="17">
        <v>601</v>
      </c>
      <c r="B1148" s="19" t="s">
        <v>1490</v>
      </c>
      <c r="C1148" s="18" t="s">
        <v>26</v>
      </c>
    </row>
    <row r="1149" spans="1:3" ht="18" hidden="1" customHeight="1" x14ac:dyDescent="0.3">
      <c r="A1149" s="17">
        <v>601</v>
      </c>
      <c r="B1149" s="19" t="s">
        <v>1491</v>
      </c>
      <c r="C1149" s="18" t="s">
        <v>26</v>
      </c>
    </row>
    <row r="1150" spans="1:3" ht="18" hidden="1" customHeight="1" x14ac:dyDescent="0.3">
      <c r="A1150" s="17">
        <v>601</v>
      </c>
      <c r="B1150" s="19" t="s">
        <v>1492</v>
      </c>
      <c r="C1150" s="18" t="s">
        <v>26</v>
      </c>
    </row>
    <row r="1151" spans="1:3" ht="18" hidden="1" customHeight="1" x14ac:dyDescent="0.3">
      <c r="A1151" s="17">
        <v>601</v>
      </c>
      <c r="B1151" s="19" t="s">
        <v>1493</v>
      </c>
      <c r="C1151" s="18" t="s">
        <v>26</v>
      </c>
    </row>
    <row r="1152" spans="1:3" ht="18" hidden="1" customHeight="1" x14ac:dyDescent="0.3">
      <c r="A1152" s="17">
        <v>601</v>
      </c>
      <c r="B1152" s="19" t="s">
        <v>1494</v>
      </c>
      <c r="C1152" s="18" t="s">
        <v>26</v>
      </c>
    </row>
    <row r="1153" spans="1:3" ht="18" hidden="1" customHeight="1" x14ac:dyDescent="0.3">
      <c r="A1153" s="17">
        <v>601</v>
      </c>
      <c r="B1153" s="19" t="s">
        <v>1495</v>
      </c>
      <c r="C1153" s="18" t="s">
        <v>26</v>
      </c>
    </row>
    <row r="1154" spans="1:3" ht="18" hidden="1" customHeight="1" x14ac:dyDescent="0.3">
      <c r="A1154" s="17">
        <v>601</v>
      </c>
      <c r="B1154" s="19" t="s">
        <v>1496</v>
      </c>
      <c r="C1154" s="18" t="s">
        <v>14</v>
      </c>
    </row>
    <row r="1155" spans="1:3" ht="18" hidden="1" customHeight="1" x14ac:dyDescent="0.3">
      <c r="A1155" s="17">
        <v>601</v>
      </c>
      <c r="B1155" s="19" t="s">
        <v>1497</v>
      </c>
      <c r="C1155" s="18" t="s">
        <v>14</v>
      </c>
    </row>
    <row r="1156" spans="1:3" ht="18" hidden="1" customHeight="1" x14ac:dyDescent="0.3">
      <c r="A1156" s="17">
        <v>601</v>
      </c>
      <c r="B1156" s="19" t="s">
        <v>1498</v>
      </c>
      <c r="C1156" s="18" t="s">
        <v>14</v>
      </c>
    </row>
    <row r="1157" spans="1:3" ht="18" hidden="1" customHeight="1" x14ac:dyDescent="0.3">
      <c r="A1157" s="17">
        <v>602</v>
      </c>
      <c r="B1157" s="19" t="s">
        <v>1499</v>
      </c>
      <c r="C1157" s="18" t="s">
        <v>14</v>
      </c>
    </row>
    <row r="1158" spans="1:3" ht="18" hidden="1" customHeight="1" x14ac:dyDescent="0.3">
      <c r="A1158" s="17">
        <v>602</v>
      </c>
      <c r="B1158" s="19" t="s">
        <v>1500</v>
      </c>
      <c r="C1158" s="18" t="s">
        <v>14</v>
      </c>
    </row>
    <row r="1159" spans="1:3" ht="18" hidden="1" customHeight="1" x14ac:dyDescent="0.3">
      <c r="A1159" s="17">
        <v>602</v>
      </c>
      <c r="B1159" s="19" t="s">
        <v>1501</v>
      </c>
      <c r="C1159" s="18" t="s">
        <v>14</v>
      </c>
    </row>
    <row r="1160" spans="1:3" ht="18" hidden="1" customHeight="1" x14ac:dyDescent="0.3">
      <c r="A1160" s="17">
        <v>602</v>
      </c>
      <c r="B1160" s="19" t="s">
        <v>97</v>
      </c>
      <c r="C1160" s="18" t="s">
        <v>14</v>
      </c>
    </row>
    <row r="1161" spans="1:3" ht="18" hidden="1" customHeight="1" x14ac:dyDescent="0.3">
      <c r="A1161" s="17">
        <v>602</v>
      </c>
      <c r="B1161" s="19" t="s">
        <v>1502</v>
      </c>
      <c r="C1161" s="18" t="s">
        <v>14</v>
      </c>
    </row>
    <row r="1162" spans="1:3" ht="18" hidden="1" customHeight="1" x14ac:dyDescent="0.3">
      <c r="A1162" s="17">
        <v>602</v>
      </c>
      <c r="B1162" s="19" t="s">
        <v>1503</v>
      </c>
      <c r="C1162" s="18" t="s">
        <v>48</v>
      </c>
    </row>
    <row r="1163" spans="1:3" ht="18" hidden="1" customHeight="1" x14ac:dyDescent="0.3">
      <c r="A1163" s="17">
        <v>603</v>
      </c>
      <c r="B1163" s="19" t="s">
        <v>1504</v>
      </c>
      <c r="C1163" s="18" t="s">
        <v>26</v>
      </c>
    </row>
    <row r="1164" spans="1:3" ht="18" hidden="1" customHeight="1" x14ac:dyDescent="0.3">
      <c r="A1164" s="17">
        <v>603</v>
      </c>
      <c r="B1164" s="19" t="s">
        <v>1505</v>
      </c>
      <c r="C1164" s="18" t="s">
        <v>26</v>
      </c>
    </row>
    <row r="1165" spans="1:3" ht="18" hidden="1" customHeight="1" x14ac:dyDescent="0.3">
      <c r="A1165" s="17">
        <v>603</v>
      </c>
      <c r="B1165" s="19" t="s">
        <v>1506</v>
      </c>
      <c r="C1165" s="18" t="s">
        <v>26</v>
      </c>
    </row>
    <row r="1166" spans="1:3" ht="18" hidden="1" customHeight="1" x14ac:dyDescent="0.3">
      <c r="A1166" s="17">
        <v>603</v>
      </c>
      <c r="B1166" s="19" t="s">
        <v>1507</v>
      </c>
      <c r="C1166" s="18" t="s">
        <v>26</v>
      </c>
    </row>
    <row r="1167" spans="1:3" ht="18" hidden="1" customHeight="1" x14ac:dyDescent="0.3">
      <c r="A1167" s="17">
        <v>603</v>
      </c>
      <c r="B1167" s="19" t="s">
        <v>1508</v>
      </c>
      <c r="C1167" s="18" t="s">
        <v>26</v>
      </c>
    </row>
    <row r="1168" spans="1:3" ht="18" hidden="1" customHeight="1" x14ac:dyDescent="0.3">
      <c r="A1168" s="17">
        <v>603</v>
      </c>
      <c r="B1168" s="19" t="s">
        <v>1509</v>
      </c>
      <c r="C1168" s="18" t="s">
        <v>26</v>
      </c>
    </row>
    <row r="1169" spans="1:3" ht="18" hidden="1" customHeight="1" x14ac:dyDescent="0.3">
      <c r="A1169" s="17">
        <v>603</v>
      </c>
      <c r="B1169" s="19" t="s">
        <v>1510</v>
      </c>
      <c r="C1169" s="18" t="s">
        <v>26</v>
      </c>
    </row>
    <row r="1170" spans="1:3" ht="18" hidden="1" customHeight="1" x14ac:dyDescent="0.3">
      <c r="A1170" s="17">
        <v>603</v>
      </c>
      <c r="B1170" s="19" t="s">
        <v>1511</v>
      </c>
      <c r="C1170" s="18" t="s">
        <v>26</v>
      </c>
    </row>
    <row r="1171" spans="1:3" ht="18" hidden="1" customHeight="1" x14ac:dyDescent="0.3">
      <c r="A1171" s="17">
        <v>603</v>
      </c>
      <c r="B1171" s="19" t="s">
        <v>1512</v>
      </c>
      <c r="C1171" s="18" t="s">
        <v>26</v>
      </c>
    </row>
    <row r="1172" spans="1:3" ht="18" hidden="1" customHeight="1" x14ac:dyDescent="0.3">
      <c r="A1172" s="17">
        <v>603</v>
      </c>
      <c r="B1172" s="19" t="s">
        <v>1513</v>
      </c>
      <c r="C1172" s="18" t="s">
        <v>26</v>
      </c>
    </row>
    <row r="1173" spans="1:3" ht="18" hidden="1" customHeight="1" x14ac:dyDescent="0.3">
      <c r="A1173" s="17">
        <v>603</v>
      </c>
      <c r="B1173" s="19" t="s">
        <v>1514</v>
      </c>
      <c r="C1173" s="18" t="s">
        <v>26</v>
      </c>
    </row>
    <row r="1174" spans="1:3" ht="18" hidden="1" customHeight="1" x14ac:dyDescent="0.3">
      <c r="A1174" s="17">
        <v>603</v>
      </c>
      <c r="B1174" s="19" t="s">
        <v>1515</v>
      </c>
      <c r="C1174" s="18" t="s">
        <v>26</v>
      </c>
    </row>
    <row r="1175" spans="1:3" ht="18" hidden="1" customHeight="1" x14ac:dyDescent="0.3">
      <c r="A1175" s="17">
        <v>603</v>
      </c>
      <c r="B1175" s="19" t="s">
        <v>1516</v>
      </c>
      <c r="C1175" s="18" t="s">
        <v>26</v>
      </c>
    </row>
    <row r="1176" spans="1:3" ht="18" hidden="1" customHeight="1" x14ac:dyDescent="0.3">
      <c r="A1176" s="17">
        <v>603</v>
      </c>
      <c r="B1176" s="19" t="s">
        <v>1517</v>
      </c>
      <c r="C1176" s="18" t="s">
        <v>26</v>
      </c>
    </row>
    <row r="1177" spans="1:3" ht="18" hidden="1" customHeight="1" x14ac:dyDescent="0.3">
      <c r="A1177" s="17">
        <v>603</v>
      </c>
      <c r="B1177" s="19" t="s">
        <v>1518</v>
      </c>
      <c r="C1177" s="18" t="s">
        <v>26</v>
      </c>
    </row>
    <row r="1178" spans="1:3" ht="18" hidden="1" customHeight="1" x14ac:dyDescent="0.3">
      <c r="A1178" s="17">
        <v>603</v>
      </c>
      <c r="B1178" s="19" t="s">
        <v>1519</v>
      </c>
      <c r="C1178" s="18" t="s">
        <v>26</v>
      </c>
    </row>
    <row r="1179" spans="1:3" ht="18" hidden="1" customHeight="1" x14ac:dyDescent="0.3">
      <c r="A1179" s="17">
        <v>603</v>
      </c>
      <c r="B1179" s="19" t="s">
        <v>1520</v>
      </c>
      <c r="C1179" s="18" t="s">
        <v>26</v>
      </c>
    </row>
    <row r="1180" spans="1:3" ht="18" hidden="1" customHeight="1" x14ac:dyDescent="0.3">
      <c r="A1180" s="17">
        <v>603</v>
      </c>
      <c r="B1180" s="19" t="s">
        <v>1521</v>
      </c>
      <c r="C1180" s="18" t="s">
        <v>26</v>
      </c>
    </row>
    <row r="1181" spans="1:3" ht="18" hidden="1" customHeight="1" x14ac:dyDescent="0.3">
      <c r="A1181" s="17">
        <v>603</v>
      </c>
      <c r="B1181" s="19" t="s">
        <v>1522</v>
      </c>
      <c r="C1181" s="18" t="s">
        <v>26</v>
      </c>
    </row>
    <row r="1182" spans="1:3" ht="18" hidden="1" customHeight="1" x14ac:dyDescent="0.3">
      <c r="A1182" s="17">
        <v>603</v>
      </c>
      <c r="B1182" s="19" t="s">
        <v>1523</v>
      </c>
      <c r="C1182" s="18" t="s">
        <v>26</v>
      </c>
    </row>
    <row r="1183" spans="1:3" ht="18" hidden="1" customHeight="1" x14ac:dyDescent="0.3">
      <c r="A1183" s="17">
        <v>603</v>
      </c>
      <c r="B1183" s="19" t="s">
        <v>1524</v>
      </c>
      <c r="C1183" s="18" t="s">
        <v>26</v>
      </c>
    </row>
    <row r="1184" spans="1:3" ht="18" hidden="1" customHeight="1" x14ac:dyDescent="0.3">
      <c r="A1184" s="17">
        <v>603</v>
      </c>
      <c r="B1184" s="19" t="s">
        <v>1525</v>
      </c>
      <c r="C1184" s="18" t="s">
        <v>26</v>
      </c>
    </row>
    <row r="1185" spans="1:3" ht="18" hidden="1" customHeight="1" x14ac:dyDescent="0.3">
      <c r="A1185" s="17">
        <v>603</v>
      </c>
      <c r="B1185" s="19" t="s">
        <v>1526</v>
      </c>
      <c r="C1185" s="18" t="s">
        <v>26</v>
      </c>
    </row>
    <row r="1186" spans="1:3" ht="18" hidden="1" customHeight="1" x14ac:dyDescent="0.3">
      <c r="A1186" s="17">
        <v>603</v>
      </c>
      <c r="B1186" s="19" t="s">
        <v>1527</v>
      </c>
      <c r="C1186" s="18" t="s">
        <v>26</v>
      </c>
    </row>
    <row r="1187" spans="1:3" ht="18" hidden="1" customHeight="1" x14ac:dyDescent="0.3">
      <c r="A1187" s="17">
        <v>603</v>
      </c>
      <c r="B1187" s="19" t="s">
        <v>1528</v>
      </c>
      <c r="C1187" s="18" t="s">
        <v>26</v>
      </c>
    </row>
    <row r="1188" spans="1:3" ht="18" hidden="1" customHeight="1" x14ac:dyDescent="0.3">
      <c r="A1188" s="17">
        <v>603</v>
      </c>
      <c r="B1188" s="19" t="s">
        <v>1529</v>
      </c>
      <c r="C1188" s="18" t="s">
        <v>26</v>
      </c>
    </row>
    <row r="1189" spans="1:3" ht="18" hidden="1" customHeight="1" x14ac:dyDescent="0.3">
      <c r="A1189" s="17">
        <v>603</v>
      </c>
      <c r="B1189" s="19" t="s">
        <v>1530</v>
      </c>
      <c r="C1189" s="18" t="s">
        <v>26</v>
      </c>
    </row>
    <row r="1190" spans="1:3" ht="18" hidden="1" customHeight="1" x14ac:dyDescent="0.3">
      <c r="A1190" s="17">
        <v>603</v>
      </c>
      <c r="B1190" s="19" t="s">
        <v>1531</v>
      </c>
      <c r="C1190" s="18" t="s">
        <v>26</v>
      </c>
    </row>
    <row r="1191" spans="1:3" ht="18" hidden="1" customHeight="1" x14ac:dyDescent="0.3">
      <c r="A1191" s="17">
        <v>603</v>
      </c>
      <c r="B1191" s="19" t="s">
        <v>1532</v>
      </c>
      <c r="C1191" s="18" t="s">
        <v>26</v>
      </c>
    </row>
    <row r="1192" spans="1:3" ht="18" hidden="1" customHeight="1" x14ac:dyDescent="0.3">
      <c r="A1192" s="17">
        <v>603</v>
      </c>
      <c r="B1192" s="19" t="s">
        <v>1533</v>
      </c>
      <c r="C1192" s="18" t="s">
        <v>26</v>
      </c>
    </row>
    <row r="1193" spans="1:3" ht="18" hidden="1" customHeight="1" x14ac:dyDescent="0.3">
      <c r="A1193" s="17">
        <v>603</v>
      </c>
      <c r="B1193" s="19" t="s">
        <v>1534</v>
      </c>
      <c r="C1193" s="18" t="s">
        <v>26</v>
      </c>
    </row>
    <row r="1194" spans="1:3" ht="18" hidden="1" customHeight="1" x14ac:dyDescent="0.3">
      <c r="A1194" s="17">
        <v>603</v>
      </c>
      <c r="B1194" s="19" t="s">
        <v>1535</v>
      </c>
      <c r="C1194" s="18" t="s">
        <v>26</v>
      </c>
    </row>
    <row r="1195" spans="1:3" ht="18" hidden="1" customHeight="1" x14ac:dyDescent="0.3">
      <c r="A1195" s="17">
        <v>603</v>
      </c>
      <c r="B1195" s="19" t="s">
        <v>101</v>
      </c>
      <c r="C1195" s="18" t="s">
        <v>26</v>
      </c>
    </row>
    <row r="1196" spans="1:3" ht="18" hidden="1" customHeight="1" x14ac:dyDescent="0.3">
      <c r="A1196" s="17">
        <v>603</v>
      </c>
      <c r="B1196" s="19" t="s">
        <v>103</v>
      </c>
      <c r="C1196" s="18" t="s">
        <v>26</v>
      </c>
    </row>
    <row r="1197" spans="1:3" ht="18" hidden="1" customHeight="1" x14ac:dyDescent="0.3">
      <c r="A1197" s="17">
        <v>603</v>
      </c>
      <c r="B1197" s="19" t="s">
        <v>1536</v>
      </c>
      <c r="C1197" s="18" t="s">
        <v>26</v>
      </c>
    </row>
    <row r="1198" spans="1:3" ht="18" hidden="1" customHeight="1" x14ac:dyDescent="0.3">
      <c r="A1198" s="17">
        <v>603</v>
      </c>
      <c r="B1198" s="19" t="s">
        <v>1537</v>
      </c>
      <c r="C1198" s="18" t="s">
        <v>26</v>
      </c>
    </row>
    <row r="1199" spans="1:3" ht="18" hidden="1" customHeight="1" x14ac:dyDescent="0.3">
      <c r="A1199" s="17">
        <v>603</v>
      </c>
      <c r="B1199" s="19" t="s">
        <v>1538</v>
      </c>
      <c r="C1199" s="18" t="s">
        <v>26</v>
      </c>
    </row>
    <row r="1200" spans="1:3" ht="18" hidden="1" customHeight="1" x14ac:dyDescent="0.3">
      <c r="A1200" s="17">
        <v>603</v>
      </c>
      <c r="B1200" s="19" t="s">
        <v>1539</v>
      </c>
      <c r="C1200" s="18" t="s">
        <v>26</v>
      </c>
    </row>
    <row r="1201" spans="1:3" ht="18" hidden="1" customHeight="1" x14ac:dyDescent="0.3">
      <c r="A1201" s="17">
        <v>603</v>
      </c>
      <c r="B1201" s="19" t="s">
        <v>106</v>
      </c>
      <c r="C1201" s="18" t="s">
        <v>26</v>
      </c>
    </row>
    <row r="1202" spans="1:3" ht="18" hidden="1" customHeight="1" x14ac:dyDescent="0.3">
      <c r="A1202" s="17">
        <v>603</v>
      </c>
      <c r="B1202" s="19" t="s">
        <v>1540</v>
      </c>
      <c r="C1202" s="18" t="s">
        <v>26</v>
      </c>
    </row>
    <row r="1203" spans="1:3" ht="18" hidden="1" customHeight="1" x14ac:dyDescent="0.3">
      <c r="A1203" s="17">
        <v>603</v>
      </c>
      <c r="B1203" s="19" t="s">
        <v>1541</v>
      </c>
      <c r="C1203" s="18" t="s">
        <v>26</v>
      </c>
    </row>
    <row r="1204" spans="1:3" ht="18" hidden="1" customHeight="1" x14ac:dyDescent="0.3">
      <c r="A1204" s="17">
        <v>603</v>
      </c>
      <c r="B1204" s="19" t="s">
        <v>1542</v>
      </c>
      <c r="C1204" s="18" t="s">
        <v>26</v>
      </c>
    </row>
    <row r="1205" spans="1:3" ht="18" hidden="1" customHeight="1" x14ac:dyDescent="0.3">
      <c r="A1205" s="17">
        <v>603</v>
      </c>
      <c r="B1205" s="19" t="s">
        <v>1543</v>
      </c>
      <c r="C1205" s="18" t="s">
        <v>26</v>
      </c>
    </row>
    <row r="1206" spans="1:3" ht="18" hidden="1" customHeight="1" x14ac:dyDescent="0.3">
      <c r="A1206" s="17">
        <v>603</v>
      </c>
      <c r="B1206" s="19" t="s">
        <v>1544</v>
      </c>
      <c r="C1206" s="18" t="s">
        <v>26</v>
      </c>
    </row>
    <row r="1207" spans="1:3" ht="18" hidden="1" customHeight="1" x14ac:dyDescent="0.3">
      <c r="A1207" s="17">
        <v>603</v>
      </c>
      <c r="B1207" s="19" t="s">
        <v>1545</v>
      </c>
      <c r="C1207" s="18" t="s">
        <v>26</v>
      </c>
    </row>
    <row r="1208" spans="1:3" ht="18" hidden="1" customHeight="1" x14ac:dyDescent="0.3">
      <c r="A1208" s="17">
        <v>603</v>
      </c>
      <c r="B1208" s="19" t="s">
        <v>1546</v>
      </c>
      <c r="C1208" s="18" t="s">
        <v>26</v>
      </c>
    </row>
    <row r="1209" spans="1:3" ht="18" hidden="1" customHeight="1" x14ac:dyDescent="0.3">
      <c r="A1209" s="17">
        <v>603</v>
      </c>
      <c r="B1209" s="19" t="s">
        <v>1547</v>
      </c>
      <c r="C1209" s="18" t="s">
        <v>26</v>
      </c>
    </row>
    <row r="1210" spans="1:3" ht="18" hidden="1" customHeight="1" x14ac:dyDescent="0.3">
      <c r="A1210" s="17">
        <v>603</v>
      </c>
      <c r="B1210" s="19" t="s">
        <v>1548</v>
      </c>
      <c r="C1210" s="18" t="s">
        <v>26</v>
      </c>
    </row>
    <row r="1211" spans="1:3" ht="18" hidden="1" customHeight="1" x14ac:dyDescent="0.3">
      <c r="A1211" s="17">
        <v>603</v>
      </c>
      <c r="B1211" s="19" t="s">
        <v>1549</v>
      </c>
      <c r="C1211" s="18" t="s">
        <v>26</v>
      </c>
    </row>
    <row r="1212" spans="1:3" ht="18" hidden="1" customHeight="1" x14ac:dyDescent="0.3">
      <c r="A1212" s="17">
        <v>603</v>
      </c>
      <c r="B1212" s="19" t="s">
        <v>1550</v>
      </c>
      <c r="C1212" s="18" t="s">
        <v>26</v>
      </c>
    </row>
    <row r="1213" spans="1:3" ht="18" hidden="1" customHeight="1" x14ac:dyDescent="0.3">
      <c r="A1213" s="17">
        <v>603</v>
      </c>
      <c r="B1213" s="19" t="s">
        <v>1551</v>
      </c>
      <c r="C1213" s="18" t="s">
        <v>26</v>
      </c>
    </row>
    <row r="1214" spans="1:3" ht="18" hidden="1" customHeight="1" x14ac:dyDescent="0.3">
      <c r="A1214" s="17">
        <v>603</v>
      </c>
      <c r="B1214" s="19" t="s">
        <v>1552</v>
      </c>
      <c r="C1214" s="18" t="s">
        <v>26</v>
      </c>
    </row>
    <row r="1215" spans="1:3" ht="18" hidden="1" customHeight="1" x14ac:dyDescent="0.3">
      <c r="A1215" s="17">
        <v>603</v>
      </c>
      <c r="B1215" s="19" t="s">
        <v>1553</v>
      </c>
      <c r="C1215" s="18" t="s">
        <v>26</v>
      </c>
    </row>
    <row r="1216" spans="1:3" ht="18" hidden="1" customHeight="1" x14ac:dyDescent="0.3">
      <c r="A1216" s="17">
        <v>603</v>
      </c>
      <c r="B1216" s="19" t="s">
        <v>1554</v>
      </c>
      <c r="C1216" s="18" t="s">
        <v>26</v>
      </c>
    </row>
    <row r="1217" spans="1:3" ht="18" hidden="1" customHeight="1" x14ac:dyDescent="0.3">
      <c r="A1217" s="17">
        <v>603</v>
      </c>
      <c r="B1217" s="19" t="s">
        <v>1555</v>
      </c>
      <c r="C1217" s="18" t="s">
        <v>26</v>
      </c>
    </row>
    <row r="1218" spans="1:3" ht="18" hidden="1" customHeight="1" x14ac:dyDescent="0.3">
      <c r="A1218" s="17">
        <v>603</v>
      </c>
      <c r="B1218" s="19" t="s">
        <v>1556</v>
      </c>
      <c r="C1218" s="18" t="s">
        <v>26</v>
      </c>
    </row>
    <row r="1219" spans="1:3" ht="18" hidden="1" customHeight="1" x14ac:dyDescent="0.3">
      <c r="A1219" s="17">
        <v>603</v>
      </c>
      <c r="B1219" s="19" t="s">
        <v>1557</v>
      </c>
      <c r="C1219" s="18" t="s">
        <v>26</v>
      </c>
    </row>
    <row r="1220" spans="1:3" ht="18" hidden="1" customHeight="1" x14ac:dyDescent="0.3">
      <c r="A1220" s="17">
        <v>603</v>
      </c>
      <c r="B1220" s="19" t="s">
        <v>1558</v>
      </c>
      <c r="C1220" s="18" t="s">
        <v>26</v>
      </c>
    </row>
    <row r="1221" spans="1:3" ht="18" hidden="1" customHeight="1" x14ac:dyDescent="0.3">
      <c r="A1221" s="17">
        <v>603</v>
      </c>
      <c r="B1221" s="19" t="s">
        <v>1559</v>
      </c>
      <c r="C1221" s="18" t="s">
        <v>26</v>
      </c>
    </row>
    <row r="1222" spans="1:3" ht="18" hidden="1" customHeight="1" x14ac:dyDescent="0.3">
      <c r="A1222" s="17">
        <v>603</v>
      </c>
      <c r="B1222" s="19" t="s">
        <v>1560</v>
      </c>
      <c r="C1222" s="18" t="s">
        <v>26</v>
      </c>
    </row>
    <row r="1223" spans="1:3" ht="18" hidden="1" customHeight="1" x14ac:dyDescent="0.3">
      <c r="A1223" s="17">
        <v>603</v>
      </c>
      <c r="B1223" s="19" t="s">
        <v>1561</v>
      </c>
      <c r="C1223" s="18" t="s">
        <v>26</v>
      </c>
    </row>
    <row r="1224" spans="1:3" ht="18" hidden="1" customHeight="1" x14ac:dyDescent="0.3">
      <c r="A1224" s="17">
        <v>603</v>
      </c>
      <c r="B1224" s="19" t="s">
        <v>1562</v>
      </c>
      <c r="C1224" s="18" t="s">
        <v>26</v>
      </c>
    </row>
    <row r="1225" spans="1:3" ht="18" hidden="1" customHeight="1" x14ac:dyDescent="0.3">
      <c r="A1225" s="17">
        <v>603</v>
      </c>
      <c r="B1225" s="19" t="s">
        <v>1563</v>
      </c>
      <c r="C1225" s="18" t="s">
        <v>26</v>
      </c>
    </row>
    <row r="1226" spans="1:3" ht="18" hidden="1" customHeight="1" x14ac:dyDescent="0.3">
      <c r="A1226" s="17">
        <v>603</v>
      </c>
      <c r="B1226" s="19" t="s">
        <v>1564</v>
      </c>
      <c r="C1226" s="18" t="s">
        <v>26</v>
      </c>
    </row>
    <row r="1227" spans="1:3" ht="18" hidden="1" customHeight="1" x14ac:dyDescent="0.3">
      <c r="A1227" s="17">
        <v>603</v>
      </c>
      <c r="B1227" s="19" t="s">
        <v>1565</v>
      </c>
      <c r="C1227" s="18" t="s">
        <v>26</v>
      </c>
    </row>
    <row r="1228" spans="1:3" ht="18" hidden="1" customHeight="1" x14ac:dyDescent="0.3">
      <c r="A1228" s="17">
        <v>603</v>
      </c>
      <c r="B1228" s="19" t="s">
        <v>102</v>
      </c>
      <c r="C1228" s="18" t="s">
        <v>26</v>
      </c>
    </row>
    <row r="1229" spans="1:3" ht="18" hidden="1" customHeight="1" x14ac:dyDescent="0.3">
      <c r="A1229" s="17">
        <v>603</v>
      </c>
      <c r="B1229" s="19" t="s">
        <v>1566</v>
      </c>
      <c r="C1229" s="18" t="s">
        <v>26</v>
      </c>
    </row>
    <row r="1230" spans="1:3" ht="18" hidden="1" customHeight="1" x14ac:dyDescent="0.3">
      <c r="A1230" s="17">
        <v>603</v>
      </c>
      <c r="B1230" s="19" t="s">
        <v>1567</v>
      </c>
      <c r="C1230" s="18" t="s">
        <v>26</v>
      </c>
    </row>
    <row r="1231" spans="1:3" ht="18" hidden="1" customHeight="1" x14ac:dyDescent="0.3">
      <c r="A1231" s="17">
        <v>603</v>
      </c>
      <c r="B1231" s="19" t="s">
        <v>1568</v>
      </c>
      <c r="C1231" s="18" t="s">
        <v>26</v>
      </c>
    </row>
    <row r="1232" spans="1:3" ht="18" hidden="1" customHeight="1" x14ac:dyDescent="0.3">
      <c r="A1232" s="17">
        <v>603</v>
      </c>
      <c r="B1232" s="19" t="s">
        <v>1569</v>
      </c>
      <c r="C1232" s="18" t="s">
        <v>26</v>
      </c>
    </row>
    <row r="1233" spans="1:3" ht="18" hidden="1" customHeight="1" x14ac:dyDescent="0.3">
      <c r="A1233" s="17">
        <v>603</v>
      </c>
      <c r="B1233" s="19" t="s">
        <v>1570</v>
      </c>
      <c r="C1233" s="18" t="s">
        <v>26</v>
      </c>
    </row>
    <row r="1234" spans="1:3" ht="18" hidden="1" customHeight="1" x14ac:dyDescent="0.3">
      <c r="A1234" s="17">
        <v>603</v>
      </c>
      <c r="B1234" s="19" t="s">
        <v>1571</v>
      </c>
      <c r="C1234" s="18" t="s">
        <v>26</v>
      </c>
    </row>
    <row r="1235" spans="1:3" ht="18" hidden="1" customHeight="1" x14ac:dyDescent="0.3">
      <c r="A1235" s="17">
        <v>603</v>
      </c>
      <c r="B1235" s="19" t="s">
        <v>1572</v>
      </c>
      <c r="C1235" s="18" t="s">
        <v>26</v>
      </c>
    </row>
    <row r="1236" spans="1:3" ht="18" hidden="1" customHeight="1" x14ac:dyDescent="0.3">
      <c r="A1236" s="17">
        <v>603</v>
      </c>
      <c r="B1236" s="19" t="s">
        <v>1573</v>
      </c>
      <c r="C1236" s="18" t="s">
        <v>26</v>
      </c>
    </row>
    <row r="1237" spans="1:3" ht="18" hidden="1" customHeight="1" x14ac:dyDescent="0.3">
      <c r="A1237" s="17">
        <v>603</v>
      </c>
      <c r="B1237" s="19" t="s">
        <v>1574</v>
      </c>
      <c r="C1237" s="18" t="s">
        <v>26</v>
      </c>
    </row>
    <row r="1238" spans="1:3" ht="18" hidden="1" customHeight="1" x14ac:dyDescent="0.3">
      <c r="A1238" s="17">
        <v>603</v>
      </c>
      <c r="B1238" s="19" t="s">
        <v>1575</v>
      </c>
      <c r="C1238" s="18" t="s">
        <v>26</v>
      </c>
    </row>
    <row r="1239" spans="1:3" ht="18" hidden="1" customHeight="1" x14ac:dyDescent="0.3">
      <c r="A1239" s="17">
        <v>603</v>
      </c>
      <c r="B1239" s="19" t="s">
        <v>1576</v>
      </c>
      <c r="C1239" s="18" t="s">
        <v>26</v>
      </c>
    </row>
    <row r="1240" spans="1:3" ht="18" hidden="1" customHeight="1" x14ac:dyDescent="0.3">
      <c r="A1240" s="17">
        <v>603</v>
      </c>
      <c r="B1240" s="19" t="s">
        <v>1577</v>
      </c>
      <c r="C1240" s="18" t="s">
        <v>26</v>
      </c>
    </row>
    <row r="1241" spans="1:3" ht="18" hidden="1" customHeight="1" x14ac:dyDescent="0.3">
      <c r="A1241" s="17">
        <v>603</v>
      </c>
      <c r="B1241" s="19" t="s">
        <v>1578</v>
      </c>
      <c r="C1241" s="18" t="s">
        <v>26</v>
      </c>
    </row>
    <row r="1242" spans="1:3" ht="18" hidden="1" customHeight="1" x14ac:dyDescent="0.3">
      <c r="A1242" s="17">
        <v>603</v>
      </c>
      <c r="B1242" s="19" t="s">
        <v>1579</v>
      </c>
      <c r="C1242" s="18" t="s">
        <v>26</v>
      </c>
    </row>
    <row r="1243" spans="1:3" ht="18" hidden="1" customHeight="1" x14ac:dyDescent="0.3">
      <c r="A1243" s="17">
        <v>603</v>
      </c>
      <c r="B1243" s="19" t="s">
        <v>1580</v>
      </c>
      <c r="C1243" s="18" t="s">
        <v>26</v>
      </c>
    </row>
    <row r="1244" spans="1:3" ht="18" hidden="1" customHeight="1" x14ac:dyDescent="0.3">
      <c r="A1244" s="17">
        <v>603</v>
      </c>
      <c r="B1244" s="19" t="s">
        <v>1581</v>
      </c>
      <c r="C1244" s="18" t="s">
        <v>26</v>
      </c>
    </row>
    <row r="1245" spans="1:3" ht="18" hidden="1" customHeight="1" x14ac:dyDescent="0.3">
      <c r="A1245" s="17">
        <v>603</v>
      </c>
      <c r="B1245" s="19" t="s">
        <v>1582</v>
      </c>
      <c r="C1245" s="18" t="s">
        <v>26</v>
      </c>
    </row>
    <row r="1246" spans="1:3" ht="18" hidden="1" customHeight="1" x14ac:dyDescent="0.3">
      <c r="A1246" s="17">
        <v>603</v>
      </c>
      <c r="B1246" s="19" t="s">
        <v>1583</v>
      </c>
      <c r="C1246" s="18" t="s">
        <v>26</v>
      </c>
    </row>
    <row r="1247" spans="1:3" ht="18" hidden="1" customHeight="1" x14ac:dyDescent="0.3">
      <c r="A1247" s="17">
        <v>603</v>
      </c>
      <c r="B1247" s="19" t="s">
        <v>1584</v>
      </c>
      <c r="C1247" s="18" t="s">
        <v>26</v>
      </c>
    </row>
    <row r="1248" spans="1:3" ht="18" hidden="1" customHeight="1" x14ac:dyDescent="0.3">
      <c r="A1248" s="17">
        <v>603</v>
      </c>
      <c r="B1248" s="19" t="s">
        <v>1585</v>
      </c>
      <c r="C1248" s="18" t="s">
        <v>26</v>
      </c>
    </row>
    <row r="1249" spans="1:3" ht="18" hidden="1" customHeight="1" x14ac:dyDescent="0.3">
      <c r="A1249" s="17">
        <v>603</v>
      </c>
      <c r="B1249" s="19" t="s">
        <v>1586</v>
      </c>
      <c r="C1249" s="18" t="s">
        <v>26</v>
      </c>
    </row>
    <row r="1250" spans="1:3" ht="18" hidden="1" customHeight="1" x14ac:dyDescent="0.3">
      <c r="A1250" s="17">
        <v>603</v>
      </c>
      <c r="B1250" s="19" t="s">
        <v>1587</v>
      </c>
      <c r="C1250" s="18" t="s">
        <v>26</v>
      </c>
    </row>
    <row r="1251" spans="1:3" ht="18" hidden="1" customHeight="1" x14ac:dyDescent="0.3">
      <c r="A1251" s="17">
        <v>603</v>
      </c>
      <c r="B1251" s="19" t="s">
        <v>1588</v>
      </c>
      <c r="C1251" s="18" t="s">
        <v>26</v>
      </c>
    </row>
    <row r="1252" spans="1:3" ht="18" hidden="1" customHeight="1" x14ac:dyDescent="0.3">
      <c r="A1252" s="17">
        <v>603</v>
      </c>
      <c r="B1252" s="19" t="s">
        <v>1589</v>
      </c>
      <c r="C1252" s="18" t="s">
        <v>26</v>
      </c>
    </row>
    <row r="1253" spans="1:3" ht="18" hidden="1" customHeight="1" x14ac:dyDescent="0.3">
      <c r="A1253" s="17">
        <v>603</v>
      </c>
      <c r="B1253" s="19" t="s">
        <v>1590</v>
      </c>
      <c r="C1253" s="18" t="s">
        <v>26</v>
      </c>
    </row>
    <row r="1254" spans="1:3" ht="18" hidden="1" customHeight="1" x14ac:dyDescent="0.3">
      <c r="A1254" s="17">
        <v>603</v>
      </c>
      <c r="B1254" s="19" t="s">
        <v>1591</v>
      </c>
      <c r="C1254" s="18" t="s">
        <v>26</v>
      </c>
    </row>
    <row r="1255" spans="1:3" ht="18" hidden="1" customHeight="1" x14ac:dyDescent="0.3">
      <c r="A1255" s="17">
        <v>603</v>
      </c>
      <c r="B1255" s="19" t="s">
        <v>1592</v>
      </c>
      <c r="C1255" s="18" t="s">
        <v>26</v>
      </c>
    </row>
    <row r="1256" spans="1:3" ht="18" hidden="1" customHeight="1" x14ac:dyDescent="0.3">
      <c r="A1256" s="17">
        <v>603</v>
      </c>
      <c r="B1256" s="19" t="s">
        <v>1593</v>
      </c>
      <c r="C1256" s="18" t="s">
        <v>26</v>
      </c>
    </row>
    <row r="1257" spans="1:3" ht="18" hidden="1" customHeight="1" x14ac:dyDescent="0.3">
      <c r="A1257" s="17">
        <v>603</v>
      </c>
      <c r="B1257" s="19" t="s">
        <v>1594</v>
      </c>
      <c r="C1257" s="18" t="s">
        <v>26</v>
      </c>
    </row>
    <row r="1258" spans="1:3" ht="18" hidden="1" customHeight="1" x14ac:dyDescent="0.3">
      <c r="A1258" s="17">
        <v>603</v>
      </c>
      <c r="B1258" s="19" t="s">
        <v>1595</v>
      </c>
      <c r="C1258" s="18" t="s">
        <v>26</v>
      </c>
    </row>
    <row r="1259" spans="1:3" ht="18" hidden="1" customHeight="1" x14ac:dyDescent="0.3">
      <c r="A1259" s="17">
        <v>603</v>
      </c>
      <c r="B1259" s="19" t="s">
        <v>1596</v>
      </c>
      <c r="C1259" s="18" t="s">
        <v>26</v>
      </c>
    </row>
    <row r="1260" spans="1:3" ht="18" hidden="1" customHeight="1" x14ac:dyDescent="0.3">
      <c r="A1260" s="17">
        <v>603</v>
      </c>
      <c r="B1260" s="19" t="s">
        <v>1597</v>
      </c>
      <c r="C1260" s="18" t="s">
        <v>26</v>
      </c>
    </row>
    <row r="1261" spans="1:3" ht="18" hidden="1" customHeight="1" x14ac:dyDescent="0.3">
      <c r="A1261" s="17">
        <v>603</v>
      </c>
      <c r="B1261" s="19" t="s">
        <v>1598</v>
      </c>
      <c r="C1261" s="18" t="s">
        <v>26</v>
      </c>
    </row>
    <row r="1262" spans="1:3" ht="18" hidden="1" customHeight="1" x14ac:dyDescent="0.3">
      <c r="A1262" s="17">
        <v>603</v>
      </c>
      <c r="B1262" s="19" t="s">
        <v>1599</v>
      </c>
      <c r="C1262" s="18" t="s">
        <v>26</v>
      </c>
    </row>
    <row r="1263" spans="1:3" ht="18" hidden="1" customHeight="1" x14ac:dyDescent="0.3">
      <c r="A1263" s="17">
        <v>603</v>
      </c>
      <c r="B1263" s="19" t="s">
        <v>1600</v>
      </c>
      <c r="C1263" s="18" t="s">
        <v>26</v>
      </c>
    </row>
    <row r="1264" spans="1:3" ht="18" hidden="1" customHeight="1" x14ac:dyDescent="0.3">
      <c r="A1264" s="17">
        <v>603</v>
      </c>
      <c r="B1264" s="19" t="s">
        <v>1601</v>
      </c>
      <c r="C1264" s="18" t="s">
        <v>26</v>
      </c>
    </row>
    <row r="1265" spans="1:3" ht="18" hidden="1" customHeight="1" x14ac:dyDescent="0.3">
      <c r="A1265" s="17">
        <v>603</v>
      </c>
      <c r="B1265" s="19" t="s">
        <v>1602</v>
      </c>
      <c r="C1265" s="18" t="s">
        <v>26</v>
      </c>
    </row>
    <row r="1266" spans="1:3" ht="18" hidden="1" customHeight="1" x14ac:dyDescent="0.3">
      <c r="A1266" s="17">
        <v>603</v>
      </c>
      <c r="B1266" s="19" t="s">
        <v>1603</v>
      </c>
      <c r="C1266" s="18" t="s">
        <v>26</v>
      </c>
    </row>
    <row r="1267" spans="1:3" ht="18" hidden="1" customHeight="1" x14ac:dyDescent="0.3">
      <c r="A1267" s="17">
        <v>603</v>
      </c>
      <c r="B1267" s="19" t="s">
        <v>1604</v>
      </c>
      <c r="C1267" s="18" t="s">
        <v>26</v>
      </c>
    </row>
    <row r="1268" spans="1:3" ht="18" hidden="1" customHeight="1" x14ac:dyDescent="0.3">
      <c r="A1268" s="17">
        <v>603</v>
      </c>
      <c r="B1268" s="19" t="s">
        <v>1605</v>
      </c>
      <c r="C1268" s="18" t="s">
        <v>26</v>
      </c>
    </row>
    <row r="1269" spans="1:3" ht="18" hidden="1" customHeight="1" x14ac:dyDescent="0.3">
      <c r="A1269" s="17">
        <v>603</v>
      </c>
      <c r="B1269" s="19" t="s">
        <v>1606</v>
      </c>
      <c r="C1269" s="18" t="s">
        <v>26</v>
      </c>
    </row>
    <row r="1270" spans="1:3" ht="18" hidden="1" customHeight="1" x14ac:dyDescent="0.3">
      <c r="A1270" s="17">
        <v>603</v>
      </c>
      <c r="B1270" s="19" t="s">
        <v>1607</v>
      </c>
      <c r="C1270" s="18" t="s">
        <v>26</v>
      </c>
    </row>
    <row r="1271" spans="1:3" ht="18" hidden="1" customHeight="1" x14ac:dyDescent="0.3">
      <c r="A1271" s="17">
        <v>603</v>
      </c>
      <c r="B1271" s="19" t="s">
        <v>1608</v>
      </c>
      <c r="C1271" s="18" t="s">
        <v>26</v>
      </c>
    </row>
    <row r="1272" spans="1:3" ht="18" hidden="1" customHeight="1" x14ac:dyDescent="0.3">
      <c r="A1272" s="17">
        <v>603</v>
      </c>
      <c r="B1272" s="19" t="s">
        <v>1609</v>
      </c>
      <c r="C1272" s="18" t="s">
        <v>26</v>
      </c>
    </row>
    <row r="1273" spans="1:3" ht="18" hidden="1" customHeight="1" x14ac:dyDescent="0.3">
      <c r="A1273" s="17">
        <v>603</v>
      </c>
      <c r="B1273" s="19" t="s">
        <v>1610</v>
      </c>
      <c r="C1273" s="18" t="s">
        <v>26</v>
      </c>
    </row>
    <row r="1274" spans="1:3" ht="18" hidden="1" customHeight="1" x14ac:dyDescent="0.3">
      <c r="A1274" s="17">
        <v>603</v>
      </c>
      <c r="B1274" s="19" t="s">
        <v>1611</v>
      </c>
      <c r="C1274" s="18" t="s">
        <v>26</v>
      </c>
    </row>
    <row r="1275" spans="1:3" ht="18" hidden="1" customHeight="1" x14ac:dyDescent="0.3">
      <c r="A1275" s="17">
        <v>603</v>
      </c>
      <c r="B1275" s="19" t="s">
        <v>1612</v>
      </c>
      <c r="C1275" s="18" t="s">
        <v>26</v>
      </c>
    </row>
    <row r="1276" spans="1:3" ht="18" hidden="1" customHeight="1" x14ac:dyDescent="0.3">
      <c r="A1276" s="17">
        <v>603</v>
      </c>
      <c r="B1276" s="19" t="s">
        <v>1613</v>
      </c>
      <c r="C1276" s="18" t="s">
        <v>26</v>
      </c>
    </row>
    <row r="1277" spans="1:3" ht="18" hidden="1" customHeight="1" x14ac:dyDescent="0.3">
      <c r="A1277" s="17">
        <v>603</v>
      </c>
      <c r="B1277" s="19" t="s">
        <v>1614</v>
      </c>
      <c r="C1277" s="18" t="s">
        <v>26</v>
      </c>
    </row>
    <row r="1278" spans="1:3" ht="18" hidden="1" customHeight="1" x14ac:dyDescent="0.3">
      <c r="A1278" s="17">
        <v>603</v>
      </c>
      <c r="B1278" s="19" t="s">
        <v>1615</v>
      </c>
      <c r="C1278" s="18" t="s">
        <v>26</v>
      </c>
    </row>
    <row r="1279" spans="1:3" ht="18" hidden="1" customHeight="1" x14ac:dyDescent="0.3">
      <c r="A1279" s="17">
        <v>603</v>
      </c>
      <c r="B1279" s="19" t="s">
        <v>1616</v>
      </c>
      <c r="C1279" s="18" t="s">
        <v>26</v>
      </c>
    </row>
    <row r="1280" spans="1:3" ht="18" hidden="1" customHeight="1" x14ac:dyDescent="0.3">
      <c r="A1280" s="17">
        <v>603</v>
      </c>
      <c r="B1280" s="19" t="s">
        <v>1617</v>
      </c>
      <c r="C1280" s="18" t="s">
        <v>26</v>
      </c>
    </row>
    <row r="1281" spans="1:3" ht="18" hidden="1" customHeight="1" x14ac:dyDescent="0.3">
      <c r="A1281" s="17">
        <v>603</v>
      </c>
      <c r="B1281" s="19" t="s">
        <v>1618</v>
      </c>
      <c r="C1281" s="18" t="s">
        <v>26</v>
      </c>
    </row>
    <row r="1282" spans="1:3" ht="18" hidden="1" customHeight="1" x14ac:dyDescent="0.3">
      <c r="A1282" s="17">
        <v>603</v>
      </c>
      <c r="B1282" s="19" t="s">
        <v>1619</v>
      </c>
      <c r="C1282" s="18" t="s">
        <v>26</v>
      </c>
    </row>
    <row r="1283" spans="1:3" ht="18" hidden="1" customHeight="1" x14ac:dyDescent="0.3">
      <c r="A1283" s="17">
        <v>603</v>
      </c>
      <c r="B1283" s="19" t="s">
        <v>1620</v>
      </c>
      <c r="C1283" s="18" t="s">
        <v>26</v>
      </c>
    </row>
    <row r="1284" spans="1:3" ht="18" hidden="1" customHeight="1" x14ac:dyDescent="0.3">
      <c r="A1284" s="17">
        <v>603</v>
      </c>
      <c r="B1284" s="19" t="s">
        <v>1621</v>
      </c>
      <c r="C1284" s="18" t="s">
        <v>26</v>
      </c>
    </row>
    <row r="1285" spans="1:3" ht="18" hidden="1" customHeight="1" x14ac:dyDescent="0.3">
      <c r="A1285" s="17">
        <v>603</v>
      </c>
      <c r="B1285" s="19" t="s">
        <v>1622</v>
      </c>
      <c r="C1285" s="18" t="s">
        <v>26</v>
      </c>
    </row>
    <row r="1286" spans="1:3" ht="18" hidden="1" customHeight="1" x14ac:dyDescent="0.3">
      <c r="A1286" s="17">
        <v>603</v>
      </c>
      <c r="B1286" s="19" t="s">
        <v>1623</v>
      </c>
      <c r="C1286" s="18" t="s">
        <v>26</v>
      </c>
    </row>
    <row r="1287" spans="1:3" ht="18" hidden="1" customHeight="1" x14ac:dyDescent="0.3">
      <c r="A1287" s="17">
        <v>603</v>
      </c>
      <c r="B1287" s="19" t="s">
        <v>1624</v>
      </c>
      <c r="C1287" s="18" t="s">
        <v>26</v>
      </c>
    </row>
    <row r="1288" spans="1:3" ht="18" hidden="1" customHeight="1" x14ac:dyDescent="0.3">
      <c r="A1288" s="17">
        <v>603</v>
      </c>
      <c r="B1288" s="19" t="s">
        <v>1625</v>
      </c>
      <c r="C1288" s="18" t="s">
        <v>26</v>
      </c>
    </row>
    <row r="1289" spans="1:3" ht="18" hidden="1" customHeight="1" x14ac:dyDescent="0.3">
      <c r="A1289" s="17">
        <v>603</v>
      </c>
      <c r="B1289" s="19" t="s">
        <v>1626</v>
      </c>
      <c r="C1289" s="18" t="s">
        <v>26</v>
      </c>
    </row>
    <row r="1290" spans="1:3" ht="18" hidden="1" customHeight="1" x14ac:dyDescent="0.3">
      <c r="A1290" s="17">
        <v>603</v>
      </c>
      <c r="B1290" s="19" t="s">
        <v>1627</v>
      </c>
      <c r="C1290" s="18" t="s">
        <v>26</v>
      </c>
    </row>
    <row r="1291" spans="1:3" ht="18" hidden="1" customHeight="1" x14ac:dyDescent="0.3">
      <c r="A1291" s="17">
        <v>603</v>
      </c>
      <c r="B1291" s="19" t="s">
        <v>1628</v>
      </c>
      <c r="C1291" s="18" t="s">
        <v>26</v>
      </c>
    </row>
    <row r="1292" spans="1:3" ht="18" hidden="1" customHeight="1" x14ac:dyDescent="0.3">
      <c r="A1292" s="17">
        <v>603</v>
      </c>
      <c r="B1292" s="19" t="s">
        <v>1629</v>
      </c>
      <c r="C1292" s="18" t="s">
        <v>26</v>
      </c>
    </row>
    <row r="1293" spans="1:3" ht="18" hidden="1" customHeight="1" x14ac:dyDescent="0.3">
      <c r="A1293" s="17">
        <v>603</v>
      </c>
      <c r="B1293" s="19" t="s">
        <v>1630</v>
      </c>
      <c r="C1293" s="18" t="s">
        <v>26</v>
      </c>
    </row>
    <row r="1294" spans="1:3" ht="18" hidden="1" customHeight="1" x14ac:dyDescent="0.3">
      <c r="A1294" s="17">
        <v>603</v>
      </c>
      <c r="B1294" s="19" t="s">
        <v>1631</v>
      </c>
      <c r="C1294" s="18" t="s">
        <v>26</v>
      </c>
    </row>
    <row r="1295" spans="1:3" ht="18" hidden="1" customHeight="1" x14ac:dyDescent="0.3">
      <c r="A1295" s="17">
        <v>603</v>
      </c>
      <c r="B1295" s="19" t="s">
        <v>1632</v>
      </c>
      <c r="C1295" s="18" t="s">
        <v>26</v>
      </c>
    </row>
    <row r="1296" spans="1:3" ht="18" hidden="1" customHeight="1" x14ac:dyDescent="0.3">
      <c r="A1296" s="17">
        <v>603</v>
      </c>
      <c r="B1296" s="19" t="s">
        <v>1633</v>
      </c>
      <c r="C1296" s="18" t="s">
        <v>26</v>
      </c>
    </row>
    <row r="1297" spans="1:3" ht="18" hidden="1" customHeight="1" x14ac:dyDescent="0.3">
      <c r="A1297" s="17">
        <v>603</v>
      </c>
      <c r="B1297" s="19" t="s">
        <v>1634</v>
      </c>
      <c r="C1297" s="18" t="s">
        <v>26</v>
      </c>
    </row>
    <row r="1298" spans="1:3" ht="18" hidden="1" customHeight="1" x14ac:dyDescent="0.3">
      <c r="A1298" s="17">
        <v>603</v>
      </c>
      <c r="B1298" s="19" t="s">
        <v>1635</v>
      </c>
      <c r="C1298" s="18" t="s">
        <v>26</v>
      </c>
    </row>
    <row r="1299" spans="1:3" ht="18" hidden="1" customHeight="1" x14ac:dyDescent="0.3">
      <c r="A1299" s="17">
        <v>603</v>
      </c>
      <c r="B1299" s="19" t="s">
        <v>1636</v>
      </c>
      <c r="C1299" s="18" t="s">
        <v>26</v>
      </c>
    </row>
    <row r="1300" spans="1:3" ht="18" hidden="1" customHeight="1" x14ac:dyDescent="0.3">
      <c r="A1300" s="17">
        <v>603</v>
      </c>
      <c r="B1300" s="19" t="s">
        <v>1637</v>
      </c>
      <c r="C1300" s="18" t="s">
        <v>26</v>
      </c>
    </row>
    <row r="1301" spans="1:3" ht="18" hidden="1" customHeight="1" x14ac:dyDescent="0.3">
      <c r="A1301" s="17">
        <v>603</v>
      </c>
      <c r="B1301" s="19" t="s">
        <v>1638</v>
      </c>
      <c r="C1301" s="18" t="s">
        <v>26</v>
      </c>
    </row>
    <row r="1302" spans="1:3" ht="18" hidden="1" customHeight="1" x14ac:dyDescent="0.3">
      <c r="A1302" s="17">
        <v>603</v>
      </c>
      <c r="B1302" s="19" t="s">
        <v>1639</v>
      </c>
      <c r="C1302" s="18" t="s">
        <v>26</v>
      </c>
    </row>
    <row r="1303" spans="1:3" ht="18" hidden="1" customHeight="1" x14ac:dyDescent="0.3">
      <c r="A1303" s="17">
        <v>603</v>
      </c>
      <c r="B1303" s="19" t="s">
        <v>1640</v>
      </c>
      <c r="C1303" s="18" t="s">
        <v>26</v>
      </c>
    </row>
    <row r="1304" spans="1:3" ht="18" hidden="1" customHeight="1" x14ac:dyDescent="0.3">
      <c r="A1304" s="17">
        <v>603</v>
      </c>
      <c r="B1304" s="19" t="s">
        <v>1641</v>
      </c>
      <c r="C1304" s="18" t="s">
        <v>26</v>
      </c>
    </row>
    <row r="1305" spans="1:3" ht="18" hidden="1" customHeight="1" x14ac:dyDescent="0.3">
      <c r="A1305" s="17">
        <v>603</v>
      </c>
      <c r="B1305" s="19" t="s">
        <v>1642</v>
      </c>
      <c r="C1305" s="18" t="s">
        <v>26</v>
      </c>
    </row>
    <row r="1306" spans="1:3" ht="18" hidden="1" customHeight="1" x14ac:dyDescent="0.3">
      <c r="A1306" s="17">
        <v>603</v>
      </c>
      <c r="B1306" s="19" t="s">
        <v>1643</v>
      </c>
      <c r="C1306" s="18" t="s">
        <v>26</v>
      </c>
    </row>
    <row r="1307" spans="1:3" ht="18" hidden="1" customHeight="1" x14ac:dyDescent="0.3">
      <c r="A1307" s="17">
        <v>603</v>
      </c>
      <c r="B1307" s="19" t="s">
        <v>1644</v>
      </c>
      <c r="C1307" s="18" t="s">
        <v>26</v>
      </c>
    </row>
    <row r="1308" spans="1:3" ht="18" hidden="1" customHeight="1" x14ac:dyDescent="0.3">
      <c r="A1308" s="17">
        <v>603</v>
      </c>
      <c r="B1308" s="19" t="s">
        <v>1645</v>
      </c>
      <c r="C1308" s="18" t="s">
        <v>26</v>
      </c>
    </row>
    <row r="1309" spans="1:3" ht="18" hidden="1" customHeight="1" x14ac:dyDescent="0.3">
      <c r="A1309" s="17">
        <v>603</v>
      </c>
      <c r="B1309" s="19" t="s">
        <v>1646</v>
      </c>
      <c r="C1309" s="18" t="s">
        <v>26</v>
      </c>
    </row>
    <row r="1310" spans="1:3" ht="18" hidden="1" customHeight="1" x14ac:dyDescent="0.3">
      <c r="A1310" s="17">
        <v>603</v>
      </c>
      <c r="B1310" s="19" t="s">
        <v>1647</v>
      </c>
      <c r="C1310" s="18" t="s">
        <v>26</v>
      </c>
    </row>
    <row r="1311" spans="1:3" ht="18" hidden="1" customHeight="1" x14ac:dyDescent="0.3">
      <c r="A1311" s="17">
        <v>603</v>
      </c>
      <c r="B1311" s="19" t="s">
        <v>1648</v>
      </c>
      <c r="C1311" s="18" t="s">
        <v>26</v>
      </c>
    </row>
    <row r="1312" spans="1:3" ht="18" hidden="1" customHeight="1" x14ac:dyDescent="0.3">
      <c r="A1312" s="17">
        <v>603</v>
      </c>
      <c r="B1312" s="19" t="s">
        <v>1649</v>
      </c>
      <c r="C1312" s="18" t="s">
        <v>26</v>
      </c>
    </row>
    <row r="1313" spans="1:3" ht="18" hidden="1" customHeight="1" x14ac:dyDescent="0.3">
      <c r="A1313" s="17">
        <v>603</v>
      </c>
      <c r="B1313" s="19" t="s">
        <v>1650</v>
      </c>
      <c r="C1313" s="18" t="s">
        <v>26</v>
      </c>
    </row>
    <row r="1314" spans="1:3" ht="18" hidden="1" customHeight="1" x14ac:dyDescent="0.3">
      <c r="A1314" s="17">
        <v>603</v>
      </c>
      <c r="B1314" s="19" t="s">
        <v>1651</v>
      </c>
      <c r="C1314" s="18" t="s">
        <v>26</v>
      </c>
    </row>
    <row r="1315" spans="1:3" ht="18" hidden="1" customHeight="1" x14ac:dyDescent="0.3">
      <c r="A1315" s="17">
        <v>603</v>
      </c>
      <c r="B1315" s="19" t="s">
        <v>1652</v>
      </c>
      <c r="C1315" s="18" t="s">
        <v>26</v>
      </c>
    </row>
    <row r="1316" spans="1:3" ht="18" hidden="1" customHeight="1" x14ac:dyDescent="0.3">
      <c r="A1316" s="17">
        <v>603</v>
      </c>
      <c r="B1316" s="19" t="s">
        <v>1653</v>
      </c>
      <c r="C1316" s="18" t="s">
        <v>26</v>
      </c>
    </row>
    <row r="1317" spans="1:3" ht="18" hidden="1" customHeight="1" x14ac:dyDescent="0.3">
      <c r="A1317" s="17">
        <v>603</v>
      </c>
      <c r="B1317" s="19" t="s">
        <v>1654</v>
      </c>
      <c r="C1317" s="18" t="s">
        <v>26</v>
      </c>
    </row>
    <row r="1318" spans="1:3" ht="18" hidden="1" customHeight="1" x14ac:dyDescent="0.3">
      <c r="A1318" s="17">
        <v>603</v>
      </c>
      <c r="B1318" s="19" t="s">
        <v>1655</v>
      </c>
      <c r="C1318" s="18" t="s">
        <v>26</v>
      </c>
    </row>
    <row r="1319" spans="1:3" ht="18" hidden="1" customHeight="1" x14ac:dyDescent="0.3">
      <c r="A1319" s="17">
        <v>603</v>
      </c>
      <c r="B1319" s="19" t="s">
        <v>1656</v>
      </c>
      <c r="C1319" s="18" t="s">
        <v>26</v>
      </c>
    </row>
    <row r="1320" spans="1:3" ht="18" hidden="1" customHeight="1" x14ac:dyDescent="0.3">
      <c r="A1320" s="17">
        <v>603</v>
      </c>
      <c r="B1320" s="19" t="s">
        <v>1657</v>
      </c>
      <c r="C1320" s="18" t="s">
        <v>26</v>
      </c>
    </row>
    <row r="1321" spans="1:3" ht="18" hidden="1" customHeight="1" x14ac:dyDescent="0.3">
      <c r="A1321" s="17">
        <v>603</v>
      </c>
      <c r="B1321" s="19" t="s">
        <v>1658</v>
      </c>
      <c r="C1321" s="18" t="s">
        <v>26</v>
      </c>
    </row>
    <row r="1322" spans="1:3" ht="18" hidden="1" customHeight="1" x14ac:dyDescent="0.3">
      <c r="A1322" s="17">
        <v>603</v>
      </c>
      <c r="B1322" s="19" t="s">
        <v>1659</v>
      </c>
      <c r="C1322" s="18" t="s">
        <v>26</v>
      </c>
    </row>
    <row r="1323" spans="1:3" ht="18" hidden="1" customHeight="1" x14ac:dyDescent="0.3">
      <c r="A1323" s="17">
        <v>603</v>
      </c>
      <c r="B1323" s="19" t="s">
        <v>1660</v>
      </c>
      <c r="C1323" s="18" t="s">
        <v>26</v>
      </c>
    </row>
    <row r="1324" spans="1:3" ht="18" hidden="1" customHeight="1" x14ac:dyDescent="0.3">
      <c r="A1324" s="17">
        <v>603</v>
      </c>
      <c r="B1324" s="19" t="s">
        <v>1661</v>
      </c>
      <c r="C1324" s="18" t="s">
        <v>26</v>
      </c>
    </row>
    <row r="1325" spans="1:3" ht="18" hidden="1" customHeight="1" x14ac:dyDescent="0.3">
      <c r="A1325" s="17">
        <v>603</v>
      </c>
      <c r="B1325" s="19" t="s">
        <v>1662</v>
      </c>
      <c r="C1325" s="18" t="s">
        <v>26</v>
      </c>
    </row>
    <row r="1326" spans="1:3" ht="18" hidden="1" customHeight="1" x14ac:dyDescent="0.3">
      <c r="A1326" s="17">
        <v>603</v>
      </c>
      <c r="B1326" s="19" t="s">
        <v>1663</v>
      </c>
      <c r="C1326" s="18" t="s">
        <v>26</v>
      </c>
    </row>
    <row r="1327" spans="1:3" ht="18" hidden="1" customHeight="1" x14ac:dyDescent="0.3">
      <c r="A1327" s="17">
        <v>603</v>
      </c>
      <c r="B1327" s="19" t="s">
        <v>1664</v>
      </c>
      <c r="C1327" s="18" t="s">
        <v>26</v>
      </c>
    </row>
    <row r="1328" spans="1:3" ht="18" hidden="1" customHeight="1" x14ac:dyDescent="0.3">
      <c r="A1328" s="17">
        <v>603</v>
      </c>
      <c r="B1328" s="19" t="s">
        <v>1665</v>
      </c>
      <c r="C1328" s="18" t="s">
        <v>26</v>
      </c>
    </row>
    <row r="1329" spans="1:3" ht="18" hidden="1" customHeight="1" x14ac:dyDescent="0.3">
      <c r="A1329" s="17">
        <v>603</v>
      </c>
      <c r="B1329" s="19" t="s">
        <v>1666</v>
      </c>
      <c r="C1329" s="18" t="s">
        <v>26</v>
      </c>
    </row>
    <row r="1330" spans="1:3" ht="18" hidden="1" customHeight="1" x14ac:dyDescent="0.3">
      <c r="A1330" s="17">
        <v>603</v>
      </c>
      <c r="B1330" s="19" t="s">
        <v>1667</v>
      </c>
      <c r="C1330" s="18" t="s">
        <v>26</v>
      </c>
    </row>
    <row r="1331" spans="1:3" ht="18" hidden="1" customHeight="1" x14ac:dyDescent="0.3">
      <c r="A1331" s="17">
        <v>603</v>
      </c>
      <c r="B1331" s="19" t="s">
        <v>1668</v>
      </c>
      <c r="C1331" s="18" t="s">
        <v>26</v>
      </c>
    </row>
    <row r="1332" spans="1:3" ht="18" hidden="1" customHeight="1" x14ac:dyDescent="0.3">
      <c r="A1332" s="17">
        <v>603</v>
      </c>
      <c r="B1332" s="19" t="s">
        <v>1669</v>
      </c>
      <c r="C1332" s="18" t="s">
        <v>26</v>
      </c>
    </row>
    <row r="1333" spans="1:3" ht="18" hidden="1" customHeight="1" x14ac:dyDescent="0.3">
      <c r="A1333" s="17">
        <v>603</v>
      </c>
      <c r="B1333" s="19" t="s">
        <v>1670</v>
      </c>
      <c r="C1333" s="18" t="s">
        <v>26</v>
      </c>
    </row>
    <row r="1334" spans="1:3" ht="18" hidden="1" customHeight="1" x14ac:dyDescent="0.3">
      <c r="A1334" s="17">
        <v>603</v>
      </c>
      <c r="B1334" s="19" t="s">
        <v>1671</v>
      </c>
      <c r="C1334" s="18" t="s">
        <v>26</v>
      </c>
    </row>
    <row r="1335" spans="1:3" ht="18" hidden="1" customHeight="1" x14ac:dyDescent="0.3">
      <c r="A1335" s="17">
        <v>603</v>
      </c>
      <c r="B1335" s="19" t="s">
        <v>1672</v>
      </c>
      <c r="C1335" s="18" t="s">
        <v>26</v>
      </c>
    </row>
    <row r="1336" spans="1:3" ht="18" hidden="1" customHeight="1" x14ac:dyDescent="0.3">
      <c r="A1336" s="17">
        <v>603</v>
      </c>
      <c r="B1336" s="19" t="s">
        <v>1673</v>
      </c>
      <c r="C1336" s="18" t="s">
        <v>14</v>
      </c>
    </row>
    <row r="1337" spans="1:3" ht="18" hidden="1" customHeight="1" x14ac:dyDescent="0.3">
      <c r="A1337" s="17">
        <v>603</v>
      </c>
      <c r="B1337" s="19" t="s">
        <v>1674</v>
      </c>
      <c r="C1337" s="18" t="s">
        <v>26</v>
      </c>
    </row>
    <row r="1338" spans="1:3" ht="18" hidden="1" customHeight="1" x14ac:dyDescent="0.3">
      <c r="A1338" s="17">
        <v>603</v>
      </c>
      <c r="B1338" s="19" t="s">
        <v>1675</v>
      </c>
      <c r="C1338" s="18" t="s">
        <v>26</v>
      </c>
    </row>
    <row r="1339" spans="1:3" ht="18" hidden="1" customHeight="1" x14ac:dyDescent="0.3">
      <c r="A1339" s="17">
        <v>603</v>
      </c>
      <c r="B1339" s="19" t="s">
        <v>1676</v>
      </c>
      <c r="C1339" s="18" t="s">
        <v>59</v>
      </c>
    </row>
    <row r="1340" spans="1:3" ht="18" hidden="1" customHeight="1" x14ac:dyDescent="0.3">
      <c r="A1340" s="17">
        <v>603</v>
      </c>
      <c r="B1340" s="19" t="s">
        <v>1677</v>
      </c>
      <c r="C1340" s="18" t="s">
        <v>9</v>
      </c>
    </row>
    <row r="1341" spans="1:3" ht="18" hidden="1" customHeight="1" x14ac:dyDescent="0.3">
      <c r="A1341" s="17">
        <v>604</v>
      </c>
      <c r="B1341" s="19" t="s">
        <v>1678</v>
      </c>
      <c r="C1341" s="18" t="s">
        <v>59</v>
      </c>
    </row>
    <row r="1342" spans="1:3" ht="18" hidden="1" customHeight="1" x14ac:dyDescent="0.3">
      <c r="A1342" s="17">
        <v>604</v>
      </c>
      <c r="B1342" s="19" t="s">
        <v>1679</v>
      </c>
      <c r="C1342" s="18" t="s">
        <v>59</v>
      </c>
    </row>
    <row r="1343" spans="1:3" ht="18" hidden="1" customHeight="1" x14ac:dyDescent="0.3">
      <c r="A1343" s="17">
        <v>604</v>
      </c>
      <c r="B1343" s="19" t="s">
        <v>1680</v>
      </c>
      <c r="C1343" s="18" t="s">
        <v>59</v>
      </c>
    </row>
    <row r="1344" spans="1:3" ht="18" hidden="1" customHeight="1" x14ac:dyDescent="0.3">
      <c r="A1344" s="17">
        <v>604</v>
      </c>
      <c r="B1344" s="19" t="s">
        <v>1681</v>
      </c>
      <c r="C1344" s="18" t="s">
        <v>59</v>
      </c>
    </row>
    <row r="1345" spans="1:3" ht="18" hidden="1" customHeight="1" x14ac:dyDescent="0.3">
      <c r="A1345" s="17">
        <v>604</v>
      </c>
      <c r="B1345" s="19" t="s">
        <v>1682</v>
      </c>
      <c r="C1345" s="18" t="s">
        <v>59</v>
      </c>
    </row>
    <row r="1346" spans="1:3" ht="18" hidden="1" customHeight="1" x14ac:dyDescent="0.3">
      <c r="A1346" s="17">
        <v>604</v>
      </c>
      <c r="B1346" s="19" t="s">
        <v>1683</v>
      </c>
      <c r="C1346" s="18" t="s">
        <v>59</v>
      </c>
    </row>
    <row r="1347" spans="1:3" ht="18" hidden="1" customHeight="1" x14ac:dyDescent="0.3">
      <c r="A1347" s="17">
        <v>604</v>
      </c>
      <c r="B1347" s="19" t="s">
        <v>1684</v>
      </c>
      <c r="C1347" s="18" t="s">
        <v>59</v>
      </c>
    </row>
    <row r="1348" spans="1:3" ht="18" hidden="1" customHeight="1" x14ac:dyDescent="0.3">
      <c r="A1348" s="17">
        <v>604</v>
      </c>
      <c r="B1348" s="19" t="s">
        <v>1685</v>
      </c>
      <c r="C1348" s="18" t="s">
        <v>59</v>
      </c>
    </row>
    <row r="1349" spans="1:3" ht="18" hidden="1" customHeight="1" x14ac:dyDescent="0.3">
      <c r="A1349" s="17">
        <v>604</v>
      </c>
      <c r="B1349" s="19" t="s">
        <v>1686</v>
      </c>
      <c r="C1349" s="18" t="s">
        <v>59</v>
      </c>
    </row>
    <row r="1350" spans="1:3" ht="18" hidden="1" customHeight="1" x14ac:dyDescent="0.3">
      <c r="A1350" s="17">
        <v>604</v>
      </c>
      <c r="B1350" s="19" t="s">
        <v>1687</v>
      </c>
      <c r="C1350" s="18" t="s">
        <v>59</v>
      </c>
    </row>
    <row r="1351" spans="1:3" ht="18" hidden="1" customHeight="1" x14ac:dyDescent="0.3">
      <c r="A1351" s="17">
        <v>604</v>
      </c>
      <c r="B1351" s="19" t="s">
        <v>1688</v>
      </c>
      <c r="C1351" s="18" t="s">
        <v>59</v>
      </c>
    </row>
    <row r="1352" spans="1:3" ht="18" hidden="1" customHeight="1" x14ac:dyDescent="0.3">
      <c r="A1352" s="17">
        <v>604</v>
      </c>
      <c r="B1352" s="19" t="s">
        <v>1689</v>
      </c>
      <c r="C1352" s="18" t="s">
        <v>59</v>
      </c>
    </row>
    <row r="1353" spans="1:3" ht="18" hidden="1" customHeight="1" x14ac:dyDescent="0.3">
      <c r="A1353" s="17">
        <v>604</v>
      </c>
      <c r="B1353" s="19" t="s">
        <v>1690</v>
      </c>
      <c r="C1353" s="18" t="s">
        <v>59</v>
      </c>
    </row>
    <row r="1354" spans="1:3" ht="18" hidden="1" customHeight="1" x14ac:dyDescent="0.3">
      <c r="A1354" s="17">
        <v>604</v>
      </c>
      <c r="B1354" s="19" t="s">
        <v>1691</v>
      </c>
      <c r="C1354" s="18" t="s">
        <v>59</v>
      </c>
    </row>
    <row r="1355" spans="1:3" ht="18" hidden="1" customHeight="1" x14ac:dyDescent="0.3">
      <c r="A1355" s="17">
        <v>604</v>
      </c>
      <c r="B1355" s="19" t="s">
        <v>1692</v>
      </c>
      <c r="C1355" s="18" t="s">
        <v>59</v>
      </c>
    </row>
    <row r="1356" spans="1:3" ht="18" hidden="1" customHeight="1" x14ac:dyDescent="0.3">
      <c r="A1356" s="17">
        <v>604</v>
      </c>
      <c r="B1356" s="19" t="s">
        <v>1693</v>
      </c>
      <c r="C1356" s="18" t="s">
        <v>59</v>
      </c>
    </row>
    <row r="1357" spans="1:3" ht="18" hidden="1" customHeight="1" x14ac:dyDescent="0.3">
      <c r="A1357" s="17">
        <v>604</v>
      </c>
      <c r="B1357" s="19" t="s">
        <v>1694</v>
      </c>
      <c r="C1357" s="18" t="s">
        <v>59</v>
      </c>
    </row>
    <row r="1358" spans="1:3" ht="18" hidden="1" customHeight="1" x14ac:dyDescent="0.3">
      <c r="A1358" s="17">
        <v>604</v>
      </c>
      <c r="B1358" s="19" t="s">
        <v>1695</v>
      </c>
      <c r="C1358" s="18" t="s">
        <v>59</v>
      </c>
    </row>
    <row r="1359" spans="1:3" ht="18" hidden="1" customHeight="1" x14ac:dyDescent="0.3">
      <c r="A1359" s="17">
        <v>604</v>
      </c>
      <c r="B1359" s="19" t="s">
        <v>1696</v>
      </c>
      <c r="C1359" s="18" t="s">
        <v>59</v>
      </c>
    </row>
    <row r="1360" spans="1:3" ht="18" hidden="1" customHeight="1" x14ac:dyDescent="0.3">
      <c r="A1360" s="17">
        <v>604</v>
      </c>
      <c r="B1360" s="19" t="s">
        <v>1697</v>
      </c>
      <c r="C1360" s="18" t="s">
        <v>59</v>
      </c>
    </row>
    <row r="1361" spans="1:3" ht="18" hidden="1" customHeight="1" x14ac:dyDescent="0.3">
      <c r="A1361" s="17">
        <v>604</v>
      </c>
      <c r="B1361" s="19" t="s">
        <v>1698</v>
      </c>
      <c r="C1361" s="18" t="s">
        <v>59</v>
      </c>
    </row>
    <row r="1362" spans="1:3" ht="18" hidden="1" customHeight="1" x14ac:dyDescent="0.3">
      <c r="A1362" s="17">
        <v>604</v>
      </c>
      <c r="B1362" s="19" t="s">
        <v>1699</v>
      </c>
      <c r="C1362" s="18" t="s">
        <v>59</v>
      </c>
    </row>
    <row r="1363" spans="1:3" ht="18" hidden="1" customHeight="1" x14ac:dyDescent="0.3">
      <c r="A1363" s="17">
        <v>604</v>
      </c>
      <c r="B1363" s="19" t="s">
        <v>1700</v>
      </c>
      <c r="C1363" s="18" t="s">
        <v>59</v>
      </c>
    </row>
    <row r="1364" spans="1:3" ht="18" hidden="1" customHeight="1" x14ac:dyDescent="0.3">
      <c r="A1364" s="17">
        <v>604</v>
      </c>
      <c r="B1364" s="19" t="s">
        <v>1701</v>
      </c>
      <c r="C1364" s="18" t="s">
        <v>59</v>
      </c>
    </row>
    <row r="1365" spans="1:3" ht="18" hidden="1" customHeight="1" x14ac:dyDescent="0.3">
      <c r="A1365" s="17">
        <v>604</v>
      </c>
      <c r="B1365" s="19" t="s">
        <v>1702</v>
      </c>
      <c r="C1365" s="18" t="s">
        <v>59</v>
      </c>
    </row>
    <row r="1366" spans="1:3" ht="18" hidden="1" customHeight="1" x14ac:dyDescent="0.3">
      <c r="A1366" s="17">
        <v>604</v>
      </c>
      <c r="B1366" s="19" t="s">
        <v>1703</v>
      </c>
      <c r="C1366" s="18" t="s">
        <v>59</v>
      </c>
    </row>
    <row r="1367" spans="1:3" ht="18" hidden="1" customHeight="1" x14ac:dyDescent="0.3">
      <c r="A1367" s="17">
        <v>604</v>
      </c>
      <c r="B1367" s="19" t="s">
        <v>1704</v>
      </c>
      <c r="C1367" s="18" t="s">
        <v>59</v>
      </c>
    </row>
    <row r="1368" spans="1:3" ht="18" hidden="1" customHeight="1" x14ac:dyDescent="0.3">
      <c r="A1368" s="17">
        <v>604</v>
      </c>
      <c r="B1368" s="19" t="s">
        <v>1705</v>
      </c>
      <c r="C1368" s="18" t="s">
        <v>59</v>
      </c>
    </row>
    <row r="1369" spans="1:3" ht="18" hidden="1" customHeight="1" x14ac:dyDescent="0.3">
      <c r="A1369" s="17">
        <v>604</v>
      </c>
      <c r="B1369" s="19" t="s">
        <v>1706</v>
      </c>
      <c r="C1369" s="18" t="s">
        <v>59</v>
      </c>
    </row>
    <row r="1370" spans="1:3" ht="18" hidden="1" customHeight="1" x14ac:dyDescent="0.3">
      <c r="A1370" s="17">
        <v>604</v>
      </c>
      <c r="B1370" s="19" t="s">
        <v>1707</v>
      </c>
      <c r="C1370" s="18" t="s">
        <v>59</v>
      </c>
    </row>
    <row r="1371" spans="1:3" ht="18" hidden="1" customHeight="1" x14ac:dyDescent="0.3">
      <c r="A1371" s="17">
        <v>604</v>
      </c>
      <c r="B1371" s="19" t="s">
        <v>1708</v>
      </c>
      <c r="C1371" s="18" t="s">
        <v>59</v>
      </c>
    </row>
    <row r="1372" spans="1:3" ht="18" hidden="1" customHeight="1" x14ac:dyDescent="0.3">
      <c r="A1372" s="17">
        <v>604</v>
      </c>
      <c r="B1372" s="19" t="s">
        <v>1709</v>
      </c>
      <c r="C1372" s="18" t="s">
        <v>59</v>
      </c>
    </row>
    <row r="1373" spans="1:3" ht="18" hidden="1" customHeight="1" x14ac:dyDescent="0.3">
      <c r="A1373" s="17">
        <v>604</v>
      </c>
      <c r="B1373" s="19" t="s">
        <v>1710</v>
      </c>
      <c r="C1373" s="18" t="s">
        <v>59</v>
      </c>
    </row>
    <row r="1374" spans="1:3" ht="18" hidden="1" customHeight="1" x14ac:dyDescent="0.3">
      <c r="A1374" s="17">
        <v>604</v>
      </c>
      <c r="B1374" s="19" t="s">
        <v>1711</v>
      </c>
      <c r="C1374" s="18" t="s">
        <v>59</v>
      </c>
    </row>
    <row r="1375" spans="1:3" ht="18" hidden="1" customHeight="1" x14ac:dyDescent="0.3">
      <c r="A1375" s="17">
        <v>604</v>
      </c>
      <c r="B1375" s="19" t="s">
        <v>1712</v>
      </c>
      <c r="C1375" s="18" t="s">
        <v>59</v>
      </c>
    </row>
    <row r="1376" spans="1:3" ht="18" hidden="1" customHeight="1" x14ac:dyDescent="0.3">
      <c r="A1376" s="17">
        <v>604</v>
      </c>
      <c r="B1376" s="19" t="s">
        <v>1713</v>
      </c>
      <c r="C1376" s="18" t="s">
        <v>59</v>
      </c>
    </row>
    <row r="1377" spans="1:3" ht="18" hidden="1" customHeight="1" x14ac:dyDescent="0.3">
      <c r="A1377" s="17">
        <v>604</v>
      </c>
      <c r="B1377" s="19" t="s">
        <v>1714</v>
      </c>
      <c r="C1377" s="18" t="s">
        <v>59</v>
      </c>
    </row>
    <row r="1378" spans="1:3" ht="18" hidden="1" customHeight="1" x14ac:dyDescent="0.3">
      <c r="A1378" s="17">
        <v>604</v>
      </c>
      <c r="B1378" s="19" t="s">
        <v>1715</v>
      </c>
      <c r="C1378" s="18" t="s">
        <v>59</v>
      </c>
    </row>
    <row r="1379" spans="1:3" ht="18" hidden="1" customHeight="1" x14ac:dyDescent="0.3">
      <c r="A1379" s="17">
        <v>604</v>
      </c>
      <c r="B1379" s="19" t="s">
        <v>1716</v>
      </c>
      <c r="C1379" s="18" t="s">
        <v>59</v>
      </c>
    </row>
    <row r="1380" spans="1:3" ht="18" hidden="1" customHeight="1" x14ac:dyDescent="0.3">
      <c r="A1380" s="17">
        <v>604</v>
      </c>
      <c r="B1380" s="19" t="s">
        <v>1717</v>
      </c>
      <c r="C1380" s="18" t="s">
        <v>59</v>
      </c>
    </row>
    <row r="1381" spans="1:3" ht="18" hidden="1" customHeight="1" x14ac:dyDescent="0.3">
      <c r="A1381" s="17">
        <v>604</v>
      </c>
      <c r="B1381" s="19" t="s">
        <v>1718</v>
      </c>
      <c r="C1381" s="18" t="s">
        <v>59</v>
      </c>
    </row>
    <row r="1382" spans="1:3" ht="18" hidden="1" customHeight="1" x14ac:dyDescent="0.3">
      <c r="A1382" s="17">
        <v>604</v>
      </c>
      <c r="B1382" s="19" t="s">
        <v>1719</v>
      </c>
      <c r="C1382" s="18" t="s">
        <v>59</v>
      </c>
    </row>
    <row r="1383" spans="1:3" ht="18" hidden="1" customHeight="1" x14ac:dyDescent="0.3">
      <c r="A1383" s="17">
        <v>604</v>
      </c>
      <c r="B1383" s="19" t="s">
        <v>1720</v>
      </c>
      <c r="C1383" s="18" t="s">
        <v>59</v>
      </c>
    </row>
    <row r="1384" spans="1:3" ht="18" hidden="1" customHeight="1" x14ac:dyDescent="0.3">
      <c r="A1384" s="17">
        <v>604</v>
      </c>
      <c r="B1384" s="19" t="s">
        <v>1721</v>
      </c>
      <c r="C1384" s="18" t="s">
        <v>59</v>
      </c>
    </row>
    <row r="1385" spans="1:3" ht="18" hidden="1" customHeight="1" x14ac:dyDescent="0.3">
      <c r="A1385" s="17">
        <v>604</v>
      </c>
      <c r="B1385" s="19" t="s">
        <v>1722</v>
      </c>
      <c r="C1385" s="18" t="s">
        <v>59</v>
      </c>
    </row>
    <row r="1386" spans="1:3" ht="18" hidden="1" customHeight="1" x14ac:dyDescent="0.3">
      <c r="A1386" s="17">
        <v>604</v>
      </c>
      <c r="B1386" s="19" t="s">
        <v>1723</v>
      </c>
      <c r="C1386" s="18" t="s">
        <v>59</v>
      </c>
    </row>
    <row r="1387" spans="1:3" ht="18" hidden="1" customHeight="1" x14ac:dyDescent="0.3">
      <c r="A1387" s="17">
        <v>604</v>
      </c>
      <c r="B1387" s="19" t="s">
        <v>1724</v>
      </c>
      <c r="C1387" s="18" t="s">
        <v>59</v>
      </c>
    </row>
    <row r="1388" spans="1:3" ht="18" hidden="1" customHeight="1" x14ac:dyDescent="0.3">
      <c r="A1388" s="17">
        <v>604</v>
      </c>
      <c r="B1388" s="19" t="s">
        <v>1725</v>
      </c>
      <c r="C1388" s="18" t="s">
        <v>59</v>
      </c>
    </row>
    <row r="1389" spans="1:3" ht="18" hidden="1" customHeight="1" x14ac:dyDescent="0.3">
      <c r="A1389" s="17">
        <v>604</v>
      </c>
      <c r="B1389" s="19" t="s">
        <v>1726</v>
      </c>
      <c r="C1389" s="18" t="s">
        <v>59</v>
      </c>
    </row>
    <row r="1390" spans="1:3" ht="18" hidden="1" customHeight="1" x14ac:dyDescent="0.3">
      <c r="A1390" s="17">
        <v>604</v>
      </c>
      <c r="B1390" s="19" t="s">
        <v>1727</v>
      </c>
      <c r="C1390" s="18" t="s">
        <v>59</v>
      </c>
    </row>
    <row r="1391" spans="1:3" ht="18" hidden="1" customHeight="1" x14ac:dyDescent="0.3">
      <c r="A1391" s="17">
        <v>604</v>
      </c>
      <c r="B1391" s="19" t="s">
        <v>1728</v>
      </c>
      <c r="C1391" s="18" t="s">
        <v>59</v>
      </c>
    </row>
    <row r="1392" spans="1:3" ht="18" hidden="1" customHeight="1" x14ac:dyDescent="0.3">
      <c r="A1392" s="17">
        <v>604</v>
      </c>
      <c r="B1392" s="19" t="s">
        <v>1729</v>
      </c>
      <c r="C1392" s="18" t="s">
        <v>59</v>
      </c>
    </row>
    <row r="1393" spans="1:3" ht="18" hidden="1" customHeight="1" x14ac:dyDescent="0.3">
      <c r="A1393" s="17">
        <v>604</v>
      </c>
      <c r="B1393" s="19" t="s">
        <v>1730</v>
      </c>
      <c r="C1393" s="18" t="s">
        <v>59</v>
      </c>
    </row>
    <row r="1394" spans="1:3" ht="18" hidden="1" customHeight="1" x14ac:dyDescent="0.3">
      <c r="A1394" s="17">
        <v>604</v>
      </c>
      <c r="B1394" s="19" t="s">
        <v>1731</v>
      </c>
      <c r="C1394" s="18" t="s">
        <v>59</v>
      </c>
    </row>
    <row r="1395" spans="1:3" ht="18" hidden="1" customHeight="1" x14ac:dyDescent="0.3">
      <c r="A1395" s="17">
        <v>604</v>
      </c>
      <c r="B1395" s="19" t="s">
        <v>1732</v>
      </c>
      <c r="C1395" s="18" t="s">
        <v>59</v>
      </c>
    </row>
    <row r="1396" spans="1:3" ht="18" hidden="1" customHeight="1" x14ac:dyDescent="0.3">
      <c r="A1396" s="17">
        <v>604</v>
      </c>
      <c r="B1396" s="19" t="s">
        <v>1733</v>
      </c>
      <c r="C1396" s="18" t="s">
        <v>59</v>
      </c>
    </row>
    <row r="1397" spans="1:3" ht="18" hidden="1" customHeight="1" x14ac:dyDescent="0.3">
      <c r="A1397" s="17">
        <v>604</v>
      </c>
      <c r="B1397" s="19" t="s">
        <v>1734</v>
      </c>
      <c r="C1397" s="18" t="s">
        <v>59</v>
      </c>
    </row>
    <row r="1398" spans="1:3" ht="18" hidden="1" customHeight="1" x14ac:dyDescent="0.3">
      <c r="A1398" s="17">
        <v>604</v>
      </c>
      <c r="B1398" s="19" t="s">
        <v>1735</v>
      </c>
      <c r="C1398" s="18" t="s">
        <v>59</v>
      </c>
    </row>
    <row r="1399" spans="1:3" ht="18" hidden="1" customHeight="1" x14ac:dyDescent="0.3">
      <c r="A1399" s="17">
        <v>604</v>
      </c>
      <c r="B1399" s="19" t="s">
        <v>1736</v>
      </c>
      <c r="C1399" s="18" t="s">
        <v>59</v>
      </c>
    </row>
    <row r="1400" spans="1:3" ht="18" hidden="1" customHeight="1" x14ac:dyDescent="0.3">
      <c r="A1400" s="17">
        <v>604</v>
      </c>
      <c r="B1400" s="19" t="s">
        <v>1737</v>
      </c>
      <c r="C1400" s="18" t="s">
        <v>59</v>
      </c>
    </row>
    <row r="1401" spans="1:3" ht="18" hidden="1" customHeight="1" x14ac:dyDescent="0.3">
      <c r="A1401" s="17">
        <v>604</v>
      </c>
      <c r="B1401" s="19" t="s">
        <v>1738</v>
      </c>
      <c r="C1401" s="18" t="s">
        <v>59</v>
      </c>
    </row>
    <row r="1402" spans="1:3" ht="18" hidden="1" customHeight="1" x14ac:dyDescent="0.3">
      <c r="A1402" s="17">
        <v>604</v>
      </c>
      <c r="B1402" s="19" t="s">
        <v>1739</v>
      </c>
      <c r="C1402" s="18" t="s">
        <v>59</v>
      </c>
    </row>
    <row r="1403" spans="1:3" ht="18" hidden="1" customHeight="1" x14ac:dyDescent="0.3">
      <c r="A1403" s="17">
        <v>604</v>
      </c>
      <c r="B1403" s="19" t="s">
        <v>1740</v>
      </c>
      <c r="C1403" s="18" t="s">
        <v>59</v>
      </c>
    </row>
    <row r="1404" spans="1:3" ht="18" hidden="1" customHeight="1" x14ac:dyDescent="0.3">
      <c r="A1404" s="17">
        <v>604</v>
      </c>
      <c r="B1404" s="19" t="s">
        <v>1741</v>
      </c>
      <c r="C1404" s="18" t="s">
        <v>59</v>
      </c>
    </row>
    <row r="1405" spans="1:3" ht="18" hidden="1" customHeight="1" x14ac:dyDescent="0.3">
      <c r="A1405" s="17">
        <v>604</v>
      </c>
      <c r="B1405" s="19" t="s">
        <v>1742</v>
      </c>
      <c r="C1405" s="18" t="s">
        <v>59</v>
      </c>
    </row>
    <row r="1406" spans="1:3" ht="18" hidden="1" customHeight="1" x14ac:dyDescent="0.3">
      <c r="A1406" s="17">
        <v>604</v>
      </c>
      <c r="B1406" s="19" t="s">
        <v>1743</v>
      </c>
      <c r="C1406" s="18" t="s">
        <v>59</v>
      </c>
    </row>
    <row r="1407" spans="1:3" ht="18" hidden="1" customHeight="1" x14ac:dyDescent="0.3">
      <c r="A1407" s="17">
        <v>604</v>
      </c>
      <c r="B1407" s="19" t="s">
        <v>1744</v>
      </c>
      <c r="C1407" s="18" t="s">
        <v>59</v>
      </c>
    </row>
    <row r="1408" spans="1:3" ht="18" hidden="1" customHeight="1" x14ac:dyDescent="0.3">
      <c r="A1408" s="17">
        <v>604</v>
      </c>
      <c r="B1408" s="19" t="s">
        <v>1745</v>
      </c>
      <c r="C1408" s="18" t="s">
        <v>59</v>
      </c>
    </row>
    <row r="1409" spans="1:3" ht="18" hidden="1" customHeight="1" x14ac:dyDescent="0.3">
      <c r="A1409" s="17">
        <v>604</v>
      </c>
      <c r="B1409" s="19" t="s">
        <v>1746</v>
      </c>
      <c r="C1409" s="18" t="s">
        <v>59</v>
      </c>
    </row>
    <row r="1410" spans="1:3" ht="18" hidden="1" customHeight="1" x14ac:dyDescent="0.3">
      <c r="A1410" s="17">
        <v>604</v>
      </c>
      <c r="B1410" s="19" t="s">
        <v>1747</v>
      </c>
      <c r="C1410" s="18" t="s">
        <v>59</v>
      </c>
    </row>
    <row r="1411" spans="1:3" ht="18" hidden="1" customHeight="1" x14ac:dyDescent="0.3">
      <c r="A1411" s="17">
        <v>604</v>
      </c>
      <c r="B1411" s="19" t="s">
        <v>1748</v>
      </c>
      <c r="C1411" s="18" t="s">
        <v>59</v>
      </c>
    </row>
    <row r="1412" spans="1:3" ht="18" hidden="1" customHeight="1" x14ac:dyDescent="0.3">
      <c r="A1412" s="17">
        <v>604</v>
      </c>
      <c r="B1412" s="19" t="s">
        <v>1749</v>
      </c>
      <c r="C1412" s="18" t="s">
        <v>59</v>
      </c>
    </row>
    <row r="1413" spans="1:3" ht="18" hidden="1" customHeight="1" x14ac:dyDescent="0.3">
      <c r="A1413" s="17">
        <v>604</v>
      </c>
      <c r="B1413" s="19" t="s">
        <v>1750</v>
      </c>
      <c r="C1413" s="18" t="s">
        <v>59</v>
      </c>
    </row>
    <row r="1414" spans="1:3" ht="18" hidden="1" customHeight="1" x14ac:dyDescent="0.3">
      <c r="A1414" s="17">
        <v>604</v>
      </c>
      <c r="B1414" s="19" t="s">
        <v>1751</v>
      </c>
      <c r="C1414" s="18" t="s">
        <v>59</v>
      </c>
    </row>
    <row r="1415" spans="1:3" ht="18" hidden="1" customHeight="1" x14ac:dyDescent="0.3">
      <c r="A1415" s="17">
        <v>604</v>
      </c>
      <c r="B1415" s="19" t="s">
        <v>1752</v>
      </c>
      <c r="C1415" s="18" t="s">
        <v>59</v>
      </c>
    </row>
    <row r="1416" spans="1:3" ht="18" hidden="1" customHeight="1" x14ac:dyDescent="0.3">
      <c r="A1416" s="17">
        <v>604</v>
      </c>
      <c r="B1416" s="19" t="s">
        <v>1753</v>
      </c>
      <c r="C1416" s="18" t="s">
        <v>59</v>
      </c>
    </row>
    <row r="1417" spans="1:3" ht="18" hidden="1" customHeight="1" x14ac:dyDescent="0.3">
      <c r="A1417" s="17">
        <v>604</v>
      </c>
      <c r="B1417" s="19" t="s">
        <v>1754</v>
      </c>
      <c r="C1417" s="18" t="s">
        <v>59</v>
      </c>
    </row>
    <row r="1418" spans="1:3" ht="18" hidden="1" customHeight="1" x14ac:dyDescent="0.3">
      <c r="A1418" s="17">
        <v>604</v>
      </c>
      <c r="B1418" s="19" t="s">
        <v>1755</v>
      </c>
      <c r="C1418" s="18" t="s">
        <v>59</v>
      </c>
    </row>
    <row r="1419" spans="1:3" ht="18" hidden="1" customHeight="1" x14ac:dyDescent="0.3">
      <c r="A1419" s="17">
        <v>604</v>
      </c>
      <c r="B1419" s="19" t="s">
        <v>1756</v>
      </c>
      <c r="C1419" s="18" t="s">
        <v>59</v>
      </c>
    </row>
    <row r="1420" spans="1:3" ht="18" hidden="1" customHeight="1" x14ac:dyDescent="0.3">
      <c r="A1420" s="17">
        <v>604</v>
      </c>
      <c r="B1420" s="19" t="s">
        <v>1757</v>
      </c>
      <c r="C1420" s="18" t="s">
        <v>59</v>
      </c>
    </row>
    <row r="1421" spans="1:3" ht="18" hidden="1" customHeight="1" x14ac:dyDescent="0.3">
      <c r="A1421" s="17">
        <v>604</v>
      </c>
      <c r="B1421" s="19" t="s">
        <v>70</v>
      </c>
      <c r="C1421" s="18" t="s">
        <v>59</v>
      </c>
    </row>
    <row r="1422" spans="1:3" ht="18" hidden="1" customHeight="1" x14ac:dyDescent="0.3">
      <c r="A1422" s="17">
        <v>604</v>
      </c>
      <c r="B1422" s="19" t="s">
        <v>1758</v>
      </c>
      <c r="C1422" s="18" t="s">
        <v>59</v>
      </c>
    </row>
    <row r="1423" spans="1:3" ht="18" hidden="1" customHeight="1" x14ac:dyDescent="0.3">
      <c r="A1423" s="17">
        <v>604</v>
      </c>
      <c r="B1423" s="19" t="s">
        <v>1759</v>
      </c>
      <c r="C1423" s="18" t="s">
        <v>59</v>
      </c>
    </row>
    <row r="1424" spans="1:3" ht="18" hidden="1" customHeight="1" x14ac:dyDescent="0.3">
      <c r="A1424" s="17">
        <v>604</v>
      </c>
      <c r="B1424" s="19" t="s">
        <v>1760</v>
      </c>
      <c r="C1424" s="18" t="s">
        <v>59</v>
      </c>
    </row>
    <row r="1425" spans="1:3" ht="18" hidden="1" customHeight="1" x14ac:dyDescent="0.3">
      <c r="A1425" s="17">
        <v>604</v>
      </c>
      <c r="B1425" s="19" t="s">
        <v>1761</v>
      </c>
      <c r="C1425" s="18" t="s">
        <v>59</v>
      </c>
    </row>
    <row r="1426" spans="1:3" ht="18" hidden="1" customHeight="1" x14ac:dyDescent="0.3">
      <c r="A1426" s="17">
        <v>604</v>
      </c>
      <c r="B1426" s="19" t="s">
        <v>1762</v>
      </c>
      <c r="C1426" s="18" t="s">
        <v>59</v>
      </c>
    </row>
    <row r="1427" spans="1:3" ht="18" hidden="1" customHeight="1" x14ac:dyDescent="0.3">
      <c r="A1427" s="17">
        <v>604</v>
      </c>
      <c r="B1427" s="19" t="s">
        <v>1763</v>
      </c>
      <c r="C1427" s="18" t="s">
        <v>59</v>
      </c>
    </row>
    <row r="1428" spans="1:3" ht="18" hidden="1" customHeight="1" x14ac:dyDescent="0.3">
      <c r="A1428" s="17">
        <v>604</v>
      </c>
      <c r="B1428" s="19" t="s">
        <v>1764</v>
      </c>
      <c r="C1428" s="18" t="s">
        <v>59</v>
      </c>
    </row>
    <row r="1429" spans="1:3" ht="18" hidden="1" customHeight="1" x14ac:dyDescent="0.3">
      <c r="A1429" s="17">
        <v>604</v>
      </c>
      <c r="B1429" s="19" t="s">
        <v>1765</v>
      </c>
      <c r="C1429" s="18" t="s">
        <v>59</v>
      </c>
    </row>
    <row r="1430" spans="1:3" ht="18" hidden="1" customHeight="1" x14ac:dyDescent="0.3">
      <c r="A1430" s="17">
        <v>604</v>
      </c>
      <c r="B1430" s="19" t="s">
        <v>1766</v>
      </c>
      <c r="C1430" s="18" t="s">
        <v>59</v>
      </c>
    </row>
    <row r="1431" spans="1:3" ht="18" hidden="1" customHeight="1" x14ac:dyDescent="0.3">
      <c r="A1431" s="17">
        <v>604</v>
      </c>
      <c r="B1431" s="19" t="s">
        <v>1767</v>
      </c>
      <c r="C1431" s="18" t="s">
        <v>59</v>
      </c>
    </row>
    <row r="1432" spans="1:3" ht="18" hidden="1" customHeight="1" x14ac:dyDescent="0.3">
      <c r="A1432" s="17">
        <v>604</v>
      </c>
      <c r="B1432" s="19" t="s">
        <v>1768</v>
      </c>
      <c r="C1432" s="18" t="s">
        <v>59</v>
      </c>
    </row>
    <row r="1433" spans="1:3" ht="18" hidden="1" customHeight="1" x14ac:dyDescent="0.3">
      <c r="A1433" s="17">
        <v>604</v>
      </c>
      <c r="B1433" s="19" t="s">
        <v>1769</v>
      </c>
      <c r="C1433" s="18" t="s">
        <v>59</v>
      </c>
    </row>
    <row r="1434" spans="1:3" ht="18" hidden="1" customHeight="1" x14ac:dyDescent="0.3">
      <c r="A1434" s="17">
        <v>604</v>
      </c>
      <c r="B1434" s="19" t="s">
        <v>1770</v>
      </c>
      <c r="C1434" s="18" t="s">
        <v>38</v>
      </c>
    </row>
    <row r="1435" spans="1:3" ht="18" hidden="1" customHeight="1" x14ac:dyDescent="0.3">
      <c r="A1435" s="17">
        <v>604</v>
      </c>
      <c r="B1435" s="19" t="s">
        <v>1771</v>
      </c>
      <c r="C1435" s="18" t="s">
        <v>26</v>
      </c>
    </row>
    <row r="1436" spans="1:3" ht="18" hidden="1" customHeight="1" x14ac:dyDescent="0.3">
      <c r="A1436" s="17">
        <v>604</v>
      </c>
      <c r="B1436" s="19" t="s">
        <v>1772</v>
      </c>
      <c r="C1436" s="18" t="s">
        <v>59</v>
      </c>
    </row>
    <row r="1437" spans="1:3" ht="18" hidden="1" customHeight="1" x14ac:dyDescent="0.3">
      <c r="A1437" s="17">
        <v>604</v>
      </c>
      <c r="B1437" s="19" t="s">
        <v>1773</v>
      </c>
      <c r="C1437" s="18" t="s">
        <v>59</v>
      </c>
    </row>
    <row r="1438" spans="1:3" ht="18" hidden="1" customHeight="1" x14ac:dyDescent="0.3">
      <c r="A1438" s="17">
        <v>605</v>
      </c>
      <c r="B1438" s="19" t="s">
        <v>1774</v>
      </c>
      <c r="C1438" s="18" t="s">
        <v>26</v>
      </c>
    </row>
    <row r="1439" spans="1:3" ht="18" hidden="1" customHeight="1" x14ac:dyDescent="0.3">
      <c r="A1439" s="17">
        <v>605</v>
      </c>
      <c r="B1439" s="19" t="s">
        <v>47</v>
      </c>
      <c r="C1439" s="18" t="s">
        <v>26</v>
      </c>
    </row>
    <row r="1440" spans="1:3" ht="18" hidden="1" customHeight="1" x14ac:dyDescent="0.3">
      <c r="A1440" s="17">
        <v>605</v>
      </c>
      <c r="B1440" s="19" t="s">
        <v>1775</v>
      </c>
      <c r="C1440" s="18" t="s">
        <v>26</v>
      </c>
    </row>
    <row r="1441" spans="1:3" ht="18" hidden="1" customHeight="1" x14ac:dyDescent="0.3">
      <c r="A1441" s="17">
        <v>605</v>
      </c>
      <c r="B1441" s="19" t="s">
        <v>1776</v>
      </c>
      <c r="C1441" s="18" t="s">
        <v>26</v>
      </c>
    </row>
    <row r="1442" spans="1:3" ht="18" hidden="1" customHeight="1" x14ac:dyDescent="0.3">
      <c r="A1442" s="17">
        <v>605</v>
      </c>
      <c r="B1442" s="19" t="s">
        <v>1777</v>
      </c>
      <c r="C1442" s="18" t="s">
        <v>26</v>
      </c>
    </row>
    <row r="1443" spans="1:3" ht="18" hidden="1" customHeight="1" x14ac:dyDescent="0.3">
      <c r="A1443" s="17">
        <v>605</v>
      </c>
      <c r="B1443" s="19" t="s">
        <v>1778</v>
      </c>
      <c r="C1443" s="18" t="s">
        <v>26</v>
      </c>
    </row>
    <row r="1444" spans="1:3" ht="18" hidden="1" customHeight="1" x14ac:dyDescent="0.3">
      <c r="A1444" s="17">
        <v>605</v>
      </c>
      <c r="B1444" s="19" t="s">
        <v>1779</v>
      </c>
      <c r="C1444" s="18" t="s">
        <v>26</v>
      </c>
    </row>
    <row r="1445" spans="1:3" ht="18" hidden="1" customHeight="1" x14ac:dyDescent="0.3">
      <c r="A1445" s="17">
        <v>605</v>
      </c>
      <c r="B1445" s="19" t="s">
        <v>1780</v>
      </c>
      <c r="C1445" s="18" t="s">
        <v>26</v>
      </c>
    </row>
    <row r="1446" spans="1:3" ht="18" hidden="1" customHeight="1" x14ac:dyDescent="0.3">
      <c r="A1446" s="17">
        <v>605</v>
      </c>
      <c r="B1446" s="19" t="s">
        <v>1781</v>
      </c>
      <c r="C1446" s="18" t="s">
        <v>26</v>
      </c>
    </row>
    <row r="1447" spans="1:3" ht="18" hidden="1" customHeight="1" x14ac:dyDescent="0.3">
      <c r="A1447" s="17">
        <v>605</v>
      </c>
      <c r="B1447" s="19" t="s">
        <v>1782</v>
      </c>
      <c r="C1447" s="18" t="s">
        <v>26</v>
      </c>
    </row>
    <row r="1448" spans="1:3" ht="18" hidden="1" customHeight="1" x14ac:dyDescent="0.3">
      <c r="A1448" s="17">
        <v>605</v>
      </c>
      <c r="B1448" s="19" t="s">
        <v>1783</v>
      </c>
      <c r="C1448" s="18" t="s">
        <v>26</v>
      </c>
    </row>
    <row r="1449" spans="1:3" ht="18" hidden="1" customHeight="1" x14ac:dyDescent="0.3">
      <c r="A1449" s="17">
        <v>605</v>
      </c>
      <c r="B1449" s="19" t="s">
        <v>1784</v>
      </c>
      <c r="C1449" s="18" t="s">
        <v>26</v>
      </c>
    </row>
    <row r="1450" spans="1:3" ht="18" hidden="1" customHeight="1" x14ac:dyDescent="0.3">
      <c r="A1450" s="17">
        <v>605</v>
      </c>
      <c r="B1450" s="19" t="s">
        <v>1785</v>
      </c>
      <c r="C1450" s="18" t="s">
        <v>26</v>
      </c>
    </row>
    <row r="1451" spans="1:3" ht="18" hidden="1" customHeight="1" x14ac:dyDescent="0.3">
      <c r="A1451" s="17">
        <v>605</v>
      </c>
      <c r="B1451" s="19" t="s">
        <v>1786</v>
      </c>
      <c r="C1451" s="18" t="s">
        <v>26</v>
      </c>
    </row>
    <row r="1452" spans="1:3" ht="18" hidden="1" customHeight="1" x14ac:dyDescent="0.3">
      <c r="A1452" s="17">
        <v>605</v>
      </c>
      <c r="B1452" s="19" t="s">
        <v>1787</v>
      </c>
      <c r="C1452" s="18" t="s">
        <v>26</v>
      </c>
    </row>
    <row r="1453" spans="1:3" ht="18" hidden="1" customHeight="1" x14ac:dyDescent="0.3">
      <c r="A1453" s="17">
        <v>605</v>
      </c>
      <c r="B1453" s="19" t="s">
        <v>1788</v>
      </c>
      <c r="C1453" s="18" t="s">
        <v>26</v>
      </c>
    </row>
    <row r="1454" spans="1:3" ht="18" hidden="1" customHeight="1" x14ac:dyDescent="0.3">
      <c r="A1454" s="17">
        <v>605</v>
      </c>
      <c r="B1454" s="19" t="s">
        <v>1789</v>
      </c>
      <c r="C1454" s="18" t="s">
        <v>26</v>
      </c>
    </row>
    <row r="1455" spans="1:3" ht="18" hidden="1" customHeight="1" x14ac:dyDescent="0.3">
      <c r="A1455" s="17">
        <v>605</v>
      </c>
      <c r="B1455" s="19" t="s">
        <v>1790</v>
      </c>
      <c r="C1455" s="18" t="s">
        <v>26</v>
      </c>
    </row>
    <row r="1456" spans="1:3" ht="18" hidden="1" customHeight="1" x14ac:dyDescent="0.3">
      <c r="A1456" s="17">
        <v>605</v>
      </c>
      <c r="B1456" s="19" t="s">
        <v>1791</v>
      </c>
      <c r="C1456" s="18" t="s">
        <v>26</v>
      </c>
    </row>
    <row r="1457" spans="1:3" ht="18" hidden="1" customHeight="1" x14ac:dyDescent="0.3">
      <c r="A1457" s="17">
        <v>605</v>
      </c>
      <c r="B1457" s="19" t="s">
        <v>1792</v>
      </c>
      <c r="C1457" s="18" t="s">
        <v>26</v>
      </c>
    </row>
    <row r="1458" spans="1:3" ht="18" hidden="1" customHeight="1" x14ac:dyDescent="0.3">
      <c r="A1458" s="17">
        <v>605</v>
      </c>
      <c r="B1458" s="19" t="s">
        <v>1793</v>
      </c>
      <c r="C1458" s="18" t="s">
        <v>26</v>
      </c>
    </row>
    <row r="1459" spans="1:3" ht="18" hidden="1" customHeight="1" x14ac:dyDescent="0.3">
      <c r="A1459" s="17">
        <v>605</v>
      </c>
      <c r="B1459" s="19" t="s">
        <v>1794</v>
      </c>
      <c r="C1459" s="18" t="s">
        <v>26</v>
      </c>
    </row>
    <row r="1460" spans="1:3" ht="18" hidden="1" customHeight="1" x14ac:dyDescent="0.3">
      <c r="A1460" s="17">
        <v>605</v>
      </c>
      <c r="B1460" s="19" t="s">
        <v>1795</v>
      </c>
      <c r="C1460" s="18" t="s">
        <v>26</v>
      </c>
    </row>
    <row r="1461" spans="1:3" ht="18" hidden="1" customHeight="1" x14ac:dyDescent="0.3">
      <c r="A1461" s="17">
        <v>605</v>
      </c>
      <c r="B1461" s="19" t="s">
        <v>1796</v>
      </c>
      <c r="C1461" s="18" t="s">
        <v>26</v>
      </c>
    </row>
    <row r="1462" spans="1:3" ht="18" hidden="1" customHeight="1" x14ac:dyDescent="0.3">
      <c r="A1462" s="17">
        <v>605</v>
      </c>
      <c r="B1462" s="19" t="s">
        <v>1797</v>
      </c>
      <c r="C1462" s="18" t="s">
        <v>26</v>
      </c>
    </row>
    <row r="1463" spans="1:3" ht="18" hidden="1" customHeight="1" x14ac:dyDescent="0.3">
      <c r="A1463" s="17">
        <v>605</v>
      </c>
      <c r="B1463" s="19" t="s">
        <v>1798</v>
      </c>
      <c r="C1463" s="18" t="s">
        <v>26</v>
      </c>
    </row>
    <row r="1464" spans="1:3" ht="18" hidden="1" customHeight="1" x14ac:dyDescent="0.3">
      <c r="A1464" s="17">
        <v>605</v>
      </c>
      <c r="B1464" s="19" t="s">
        <v>1799</v>
      </c>
      <c r="C1464" s="18" t="s">
        <v>26</v>
      </c>
    </row>
    <row r="1465" spans="1:3" ht="18" hidden="1" customHeight="1" x14ac:dyDescent="0.3">
      <c r="A1465" s="17">
        <v>605</v>
      </c>
      <c r="B1465" s="19" t="s">
        <v>1800</v>
      </c>
      <c r="C1465" s="18" t="s">
        <v>26</v>
      </c>
    </row>
    <row r="1466" spans="1:3" ht="18" hidden="1" customHeight="1" x14ac:dyDescent="0.3">
      <c r="A1466" s="17">
        <v>605</v>
      </c>
      <c r="B1466" s="19" t="s">
        <v>1801</v>
      </c>
      <c r="C1466" s="18" t="s">
        <v>26</v>
      </c>
    </row>
    <row r="1467" spans="1:3" ht="18" hidden="1" customHeight="1" x14ac:dyDescent="0.3">
      <c r="A1467" s="17">
        <v>605</v>
      </c>
      <c r="B1467" s="19" t="s">
        <v>1802</v>
      </c>
      <c r="C1467" s="18" t="s">
        <v>26</v>
      </c>
    </row>
    <row r="1468" spans="1:3" ht="18" hidden="1" customHeight="1" x14ac:dyDescent="0.3">
      <c r="A1468" s="17">
        <v>605</v>
      </c>
      <c r="B1468" s="19" t="s">
        <v>1803</v>
      </c>
      <c r="C1468" s="18" t="s">
        <v>26</v>
      </c>
    </row>
    <row r="1469" spans="1:3" ht="18" hidden="1" customHeight="1" x14ac:dyDescent="0.3">
      <c r="A1469" s="17">
        <v>605</v>
      </c>
      <c r="B1469" s="19" t="s">
        <v>1804</v>
      </c>
      <c r="C1469" s="18" t="s">
        <v>26</v>
      </c>
    </row>
    <row r="1470" spans="1:3" ht="18" hidden="1" customHeight="1" x14ac:dyDescent="0.3">
      <c r="A1470" s="17">
        <v>605</v>
      </c>
      <c r="B1470" s="19" t="s">
        <v>1805</v>
      </c>
      <c r="C1470" s="18" t="s">
        <v>26</v>
      </c>
    </row>
    <row r="1471" spans="1:3" ht="18" hidden="1" customHeight="1" x14ac:dyDescent="0.3">
      <c r="A1471" s="17">
        <v>605</v>
      </c>
      <c r="B1471" s="19" t="s">
        <v>1806</v>
      </c>
      <c r="C1471" s="18" t="s">
        <v>26</v>
      </c>
    </row>
    <row r="1472" spans="1:3" ht="18" hidden="1" customHeight="1" x14ac:dyDescent="0.3">
      <c r="A1472" s="17">
        <v>605</v>
      </c>
      <c r="B1472" s="19" t="s">
        <v>1807</v>
      </c>
      <c r="C1472" s="18" t="s">
        <v>26</v>
      </c>
    </row>
    <row r="1473" spans="1:3" ht="18" hidden="1" customHeight="1" x14ac:dyDescent="0.3">
      <c r="A1473" s="17">
        <v>605</v>
      </c>
      <c r="B1473" s="19" t="s">
        <v>1808</v>
      </c>
      <c r="C1473" s="18" t="s">
        <v>26</v>
      </c>
    </row>
    <row r="1474" spans="1:3" ht="18" hidden="1" customHeight="1" x14ac:dyDescent="0.3">
      <c r="A1474" s="17">
        <v>605</v>
      </c>
      <c r="B1474" s="19" t="s">
        <v>1809</v>
      </c>
      <c r="C1474" s="18" t="s">
        <v>26</v>
      </c>
    </row>
    <row r="1475" spans="1:3" ht="18" hidden="1" customHeight="1" x14ac:dyDescent="0.3">
      <c r="A1475" s="17">
        <v>605</v>
      </c>
      <c r="B1475" s="19" t="s">
        <v>1810</v>
      </c>
      <c r="C1475" s="18" t="s">
        <v>9</v>
      </c>
    </row>
    <row r="1476" spans="1:3" ht="18" hidden="1" customHeight="1" x14ac:dyDescent="0.3">
      <c r="A1476" s="17">
        <v>606</v>
      </c>
      <c r="B1476" s="19" t="s">
        <v>1811</v>
      </c>
      <c r="C1476" s="18" t="s">
        <v>48</v>
      </c>
    </row>
    <row r="1477" spans="1:3" ht="18" hidden="1" customHeight="1" x14ac:dyDescent="0.3">
      <c r="A1477" s="17">
        <v>606</v>
      </c>
      <c r="B1477" s="19" t="s">
        <v>1812</v>
      </c>
      <c r="C1477" s="18" t="s">
        <v>48</v>
      </c>
    </row>
    <row r="1478" spans="1:3" ht="18" hidden="1" customHeight="1" x14ac:dyDescent="0.3">
      <c r="A1478" s="17">
        <v>606</v>
      </c>
      <c r="B1478" s="19" t="s">
        <v>1813</v>
      </c>
      <c r="C1478" s="18" t="s">
        <v>48</v>
      </c>
    </row>
    <row r="1479" spans="1:3" ht="18" hidden="1" customHeight="1" x14ac:dyDescent="0.3">
      <c r="A1479" s="17">
        <v>606</v>
      </c>
      <c r="B1479" s="19" t="s">
        <v>1814</v>
      </c>
      <c r="C1479" s="18" t="s">
        <v>48</v>
      </c>
    </row>
    <row r="1480" spans="1:3" ht="18" hidden="1" customHeight="1" x14ac:dyDescent="0.3">
      <c r="A1480" s="17">
        <v>606</v>
      </c>
      <c r="B1480" s="19" t="s">
        <v>1815</v>
      </c>
      <c r="C1480" s="18" t="s">
        <v>48</v>
      </c>
    </row>
    <row r="1481" spans="1:3" ht="18" hidden="1" customHeight="1" x14ac:dyDescent="0.3">
      <c r="A1481" s="17">
        <v>606</v>
      </c>
      <c r="B1481" s="19" t="s">
        <v>1816</v>
      </c>
      <c r="C1481" s="18" t="s">
        <v>48</v>
      </c>
    </row>
    <row r="1482" spans="1:3" ht="18" hidden="1" customHeight="1" x14ac:dyDescent="0.3">
      <c r="A1482" s="17">
        <v>606</v>
      </c>
      <c r="B1482" s="19" t="s">
        <v>1817</v>
      </c>
      <c r="C1482" s="18" t="s">
        <v>48</v>
      </c>
    </row>
    <row r="1483" spans="1:3" ht="18" hidden="1" customHeight="1" x14ac:dyDescent="0.3">
      <c r="A1483" s="17">
        <v>606</v>
      </c>
      <c r="B1483" s="19" t="s">
        <v>1818</v>
      </c>
      <c r="C1483" s="18" t="s">
        <v>48</v>
      </c>
    </row>
    <row r="1484" spans="1:3" ht="18" hidden="1" customHeight="1" x14ac:dyDescent="0.3">
      <c r="A1484" s="17">
        <v>606</v>
      </c>
      <c r="B1484" s="19" t="s">
        <v>1819</v>
      </c>
      <c r="C1484" s="18" t="s">
        <v>48</v>
      </c>
    </row>
    <row r="1485" spans="1:3" ht="18" hidden="1" customHeight="1" x14ac:dyDescent="0.3">
      <c r="A1485" s="17">
        <v>606</v>
      </c>
      <c r="B1485" s="19" t="s">
        <v>1820</v>
      </c>
      <c r="C1485" s="18" t="s">
        <v>48</v>
      </c>
    </row>
    <row r="1486" spans="1:3" ht="18" hidden="1" customHeight="1" x14ac:dyDescent="0.3">
      <c r="A1486" s="17">
        <v>606</v>
      </c>
      <c r="B1486" s="19" t="s">
        <v>1821</v>
      </c>
      <c r="C1486" s="18" t="s">
        <v>48</v>
      </c>
    </row>
    <row r="1487" spans="1:3" ht="18" hidden="1" customHeight="1" x14ac:dyDescent="0.3">
      <c r="A1487" s="17">
        <v>606</v>
      </c>
      <c r="B1487" s="19" t="s">
        <v>1822</v>
      </c>
      <c r="C1487" s="18" t="s">
        <v>48</v>
      </c>
    </row>
    <row r="1488" spans="1:3" ht="18" hidden="1" customHeight="1" x14ac:dyDescent="0.3">
      <c r="A1488" s="17">
        <v>606</v>
      </c>
      <c r="B1488" s="19" t="s">
        <v>1823</v>
      </c>
      <c r="C1488" s="18" t="s">
        <v>48</v>
      </c>
    </row>
    <row r="1489" spans="1:3" ht="18" hidden="1" customHeight="1" x14ac:dyDescent="0.3">
      <c r="A1489" s="17">
        <v>606</v>
      </c>
      <c r="B1489" s="19" t="s">
        <v>1824</v>
      </c>
      <c r="C1489" s="18" t="s">
        <v>48</v>
      </c>
    </row>
    <row r="1490" spans="1:3" ht="18" hidden="1" customHeight="1" x14ac:dyDescent="0.3">
      <c r="A1490" s="17">
        <v>606</v>
      </c>
      <c r="B1490" s="19" t="s">
        <v>1825</v>
      </c>
      <c r="C1490" s="18" t="s">
        <v>59</v>
      </c>
    </row>
    <row r="1491" spans="1:3" ht="18" hidden="1" customHeight="1" x14ac:dyDescent="0.3">
      <c r="A1491" s="17">
        <v>606</v>
      </c>
      <c r="B1491" s="19" t="s">
        <v>1826</v>
      </c>
      <c r="C1491" s="18" t="s">
        <v>26</v>
      </c>
    </row>
    <row r="1492" spans="1:3" ht="18" hidden="1" customHeight="1" x14ac:dyDescent="0.3">
      <c r="A1492" s="17">
        <v>606</v>
      </c>
      <c r="B1492" s="19" t="s">
        <v>1827</v>
      </c>
      <c r="C1492" s="18" t="s">
        <v>26</v>
      </c>
    </row>
    <row r="1493" spans="1:3" ht="18" hidden="1" customHeight="1" x14ac:dyDescent="0.3">
      <c r="A1493" s="17">
        <v>606</v>
      </c>
      <c r="B1493" s="19" t="s">
        <v>1828</v>
      </c>
      <c r="C1493" s="18" t="s">
        <v>26</v>
      </c>
    </row>
    <row r="1494" spans="1:3" ht="18" hidden="1" customHeight="1" x14ac:dyDescent="0.3">
      <c r="A1494" s="17">
        <v>606</v>
      </c>
      <c r="B1494" s="19" t="s">
        <v>1829</v>
      </c>
      <c r="C1494" s="18" t="s">
        <v>26</v>
      </c>
    </row>
    <row r="1495" spans="1:3" ht="18" hidden="1" customHeight="1" x14ac:dyDescent="0.3">
      <c r="A1495" s="17">
        <v>606</v>
      </c>
      <c r="B1495" s="19" t="s">
        <v>1830</v>
      </c>
      <c r="C1495" s="18" t="s">
        <v>26</v>
      </c>
    </row>
    <row r="1496" spans="1:3" ht="18" hidden="1" customHeight="1" x14ac:dyDescent="0.3">
      <c r="A1496" s="17">
        <v>606</v>
      </c>
      <c r="B1496" s="19" t="s">
        <v>1831</v>
      </c>
      <c r="C1496" s="18" t="s">
        <v>26</v>
      </c>
    </row>
    <row r="1497" spans="1:3" ht="18" hidden="1" customHeight="1" x14ac:dyDescent="0.3">
      <c r="A1497" s="17">
        <v>606</v>
      </c>
      <c r="B1497" s="19" t="s">
        <v>1832</v>
      </c>
      <c r="C1497" s="18" t="s">
        <v>26</v>
      </c>
    </row>
    <row r="1498" spans="1:3" ht="18" hidden="1" customHeight="1" x14ac:dyDescent="0.3">
      <c r="A1498" s="17">
        <v>606</v>
      </c>
      <c r="B1498" s="19" t="s">
        <v>1833</v>
      </c>
      <c r="C1498" s="18" t="s">
        <v>26</v>
      </c>
    </row>
    <row r="1499" spans="1:3" ht="18" hidden="1" customHeight="1" x14ac:dyDescent="0.3">
      <c r="A1499" s="17">
        <v>606</v>
      </c>
      <c r="B1499" s="19" t="s">
        <v>1834</v>
      </c>
      <c r="C1499" s="18" t="s">
        <v>26</v>
      </c>
    </row>
    <row r="1500" spans="1:3" ht="18" hidden="1" customHeight="1" x14ac:dyDescent="0.3">
      <c r="A1500" s="17">
        <v>606</v>
      </c>
      <c r="B1500" s="19" t="s">
        <v>1835</v>
      </c>
      <c r="C1500" s="18" t="s">
        <v>26</v>
      </c>
    </row>
    <row r="1501" spans="1:3" ht="18" hidden="1" customHeight="1" x14ac:dyDescent="0.3">
      <c r="A1501" s="17">
        <v>606</v>
      </c>
      <c r="B1501" s="19" t="s">
        <v>1836</v>
      </c>
      <c r="C1501" s="18" t="s">
        <v>26</v>
      </c>
    </row>
    <row r="1502" spans="1:3" ht="18" hidden="1" customHeight="1" x14ac:dyDescent="0.3">
      <c r="A1502" s="17">
        <v>606</v>
      </c>
      <c r="B1502" s="19" t="s">
        <v>1837</v>
      </c>
      <c r="C1502" s="18" t="s">
        <v>26</v>
      </c>
    </row>
    <row r="1503" spans="1:3" ht="18" hidden="1" customHeight="1" x14ac:dyDescent="0.3">
      <c r="A1503" s="17">
        <v>606</v>
      </c>
      <c r="B1503" s="19" t="s">
        <v>1838</v>
      </c>
      <c r="C1503" s="18" t="s">
        <v>26</v>
      </c>
    </row>
    <row r="1504" spans="1:3" ht="18" hidden="1" customHeight="1" x14ac:dyDescent="0.3">
      <c r="A1504" s="17">
        <v>606</v>
      </c>
      <c r="B1504" s="19" t="s">
        <v>1839</v>
      </c>
      <c r="C1504" s="18" t="s">
        <v>26</v>
      </c>
    </row>
    <row r="1505" spans="1:3" ht="18" hidden="1" customHeight="1" x14ac:dyDescent="0.3">
      <c r="A1505" s="17">
        <v>606</v>
      </c>
      <c r="B1505" s="19" t="s">
        <v>1840</v>
      </c>
      <c r="C1505" s="18" t="s">
        <v>26</v>
      </c>
    </row>
    <row r="1506" spans="1:3" ht="18" hidden="1" customHeight="1" x14ac:dyDescent="0.3">
      <c r="A1506" s="17">
        <v>606</v>
      </c>
      <c r="B1506" s="19" t="s">
        <v>1841</v>
      </c>
      <c r="C1506" s="18" t="s">
        <v>26</v>
      </c>
    </row>
    <row r="1507" spans="1:3" ht="18" hidden="1" customHeight="1" x14ac:dyDescent="0.3">
      <c r="A1507" s="17">
        <v>606</v>
      </c>
      <c r="B1507" s="19" t="s">
        <v>1842</v>
      </c>
      <c r="C1507" s="18" t="s">
        <v>26</v>
      </c>
    </row>
    <row r="1508" spans="1:3" ht="18" hidden="1" customHeight="1" x14ac:dyDescent="0.3">
      <c r="A1508" s="17">
        <v>606</v>
      </c>
      <c r="B1508" s="19" t="s">
        <v>1843</v>
      </c>
      <c r="C1508" s="18" t="s">
        <v>26</v>
      </c>
    </row>
    <row r="1509" spans="1:3" ht="18" hidden="1" customHeight="1" x14ac:dyDescent="0.3">
      <c r="A1509" s="17">
        <v>606</v>
      </c>
      <c r="B1509" s="19" t="s">
        <v>1844</v>
      </c>
      <c r="C1509" s="18" t="s">
        <v>26</v>
      </c>
    </row>
    <row r="1510" spans="1:3" ht="18" hidden="1" customHeight="1" x14ac:dyDescent="0.3">
      <c r="A1510" s="17">
        <v>606</v>
      </c>
      <c r="B1510" s="19" t="s">
        <v>1845</v>
      </c>
      <c r="C1510" s="18" t="s">
        <v>26</v>
      </c>
    </row>
    <row r="1511" spans="1:3" ht="18" hidden="1" customHeight="1" x14ac:dyDescent="0.3">
      <c r="A1511" s="17">
        <v>606</v>
      </c>
      <c r="B1511" s="19" t="s">
        <v>1846</v>
      </c>
      <c r="C1511" s="18" t="s">
        <v>26</v>
      </c>
    </row>
    <row r="1512" spans="1:3" ht="18" hidden="1" customHeight="1" x14ac:dyDescent="0.3">
      <c r="A1512" s="17">
        <v>606</v>
      </c>
      <c r="B1512" s="19" t="s">
        <v>1847</v>
      </c>
      <c r="C1512" s="18" t="s">
        <v>26</v>
      </c>
    </row>
    <row r="1513" spans="1:3" ht="18" hidden="1" customHeight="1" x14ac:dyDescent="0.3">
      <c r="A1513" s="17">
        <v>606</v>
      </c>
      <c r="B1513" s="19" t="s">
        <v>1848</v>
      </c>
      <c r="C1513" s="18" t="s">
        <v>26</v>
      </c>
    </row>
    <row r="1514" spans="1:3" ht="18" hidden="1" customHeight="1" x14ac:dyDescent="0.3">
      <c r="A1514" s="17">
        <v>606</v>
      </c>
      <c r="B1514" s="19" t="s">
        <v>1849</v>
      </c>
      <c r="C1514" s="18" t="s">
        <v>26</v>
      </c>
    </row>
    <row r="1515" spans="1:3" ht="18" hidden="1" customHeight="1" x14ac:dyDescent="0.3">
      <c r="A1515" s="17">
        <v>606</v>
      </c>
      <c r="B1515" s="19" t="s">
        <v>1850</v>
      </c>
      <c r="C1515" s="18" t="s">
        <v>26</v>
      </c>
    </row>
    <row r="1516" spans="1:3" ht="18" hidden="1" customHeight="1" x14ac:dyDescent="0.3">
      <c r="A1516" s="17">
        <v>606</v>
      </c>
      <c r="B1516" s="19" t="s">
        <v>1851</v>
      </c>
      <c r="C1516" s="18" t="s">
        <v>26</v>
      </c>
    </row>
    <row r="1517" spans="1:3" ht="18" hidden="1" customHeight="1" x14ac:dyDescent="0.3">
      <c r="A1517" s="17">
        <v>606</v>
      </c>
      <c r="B1517" s="19" t="s">
        <v>1852</v>
      </c>
      <c r="C1517" s="18" t="s">
        <v>26</v>
      </c>
    </row>
    <row r="1518" spans="1:3" ht="18" hidden="1" customHeight="1" x14ac:dyDescent="0.3">
      <c r="A1518" s="17">
        <v>606</v>
      </c>
      <c r="B1518" s="19" t="s">
        <v>1853</v>
      </c>
      <c r="C1518" s="18" t="s">
        <v>26</v>
      </c>
    </row>
    <row r="1519" spans="1:3" ht="18" hidden="1" customHeight="1" x14ac:dyDescent="0.3">
      <c r="A1519" s="17">
        <v>606</v>
      </c>
      <c r="B1519" s="19" t="s">
        <v>1854</v>
      </c>
      <c r="C1519" s="18" t="s">
        <v>26</v>
      </c>
    </row>
    <row r="1520" spans="1:3" ht="18" hidden="1" customHeight="1" x14ac:dyDescent="0.3">
      <c r="A1520" s="17">
        <v>606</v>
      </c>
      <c r="B1520" s="19" t="s">
        <v>1855</v>
      </c>
      <c r="C1520" s="18" t="s">
        <v>26</v>
      </c>
    </row>
    <row r="1521" spans="1:3" ht="18" hidden="1" customHeight="1" x14ac:dyDescent="0.3">
      <c r="A1521" s="17">
        <v>606</v>
      </c>
      <c r="B1521" s="19" t="s">
        <v>1856</v>
      </c>
      <c r="C1521" s="18" t="s">
        <v>26</v>
      </c>
    </row>
    <row r="1522" spans="1:3" ht="18" hidden="1" customHeight="1" x14ac:dyDescent="0.3">
      <c r="A1522" s="17">
        <v>606</v>
      </c>
      <c r="B1522" s="19" t="s">
        <v>1857</v>
      </c>
      <c r="C1522" s="18" t="s">
        <v>26</v>
      </c>
    </row>
    <row r="1523" spans="1:3" ht="18" hidden="1" customHeight="1" x14ac:dyDescent="0.3">
      <c r="A1523" s="17">
        <v>606</v>
      </c>
      <c r="B1523" s="19" t="s">
        <v>1858</v>
      </c>
      <c r="C1523" s="18" t="s">
        <v>26</v>
      </c>
    </row>
    <row r="1524" spans="1:3" ht="18" hidden="1" customHeight="1" x14ac:dyDescent="0.3">
      <c r="A1524" s="17">
        <v>606</v>
      </c>
      <c r="B1524" s="19" t="s">
        <v>1859</v>
      </c>
      <c r="C1524" s="18" t="s">
        <v>26</v>
      </c>
    </row>
    <row r="1525" spans="1:3" ht="18" hidden="1" customHeight="1" x14ac:dyDescent="0.3">
      <c r="A1525" s="17">
        <v>606</v>
      </c>
      <c r="B1525" s="19" t="s">
        <v>1860</v>
      </c>
      <c r="C1525" s="18" t="s">
        <v>26</v>
      </c>
    </row>
    <row r="1526" spans="1:3" ht="18" hidden="1" customHeight="1" x14ac:dyDescent="0.3">
      <c r="A1526" s="17">
        <v>606</v>
      </c>
      <c r="B1526" s="19" t="s">
        <v>1861</v>
      </c>
      <c r="C1526" s="18" t="s">
        <v>26</v>
      </c>
    </row>
    <row r="1527" spans="1:3" ht="18" hidden="1" customHeight="1" x14ac:dyDescent="0.3">
      <c r="A1527" s="17">
        <v>606</v>
      </c>
      <c r="B1527" s="19" t="s">
        <v>1862</v>
      </c>
      <c r="C1527" s="18" t="s">
        <v>26</v>
      </c>
    </row>
    <row r="1528" spans="1:3" ht="18" hidden="1" customHeight="1" x14ac:dyDescent="0.3">
      <c r="A1528" s="17">
        <v>606</v>
      </c>
      <c r="B1528" s="19" t="s">
        <v>1863</v>
      </c>
      <c r="C1528" s="18" t="s">
        <v>26</v>
      </c>
    </row>
    <row r="1529" spans="1:3" ht="18" hidden="1" customHeight="1" x14ac:dyDescent="0.3">
      <c r="A1529" s="17">
        <v>606</v>
      </c>
      <c r="B1529" s="19" t="s">
        <v>1864</v>
      </c>
      <c r="C1529" s="18" t="s">
        <v>26</v>
      </c>
    </row>
    <row r="1530" spans="1:3" ht="18" hidden="1" customHeight="1" x14ac:dyDescent="0.3">
      <c r="A1530" s="17">
        <v>606</v>
      </c>
      <c r="B1530" s="19" t="s">
        <v>1865</v>
      </c>
      <c r="C1530" s="18" t="s">
        <v>26</v>
      </c>
    </row>
    <row r="1531" spans="1:3" ht="18" hidden="1" customHeight="1" x14ac:dyDescent="0.3">
      <c r="A1531" s="17">
        <v>606</v>
      </c>
      <c r="B1531" s="19" t="s">
        <v>1866</v>
      </c>
      <c r="C1531" s="18" t="s">
        <v>26</v>
      </c>
    </row>
    <row r="1532" spans="1:3" ht="18" hidden="1" customHeight="1" x14ac:dyDescent="0.3">
      <c r="A1532" s="17">
        <v>606</v>
      </c>
      <c r="B1532" s="19" t="s">
        <v>1867</v>
      </c>
      <c r="C1532" s="18" t="s">
        <v>26</v>
      </c>
    </row>
    <row r="1533" spans="1:3" ht="18" hidden="1" customHeight="1" x14ac:dyDescent="0.3">
      <c r="A1533" s="17">
        <v>606</v>
      </c>
      <c r="B1533" s="19" t="s">
        <v>1868</v>
      </c>
      <c r="C1533" s="18" t="s">
        <v>26</v>
      </c>
    </row>
    <row r="1534" spans="1:3" ht="18" hidden="1" customHeight="1" x14ac:dyDescent="0.3">
      <c r="A1534" s="17">
        <v>606</v>
      </c>
      <c r="B1534" s="19" t="s">
        <v>1869</v>
      </c>
      <c r="C1534" s="18" t="s">
        <v>26</v>
      </c>
    </row>
    <row r="1535" spans="1:3" ht="18" hidden="1" customHeight="1" x14ac:dyDescent="0.3">
      <c r="A1535" s="17">
        <v>606</v>
      </c>
      <c r="B1535" s="19" t="s">
        <v>1870</v>
      </c>
      <c r="C1535" s="18" t="s">
        <v>26</v>
      </c>
    </row>
    <row r="1536" spans="1:3" ht="18" hidden="1" customHeight="1" x14ac:dyDescent="0.3">
      <c r="A1536" s="17">
        <v>606</v>
      </c>
      <c r="B1536" s="19" t="s">
        <v>1871</v>
      </c>
      <c r="C1536" s="18" t="s">
        <v>26</v>
      </c>
    </row>
    <row r="1537" spans="1:3" ht="18" hidden="1" customHeight="1" x14ac:dyDescent="0.3">
      <c r="A1537" s="17">
        <v>606</v>
      </c>
      <c r="B1537" s="19" t="s">
        <v>1872</v>
      </c>
      <c r="C1537" s="18" t="s">
        <v>26</v>
      </c>
    </row>
    <row r="1538" spans="1:3" ht="18" hidden="1" customHeight="1" x14ac:dyDescent="0.3">
      <c r="A1538" s="17">
        <v>606</v>
      </c>
      <c r="B1538" s="19" t="s">
        <v>1873</v>
      </c>
      <c r="C1538" s="18" t="s">
        <v>26</v>
      </c>
    </row>
    <row r="1539" spans="1:3" ht="18" hidden="1" customHeight="1" x14ac:dyDescent="0.3">
      <c r="A1539" s="17">
        <v>606</v>
      </c>
      <c r="B1539" s="19" t="s">
        <v>1874</v>
      </c>
      <c r="C1539" s="18" t="s">
        <v>26</v>
      </c>
    </row>
    <row r="1540" spans="1:3" ht="18" hidden="1" customHeight="1" x14ac:dyDescent="0.3">
      <c r="A1540" s="17">
        <v>606</v>
      </c>
      <c r="B1540" s="19" t="s">
        <v>1875</v>
      </c>
      <c r="C1540" s="18" t="s">
        <v>26</v>
      </c>
    </row>
    <row r="1541" spans="1:3" ht="18" hidden="1" customHeight="1" x14ac:dyDescent="0.3">
      <c r="A1541" s="17">
        <v>606</v>
      </c>
      <c r="B1541" s="19" t="s">
        <v>1876</v>
      </c>
      <c r="C1541" s="18" t="s">
        <v>26</v>
      </c>
    </row>
    <row r="1542" spans="1:3" ht="18" hidden="1" customHeight="1" x14ac:dyDescent="0.3">
      <c r="A1542" s="17">
        <v>606</v>
      </c>
      <c r="B1542" s="19" t="s">
        <v>1877</v>
      </c>
      <c r="C1542" s="18" t="s">
        <v>26</v>
      </c>
    </row>
    <row r="1543" spans="1:3" ht="18" hidden="1" customHeight="1" x14ac:dyDescent="0.3">
      <c r="A1543" s="17">
        <v>606</v>
      </c>
      <c r="B1543" s="19" t="s">
        <v>1878</v>
      </c>
      <c r="C1543" s="18" t="s">
        <v>26</v>
      </c>
    </row>
    <row r="1544" spans="1:3" ht="18" hidden="1" customHeight="1" x14ac:dyDescent="0.3">
      <c r="A1544" s="17">
        <v>606</v>
      </c>
      <c r="B1544" s="19" t="s">
        <v>1879</v>
      </c>
      <c r="C1544" s="18" t="s">
        <v>26</v>
      </c>
    </row>
    <row r="1545" spans="1:3" ht="18" hidden="1" customHeight="1" x14ac:dyDescent="0.3">
      <c r="A1545" s="17">
        <v>606</v>
      </c>
      <c r="B1545" s="19" t="s">
        <v>1880</v>
      </c>
      <c r="C1545" s="18" t="s">
        <v>26</v>
      </c>
    </row>
    <row r="1546" spans="1:3" ht="18" hidden="1" customHeight="1" x14ac:dyDescent="0.3">
      <c r="A1546" s="17">
        <v>606</v>
      </c>
      <c r="B1546" s="19" t="s">
        <v>1881</v>
      </c>
      <c r="C1546" s="18" t="s">
        <v>26</v>
      </c>
    </row>
    <row r="1547" spans="1:3" ht="18" hidden="1" customHeight="1" x14ac:dyDescent="0.3">
      <c r="A1547" s="17">
        <v>606</v>
      </c>
      <c r="B1547" s="19" t="s">
        <v>1882</v>
      </c>
      <c r="C1547" s="18" t="s">
        <v>26</v>
      </c>
    </row>
    <row r="1548" spans="1:3" ht="18" hidden="1" customHeight="1" x14ac:dyDescent="0.3">
      <c r="A1548" s="17">
        <v>606</v>
      </c>
      <c r="B1548" s="19" t="s">
        <v>1883</v>
      </c>
      <c r="C1548" s="18" t="s">
        <v>26</v>
      </c>
    </row>
    <row r="1549" spans="1:3" ht="18" hidden="1" customHeight="1" x14ac:dyDescent="0.3">
      <c r="A1549" s="17">
        <v>606</v>
      </c>
      <c r="B1549" s="19" t="s">
        <v>1884</v>
      </c>
      <c r="C1549" s="18" t="s">
        <v>26</v>
      </c>
    </row>
    <row r="1550" spans="1:3" ht="18" hidden="1" customHeight="1" x14ac:dyDescent="0.3">
      <c r="A1550" s="17">
        <v>606</v>
      </c>
      <c r="B1550" s="19" t="s">
        <v>1885</v>
      </c>
      <c r="C1550" s="18" t="s">
        <v>59</v>
      </c>
    </row>
    <row r="1551" spans="1:3" ht="18" hidden="1" customHeight="1" x14ac:dyDescent="0.3">
      <c r="A1551" s="17">
        <v>606</v>
      </c>
      <c r="B1551" s="19" t="s">
        <v>1886</v>
      </c>
      <c r="C1551" s="18" t="s">
        <v>59</v>
      </c>
    </row>
    <row r="1552" spans="1:3" ht="18" hidden="1" customHeight="1" x14ac:dyDescent="0.3">
      <c r="A1552" s="17">
        <v>606</v>
      </c>
      <c r="B1552" s="19" t="s">
        <v>1887</v>
      </c>
      <c r="C1552" s="18" t="s">
        <v>59</v>
      </c>
    </row>
    <row r="1553" spans="1:3" ht="18" hidden="1" customHeight="1" x14ac:dyDescent="0.3">
      <c r="A1553" s="17">
        <v>606</v>
      </c>
      <c r="B1553" s="19" t="s">
        <v>1888</v>
      </c>
      <c r="C1553" s="18" t="s">
        <v>59</v>
      </c>
    </row>
    <row r="1554" spans="1:3" ht="18" hidden="1" customHeight="1" x14ac:dyDescent="0.3">
      <c r="A1554" s="17">
        <v>606</v>
      </c>
      <c r="B1554" s="19" t="s">
        <v>1889</v>
      </c>
      <c r="C1554" s="18" t="s">
        <v>59</v>
      </c>
    </row>
    <row r="1555" spans="1:3" ht="18" hidden="1" customHeight="1" x14ac:dyDescent="0.3">
      <c r="A1555" s="17">
        <v>606</v>
      </c>
      <c r="B1555" s="19" t="s">
        <v>1890</v>
      </c>
      <c r="C1555" s="18" t="s">
        <v>59</v>
      </c>
    </row>
    <row r="1556" spans="1:3" ht="18" hidden="1" customHeight="1" x14ac:dyDescent="0.3">
      <c r="A1556" s="17">
        <v>606</v>
      </c>
      <c r="B1556" s="19" t="s">
        <v>1891</v>
      </c>
      <c r="C1556" s="18" t="s">
        <v>59</v>
      </c>
    </row>
    <row r="1557" spans="1:3" ht="18" hidden="1" customHeight="1" x14ac:dyDescent="0.3">
      <c r="A1557" s="17">
        <v>606</v>
      </c>
      <c r="B1557" s="19" t="s">
        <v>1892</v>
      </c>
      <c r="C1557" s="18" t="s">
        <v>59</v>
      </c>
    </row>
    <row r="1558" spans="1:3" ht="18" hidden="1" customHeight="1" x14ac:dyDescent="0.3">
      <c r="A1558" s="17">
        <v>606</v>
      </c>
      <c r="B1558" s="19" t="s">
        <v>1893</v>
      </c>
      <c r="C1558" s="18" t="s">
        <v>59</v>
      </c>
    </row>
    <row r="1559" spans="1:3" ht="18" hidden="1" customHeight="1" x14ac:dyDescent="0.3">
      <c r="A1559" s="17">
        <v>606</v>
      </c>
      <c r="B1559" s="19" t="s">
        <v>1894</v>
      </c>
      <c r="C1559" s="18" t="s">
        <v>59</v>
      </c>
    </row>
    <row r="1560" spans="1:3" ht="18" hidden="1" customHeight="1" x14ac:dyDescent="0.3">
      <c r="A1560" s="17">
        <v>606</v>
      </c>
      <c r="B1560" s="19" t="s">
        <v>1895</v>
      </c>
      <c r="C1560" s="18" t="s">
        <v>59</v>
      </c>
    </row>
    <row r="1561" spans="1:3" ht="18" hidden="1" customHeight="1" x14ac:dyDescent="0.3">
      <c r="A1561" s="17">
        <v>606</v>
      </c>
      <c r="B1561" s="19" t="s">
        <v>1896</v>
      </c>
      <c r="C1561" s="18" t="s">
        <v>59</v>
      </c>
    </row>
    <row r="1562" spans="1:3" ht="18" hidden="1" customHeight="1" x14ac:dyDescent="0.3">
      <c r="A1562" s="17">
        <v>606</v>
      </c>
      <c r="B1562" s="19" t="s">
        <v>1897</v>
      </c>
      <c r="C1562" s="18" t="s">
        <v>59</v>
      </c>
    </row>
    <row r="1563" spans="1:3" ht="18" hidden="1" customHeight="1" x14ac:dyDescent="0.3">
      <c r="A1563" s="17">
        <v>606</v>
      </c>
      <c r="B1563" s="19" t="s">
        <v>1898</v>
      </c>
      <c r="C1563" s="18" t="s">
        <v>59</v>
      </c>
    </row>
    <row r="1564" spans="1:3" ht="18" hidden="1" customHeight="1" x14ac:dyDescent="0.3">
      <c r="A1564" s="17">
        <v>606</v>
      </c>
      <c r="B1564" s="19" t="s">
        <v>1899</v>
      </c>
      <c r="C1564" s="18" t="s">
        <v>59</v>
      </c>
    </row>
    <row r="1565" spans="1:3" ht="18" hidden="1" customHeight="1" x14ac:dyDescent="0.3">
      <c r="A1565" s="17">
        <v>606</v>
      </c>
      <c r="B1565" s="19" t="s">
        <v>1900</v>
      </c>
      <c r="C1565" s="18" t="s">
        <v>59</v>
      </c>
    </row>
    <row r="1566" spans="1:3" ht="18" hidden="1" customHeight="1" x14ac:dyDescent="0.3">
      <c r="A1566" s="17">
        <v>606</v>
      </c>
      <c r="B1566" s="19" t="s">
        <v>1901</v>
      </c>
      <c r="C1566" s="18" t="s">
        <v>59</v>
      </c>
    </row>
    <row r="1567" spans="1:3" ht="18" hidden="1" customHeight="1" x14ac:dyDescent="0.3">
      <c r="A1567" s="17">
        <v>606</v>
      </c>
      <c r="B1567" s="19" t="s">
        <v>1902</v>
      </c>
      <c r="C1567" s="18" t="s">
        <v>59</v>
      </c>
    </row>
    <row r="1568" spans="1:3" ht="18" hidden="1" customHeight="1" x14ac:dyDescent="0.3">
      <c r="A1568" s="17">
        <v>606</v>
      </c>
      <c r="B1568" s="19" t="s">
        <v>1903</v>
      </c>
      <c r="C1568" s="18" t="s">
        <v>59</v>
      </c>
    </row>
    <row r="1569" spans="1:3" ht="18" hidden="1" customHeight="1" x14ac:dyDescent="0.3">
      <c r="A1569" s="17">
        <v>606</v>
      </c>
      <c r="B1569" s="19" t="s">
        <v>1904</v>
      </c>
      <c r="C1569" s="18" t="s">
        <v>59</v>
      </c>
    </row>
    <row r="1570" spans="1:3" ht="18" hidden="1" customHeight="1" x14ac:dyDescent="0.3">
      <c r="A1570" s="17">
        <v>606</v>
      </c>
      <c r="B1570" s="19" t="s">
        <v>1905</v>
      </c>
      <c r="C1570" s="18" t="s">
        <v>59</v>
      </c>
    </row>
    <row r="1571" spans="1:3" ht="18" hidden="1" customHeight="1" x14ac:dyDescent="0.3">
      <c r="A1571" s="17">
        <v>606</v>
      </c>
      <c r="B1571" s="19" t="s">
        <v>1906</v>
      </c>
      <c r="C1571" s="18" t="s">
        <v>59</v>
      </c>
    </row>
    <row r="1572" spans="1:3" ht="18" hidden="1" customHeight="1" x14ac:dyDescent="0.3">
      <c r="A1572" s="17">
        <v>606</v>
      </c>
      <c r="B1572" s="19" t="s">
        <v>1907</v>
      </c>
      <c r="C1572" s="18" t="s">
        <v>59</v>
      </c>
    </row>
    <row r="1573" spans="1:3" ht="18" hidden="1" customHeight="1" x14ac:dyDescent="0.3">
      <c r="A1573" s="17">
        <v>606</v>
      </c>
      <c r="B1573" s="19" t="s">
        <v>1908</v>
      </c>
      <c r="C1573" s="18" t="s">
        <v>59</v>
      </c>
    </row>
    <row r="1574" spans="1:3" ht="18" hidden="1" customHeight="1" x14ac:dyDescent="0.3">
      <c r="A1574" s="17">
        <v>606</v>
      </c>
      <c r="B1574" s="19" t="s">
        <v>1909</v>
      </c>
      <c r="C1574" s="18" t="s">
        <v>59</v>
      </c>
    </row>
    <row r="1575" spans="1:3" ht="18" hidden="1" customHeight="1" x14ac:dyDescent="0.3">
      <c r="A1575" s="17">
        <v>606</v>
      </c>
      <c r="B1575" s="19" t="s">
        <v>1910</v>
      </c>
      <c r="C1575" s="18" t="s">
        <v>59</v>
      </c>
    </row>
    <row r="1576" spans="1:3" ht="18" hidden="1" customHeight="1" x14ac:dyDescent="0.3">
      <c r="A1576" s="17">
        <v>606</v>
      </c>
      <c r="B1576" s="19" t="s">
        <v>1911</v>
      </c>
      <c r="C1576" s="18" t="s">
        <v>59</v>
      </c>
    </row>
    <row r="1577" spans="1:3" ht="18" hidden="1" customHeight="1" x14ac:dyDescent="0.3">
      <c r="A1577" s="17">
        <v>606</v>
      </c>
      <c r="B1577" s="19" t="s">
        <v>1912</v>
      </c>
      <c r="C1577" s="18" t="s">
        <v>59</v>
      </c>
    </row>
    <row r="1578" spans="1:3" ht="18" hidden="1" customHeight="1" x14ac:dyDescent="0.3">
      <c r="A1578" s="17">
        <v>606</v>
      </c>
      <c r="B1578" s="19" t="s">
        <v>1913</v>
      </c>
      <c r="C1578" s="18" t="s">
        <v>59</v>
      </c>
    </row>
    <row r="1579" spans="1:3" ht="18" hidden="1" customHeight="1" x14ac:dyDescent="0.3">
      <c r="A1579" s="17">
        <v>606</v>
      </c>
      <c r="B1579" s="19" t="s">
        <v>1914</v>
      </c>
      <c r="C1579" s="18" t="s">
        <v>59</v>
      </c>
    </row>
    <row r="1580" spans="1:3" ht="18" hidden="1" customHeight="1" x14ac:dyDescent="0.3">
      <c r="A1580" s="17">
        <v>606</v>
      </c>
      <c r="B1580" s="19" t="s">
        <v>1915</v>
      </c>
      <c r="C1580" s="18" t="s">
        <v>59</v>
      </c>
    </row>
    <row r="1581" spans="1:3" ht="18" hidden="1" customHeight="1" x14ac:dyDescent="0.3">
      <c r="A1581" s="17">
        <v>606</v>
      </c>
      <c r="B1581" s="19" t="s">
        <v>1916</v>
      </c>
      <c r="C1581" s="18" t="s">
        <v>59</v>
      </c>
    </row>
    <row r="1582" spans="1:3" ht="18" hidden="1" customHeight="1" x14ac:dyDescent="0.3">
      <c r="A1582" s="17">
        <v>606</v>
      </c>
      <c r="B1582" s="19" t="s">
        <v>1917</v>
      </c>
      <c r="C1582" s="18" t="s">
        <v>59</v>
      </c>
    </row>
    <row r="1583" spans="1:3" ht="18" hidden="1" customHeight="1" x14ac:dyDescent="0.3">
      <c r="A1583" s="17">
        <v>606</v>
      </c>
      <c r="B1583" s="19" t="s">
        <v>1918</v>
      </c>
      <c r="C1583" s="18" t="s">
        <v>59</v>
      </c>
    </row>
    <row r="1584" spans="1:3" ht="18" hidden="1" customHeight="1" x14ac:dyDescent="0.3">
      <c r="A1584" s="17">
        <v>606</v>
      </c>
      <c r="B1584" s="19" t="s">
        <v>1919</v>
      </c>
      <c r="C1584" s="18" t="s">
        <v>59</v>
      </c>
    </row>
    <row r="1585" spans="1:3" ht="18" hidden="1" customHeight="1" x14ac:dyDescent="0.3">
      <c r="A1585" s="17">
        <v>606</v>
      </c>
      <c r="B1585" s="19" t="s">
        <v>1920</v>
      </c>
      <c r="C1585" s="18" t="s">
        <v>59</v>
      </c>
    </row>
    <row r="1586" spans="1:3" ht="18" hidden="1" customHeight="1" x14ac:dyDescent="0.3">
      <c r="A1586" s="17">
        <v>606</v>
      </c>
      <c r="B1586" s="19" t="s">
        <v>1921</v>
      </c>
      <c r="C1586" s="18" t="s">
        <v>59</v>
      </c>
    </row>
    <row r="1587" spans="1:3" ht="18" hidden="1" customHeight="1" x14ac:dyDescent="0.3">
      <c r="A1587" s="17">
        <v>606</v>
      </c>
      <c r="B1587" s="19" t="s">
        <v>1922</v>
      </c>
      <c r="C1587" s="18" t="s">
        <v>59</v>
      </c>
    </row>
    <row r="1588" spans="1:3" ht="18" hidden="1" customHeight="1" x14ac:dyDescent="0.3">
      <c r="A1588" s="17">
        <v>606</v>
      </c>
      <c r="B1588" s="19" t="s">
        <v>1923</v>
      </c>
      <c r="C1588" s="18" t="s">
        <v>59</v>
      </c>
    </row>
    <row r="1589" spans="1:3" ht="18" hidden="1" customHeight="1" x14ac:dyDescent="0.3">
      <c r="A1589" s="17">
        <v>606</v>
      </c>
      <c r="B1589" s="19" t="s">
        <v>1924</v>
      </c>
      <c r="C1589" s="18" t="s">
        <v>59</v>
      </c>
    </row>
    <row r="1590" spans="1:3" ht="18" hidden="1" customHeight="1" x14ac:dyDescent="0.3">
      <c r="A1590" s="17">
        <v>606</v>
      </c>
      <c r="B1590" s="19" t="s">
        <v>1925</v>
      </c>
      <c r="C1590" s="18" t="s">
        <v>59</v>
      </c>
    </row>
    <row r="1591" spans="1:3" ht="18" hidden="1" customHeight="1" x14ac:dyDescent="0.3">
      <c r="A1591" s="17">
        <v>606</v>
      </c>
      <c r="B1591" s="19" t="s">
        <v>1926</v>
      </c>
      <c r="C1591" s="18" t="s">
        <v>59</v>
      </c>
    </row>
    <row r="1592" spans="1:3" ht="18" hidden="1" customHeight="1" x14ac:dyDescent="0.3">
      <c r="A1592" s="17">
        <v>606</v>
      </c>
      <c r="B1592" s="19" t="s">
        <v>1927</v>
      </c>
      <c r="C1592" s="18" t="s">
        <v>59</v>
      </c>
    </row>
    <row r="1593" spans="1:3" ht="18" hidden="1" customHeight="1" x14ac:dyDescent="0.3">
      <c r="A1593" s="17">
        <v>606</v>
      </c>
      <c r="B1593" s="19" t="s">
        <v>1928</v>
      </c>
      <c r="C1593" s="18" t="s">
        <v>59</v>
      </c>
    </row>
    <row r="1594" spans="1:3" ht="18" hidden="1" customHeight="1" x14ac:dyDescent="0.3">
      <c r="A1594" s="17">
        <v>606</v>
      </c>
      <c r="B1594" s="19" t="s">
        <v>1929</v>
      </c>
      <c r="C1594" s="18" t="s">
        <v>59</v>
      </c>
    </row>
    <row r="1595" spans="1:3" ht="18" hidden="1" customHeight="1" x14ac:dyDescent="0.3">
      <c r="A1595" s="17">
        <v>606</v>
      </c>
      <c r="B1595" s="19" t="s">
        <v>1930</v>
      </c>
      <c r="C1595" s="18" t="s">
        <v>59</v>
      </c>
    </row>
    <row r="1596" spans="1:3" ht="18" hidden="1" customHeight="1" x14ac:dyDescent="0.3">
      <c r="A1596" s="17">
        <v>606</v>
      </c>
      <c r="B1596" s="19" t="s">
        <v>1931</v>
      </c>
      <c r="C1596" s="18" t="s">
        <v>59</v>
      </c>
    </row>
    <row r="1597" spans="1:3" ht="18" hidden="1" customHeight="1" x14ac:dyDescent="0.3">
      <c r="A1597" s="17">
        <v>606</v>
      </c>
      <c r="B1597" s="19" t="s">
        <v>1932</v>
      </c>
      <c r="C1597" s="18" t="s">
        <v>59</v>
      </c>
    </row>
    <row r="1598" spans="1:3" ht="18" hidden="1" customHeight="1" x14ac:dyDescent="0.3">
      <c r="A1598" s="17">
        <v>606</v>
      </c>
      <c r="B1598" s="19" t="s">
        <v>1933</v>
      </c>
      <c r="C1598" s="18" t="s">
        <v>59</v>
      </c>
    </row>
    <row r="1599" spans="1:3" ht="18" hidden="1" customHeight="1" x14ac:dyDescent="0.3">
      <c r="A1599" s="17">
        <v>606</v>
      </c>
      <c r="B1599" s="19" t="s">
        <v>1934</v>
      </c>
      <c r="C1599" s="18" t="s">
        <v>59</v>
      </c>
    </row>
    <row r="1600" spans="1:3" ht="18" hidden="1" customHeight="1" x14ac:dyDescent="0.3">
      <c r="A1600" s="17">
        <v>606</v>
      </c>
      <c r="B1600" s="19" t="s">
        <v>1935</v>
      </c>
      <c r="C1600" s="18" t="s">
        <v>59</v>
      </c>
    </row>
    <row r="1601" spans="1:3" ht="18" hidden="1" customHeight="1" x14ac:dyDescent="0.3">
      <c r="A1601" s="17">
        <v>606</v>
      </c>
      <c r="B1601" s="19" t="s">
        <v>1936</v>
      </c>
      <c r="C1601" s="18" t="s">
        <v>59</v>
      </c>
    </row>
    <row r="1602" spans="1:3" ht="18" hidden="1" customHeight="1" x14ac:dyDescent="0.3">
      <c r="A1602" s="17">
        <v>606</v>
      </c>
      <c r="B1602" s="19" t="s">
        <v>1937</v>
      </c>
      <c r="C1602" s="18" t="s">
        <v>59</v>
      </c>
    </row>
    <row r="1603" spans="1:3" ht="18" hidden="1" customHeight="1" x14ac:dyDescent="0.3">
      <c r="A1603" s="17">
        <v>606</v>
      </c>
      <c r="B1603" s="19" t="s">
        <v>1938</v>
      </c>
      <c r="C1603" s="18" t="s">
        <v>59</v>
      </c>
    </row>
    <row r="1604" spans="1:3" ht="18" hidden="1" customHeight="1" x14ac:dyDescent="0.3">
      <c r="A1604" s="17">
        <v>606</v>
      </c>
      <c r="B1604" s="19" t="s">
        <v>1939</v>
      </c>
      <c r="C1604" s="18" t="s">
        <v>59</v>
      </c>
    </row>
    <row r="1605" spans="1:3" ht="18" hidden="1" customHeight="1" x14ac:dyDescent="0.3">
      <c r="A1605" s="17">
        <v>606</v>
      </c>
      <c r="B1605" s="19" t="s">
        <v>1940</v>
      </c>
      <c r="C1605" s="18" t="s">
        <v>59</v>
      </c>
    </row>
    <row r="1606" spans="1:3" ht="18" hidden="1" customHeight="1" x14ac:dyDescent="0.3">
      <c r="A1606" s="17">
        <v>606</v>
      </c>
      <c r="B1606" s="19" t="s">
        <v>1941</v>
      </c>
      <c r="C1606" s="18" t="s">
        <v>59</v>
      </c>
    </row>
    <row r="1607" spans="1:3" ht="18" hidden="1" customHeight="1" x14ac:dyDescent="0.3">
      <c r="A1607" s="17">
        <v>606</v>
      </c>
      <c r="B1607" s="19" t="s">
        <v>1942</v>
      </c>
      <c r="C1607" s="18" t="s">
        <v>59</v>
      </c>
    </row>
    <row r="1608" spans="1:3" ht="18" hidden="1" customHeight="1" x14ac:dyDescent="0.3">
      <c r="A1608" s="17">
        <v>606</v>
      </c>
      <c r="B1608" s="19" t="s">
        <v>1943</v>
      </c>
      <c r="C1608" s="18" t="s">
        <v>59</v>
      </c>
    </row>
    <row r="1609" spans="1:3" ht="18" hidden="1" customHeight="1" x14ac:dyDescent="0.3">
      <c r="A1609" s="17">
        <v>606</v>
      </c>
      <c r="B1609" s="19" t="s">
        <v>1944</v>
      </c>
      <c r="C1609" s="18" t="s">
        <v>59</v>
      </c>
    </row>
    <row r="1610" spans="1:3" ht="18" hidden="1" customHeight="1" x14ac:dyDescent="0.3">
      <c r="A1610" s="17">
        <v>606</v>
      </c>
      <c r="B1610" s="19" t="s">
        <v>1945</v>
      </c>
      <c r="C1610" s="18" t="s">
        <v>59</v>
      </c>
    </row>
    <row r="1611" spans="1:3" ht="18" hidden="1" customHeight="1" x14ac:dyDescent="0.3">
      <c r="A1611" s="17">
        <v>606</v>
      </c>
      <c r="B1611" s="19" t="s">
        <v>1946</v>
      </c>
      <c r="C1611" s="18" t="s">
        <v>59</v>
      </c>
    </row>
    <row r="1612" spans="1:3" ht="18" hidden="1" customHeight="1" x14ac:dyDescent="0.3">
      <c r="A1612" s="17">
        <v>606</v>
      </c>
      <c r="B1612" s="19" t="s">
        <v>1947</v>
      </c>
      <c r="C1612" s="18" t="s">
        <v>59</v>
      </c>
    </row>
    <row r="1613" spans="1:3" ht="18" hidden="1" customHeight="1" x14ac:dyDescent="0.3">
      <c r="A1613" s="17">
        <v>606</v>
      </c>
      <c r="B1613" s="19" t="s">
        <v>1948</v>
      </c>
      <c r="C1613" s="18" t="s">
        <v>59</v>
      </c>
    </row>
    <row r="1614" spans="1:3" ht="18" hidden="1" customHeight="1" x14ac:dyDescent="0.3">
      <c r="A1614" s="17">
        <v>606</v>
      </c>
      <c r="B1614" s="19" t="s">
        <v>1949</v>
      </c>
      <c r="C1614" s="18" t="s">
        <v>59</v>
      </c>
    </row>
    <row r="1615" spans="1:3" ht="18" hidden="1" customHeight="1" x14ac:dyDescent="0.3">
      <c r="A1615" s="17">
        <v>606</v>
      </c>
      <c r="B1615" s="19" t="s">
        <v>1950</v>
      </c>
      <c r="C1615" s="18" t="s">
        <v>59</v>
      </c>
    </row>
    <row r="1616" spans="1:3" ht="18" hidden="1" customHeight="1" x14ac:dyDescent="0.3">
      <c r="A1616" s="17">
        <v>606</v>
      </c>
      <c r="B1616" s="19" t="s">
        <v>1951</v>
      </c>
      <c r="C1616" s="18" t="s">
        <v>59</v>
      </c>
    </row>
    <row r="1617" spans="1:3" ht="18" hidden="1" customHeight="1" x14ac:dyDescent="0.3">
      <c r="A1617" s="17">
        <v>606</v>
      </c>
      <c r="B1617" s="19" t="s">
        <v>1952</v>
      </c>
      <c r="C1617" s="18" t="s">
        <v>59</v>
      </c>
    </row>
    <row r="1618" spans="1:3" ht="18" hidden="1" customHeight="1" x14ac:dyDescent="0.3">
      <c r="A1618" s="17">
        <v>606</v>
      </c>
      <c r="B1618" s="19" t="s">
        <v>1953</v>
      </c>
      <c r="C1618" s="18" t="s">
        <v>59</v>
      </c>
    </row>
    <row r="1619" spans="1:3" ht="18" hidden="1" customHeight="1" x14ac:dyDescent="0.3">
      <c r="A1619" s="17">
        <v>606</v>
      </c>
      <c r="B1619" s="19" t="s">
        <v>1954</v>
      </c>
      <c r="C1619" s="18" t="s">
        <v>59</v>
      </c>
    </row>
    <row r="1620" spans="1:3" ht="18" hidden="1" customHeight="1" x14ac:dyDescent="0.3">
      <c r="A1620" s="17">
        <v>606</v>
      </c>
      <c r="B1620" s="19" t="s">
        <v>1955</v>
      </c>
      <c r="C1620" s="18" t="s">
        <v>59</v>
      </c>
    </row>
    <row r="1621" spans="1:3" ht="18" hidden="1" customHeight="1" x14ac:dyDescent="0.3">
      <c r="A1621" s="17">
        <v>606</v>
      </c>
      <c r="B1621" s="19" t="s">
        <v>1956</v>
      </c>
      <c r="C1621" s="18" t="s">
        <v>59</v>
      </c>
    </row>
    <row r="1622" spans="1:3" ht="18" hidden="1" customHeight="1" x14ac:dyDescent="0.3">
      <c r="A1622" s="17">
        <v>606</v>
      </c>
      <c r="B1622" s="19" t="s">
        <v>1957</v>
      </c>
      <c r="C1622" s="18" t="s">
        <v>59</v>
      </c>
    </row>
    <row r="1623" spans="1:3" ht="18" hidden="1" customHeight="1" x14ac:dyDescent="0.3">
      <c r="A1623" s="17">
        <v>606</v>
      </c>
      <c r="B1623" s="19" t="s">
        <v>1958</v>
      </c>
      <c r="C1623" s="18" t="s">
        <v>59</v>
      </c>
    </row>
    <row r="1624" spans="1:3" ht="18" hidden="1" customHeight="1" x14ac:dyDescent="0.3">
      <c r="A1624" s="17">
        <v>606</v>
      </c>
      <c r="B1624" s="19" t="s">
        <v>1959</v>
      </c>
      <c r="C1624" s="18" t="s">
        <v>59</v>
      </c>
    </row>
    <row r="1625" spans="1:3" ht="18" hidden="1" customHeight="1" x14ac:dyDescent="0.3">
      <c r="A1625" s="17">
        <v>606</v>
      </c>
      <c r="B1625" s="19" t="s">
        <v>1960</v>
      </c>
      <c r="C1625" s="18" t="s">
        <v>59</v>
      </c>
    </row>
    <row r="1626" spans="1:3" ht="18" hidden="1" customHeight="1" x14ac:dyDescent="0.3">
      <c r="A1626" s="17">
        <v>606</v>
      </c>
      <c r="B1626" s="19" t="s">
        <v>1961</v>
      </c>
      <c r="C1626" s="18" t="s">
        <v>59</v>
      </c>
    </row>
    <row r="1627" spans="1:3" ht="18" hidden="1" customHeight="1" x14ac:dyDescent="0.3">
      <c r="A1627" s="17">
        <v>606</v>
      </c>
      <c r="B1627" s="19" t="s">
        <v>1962</v>
      </c>
      <c r="C1627" s="18" t="s">
        <v>59</v>
      </c>
    </row>
    <row r="1628" spans="1:3" ht="18" hidden="1" customHeight="1" x14ac:dyDescent="0.3">
      <c r="A1628" s="17">
        <v>606</v>
      </c>
      <c r="B1628" s="19" t="s">
        <v>1963</v>
      </c>
      <c r="C1628" s="18" t="s">
        <v>59</v>
      </c>
    </row>
    <row r="1629" spans="1:3" ht="18" hidden="1" customHeight="1" x14ac:dyDescent="0.3">
      <c r="A1629" s="17">
        <v>606</v>
      </c>
      <c r="B1629" s="19" t="s">
        <v>1964</v>
      </c>
      <c r="C1629" s="18" t="s">
        <v>59</v>
      </c>
    </row>
    <row r="1630" spans="1:3" ht="18" hidden="1" customHeight="1" x14ac:dyDescent="0.3">
      <c r="A1630" s="17">
        <v>606</v>
      </c>
      <c r="B1630" s="19" t="s">
        <v>1965</v>
      </c>
      <c r="C1630" s="18" t="s">
        <v>59</v>
      </c>
    </row>
    <row r="1631" spans="1:3" ht="18" hidden="1" customHeight="1" x14ac:dyDescent="0.3">
      <c r="A1631" s="17">
        <v>606</v>
      </c>
      <c r="B1631" s="19" t="s">
        <v>1966</v>
      </c>
      <c r="C1631" s="18" t="s">
        <v>59</v>
      </c>
    </row>
    <row r="1632" spans="1:3" ht="18" hidden="1" customHeight="1" x14ac:dyDescent="0.3">
      <c r="A1632" s="17">
        <v>606</v>
      </c>
      <c r="B1632" s="19" t="s">
        <v>1967</v>
      </c>
      <c r="C1632" s="18" t="s">
        <v>59</v>
      </c>
    </row>
    <row r="1633" spans="1:3" ht="18" hidden="1" customHeight="1" x14ac:dyDescent="0.3">
      <c r="A1633" s="17">
        <v>606</v>
      </c>
      <c r="B1633" s="19" t="s">
        <v>1968</v>
      </c>
      <c r="C1633" s="18" t="s">
        <v>59</v>
      </c>
    </row>
    <row r="1634" spans="1:3" ht="18" hidden="1" customHeight="1" x14ac:dyDescent="0.3">
      <c r="A1634" s="17">
        <v>606</v>
      </c>
      <c r="B1634" s="19" t="s">
        <v>1969</v>
      </c>
      <c r="C1634" s="18" t="s">
        <v>59</v>
      </c>
    </row>
    <row r="1635" spans="1:3" ht="18" hidden="1" customHeight="1" x14ac:dyDescent="0.3">
      <c r="A1635" s="17">
        <v>606</v>
      </c>
      <c r="B1635" s="19" t="s">
        <v>1970</v>
      </c>
      <c r="C1635" s="18" t="s">
        <v>59</v>
      </c>
    </row>
    <row r="1636" spans="1:3" ht="18" hidden="1" customHeight="1" x14ac:dyDescent="0.3">
      <c r="A1636" s="17">
        <v>606</v>
      </c>
      <c r="B1636" s="19" t="s">
        <v>1971</v>
      </c>
      <c r="C1636" s="18" t="s">
        <v>59</v>
      </c>
    </row>
    <row r="1637" spans="1:3" ht="18" hidden="1" customHeight="1" x14ac:dyDescent="0.3">
      <c r="A1637" s="17">
        <v>606</v>
      </c>
      <c r="B1637" s="19" t="s">
        <v>1972</v>
      </c>
      <c r="C1637" s="18" t="s">
        <v>59</v>
      </c>
    </row>
    <row r="1638" spans="1:3" ht="18" hidden="1" customHeight="1" x14ac:dyDescent="0.3">
      <c r="A1638" s="17">
        <v>606</v>
      </c>
      <c r="B1638" s="19" t="s">
        <v>1973</v>
      </c>
      <c r="C1638" s="18" t="s">
        <v>59</v>
      </c>
    </row>
    <row r="1639" spans="1:3" ht="18" hidden="1" customHeight="1" x14ac:dyDescent="0.3">
      <c r="A1639" s="17">
        <v>606</v>
      </c>
      <c r="B1639" s="19" t="s">
        <v>1974</v>
      </c>
      <c r="C1639" s="18" t="s">
        <v>59</v>
      </c>
    </row>
    <row r="1640" spans="1:3" ht="18" hidden="1" customHeight="1" x14ac:dyDescent="0.3">
      <c r="A1640" s="17">
        <v>606</v>
      </c>
      <c r="B1640" s="19" t="s">
        <v>1975</v>
      </c>
      <c r="C1640" s="18" t="s">
        <v>59</v>
      </c>
    </row>
    <row r="1641" spans="1:3" ht="18" hidden="1" customHeight="1" x14ac:dyDescent="0.3">
      <c r="A1641" s="17">
        <v>606</v>
      </c>
      <c r="B1641" s="19" t="s">
        <v>1976</v>
      </c>
      <c r="C1641" s="18" t="s">
        <v>59</v>
      </c>
    </row>
    <row r="1642" spans="1:3" ht="18" hidden="1" customHeight="1" x14ac:dyDescent="0.3">
      <c r="A1642" s="17">
        <v>606</v>
      </c>
      <c r="B1642" s="19" t="s">
        <v>1977</v>
      </c>
      <c r="C1642" s="18" t="s">
        <v>59</v>
      </c>
    </row>
    <row r="1643" spans="1:3" ht="18" hidden="1" customHeight="1" x14ac:dyDescent="0.3">
      <c r="A1643" s="17">
        <v>606</v>
      </c>
      <c r="B1643" s="19" t="s">
        <v>1978</v>
      </c>
      <c r="C1643" s="18" t="s">
        <v>26</v>
      </c>
    </row>
    <row r="1644" spans="1:3" ht="18" hidden="1" customHeight="1" x14ac:dyDescent="0.3">
      <c r="A1644" s="17">
        <v>606</v>
      </c>
      <c r="B1644" s="19" t="s">
        <v>1979</v>
      </c>
      <c r="C1644" s="18" t="s">
        <v>59</v>
      </c>
    </row>
    <row r="1645" spans="1:3" ht="18" hidden="1" customHeight="1" x14ac:dyDescent="0.3">
      <c r="A1645" s="17">
        <v>606</v>
      </c>
      <c r="B1645" s="19" t="s">
        <v>1980</v>
      </c>
      <c r="C1645" s="18" t="s">
        <v>59</v>
      </c>
    </row>
    <row r="1646" spans="1:3" ht="18" hidden="1" customHeight="1" x14ac:dyDescent="0.3">
      <c r="A1646" s="17">
        <v>606</v>
      </c>
      <c r="B1646" s="19" t="s">
        <v>1981</v>
      </c>
      <c r="C1646" s="18" t="s">
        <v>59</v>
      </c>
    </row>
    <row r="1647" spans="1:3" ht="18" hidden="1" customHeight="1" x14ac:dyDescent="0.3">
      <c r="A1647" s="17">
        <v>606</v>
      </c>
      <c r="B1647" s="19" t="s">
        <v>1982</v>
      </c>
      <c r="C1647" s="18" t="s">
        <v>59</v>
      </c>
    </row>
    <row r="1648" spans="1:3" ht="18" hidden="1" customHeight="1" x14ac:dyDescent="0.3">
      <c r="A1648" s="17">
        <v>606</v>
      </c>
      <c r="B1648" s="19" t="s">
        <v>1983</v>
      </c>
      <c r="C1648" s="18" t="s">
        <v>59</v>
      </c>
    </row>
    <row r="1649" spans="1:3" ht="18" hidden="1" customHeight="1" x14ac:dyDescent="0.3">
      <c r="A1649" s="17">
        <v>606</v>
      </c>
      <c r="B1649" s="19" t="s">
        <v>1984</v>
      </c>
      <c r="C1649" s="18" t="s">
        <v>59</v>
      </c>
    </row>
    <row r="1650" spans="1:3" ht="18" hidden="1" customHeight="1" x14ac:dyDescent="0.3">
      <c r="A1650" s="17">
        <v>606</v>
      </c>
      <c r="B1650" s="19" t="s">
        <v>1985</v>
      </c>
      <c r="C1650" s="18" t="s">
        <v>59</v>
      </c>
    </row>
    <row r="1651" spans="1:3" ht="18" hidden="1" customHeight="1" x14ac:dyDescent="0.3">
      <c r="A1651" s="17">
        <v>606</v>
      </c>
      <c r="B1651" s="19" t="s">
        <v>1986</v>
      </c>
      <c r="C1651" s="18" t="s">
        <v>59</v>
      </c>
    </row>
    <row r="1652" spans="1:3" ht="18" hidden="1" customHeight="1" x14ac:dyDescent="0.3">
      <c r="A1652" s="17">
        <v>606</v>
      </c>
      <c r="B1652" s="19" t="s">
        <v>1987</v>
      </c>
      <c r="C1652" s="18" t="s">
        <v>59</v>
      </c>
    </row>
    <row r="1653" spans="1:3" ht="18" hidden="1" customHeight="1" x14ac:dyDescent="0.3">
      <c r="A1653" s="17">
        <v>606</v>
      </c>
      <c r="B1653" s="19" t="s">
        <v>1988</v>
      </c>
      <c r="C1653" s="18" t="s">
        <v>59</v>
      </c>
    </row>
    <row r="1654" spans="1:3" ht="18" hidden="1" customHeight="1" x14ac:dyDescent="0.3">
      <c r="A1654" s="17">
        <v>606</v>
      </c>
      <c r="B1654" s="19" t="s">
        <v>1989</v>
      </c>
      <c r="C1654" s="18" t="s">
        <v>59</v>
      </c>
    </row>
    <row r="1655" spans="1:3" ht="18" hidden="1" customHeight="1" x14ac:dyDescent="0.3">
      <c r="A1655" s="17">
        <v>606</v>
      </c>
      <c r="B1655" s="19" t="s">
        <v>1990</v>
      </c>
      <c r="C1655" s="18" t="s">
        <v>59</v>
      </c>
    </row>
    <row r="1656" spans="1:3" ht="18" hidden="1" customHeight="1" x14ac:dyDescent="0.3">
      <c r="A1656" s="17">
        <v>606</v>
      </c>
      <c r="B1656" s="19" t="s">
        <v>1991</v>
      </c>
      <c r="C1656" s="18" t="s">
        <v>59</v>
      </c>
    </row>
    <row r="1657" spans="1:3" ht="18" hidden="1" customHeight="1" x14ac:dyDescent="0.3">
      <c r="A1657" s="17">
        <v>606</v>
      </c>
      <c r="B1657" s="19" t="s">
        <v>1992</v>
      </c>
      <c r="C1657" s="18" t="s">
        <v>59</v>
      </c>
    </row>
    <row r="1658" spans="1:3" ht="18" hidden="1" customHeight="1" x14ac:dyDescent="0.3">
      <c r="A1658" s="17">
        <v>606</v>
      </c>
      <c r="B1658" s="19" t="s">
        <v>1993</v>
      </c>
      <c r="C1658" s="18" t="s">
        <v>59</v>
      </c>
    </row>
    <row r="1659" spans="1:3" ht="18" hidden="1" customHeight="1" x14ac:dyDescent="0.3">
      <c r="A1659" s="17">
        <v>606</v>
      </c>
      <c r="B1659" s="19" t="s">
        <v>1994</v>
      </c>
      <c r="C1659" s="18" t="s">
        <v>26</v>
      </c>
    </row>
    <row r="1660" spans="1:3" ht="18" hidden="1" customHeight="1" x14ac:dyDescent="0.3">
      <c r="A1660" s="17">
        <v>606</v>
      </c>
      <c r="B1660" s="19" t="s">
        <v>1995</v>
      </c>
      <c r="C1660" s="18" t="s">
        <v>26</v>
      </c>
    </row>
    <row r="1661" spans="1:3" ht="18" hidden="1" customHeight="1" x14ac:dyDescent="0.3">
      <c r="A1661" s="17">
        <v>606</v>
      </c>
      <c r="B1661" s="19" t="s">
        <v>1996</v>
      </c>
      <c r="C1661" s="18" t="s">
        <v>9</v>
      </c>
    </row>
    <row r="1662" spans="1:3" ht="18" hidden="1" customHeight="1" x14ac:dyDescent="0.3">
      <c r="A1662" s="17">
        <v>606</v>
      </c>
      <c r="B1662" s="19" t="s">
        <v>1997</v>
      </c>
      <c r="C1662" s="18" t="s">
        <v>9</v>
      </c>
    </row>
    <row r="1663" spans="1:3" ht="18" hidden="1" customHeight="1" x14ac:dyDescent="0.3">
      <c r="A1663" s="17">
        <v>606</v>
      </c>
      <c r="B1663" s="19" t="s">
        <v>1998</v>
      </c>
      <c r="C1663" s="18" t="s">
        <v>59</v>
      </c>
    </row>
    <row r="1664" spans="1:3" ht="18" hidden="1" customHeight="1" x14ac:dyDescent="0.3">
      <c r="A1664" s="17">
        <v>606</v>
      </c>
      <c r="B1664" s="19" t="s">
        <v>1999</v>
      </c>
      <c r="C1664" s="18" t="s">
        <v>9</v>
      </c>
    </row>
    <row r="1665" spans="1:3" ht="18" hidden="1" customHeight="1" x14ac:dyDescent="0.3">
      <c r="A1665" s="17">
        <v>607</v>
      </c>
      <c r="B1665" s="19" t="s">
        <v>2000</v>
      </c>
      <c r="C1665" s="18" t="s">
        <v>26</v>
      </c>
    </row>
    <row r="1666" spans="1:3" ht="18" hidden="1" customHeight="1" x14ac:dyDescent="0.3">
      <c r="A1666" s="17">
        <v>607</v>
      </c>
      <c r="B1666" s="19" t="s">
        <v>2001</v>
      </c>
      <c r="C1666" s="18" t="s">
        <v>26</v>
      </c>
    </row>
    <row r="1667" spans="1:3" ht="18" hidden="1" customHeight="1" x14ac:dyDescent="0.3">
      <c r="A1667" s="17">
        <v>607</v>
      </c>
      <c r="B1667" s="19" t="s">
        <v>2002</v>
      </c>
      <c r="C1667" s="18" t="s">
        <v>26</v>
      </c>
    </row>
    <row r="1668" spans="1:3" ht="18" hidden="1" customHeight="1" x14ac:dyDescent="0.3">
      <c r="A1668" s="17">
        <v>607</v>
      </c>
      <c r="B1668" s="19" t="s">
        <v>2003</v>
      </c>
      <c r="C1668" s="18" t="s">
        <v>26</v>
      </c>
    </row>
    <row r="1669" spans="1:3" ht="18" hidden="1" customHeight="1" x14ac:dyDescent="0.3">
      <c r="A1669" s="17">
        <v>607</v>
      </c>
      <c r="B1669" s="19" t="s">
        <v>2004</v>
      </c>
      <c r="C1669" s="18" t="s">
        <v>26</v>
      </c>
    </row>
    <row r="1670" spans="1:3" ht="18" hidden="1" customHeight="1" x14ac:dyDescent="0.3">
      <c r="A1670" s="17">
        <v>607</v>
      </c>
      <c r="B1670" s="19" t="s">
        <v>2005</v>
      </c>
      <c r="C1670" s="18" t="s">
        <v>26</v>
      </c>
    </row>
    <row r="1671" spans="1:3" ht="18" hidden="1" customHeight="1" x14ac:dyDescent="0.3">
      <c r="A1671" s="17">
        <v>607</v>
      </c>
      <c r="B1671" s="19" t="s">
        <v>2006</v>
      </c>
      <c r="C1671" s="18" t="s">
        <v>26</v>
      </c>
    </row>
    <row r="1672" spans="1:3" ht="18" hidden="1" customHeight="1" x14ac:dyDescent="0.3">
      <c r="A1672" s="17">
        <v>607</v>
      </c>
      <c r="B1672" s="19" t="s">
        <v>2007</v>
      </c>
      <c r="C1672" s="18" t="s">
        <v>26</v>
      </c>
    </row>
    <row r="1673" spans="1:3" ht="18" hidden="1" customHeight="1" x14ac:dyDescent="0.3">
      <c r="A1673" s="17">
        <v>607</v>
      </c>
      <c r="B1673" s="19" t="s">
        <v>2008</v>
      </c>
      <c r="C1673" s="18" t="s">
        <v>26</v>
      </c>
    </row>
    <row r="1674" spans="1:3" ht="18" hidden="1" customHeight="1" x14ac:dyDescent="0.3">
      <c r="A1674" s="17">
        <v>607</v>
      </c>
      <c r="B1674" s="19" t="s">
        <v>2009</v>
      </c>
      <c r="C1674" s="18" t="s">
        <v>26</v>
      </c>
    </row>
    <row r="1675" spans="1:3" ht="18" hidden="1" customHeight="1" x14ac:dyDescent="0.3">
      <c r="A1675" s="17">
        <v>607</v>
      </c>
      <c r="B1675" s="19" t="s">
        <v>2010</v>
      </c>
      <c r="C1675" s="18" t="s">
        <v>26</v>
      </c>
    </row>
    <row r="1676" spans="1:3" ht="18" hidden="1" customHeight="1" x14ac:dyDescent="0.3">
      <c r="A1676" s="17">
        <v>607</v>
      </c>
      <c r="B1676" s="19" t="s">
        <v>2011</v>
      </c>
      <c r="C1676" s="18" t="s">
        <v>26</v>
      </c>
    </row>
    <row r="1677" spans="1:3" ht="18" hidden="1" customHeight="1" x14ac:dyDescent="0.3">
      <c r="A1677" s="17">
        <v>607</v>
      </c>
      <c r="B1677" s="19" t="s">
        <v>2012</v>
      </c>
      <c r="C1677" s="18" t="s">
        <v>26</v>
      </c>
    </row>
    <row r="1678" spans="1:3" ht="18" hidden="1" customHeight="1" x14ac:dyDescent="0.3">
      <c r="A1678" s="17">
        <v>607</v>
      </c>
      <c r="B1678" s="19" t="s">
        <v>2013</v>
      </c>
      <c r="C1678" s="18" t="s">
        <v>26</v>
      </c>
    </row>
    <row r="1679" spans="1:3" ht="18" hidden="1" customHeight="1" x14ac:dyDescent="0.3">
      <c r="A1679" s="17">
        <v>607</v>
      </c>
      <c r="B1679" s="19" t="s">
        <v>2014</v>
      </c>
      <c r="C1679" s="18" t="s">
        <v>26</v>
      </c>
    </row>
    <row r="1680" spans="1:3" ht="18" hidden="1" customHeight="1" x14ac:dyDescent="0.3">
      <c r="A1680" s="17">
        <v>607</v>
      </c>
      <c r="B1680" s="19" t="s">
        <v>2015</v>
      </c>
      <c r="C1680" s="18" t="s">
        <v>26</v>
      </c>
    </row>
    <row r="1681" spans="1:3" ht="18" hidden="1" customHeight="1" x14ac:dyDescent="0.3">
      <c r="A1681" s="17">
        <v>607</v>
      </c>
      <c r="B1681" s="19" t="s">
        <v>2016</v>
      </c>
      <c r="C1681" s="18" t="s">
        <v>26</v>
      </c>
    </row>
    <row r="1682" spans="1:3" ht="18" hidden="1" customHeight="1" x14ac:dyDescent="0.3">
      <c r="A1682" s="17">
        <v>607</v>
      </c>
      <c r="B1682" s="19" t="s">
        <v>2017</v>
      </c>
      <c r="C1682" s="18" t="s">
        <v>26</v>
      </c>
    </row>
    <row r="1683" spans="1:3" ht="18" hidden="1" customHeight="1" x14ac:dyDescent="0.3">
      <c r="A1683" s="17">
        <v>607</v>
      </c>
      <c r="B1683" s="19" t="s">
        <v>2018</v>
      </c>
      <c r="C1683" s="18" t="s">
        <v>26</v>
      </c>
    </row>
    <row r="1684" spans="1:3" ht="18" hidden="1" customHeight="1" x14ac:dyDescent="0.3">
      <c r="A1684" s="17">
        <v>607</v>
      </c>
      <c r="B1684" s="19" t="s">
        <v>2019</v>
      </c>
      <c r="C1684" s="18" t="s">
        <v>26</v>
      </c>
    </row>
    <row r="1685" spans="1:3" ht="18" hidden="1" customHeight="1" x14ac:dyDescent="0.3">
      <c r="A1685" s="17">
        <v>607</v>
      </c>
      <c r="B1685" s="19" t="s">
        <v>2020</v>
      </c>
      <c r="C1685" s="18" t="s">
        <v>26</v>
      </c>
    </row>
    <row r="1686" spans="1:3" ht="18" hidden="1" customHeight="1" x14ac:dyDescent="0.3">
      <c r="A1686" s="17">
        <v>607</v>
      </c>
      <c r="B1686" s="19" t="s">
        <v>2021</v>
      </c>
      <c r="C1686" s="18" t="s">
        <v>26</v>
      </c>
    </row>
    <row r="1687" spans="1:3" ht="18" hidden="1" customHeight="1" x14ac:dyDescent="0.3">
      <c r="A1687" s="17">
        <v>607</v>
      </c>
      <c r="B1687" s="19" t="s">
        <v>2022</v>
      </c>
      <c r="C1687" s="18" t="s">
        <v>26</v>
      </c>
    </row>
    <row r="1688" spans="1:3" ht="18" hidden="1" customHeight="1" x14ac:dyDescent="0.3">
      <c r="A1688" s="17">
        <v>607</v>
      </c>
      <c r="B1688" s="19" t="s">
        <v>2023</v>
      </c>
      <c r="C1688" s="18" t="s">
        <v>26</v>
      </c>
    </row>
    <row r="1689" spans="1:3" ht="18" hidden="1" customHeight="1" x14ac:dyDescent="0.3">
      <c r="A1689" s="17">
        <v>607</v>
      </c>
      <c r="B1689" s="19" t="s">
        <v>2024</v>
      </c>
      <c r="C1689" s="18" t="s">
        <v>26</v>
      </c>
    </row>
    <row r="1690" spans="1:3" ht="18" hidden="1" customHeight="1" x14ac:dyDescent="0.3">
      <c r="A1690" s="17">
        <v>607</v>
      </c>
      <c r="B1690" s="19" t="s">
        <v>2025</v>
      </c>
      <c r="C1690" s="18" t="s">
        <v>26</v>
      </c>
    </row>
    <row r="1691" spans="1:3" ht="18" hidden="1" customHeight="1" x14ac:dyDescent="0.3">
      <c r="A1691" s="17">
        <v>607</v>
      </c>
      <c r="B1691" s="19" t="s">
        <v>2026</v>
      </c>
      <c r="C1691" s="18" t="s">
        <v>26</v>
      </c>
    </row>
    <row r="1692" spans="1:3" ht="18" hidden="1" customHeight="1" x14ac:dyDescent="0.3">
      <c r="A1692" s="17">
        <v>607</v>
      </c>
      <c r="B1692" s="19" t="s">
        <v>2027</v>
      </c>
      <c r="C1692" s="18" t="s">
        <v>26</v>
      </c>
    </row>
    <row r="1693" spans="1:3" ht="18" hidden="1" customHeight="1" x14ac:dyDescent="0.3">
      <c r="A1693" s="17">
        <v>607</v>
      </c>
      <c r="B1693" s="19" t="s">
        <v>2028</v>
      </c>
      <c r="C1693" s="18" t="s">
        <v>59</v>
      </c>
    </row>
    <row r="1694" spans="1:3" ht="18" hidden="1" customHeight="1" x14ac:dyDescent="0.3">
      <c r="A1694" s="17">
        <v>607</v>
      </c>
      <c r="B1694" s="19" t="s">
        <v>2029</v>
      </c>
      <c r="C1694" s="18" t="s">
        <v>59</v>
      </c>
    </row>
    <row r="1695" spans="1:3" ht="18" hidden="1" customHeight="1" x14ac:dyDescent="0.3">
      <c r="A1695" s="17">
        <v>607</v>
      </c>
      <c r="B1695" s="19" t="s">
        <v>2030</v>
      </c>
      <c r="C1695" s="18" t="s">
        <v>59</v>
      </c>
    </row>
    <row r="1696" spans="1:3" ht="18" hidden="1" customHeight="1" x14ac:dyDescent="0.3">
      <c r="A1696" s="17">
        <v>607</v>
      </c>
      <c r="B1696" s="19" t="s">
        <v>2031</v>
      </c>
      <c r="C1696" s="18" t="s">
        <v>59</v>
      </c>
    </row>
    <row r="1697" spans="1:3" ht="18" hidden="1" customHeight="1" x14ac:dyDescent="0.3">
      <c r="A1697" s="17">
        <v>607</v>
      </c>
      <c r="B1697" s="19" t="s">
        <v>2032</v>
      </c>
      <c r="C1697" s="18" t="s">
        <v>59</v>
      </c>
    </row>
    <row r="1698" spans="1:3" ht="18" hidden="1" customHeight="1" x14ac:dyDescent="0.3">
      <c r="A1698" s="17">
        <v>607</v>
      </c>
      <c r="B1698" s="19" t="s">
        <v>2033</v>
      </c>
      <c r="C1698" s="18" t="s">
        <v>59</v>
      </c>
    </row>
    <row r="1699" spans="1:3" ht="18" hidden="1" customHeight="1" x14ac:dyDescent="0.3">
      <c r="A1699" s="17">
        <v>607</v>
      </c>
      <c r="B1699" s="19" t="s">
        <v>2034</v>
      </c>
      <c r="C1699" s="18" t="s">
        <v>59</v>
      </c>
    </row>
    <row r="1700" spans="1:3" ht="18" hidden="1" customHeight="1" x14ac:dyDescent="0.3">
      <c r="A1700" s="17">
        <v>607</v>
      </c>
      <c r="B1700" s="19" t="s">
        <v>2035</v>
      </c>
      <c r="C1700" s="18" t="s">
        <v>59</v>
      </c>
    </row>
    <row r="1701" spans="1:3" ht="18" hidden="1" customHeight="1" x14ac:dyDescent="0.3">
      <c r="A1701" s="17">
        <v>607</v>
      </c>
      <c r="B1701" s="19" t="s">
        <v>2036</v>
      </c>
      <c r="C1701" s="18" t="s">
        <v>59</v>
      </c>
    </row>
    <row r="1702" spans="1:3" ht="18" hidden="1" customHeight="1" x14ac:dyDescent="0.3">
      <c r="A1702" s="17">
        <v>607</v>
      </c>
      <c r="B1702" s="19" t="s">
        <v>2037</v>
      </c>
      <c r="C1702" s="18" t="s">
        <v>26</v>
      </c>
    </row>
    <row r="1703" spans="1:3" ht="18" hidden="1" customHeight="1" x14ac:dyDescent="0.3">
      <c r="A1703" s="17">
        <v>607</v>
      </c>
      <c r="B1703" s="19" t="s">
        <v>2038</v>
      </c>
      <c r="C1703" s="18" t="s">
        <v>26</v>
      </c>
    </row>
    <row r="1704" spans="1:3" ht="18" hidden="1" customHeight="1" x14ac:dyDescent="0.3">
      <c r="A1704" s="17">
        <v>607</v>
      </c>
      <c r="B1704" s="19" t="s">
        <v>2039</v>
      </c>
      <c r="C1704" s="18" t="s">
        <v>9</v>
      </c>
    </row>
    <row r="1705" spans="1:3" ht="18" hidden="1" customHeight="1" x14ac:dyDescent="0.3">
      <c r="A1705" s="17">
        <v>608</v>
      </c>
      <c r="B1705" s="19" t="s">
        <v>140</v>
      </c>
      <c r="C1705" s="18" t="s">
        <v>48</v>
      </c>
    </row>
    <row r="1706" spans="1:3" ht="18" hidden="1" customHeight="1" x14ac:dyDescent="0.3">
      <c r="A1706" s="17">
        <v>608</v>
      </c>
      <c r="B1706" s="19" t="s">
        <v>2040</v>
      </c>
      <c r="C1706" s="18" t="s">
        <v>48</v>
      </c>
    </row>
    <row r="1707" spans="1:3" ht="18" hidden="1" customHeight="1" x14ac:dyDescent="0.3">
      <c r="A1707" s="17">
        <v>608</v>
      </c>
      <c r="B1707" s="19" t="s">
        <v>2041</v>
      </c>
      <c r="C1707" s="18" t="s">
        <v>48</v>
      </c>
    </row>
    <row r="1708" spans="1:3" ht="18" hidden="1" customHeight="1" x14ac:dyDescent="0.3">
      <c r="A1708" s="17">
        <v>608</v>
      </c>
      <c r="B1708" s="19" t="s">
        <v>2042</v>
      </c>
      <c r="C1708" s="18" t="s">
        <v>48</v>
      </c>
    </row>
    <row r="1709" spans="1:3" ht="18" hidden="1" customHeight="1" x14ac:dyDescent="0.3">
      <c r="A1709" s="17">
        <v>608</v>
      </c>
      <c r="B1709" s="19" t="s">
        <v>2043</v>
      </c>
      <c r="C1709" s="18" t="s">
        <v>48</v>
      </c>
    </row>
    <row r="1710" spans="1:3" ht="18" hidden="1" customHeight="1" x14ac:dyDescent="0.3">
      <c r="A1710" s="17">
        <v>608</v>
      </c>
      <c r="B1710" s="19" t="s">
        <v>2044</v>
      </c>
      <c r="C1710" s="18" t="s">
        <v>48</v>
      </c>
    </row>
    <row r="1711" spans="1:3" ht="18" hidden="1" customHeight="1" x14ac:dyDescent="0.3">
      <c r="A1711" s="17">
        <v>608</v>
      </c>
      <c r="B1711" s="19" t="s">
        <v>2045</v>
      </c>
      <c r="C1711" s="18" t="s">
        <v>48</v>
      </c>
    </row>
    <row r="1712" spans="1:3" ht="18" hidden="1" customHeight="1" x14ac:dyDescent="0.3">
      <c r="A1712" s="17">
        <v>608</v>
      </c>
      <c r="B1712" s="19" t="s">
        <v>2046</v>
      </c>
      <c r="C1712" s="18" t="s">
        <v>48</v>
      </c>
    </row>
    <row r="1713" spans="1:3" ht="18" hidden="1" customHeight="1" x14ac:dyDescent="0.3">
      <c r="A1713" s="17">
        <v>608</v>
      </c>
      <c r="B1713" s="19" t="s">
        <v>2047</v>
      </c>
      <c r="C1713" s="18" t="s">
        <v>48</v>
      </c>
    </row>
    <row r="1714" spans="1:3" ht="18" hidden="1" customHeight="1" x14ac:dyDescent="0.3">
      <c r="A1714" s="17">
        <v>608</v>
      </c>
      <c r="B1714" s="19" t="s">
        <v>2048</v>
      </c>
      <c r="C1714" s="18" t="s">
        <v>48</v>
      </c>
    </row>
    <row r="1715" spans="1:3" ht="18" hidden="1" customHeight="1" x14ac:dyDescent="0.3">
      <c r="A1715" s="17">
        <v>608</v>
      </c>
      <c r="B1715" s="19" t="s">
        <v>2049</v>
      </c>
      <c r="C1715" s="18" t="s">
        <v>48</v>
      </c>
    </row>
    <row r="1716" spans="1:3" ht="18" hidden="1" customHeight="1" x14ac:dyDescent="0.3">
      <c r="A1716" s="17">
        <v>608</v>
      </c>
      <c r="B1716" s="19" t="s">
        <v>2050</v>
      </c>
      <c r="C1716" s="18" t="s">
        <v>48</v>
      </c>
    </row>
    <row r="1717" spans="1:3" ht="18" hidden="1" customHeight="1" x14ac:dyDescent="0.3">
      <c r="A1717" s="17">
        <v>608</v>
      </c>
      <c r="B1717" s="19" t="s">
        <v>2051</v>
      </c>
      <c r="C1717" s="18" t="s">
        <v>48</v>
      </c>
    </row>
    <row r="1718" spans="1:3" ht="18" hidden="1" customHeight="1" x14ac:dyDescent="0.3">
      <c r="A1718" s="17">
        <v>608</v>
      </c>
      <c r="B1718" s="19" t="s">
        <v>2052</v>
      </c>
      <c r="C1718" s="18" t="s">
        <v>48</v>
      </c>
    </row>
    <row r="1719" spans="1:3" ht="18" hidden="1" customHeight="1" x14ac:dyDescent="0.3">
      <c r="A1719" s="17">
        <v>608</v>
      </c>
      <c r="B1719" s="19" t="s">
        <v>2053</v>
      </c>
      <c r="C1719" s="18" t="s">
        <v>48</v>
      </c>
    </row>
    <row r="1720" spans="1:3" ht="18" hidden="1" customHeight="1" x14ac:dyDescent="0.3">
      <c r="A1720" s="17">
        <v>608</v>
      </c>
      <c r="B1720" s="19" t="s">
        <v>2054</v>
      </c>
      <c r="C1720" s="18" t="s">
        <v>48</v>
      </c>
    </row>
    <row r="1721" spans="1:3" ht="18" hidden="1" customHeight="1" x14ac:dyDescent="0.3">
      <c r="A1721" s="17">
        <v>608</v>
      </c>
      <c r="B1721" s="19" t="s">
        <v>2055</v>
      </c>
      <c r="C1721" s="18" t="s">
        <v>48</v>
      </c>
    </row>
    <row r="1722" spans="1:3" ht="18" hidden="1" customHeight="1" x14ac:dyDescent="0.3">
      <c r="A1722" s="17">
        <v>608</v>
      </c>
      <c r="B1722" s="19" t="s">
        <v>2056</v>
      </c>
      <c r="C1722" s="18" t="s">
        <v>48</v>
      </c>
    </row>
    <row r="1723" spans="1:3" ht="18" hidden="1" customHeight="1" x14ac:dyDescent="0.3">
      <c r="A1723" s="17">
        <v>608</v>
      </c>
      <c r="B1723" s="19" t="s">
        <v>2057</v>
      </c>
      <c r="C1723" s="18" t="s">
        <v>48</v>
      </c>
    </row>
    <row r="1724" spans="1:3" ht="18" hidden="1" customHeight="1" x14ac:dyDescent="0.3">
      <c r="A1724" s="17">
        <v>608</v>
      </c>
      <c r="B1724" s="19" t="s">
        <v>2058</v>
      </c>
      <c r="C1724" s="18" t="s">
        <v>26</v>
      </c>
    </row>
    <row r="1725" spans="1:3" ht="18" hidden="1" customHeight="1" x14ac:dyDescent="0.3">
      <c r="A1725" s="17">
        <v>608</v>
      </c>
      <c r="B1725" s="19" t="s">
        <v>2059</v>
      </c>
      <c r="C1725" s="18" t="s">
        <v>26</v>
      </c>
    </row>
    <row r="1726" spans="1:3" ht="18" hidden="1" customHeight="1" x14ac:dyDescent="0.3">
      <c r="A1726" s="17">
        <v>608</v>
      </c>
      <c r="B1726" s="19" t="s">
        <v>2060</v>
      </c>
      <c r="C1726" s="18" t="s">
        <v>26</v>
      </c>
    </row>
    <row r="1727" spans="1:3" ht="18" hidden="1" customHeight="1" x14ac:dyDescent="0.3">
      <c r="A1727" s="17">
        <v>608</v>
      </c>
      <c r="B1727" s="19" t="s">
        <v>2061</v>
      </c>
      <c r="C1727" s="18" t="s">
        <v>26</v>
      </c>
    </row>
    <row r="1728" spans="1:3" ht="18" hidden="1" customHeight="1" x14ac:dyDescent="0.3">
      <c r="A1728" s="17">
        <v>608</v>
      </c>
      <c r="B1728" s="19" t="s">
        <v>2062</v>
      </c>
      <c r="C1728" s="18" t="s">
        <v>26</v>
      </c>
    </row>
    <row r="1729" spans="1:3" ht="18" hidden="1" customHeight="1" x14ac:dyDescent="0.3">
      <c r="A1729" s="17">
        <v>608</v>
      </c>
      <c r="B1729" s="19" t="s">
        <v>2063</v>
      </c>
      <c r="C1729" s="18" t="s">
        <v>59</v>
      </c>
    </row>
    <row r="1730" spans="1:3" ht="18" hidden="1" customHeight="1" x14ac:dyDescent="0.3">
      <c r="A1730" s="17">
        <v>608</v>
      </c>
      <c r="B1730" s="19" t="s">
        <v>2064</v>
      </c>
      <c r="C1730" s="18" t="s">
        <v>59</v>
      </c>
    </row>
    <row r="1731" spans="1:3" ht="18" hidden="1" customHeight="1" x14ac:dyDescent="0.3">
      <c r="A1731" s="17">
        <v>608</v>
      </c>
      <c r="B1731" s="19" t="s">
        <v>2065</v>
      </c>
      <c r="C1731" s="18" t="s">
        <v>48</v>
      </c>
    </row>
    <row r="1732" spans="1:3" ht="18" hidden="1" customHeight="1" x14ac:dyDescent="0.3">
      <c r="A1732" s="17">
        <v>608</v>
      </c>
      <c r="B1732" s="19" t="s">
        <v>2066</v>
      </c>
      <c r="C1732" s="18" t="s">
        <v>48</v>
      </c>
    </row>
    <row r="1733" spans="1:3" ht="18" hidden="1" customHeight="1" x14ac:dyDescent="0.3">
      <c r="A1733" s="17">
        <v>608</v>
      </c>
      <c r="B1733" s="19" t="s">
        <v>2067</v>
      </c>
      <c r="C1733" s="18" t="s">
        <v>48</v>
      </c>
    </row>
    <row r="1734" spans="1:3" ht="18" hidden="1" customHeight="1" x14ac:dyDescent="0.3">
      <c r="A1734" s="17">
        <v>608</v>
      </c>
      <c r="B1734" s="19" t="s">
        <v>2068</v>
      </c>
      <c r="C1734" s="18" t="s">
        <v>48</v>
      </c>
    </row>
    <row r="1735" spans="1:3" ht="18" hidden="1" customHeight="1" x14ac:dyDescent="0.3">
      <c r="A1735" s="17">
        <v>608</v>
      </c>
      <c r="B1735" s="19" t="s">
        <v>2069</v>
      </c>
      <c r="C1735" s="18" t="s">
        <v>48</v>
      </c>
    </row>
    <row r="1736" spans="1:3" ht="18" hidden="1" customHeight="1" x14ac:dyDescent="0.3">
      <c r="A1736" s="17">
        <v>608</v>
      </c>
      <c r="B1736" s="19" t="s">
        <v>2070</v>
      </c>
      <c r="C1736" s="18" t="s">
        <v>48</v>
      </c>
    </row>
    <row r="1737" spans="1:3" ht="18" hidden="1" customHeight="1" x14ac:dyDescent="0.3">
      <c r="A1737" s="17">
        <v>608</v>
      </c>
      <c r="B1737" s="19" t="s">
        <v>2071</v>
      </c>
      <c r="C1737" s="18" t="s">
        <v>48</v>
      </c>
    </row>
    <row r="1738" spans="1:3" ht="18" hidden="1" customHeight="1" x14ac:dyDescent="0.3">
      <c r="A1738" s="17">
        <v>608</v>
      </c>
      <c r="B1738" s="19" t="s">
        <v>2072</v>
      </c>
      <c r="C1738" s="18" t="s">
        <v>48</v>
      </c>
    </row>
    <row r="1739" spans="1:3" ht="18" hidden="1" customHeight="1" x14ac:dyDescent="0.3">
      <c r="A1739" s="17">
        <v>608</v>
      </c>
      <c r="B1739" s="19" t="s">
        <v>2073</v>
      </c>
      <c r="C1739" s="18" t="s">
        <v>48</v>
      </c>
    </row>
    <row r="1740" spans="1:3" ht="18" hidden="1" customHeight="1" x14ac:dyDescent="0.3">
      <c r="A1740" s="17">
        <v>608</v>
      </c>
      <c r="B1740" s="19" t="s">
        <v>2074</v>
      </c>
      <c r="C1740" s="18" t="s">
        <v>48</v>
      </c>
    </row>
    <row r="1741" spans="1:3" ht="18" hidden="1" customHeight="1" x14ac:dyDescent="0.3">
      <c r="A1741" s="17">
        <v>608</v>
      </c>
      <c r="B1741" s="19" t="s">
        <v>2075</v>
      </c>
      <c r="C1741" s="18" t="s">
        <v>48</v>
      </c>
    </row>
    <row r="1742" spans="1:3" ht="18" hidden="1" customHeight="1" x14ac:dyDescent="0.3">
      <c r="A1742" s="17">
        <v>608</v>
      </c>
      <c r="B1742" s="19" t="s">
        <v>2076</v>
      </c>
      <c r="C1742" s="18" t="s">
        <v>48</v>
      </c>
    </row>
    <row r="1743" spans="1:3" ht="18" hidden="1" customHeight="1" x14ac:dyDescent="0.3">
      <c r="A1743" s="17">
        <v>608</v>
      </c>
      <c r="B1743" s="19" t="s">
        <v>2077</v>
      </c>
      <c r="C1743" s="18" t="s">
        <v>48</v>
      </c>
    </row>
    <row r="1744" spans="1:3" ht="18" hidden="1" customHeight="1" x14ac:dyDescent="0.3">
      <c r="A1744" s="17">
        <v>608</v>
      </c>
      <c r="B1744" s="19" t="s">
        <v>2078</v>
      </c>
      <c r="C1744" s="18" t="s">
        <v>48</v>
      </c>
    </row>
    <row r="1745" spans="1:3" ht="18" hidden="1" customHeight="1" x14ac:dyDescent="0.3">
      <c r="A1745" s="17">
        <v>608</v>
      </c>
      <c r="B1745" s="19" t="s">
        <v>2079</v>
      </c>
      <c r="C1745" s="18" t="s">
        <v>48</v>
      </c>
    </row>
    <row r="1746" spans="1:3" ht="18" hidden="1" customHeight="1" x14ac:dyDescent="0.3">
      <c r="A1746" s="17">
        <v>608</v>
      </c>
      <c r="B1746" s="19" t="s">
        <v>2080</v>
      </c>
      <c r="C1746" s="18" t="s">
        <v>48</v>
      </c>
    </row>
    <row r="1747" spans="1:3" ht="18" hidden="1" customHeight="1" x14ac:dyDescent="0.3">
      <c r="A1747" s="17">
        <v>608</v>
      </c>
      <c r="B1747" s="19" t="s">
        <v>2081</v>
      </c>
      <c r="C1747" s="18" t="s">
        <v>59</v>
      </c>
    </row>
    <row r="1748" spans="1:3" ht="18" hidden="1" customHeight="1" x14ac:dyDescent="0.3">
      <c r="A1748" s="17">
        <v>608</v>
      </c>
      <c r="B1748" s="19" t="s">
        <v>2082</v>
      </c>
      <c r="C1748" s="18" t="s">
        <v>59</v>
      </c>
    </row>
    <row r="1749" spans="1:3" ht="18" hidden="1" customHeight="1" x14ac:dyDescent="0.3">
      <c r="A1749" s="17">
        <v>608</v>
      </c>
      <c r="B1749" s="19" t="s">
        <v>2083</v>
      </c>
      <c r="C1749" s="18" t="s">
        <v>48</v>
      </c>
    </row>
    <row r="1750" spans="1:3" ht="18" hidden="1" customHeight="1" x14ac:dyDescent="0.3">
      <c r="A1750" s="17">
        <v>608</v>
      </c>
      <c r="B1750" s="19" t="s">
        <v>2084</v>
      </c>
      <c r="C1750" s="18" t="s">
        <v>48</v>
      </c>
    </row>
    <row r="1751" spans="1:3" ht="18" hidden="1" customHeight="1" x14ac:dyDescent="0.3">
      <c r="A1751" s="17">
        <v>608</v>
      </c>
      <c r="B1751" s="19" t="s">
        <v>2085</v>
      </c>
      <c r="C1751" s="18" t="s">
        <v>48</v>
      </c>
    </row>
    <row r="1752" spans="1:3" ht="18" hidden="1" customHeight="1" x14ac:dyDescent="0.3">
      <c r="A1752" s="17">
        <v>608</v>
      </c>
      <c r="B1752" s="19" t="s">
        <v>2086</v>
      </c>
      <c r="C1752" s="18" t="s">
        <v>59</v>
      </c>
    </row>
    <row r="1753" spans="1:3" ht="18" hidden="1" customHeight="1" x14ac:dyDescent="0.3">
      <c r="A1753" s="17">
        <v>608</v>
      </c>
      <c r="B1753" s="19" t="s">
        <v>2087</v>
      </c>
      <c r="C1753" s="18" t="s">
        <v>48</v>
      </c>
    </row>
    <row r="1754" spans="1:3" ht="18" hidden="1" customHeight="1" x14ac:dyDescent="0.3">
      <c r="A1754" s="17">
        <v>609</v>
      </c>
      <c r="B1754" s="19" t="s">
        <v>2088</v>
      </c>
      <c r="C1754" s="18" t="s">
        <v>26</v>
      </c>
    </row>
    <row r="1755" spans="1:3" ht="18" hidden="1" customHeight="1" x14ac:dyDescent="0.3">
      <c r="A1755" s="17">
        <v>609</v>
      </c>
      <c r="B1755" s="19" t="s">
        <v>2089</v>
      </c>
      <c r="C1755" s="18" t="s">
        <v>26</v>
      </c>
    </row>
    <row r="1756" spans="1:3" ht="18" hidden="1" customHeight="1" x14ac:dyDescent="0.3">
      <c r="A1756" s="17">
        <v>609</v>
      </c>
      <c r="B1756" s="19" t="s">
        <v>2090</v>
      </c>
      <c r="C1756" s="18" t="s">
        <v>26</v>
      </c>
    </row>
    <row r="1757" spans="1:3" ht="18" hidden="1" customHeight="1" x14ac:dyDescent="0.3">
      <c r="A1757" s="17">
        <v>609</v>
      </c>
      <c r="B1757" s="19" t="s">
        <v>2091</v>
      </c>
      <c r="C1757" s="18" t="s">
        <v>26</v>
      </c>
    </row>
    <row r="1758" spans="1:3" ht="18" hidden="1" customHeight="1" x14ac:dyDescent="0.3">
      <c r="A1758" s="17">
        <v>609</v>
      </c>
      <c r="B1758" s="19" t="s">
        <v>2092</v>
      </c>
      <c r="C1758" s="18" t="s">
        <v>26</v>
      </c>
    </row>
    <row r="1759" spans="1:3" ht="18" hidden="1" customHeight="1" x14ac:dyDescent="0.3">
      <c r="A1759" s="17">
        <v>609</v>
      </c>
      <c r="B1759" s="19" t="s">
        <v>2093</v>
      </c>
      <c r="C1759" s="18" t="s">
        <v>26</v>
      </c>
    </row>
    <row r="1760" spans="1:3" ht="18" hidden="1" customHeight="1" x14ac:dyDescent="0.3">
      <c r="A1760" s="17">
        <v>609</v>
      </c>
      <c r="B1760" s="19" t="s">
        <v>2094</v>
      </c>
      <c r="C1760" s="18" t="s">
        <v>26</v>
      </c>
    </row>
    <row r="1761" spans="1:3" ht="18" hidden="1" customHeight="1" x14ac:dyDescent="0.3">
      <c r="A1761" s="17">
        <v>609</v>
      </c>
      <c r="B1761" s="19" t="s">
        <v>2095</v>
      </c>
      <c r="C1761" s="18" t="s">
        <v>26</v>
      </c>
    </row>
    <row r="1762" spans="1:3" ht="18" hidden="1" customHeight="1" x14ac:dyDescent="0.3">
      <c r="A1762" s="17">
        <v>609</v>
      </c>
      <c r="B1762" s="19" t="s">
        <v>2096</v>
      </c>
      <c r="C1762" s="18" t="s">
        <v>26</v>
      </c>
    </row>
    <row r="1763" spans="1:3" ht="18" hidden="1" customHeight="1" x14ac:dyDescent="0.3">
      <c r="A1763" s="17">
        <v>609</v>
      </c>
      <c r="B1763" s="19" t="s">
        <v>2097</v>
      </c>
      <c r="C1763" s="18" t="s">
        <v>26</v>
      </c>
    </row>
    <row r="1764" spans="1:3" ht="18" hidden="1" customHeight="1" x14ac:dyDescent="0.3">
      <c r="A1764" s="17">
        <v>609</v>
      </c>
      <c r="B1764" s="19" t="s">
        <v>2098</v>
      </c>
      <c r="C1764" s="18" t="s">
        <v>26</v>
      </c>
    </row>
    <row r="1765" spans="1:3" ht="18" hidden="1" customHeight="1" x14ac:dyDescent="0.3">
      <c r="A1765" s="17">
        <v>609</v>
      </c>
      <c r="B1765" s="19" t="s">
        <v>190</v>
      </c>
      <c r="C1765" s="18" t="s">
        <v>26</v>
      </c>
    </row>
    <row r="1766" spans="1:3" ht="18" hidden="1" customHeight="1" x14ac:dyDescent="0.3">
      <c r="A1766" s="17">
        <v>609</v>
      </c>
      <c r="B1766" s="19" t="s">
        <v>2099</v>
      </c>
      <c r="C1766" s="18" t="s">
        <v>26</v>
      </c>
    </row>
    <row r="1767" spans="1:3" ht="18" hidden="1" customHeight="1" x14ac:dyDescent="0.3">
      <c r="A1767" s="17">
        <v>609</v>
      </c>
      <c r="B1767" s="19" t="s">
        <v>2100</v>
      </c>
      <c r="C1767" s="18" t="s">
        <v>26</v>
      </c>
    </row>
    <row r="1768" spans="1:3" ht="18" hidden="1" customHeight="1" x14ac:dyDescent="0.3">
      <c r="A1768" s="17">
        <v>609</v>
      </c>
      <c r="B1768" s="19" t="s">
        <v>2101</v>
      </c>
      <c r="C1768" s="18" t="s">
        <v>26</v>
      </c>
    </row>
    <row r="1769" spans="1:3" ht="18" hidden="1" customHeight="1" x14ac:dyDescent="0.3">
      <c r="A1769" s="17">
        <v>609</v>
      </c>
      <c r="B1769" s="19" t="s">
        <v>2102</v>
      </c>
      <c r="C1769" s="18" t="s">
        <v>26</v>
      </c>
    </row>
    <row r="1770" spans="1:3" ht="18" hidden="1" customHeight="1" x14ac:dyDescent="0.3">
      <c r="A1770" s="17">
        <v>609</v>
      </c>
      <c r="B1770" s="19" t="s">
        <v>2103</v>
      </c>
      <c r="C1770" s="18" t="s">
        <v>26</v>
      </c>
    </row>
    <row r="1771" spans="1:3" ht="18" hidden="1" customHeight="1" x14ac:dyDescent="0.3">
      <c r="A1771" s="17">
        <v>609</v>
      </c>
      <c r="B1771" s="19" t="s">
        <v>2104</v>
      </c>
      <c r="C1771" s="18" t="s">
        <v>26</v>
      </c>
    </row>
    <row r="1772" spans="1:3" ht="18" hidden="1" customHeight="1" x14ac:dyDescent="0.3">
      <c r="A1772" s="17">
        <v>609</v>
      </c>
      <c r="B1772" s="19" t="s">
        <v>2105</v>
      </c>
      <c r="C1772" s="18" t="s">
        <v>26</v>
      </c>
    </row>
    <row r="1773" spans="1:3" ht="18" hidden="1" customHeight="1" x14ac:dyDescent="0.3">
      <c r="A1773" s="17">
        <v>609</v>
      </c>
      <c r="B1773" s="19" t="s">
        <v>2106</v>
      </c>
      <c r="C1773" s="18" t="s">
        <v>26</v>
      </c>
    </row>
    <row r="1774" spans="1:3" ht="18" hidden="1" customHeight="1" x14ac:dyDescent="0.3">
      <c r="A1774" s="17">
        <v>609</v>
      </c>
      <c r="B1774" s="19" t="s">
        <v>2107</v>
      </c>
      <c r="C1774" s="18" t="s">
        <v>26</v>
      </c>
    </row>
    <row r="1775" spans="1:3" ht="18" hidden="1" customHeight="1" x14ac:dyDescent="0.3">
      <c r="A1775" s="17">
        <v>609</v>
      </c>
      <c r="B1775" s="19" t="s">
        <v>2108</v>
      </c>
      <c r="C1775" s="18" t="s">
        <v>26</v>
      </c>
    </row>
    <row r="1776" spans="1:3" ht="18" hidden="1" customHeight="1" x14ac:dyDescent="0.3">
      <c r="A1776" s="17">
        <v>609</v>
      </c>
      <c r="B1776" s="19" t="s">
        <v>2109</v>
      </c>
      <c r="C1776" s="18" t="s">
        <v>26</v>
      </c>
    </row>
    <row r="1777" spans="1:3" ht="18" hidden="1" customHeight="1" x14ac:dyDescent="0.3">
      <c r="A1777" s="17">
        <v>609</v>
      </c>
      <c r="B1777" s="19" t="s">
        <v>2110</v>
      </c>
      <c r="C1777" s="18" t="s">
        <v>26</v>
      </c>
    </row>
    <row r="1778" spans="1:3" ht="18" hidden="1" customHeight="1" x14ac:dyDescent="0.3">
      <c r="A1778" s="17">
        <v>609</v>
      </c>
      <c r="B1778" s="19" t="s">
        <v>2111</v>
      </c>
      <c r="C1778" s="18" t="s">
        <v>26</v>
      </c>
    </row>
    <row r="1779" spans="1:3" ht="18" hidden="1" customHeight="1" x14ac:dyDescent="0.3">
      <c r="A1779" s="17">
        <v>609</v>
      </c>
      <c r="B1779" s="19" t="s">
        <v>2112</v>
      </c>
      <c r="C1779" s="18" t="s">
        <v>26</v>
      </c>
    </row>
    <row r="1780" spans="1:3" ht="18" hidden="1" customHeight="1" x14ac:dyDescent="0.3">
      <c r="A1780" s="17">
        <v>609</v>
      </c>
      <c r="B1780" s="19" t="s">
        <v>2113</v>
      </c>
      <c r="C1780" s="18" t="s">
        <v>21</v>
      </c>
    </row>
    <row r="1781" spans="1:3" ht="18" hidden="1" customHeight="1" x14ac:dyDescent="0.3">
      <c r="A1781" s="17">
        <v>609</v>
      </c>
      <c r="B1781" s="19" t="s">
        <v>2114</v>
      </c>
      <c r="C1781" s="18" t="s">
        <v>21</v>
      </c>
    </row>
    <row r="1782" spans="1:3" ht="18" hidden="1" customHeight="1" x14ac:dyDescent="0.3">
      <c r="A1782" s="17">
        <v>609</v>
      </c>
      <c r="B1782" s="19" t="s">
        <v>2115</v>
      </c>
      <c r="C1782" s="18" t="s">
        <v>21</v>
      </c>
    </row>
    <row r="1783" spans="1:3" ht="18" hidden="1" customHeight="1" x14ac:dyDescent="0.3">
      <c r="A1783" s="17">
        <v>609</v>
      </c>
      <c r="B1783" s="19" t="s">
        <v>2116</v>
      </c>
      <c r="C1783" s="18" t="s">
        <v>21</v>
      </c>
    </row>
    <row r="1784" spans="1:3" ht="18" hidden="1" customHeight="1" x14ac:dyDescent="0.3">
      <c r="A1784" s="17">
        <v>609</v>
      </c>
      <c r="B1784" s="19" t="s">
        <v>2117</v>
      </c>
      <c r="C1784" s="18" t="s">
        <v>21</v>
      </c>
    </row>
    <row r="1785" spans="1:3" ht="18" hidden="1" customHeight="1" x14ac:dyDescent="0.3">
      <c r="A1785" s="17">
        <v>609</v>
      </c>
      <c r="B1785" s="19" t="s">
        <v>2118</v>
      </c>
      <c r="C1785" s="18" t="s">
        <v>21</v>
      </c>
    </row>
    <row r="1786" spans="1:3" ht="18" hidden="1" customHeight="1" x14ac:dyDescent="0.3">
      <c r="A1786" s="17">
        <v>609</v>
      </c>
      <c r="B1786" s="19" t="s">
        <v>2119</v>
      </c>
      <c r="C1786" s="18" t="s">
        <v>21</v>
      </c>
    </row>
    <row r="1787" spans="1:3" ht="18" hidden="1" customHeight="1" x14ac:dyDescent="0.3">
      <c r="A1787" s="17">
        <v>609</v>
      </c>
      <c r="B1787" s="19" t="s">
        <v>2120</v>
      </c>
      <c r="C1787" s="18" t="s">
        <v>21</v>
      </c>
    </row>
    <row r="1788" spans="1:3" ht="18" hidden="1" customHeight="1" x14ac:dyDescent="0.3">
      <c r="A1788" s="17">
        <v>609</v>
      </c>
      <c r="B1788" s="19" t="s">
        <v>2121</v>
      </c>
      <c r="C1788" s="18" t="s">
        <v>48</v>
      </c>
    </row>
    <row r="1789" spans="1:3" ht="18" hidden="1" customHeight="1" x14ac:dyDescent="0.3">
      <c r="A1789" s="17">
        <v>609</v>
      </c>
      <c r="B1789" s="19" t="s">
        <v>2122</v>
      </c>
      <c r="C1789" s="18" t="s">
        <v>48</v>
      </c>
    </row>
    <row r="1790" spans="1:3" ht="18" hidden="1" customHeight="1" x14ac:dyDescent="0.3">
      <c r="A1790" s="17">
        <v>609</v>
      </c>
      <c r="B1790" s="19" t="s">
        <v>2123</v>
      </c>
      <c r="C1790" s="18" t="s">
        <v>21</v>
      </c>
    </row>
    <row r="1791" spans="1:3" ht="18" hidden="1" customHeight="1" x14ac:dyDescent="0.3">
      <c r="A1791" s="17">
        <v>609</v>
      </c>
      <c r="B1791" s="19" t="s">
        <v>2124</v>
      </c>
      <c r="C1791" s="18" t="s">
        <v>26</v>
      </c>
    </row>
    <row r="1792" spans="1:3" ht="18" hidden="1" customHeight="1" x14ac:dyDescent="0.3">
      <c r="A1792" s="17">
        <v>610</v>
      </c>
      <c r="B1792" s="19" t="s">
        <v>2125</v>
      </c>
      <c r="C1792" s="18" t="s">
        <v>48</v>
      </c>
    </row>
    <row r="1793" spans="1:3" ht="18" hidden="1" customHeight="1" x14ac:dyDescent="0.3">
      <c r="A1793" s="17">
        <v>610</v>
      </c>
      <c r="B1793" s="19" t="s">
        <v>2126</v>
      </c>
      <c r="C1793" s="18" t="s">
        <v>48</v>
      </c>
    </row>
    <row r="1794" spans="1:3" ht="18" hidden="1" customHeight="1" x14ac:dyDescent="0.3">
      <c r="A1794" s="17">
        <v>610</v>
      </c>
      <c r="B1794" s="19" t="s">
        <v>2127</v>
      </c>
      <c r="C1794" s="18" t="s">
        <v>48</v>
      </c>
    </row>
    <row r="1795" spans="1:3" ht="18" hidden="1" customHeight="1" x14ac:dyDescent="0.3">
      <c r="A1795" s="17">
        <v>610</v>
      </c>
      <c r="B1795" s="19" t="s">
        <v>2128</v>
      </c>
      <c r="C1795" s="18" t="s">
        <v>48</v>
      </c>
    </row>
    <row r="1796" spans="1:3" ht="18" hidden="1" customHeight="1" x14ac:dyDescent="0.3">
      <c r="A1796" s="17">
        <v>610</v>
      </c>
      <c r="B1796" s="19" t="s">
        <v>2129</v>
      </c>
      <c r="C1796" s="18" t="s">
        <v>48</v>
      </c>
    </row>
    <row r="1797" spans="1:3" ht="18" hidden="1" customHeight="1" x14ac:dyDescent="0.3">
      <c r="A1797" s="17">
        <v>610</v>
      </c>
      <c r="B1797" s="19" t="s">
        <v>2130</v>
      </c>
      <c r="C1797" s="18" t="s">
        <v>59</v>
      </c>
    </row>
    <row r="1798" spans="1:3" ht="18" hidden="1" customHeight="1" x14ac:dyDescent="0.3">
      <c r="A1798" s="17">
        <v>611</v>
      </c>
      <c r="B1798" s="19" t="s">
        <v>2131</v>
      </c>
      <c r="C1798" s="18" t="s">
        <v>26</v>
      </c>
    </row>
    <row r="1799" spans="1:3" ht="18" hidden="1" customHeight="1" x14ac:dyDescent="0.3">
      <c r="A1799" s="17">
        <v>611</v>
      </c>
      <c r="B1799" s="19" t="s">
        <v>2132</v>
      </c>
      <c r="C1799" s="18" t="s">
        <v>26</v>
      </c>
    </row>
    <row r="1800" spans="1:3" ht="18" hidden="1" customHeight="1" x14ac:dyDescent="0.3">
      <c r="A1800" s="17">
        <v>611</v>
      </c>
      <c r="B1800" s="19" t="s">
        <v>2133</v>
      </c>
      <c r="C1800" s="18" t="s">
        <v>26</v>
      </c>
    </row>
    <row r="1801" spans="1:3" ht="18" hidden="1" customHeight="1" x14ac:dyDescent="0.3">
      <c r="A1801" s="17">
        <v>611</v>
      </c>
      <c r="B1801" s="19" t="s">
        <v>2134</v>
      </c>
      <c r="C1801" s="18" t="s">
        <v>26</v>
      </c>
    </row>
    <row r="1802" spans="1:3" ht="18" hidden="1" customHeight="1" x14ac:dyDescent="0.3">
      <c r="A1802" s="17">
        <v>611</v>
      </c>
      <c r="B1802" s="19" t="s">
        <v>2135</v>
      </c>
      <c r="C1802" s="18" t="s">
        <v>26</v>
      </c>
    </row>
    <row r="1803" spans="1:3" ht="18" hidden="1" customHeight="1" x14ac:dyDescent="0.3">
      <c r="A1803" s="17">
        <v>611</v>
      </c>
      <c r="B1803" s="19" t="s">
        <v>2136</v>
      </c>
      <c r="C1803" s="18" t="s">
        <v>26</v>
      </c>
    </row>
    <row r="1804" spans="1:3" ht="18" hidden="1" customHeight="1" x14ac:dyDescent="0.3">
      <c r="A1804" s="17">
        <v>611</v>
      </c>
      <c r="B1804" s="19" t="s">
        <v>2137</v>
      </c>
      <c r="C1804" s="18" t="s">
        <v>26</v>
      </c>
    </row>
    <row r="1805" spans="1:3" ht="18" hidden="1" customHeight="1" x14ac:dyDescent="0.3">
      <c r="A1805" s="17">
        <v>611</v>
      </c>
      <c r="B1805" s="19" t="s">
        <v>2138</v>
      </c>
      <c r="C1805" s="18" t="s">
        <v>26</v>
      </c>
    </row>
    <row r="1806" spans="1:3" ht="18" hidden="1" customHeight="1" x14ac:dyDescent="0.3">
      <c r="A1806" s="17">
        <v>611</v>
      </c>
      <c r="B1806" s="19" t="s">
        <v>2139</v>
      </c>
      <c r="C1806" s="18" t="s">
        <v>26</v>
      </c>
    </row>
    <row r="1807" spans="1:3" ht="18" hidden="1" customHeight="1" x14ac:dyDescent="0.3">
      <c r="A1807" s="17">
        <v>611</v>
      </c>
      <c r="B1807" s="19" t="s">
        <v>2140</v>
      </c>
      <c r="C1807" s="18" t="s">
        <v>26</v>
      </c>
    </row>
    <row r="1808" spans="1:3" ht="18" hidden="1" customHeight="1" x14ac:dyDescent="0.3">
      <c r="A1808" s="17">
        <v>611</v>
      </c>
      <c r="B1808" s="19" t="s">
        <v>2141</v>
      </c>
      <c r="C1808" s="18" t="s">
        <v>26</v>
      </c>
    </row>
    <row r="1809" spans="1:3" ht="18" hidden="1" customHeight="1" x14ac:dyDescent="0.3">
      <c r="A1809" s="17">
        <v>611</v>
      </c>
      <c r="B1809" s="19" t="s">
        <v>2142</v>
      </c>
      <c r="C1809" s="18" t="s">
        <v>26</v>
      </c>
    </row>
    <row r="1810" spans="1:3" ht="18" hidden="1" customHeight="1" x14ac:dyDescent="0.3">
      <c r="A1810" s="17">
        <v>611</v>
      </c>
      <c r="B1810" s="19" t="s">
        <v>2143</v>
      </c>
      <c r="C1810" s="18" t="s">
        <v>26</v>
      </c>
    </row>
    <row r="1811" spans="1:3" ht="18" hidden="1" customHeight="1" x14ac:dyDescent="0.3">
      <c r="A1811" s="17">
        <v>611</v>
      </c>
      <c r="B1811" s="19" t="s">
        <v>2144</v>
      </c>
      <c r="C1811" s="18" t="s">
        <v>26</v>
      </c>
    </row>
    <row r="1812" spans="1:3" ht="18" hidden="1" customHeight="1" x14ac:dyDescent="0.3">
      <c r="A1812" s="17">
        <v>611</v>
      </c>
      <c r="B1812" s="19" t="s">
        <v>2145</v>
      </c>
      <c r="C1812" s="18" t="s">
        <v>26</v>
      </c>
    </row>
    <row r="1813" spans="1:3" ht="18" hidden="1" customHeight="1" x14ac:dyDescent="0.3">
      <c r="A1813" s="17">
        <v>611</v>
      </c>
      <c r="B1813" s="19" t="s">
        <v>2146</v>
      </c>
      <c r="C1813" s="18" t="s">
        <v>26</v>
      </c>
    </row>
    <row r="1814" spans="1:3" ht="18" hidden="1" customHeight="1" x14ac:dyDescent="0.3">
      <c r="A1814" s="17">
        <v>611</v>
      </c>
      <c r="B1814" s="19" t="s">
        <v>2147</v>
      </c>
      <c r="C1814" s="18" t="s">
        <v>26</v>
      </c>
    </row>
    <row r="1815" spans="1:3" ht="18" hidden="1" customHeight="1" x14ac:dyDescent="0.3">
      <c r="A1815" s="17">
        <v>611</v>
      </c>
      <c r="B1815" s="19" t="s">
        <v>2148</v>
      </c>
      <c r="C1815" s="18" t="s">
        <v>26</v>
      </c>
    </row>
    <row r="1816" spans="1:3" ht="18" hidden="1" customHeight="1" x14ac:dyDescent="0.3">
      <c r="A1816" s="17">
        <v>611</v>
      </c>
      <c r="B1816" s="19" t="s">
        <v>2149</v>
      </c>
      <c r="C1816" s="18" t="s">
        <v>26</v>
      </c>
    </row>
    <row r="1817" spans="1:3" ht="18" hidden="1" customHeight="1" x14ac:dyDescent="0.3">
      <c r="A1817" s="17">
        <v>611</v>
      </c>
      <c r="B1817" s="19" t="s">
        <v>2150</v>
      </c>
      <c r="C1817" s="18" t="s">
        <v>26</v>
      </c>
    </row>
    <row r="1818" spans="1:3" ht="18" hidden="1" customHeight="1" x14ac:dyDescent="0.3">
      <c r="A1818" s="17">
        <v>611</v>
      </c>
      <c r="B1818" s="19" t="s">
        <v>2151</v>
      </c>
      <c r="C1818" s="18" t="s">
        <v>26</v>
      </c>
    </row>
    <row r="1819" spans="1:3" ht="18" hidden="1" customHeight="1" x14ac:dyDescent="0.3">
      <c r="A1819" s="17">
        <v>611</v>
      </c>
      <c r="B1819" s="19" t="s">
        <v>2152</v>
      </c>
      <c r="C1819" s="18" t="s">
        <v>26</v>
      </c>
    </row>
    <row r="1820" spans="1:3" ht="18" hidden="1" customHeight="1" x14ac:dyDescent="0.3">
      <c r="A1820" s="17">
        <v>611</v>
      </c>
      <c r="B1820" s="19" t="s">
        <v>2153</v>
      </c>
      <c r="C1820" s="18" t="s">
        <v>26</v>
      </c>
    </row>
    <row r="1821" spans="1:3" ht="18" hidden="1" customHeight="1" x14ac:dyDescent="0.3">
      <c r="A1821" s="17">
        <v>611</v>
      </c>
      <c r="B1821" s="19" t="s">
        <v>2154</v>
      </c>
      <c r="C1821" s="18" t="s">
        <v>26</v>
      </c>
    </row>
    <row r="1822" spans="1:3" ht="18" hidden="1" customHeight="1" x14ac:dyDescent="0.3">
      <c r="A1822" s="17">
        <v>611</v>
      </c>
      <c r="B1822" s="19" t="s">
        <v>2155</v>
      </c>
      <c r="C1822" s="18" t="s">
        <v>26</v>
      </c>
    </row>
    <row r="1823" spans="1:3" ht="18" hidden="1" customHeight="1" x14ac:dyDescent="0.3">
      <c r="A1823" s="17">
        <v>611</v>
      </c>
      <c r="B1823" s="19" t="s">
        <v>2156</v>
      </c>
      <c r="C1823" s="18" t="s">
        <v>26</v>
      </c>
    </row>
    <row r="1824" spans="1:3" ht="18" hidden="1" customHeight="1" x14ac:dyDescent="0.3">
      <c r="A1824" s="17">
        <v>611</v>
      </c>
      <c r="B1824" s="19" t="s">
        <v>2157</v>
      </c>
      <c r="C1824" s="18" t="s">
        <v>26</v>
      </c>
    </row>
    <row r="1825" spans="1:3" ht="18" hidden="1" customHeight="1" x14ac:dyDescent="0.3">
      <c r="A1825" s="17">
        <v>611</v>
      </c>
      <c r="B1825" s="19" t="s">
        <v>2158</v>
      </c>
      <c r="C1825" s="18" t="s">
        <v>26</v>
      </c>
    </row>
    <row r="1826" spans="1:3" ht="18" hidden="1" customHeight="1" x14ac:dyDescent="0.3">
      <c r="A1826" s="17">
        <v>611</v>
      </c>
      <c r="B1826" s="19" t="s">
        <v>2159</v>
      </c>
      <c r="C1826" s="18" t="s">
        <v>26</v>
      </c>
    </row>
    <row r="1827" spans="1:3" ht="18" hidden="1" customHeight="1" x14ac:dyDescent="0.3">
      <c r="A1827" s="17">
        <v>611</v>
      </c>
      <c r="B1827" s="19" t="s">
        <v>2160</v>
      </c>
      <c r="C1827" s="18" t="s">
        <v>26</v>
      </c>
    </row>
    <row r="1828" spans="1:3" ht="18" hidden="1" customHeight="1" x14ac:dyDescent="0.3">
      <c r="A1828" s="17">
        <v>611</v>
      </c>
      <c r="B1828" s="19" t="s">
        <v>2161</v>
      </c>
      <c r="C1828" s="18" t="s">
        <v>26</v>
      </c>
    </row>
    <row r="1829" spans="1:3" ht="18" hidden="1" customHeight="1" x14ac:dyDescent="0.3">
      <c r="A1829" s="17">
        <v>611</v>
      </c>
      <c r="B1829" s="19" t="s">
        <v>2162</v>
      </c>
      <c r="C1829" s="18" t="s">
        <v>26</v>
      </c>
    </row>
    <row r="1830" spans="1:3" ht="18" hidden="1" customHeight="1" x14ac:dyDescent="0.3">
      <c r="A1830" s="17">
        <v>611</v>
      </c>
      <c r="B1830" s="19" t="s">
        <v>2163</v>
      </c>
      <c r="C1830" s="18" t="s">
        <v>26</v>
      </c>
    </row>
    <row r="1831" spans="1:3" ht="18" hidden="1" customHeight="1" x14ac:dyDescent="0.3">
      <c r="A1831" s="17">
        <v>611</v>
      </c>
      <c r="B1831" s="19" t="s">
        <v>2164</v>
      </c>
      <c r="C1831" s="18" t="s">
        <v>26</v>
      </c>
    </row>
    <row r="1832" spans="1:3" ht="18" hidden="1" customHeight="1" x14ac:dyDescent="0.3">
      <c r="A1832" s="17">
        <v>611</v>
      </c>
      <c r="B1832" s="19" t="s">
        <v>2165</v>
      </c>
      <c r="C1832" s="18" t="s">
        <v>26</v>
      </c>
    </row>
    <row r="1833" spans="1:3" ht="18" hidden="1" customHeight="1" x14ac:dyDescent="0.3">
      <c r="A1833" s="17">
        <v>611</v>
      </c>
      <c r="B1833" s="19" t="s">
        <v>2166</v>
      </c>
      <c r="C1833" s="18" t="s">
        <v>26</v>
      </c>
    </row>
    <row r="1834" spans="1:3" ht="18" hidden="1" customHeight="1" x14ac:dyDescent="0.3">
      <c r="A1834" s="17">
        <v>611</v>
      </c>
      <c r="B1834" s="19" t="s">
        <v>2167</v>
      </c>
      <c r="C1834" s="18" t="s">
        <v>26</v>
      </c>
    </row>
    <row r="1835" spans="1:3" ht="18" hidden="1" customHeight="1" x14ac:dyDescent="0.3">
      <c r="A1835" s="17">
        <v>611</v>
      </c>
      <c r="B1835" s="19" t="s">
        <v>2168</v>
      </c>
      <c r="C1835" s="18" t="s">
        <v>26</v>
      </c>
    </row>
    <row r="1836" spans="1:3" ht="18" hidden="1" customHeight="1" x14ac:dyDescent="0.3">
      <c r="A1836" s="17">
        <v>611</v>
      </c>
      <c r="B1836" s="19" t="s">
        <v>2169</v>
      </c>
      <c r="C1836" s="18" t="s">
        <v>26</v>
      </c>
    </row>
    <row r="1837" spans="1:3" ht="18" hidden="1" customHeight="1" x14ac:dyDescent="0.3">
      <c r="A1837" s="17">
        <v>611</v>
      </c>
      <c r="B1837" s="19" t="s">
        <v>2170</v>
      </c>
      <c r="C1837" s="18" t="s">
        <v>26</v>
      </c>
    </row>
    <row r="1838" spans="1:3" ht="18" hidden="1" customHeight="1" x14ac:dyDescent="0.3">
      <c r="A1838" s="17">
        <v>611</v>
      </c>
      <c r="B1838" s="19" t="s">
        <v>2171</v>
      </c>
      <c r="C1838" s="18" t="s">
        <v>26</v>
      </c>
    </row>
    <row r="1839" spans="1:3" ht="18" hidden="1" customHeight="1" x14ac:dyDescent="0.3">
      <c r="A1839" s="17">
        <v>611</v>
      </c>
      <c r="B1839" s="19" t="s">
        <v>2172</v>
      </c>
      <c r="C1839" s="18" t="s">
        <v>26</v>
      </c>
    </row>
    <row r="1840" spans="1:3" ht="18" hidden="1" customHeight="1" x14ac:dyDescent="0.3">
      <c r="A1840" s="17">
        <v>611</v>
      </c>
      <c r="B1840" s="19" t="s">
        <v>2173</v>
      </c>
      <c r="C1840" s="18" t="s">
        <v>26</v>
      </c>
    </row>
    <row r="1841" spans="1:3" ht="18" hidden="1" customHeight="1" x14ac:dyDescent="0.3">
      <c r="A1841" s="17">
        <v>611</v>
      </c>
      <c r="B1841" s="19" t="s">
        <v>2174</v>
      </c>
      <c r="C1841" s="18" t="s">
        <v>26</v>
      </c>
    </row>
    <row r="1842" spans="1:3" ht="18" hidden="1" customHeight="1" x14ac:dyDescent="0.3">
      <c r="A1842" s="17">
        <v>611</v>
      </c>
      <c r="B1842" s="19" t="s">
        <v>2175</v>
      </c>
      <c r="C1842" s="18" t="s">
        <v>26</v>
      </c>
    </row>
    <row r="1843" spans="1:3" ht="18" hidden="1" customHeight="1" x14ac:dyDescent="0.3">
      <c r="A1843" s="17">
        <v>611</v>
      </c>
      <c r="B1843" s="19" t="s">
        <v>2176</v>
      </c>
      <c r="C1843" s="18" t="s">
        <v>26</v>
      </c>
    </row>
    <row r="1844" spans="1:3" ht="18" hidden="1" customHeight="1" x14ac:dyDescent="0.3">
      <c r="A1844" s="17">
        <v>611</v>
      </c>
      <c r="B1844" s="19" t="s">
        <v>2177</v>
      </c>
      <c r="C1844" s="18" t="s">
        <v>26</v>
      </c>
    </row>
    <row r="1845" spans="1:3" ht="18" hidden="1" customHeight="1" x14ac:dyDescent="0.3">
      <c r="A1845" s="17">
        <v>611</v>
      </c>
      <c r="B1845" s="19" t="s">
        <v>2178</v>
      </c>
      <c r="C1845" s="18" t="s">
        <v>26</v>
      </c>
    </row>
    <row r="1846" spans="1:3" ht="18" hidden="1" customHeight="1" x14ac:dyDescent="0.3">
      <c r="A1846" s="17">
        <v>611</v>
      </c>
      <c r="B1846" s="19" t="s">
        <v>2179</v>
      </c>
      <c r="C1846" s="18" t="s">
        <v>26</v>
      </c>
    </row>
    <row r="1847" spans="1:3" ht="18" hidden="1" customHeight="1" x14ac:dyDescent="0.3">
      <c r="A1847" s="17">
        <v>611</v>
      </c>
      <c r="B1847" s="19" t="s">
        <v>2180</v>
      </c>
      <c r="C1847" s="18" t="s">
        <v>26</v>
      </c>
    </row>
    <row r="1848" spans="1:3" ht="18" hidden="1" customHeight="1" x14ac:dyDescent="0.3">
      <c r="A1848" s="17">
        <v>611</v>
      </c>
      <c r="B1848" s="19" t="s">
        <v>2181</v>
      </c>
      <c r="C1848" s="18" t="s">
        <v>26</v>
      </c>
    </row>
    <row r="1849" spans="1:3" ht="18" hidden="1" customHeight="1" x14ac:dyDescent="0.3">
      <c r="A1849" s="17">
        <v>611</v>
      </c>
      <c r="B1849" s="19" t="s">
        <v>2182</v>
      </c>
      <c r="C1849" s="18" t="s">
        <v>26</v>
      </c>
    </row>
    <row r="1850" spans="1:3" ht="18" hidden="1" customHeight="1" x14ac:dyDescent="0.3">
      <c r="A1850" s="17">
        <v>611</v>
      </c>
      <c r="B1850" s="19" t="s">
        <v>2183</v>
      </c>
      <c r="C1850" s="18" t="s">
        <v>26</v>
      </c>
    </row>
    <row r="1851" spans="1:3" ht="18" hidden="1" customHeight="1" x14ac:dyDescent="0.3">
      <c r="A1851" s="17">
        <v>611</v>
      </c>
      <c r="B1851" s="19" t="s">
        <v>2184</v>
      </c>
      <c r="C1851" s="18" t="s">
        <v>26</v>
      </c>
    </row>
    <row r="1852" spans="1:3" ht="18" hidden="1" customHeight="1" x14ac:dyDescent="0.3">
      <c r="A1852" s="17">
        <v>611</v>
      </c>
      <c r="B1852" s="19" t="s">
        <v>2185</v>
      </c>
      <c r="C1852" s="18" t="s">
        <v>26</v>
      </c>
    </row>
    <row r="1853" spans="1:3" ht="18" hidden="1" customHeight="1" x14ac:dyDescent="0.3">
      <c r="A1853" s="17">
        <v>611</v>
      </c>
      <c r="B1853" s="19" t="s">
        <v>2186</v>
      </c>
      <c r="C1853" s="18" t="s">
        <v>26</v>
      </c>
    </row>
    <row r="1854" spans="1:3" ht="18" hidden="1" customHeight="1" x14ac:dyDescent="0.3">
      <c r="A1854" s="17">
        <v>611</v>
      </c>
      <c r="B1854" s="19" t="s">
        <v>2187</v>
      </c>
      <c r="C1854" s="18" t="s">
        <v>26</v>
      </c>
    </row>
    <row r="1855" spans="1:3" ht="18" hidden="1" customHeight="1" x14ac:dyDescent="0.3">
      <c r="A1855" s="17">
        <v>611</v>
      </c>
      <c r="B1855" s="19" t="s">
        <v>2188</v>
      </c>
      <c r="C1855" s="18" t="s">
        <v>26</v>
      </c>
    </row>
    <row r="1856" spans="1:3" ht="18" hidden="1" customHeight="1" x14ac:dyDescent="0.3">
      <c r="A1856" s="17">
        <v>611</v>
      </c>
      <c r="B1856" s="19" t="s">
        <v>2189</v>
      </c>
      <c r="C1856" s="18" t="s">
        <v>26</v>
      </c>
    </row>
    <row r="1857" spans="1:3" ht="18" hidden="1" customHeight="1" x14ac:dyDescent="0.3">
      <c r="A1857" s="17">
        <v>611</v>
      </c>
      <c r="B1857" s="19" t="s">
        <v>2190</v>
      </c>
      <c r="C1857" s="18" t="s">
        <v>26</v>
      </c>
    </row>
    <row r="1858" spans="1:3" ht="18" hidden="1" customHeight="1" x14ac:dyDescent="0.3">
      <c r="A1858" s="17">
        <v>611</v>
      </c>
      <c r="B1858" s="19" t="s">
        <v>2191</v>
      </c>
      <c r="C1858" s="18" t="s">
        <v>26</v>
      </c>
    </row>
    <row r="1859" spans="1:3" ht="18" hidden="1" customHeight="1" x14ac:dyDescent="0.3">
      <c r="A1859" s="17">
        <v>611</v>
      </c>
      <c r="B1859" s="19" t="s">
        <v>2192</v>
      </c>
      <c r="C1859" s="18" t="s">
        <v>26</v>
      </c>
    </row>
    <row r="1860" spans="1:3" ht="18" hidden="1" customHeight="1" x14ac:dyDescent="0.3">
      <c r="A1860" s="17">
        <v>611</v>
      </c>
      <c r="B1860" s="19" t="s">
        <v>2193</v>
      </c>
      <c r="C1860" s="18" t="s">
        <v>26</v>
      </c>
    </row>
    <row r="1861" spans="1:3" ht="18" hidden="1" customHeight="1" x14ac:dyDescent="0.3">
      <c r="A1861" s="17">
        <v>611</v>
      </c>
      <c r="B1861" s="19" t="s">
        <v>2194</v>
      </c>
      <c r="C1861" s="18" t="s">
        <v>26</v>
      </c>
    </row>
    <row r="1862" spans="1:3" ht="18" hidden="1" customHeight="1" x14ac:dyDescent="0.3">
      <c r="A1862" s="17">
        <v>611</v>
      </c>
      <c r="B1862" s="19" t="s">
        <v>2195</v>
      </c>
      <c r="C1862" s="18" t="s">
        <v>26</v>
      </c>
    </row>
    <row r="1863" spans="1:3" ht="18" hidden="1" customHeight="1" x14ac:dyDescent="0.3">
      <c r="A1863" s="17">
        <v>611</v>
      </c>
      <c r="B1863" s="19" t="s">
        <v>2196</v>
      </c>
      <c r="C1863" s="18" t="s">
        <v>26</v>
      </c>
    </row>
    <row r="1864" spans="1:3" ht="18" hidden="1" customHeight="1" x14ac:dyDescent="0.3">
      <c r="A1864" s="17">
        <v>611</v>
      </c>
      <c r="B1864" s="19" t="s">
        <v>2197</v>
      </c>
      <c r="C1864" s="18" t="s">
        <v>26</v>
      </c>
    </row>
    <row r="1865" spans="1:3" ht="18" hidden="1" customHeight="1" x14ac:dyDescent="0.3">
      <c r="A1865" s="17">
        <v>611</v>
      </c>
      <c r="B1865" s="19" t="s">
        <v>2198</v>
      </c>
      <c r="C1865" s="18" t="s">
        <v>26</v>
      </c>
    </row>
    <row r="1866" spans="1:3" ht="18" hidden="1" customHeight="1" x14ac:dyDescent="0.3">
      <c r="A1866" s="17">
        <v>611</v>
      </c>
      <c r="B1866" s="19" t="s">
        <v>2199</v>
      </c>
      <c r="C1866" s="18" t="s">
        <v>26</v>
      </c>
    </row>
    <row r="1867" spans="1:3" ht="18" hidden="1" customHeight="1" x14ac:dyDescent="0.3">
      <c r="A1867" s="17">
        <v>611</v>
      </c>
      <c r="B1867" s="19" t="s">
        <v>2200</v>
      </c>
      <c r="C1867" s="18" t="s">
        <v>26</v>
      </c>
    </row>
    <row r="1868" spans="1:3" ht="18" hidden="1" customHeight="1" x14ac:dyDescent="0.3">
      <c r="A1868" s="17">
        <v>611</v>
      </c>
      <c r="B1868" s="19" t="s">
        <v>2201</v>
      </c>
      <c r="C1868" s="18" t="s">
        <v>26</v>
      </c>
    </row>
    <row r="1869" spans="1:3" ht="18" hidden="1" customHeight="1" x14ac:dyDescent="0.3">
      <c r="A1869" s="17">
        <v>611</v>
      </c>
      <c r="B1869" s="19" t="s">
        <v>2202</v>
      </c>
      <c r="C1869" s="18" t="s">
        <v>26</v>
      </c>
    </row>
    <row r="1870" spans="1:3" ht="18" hidden="1" customHeight="1" x14ac:dyDescent="0.3">
      <c r="A1870" s="17">
        <v>611</v>
      </c>
      <c r="B1870" s="19" t="s">
        <v>2203</v>
      </c>
      <c r="C1870" s="18" t="s">
        <v>26</v>
      </c>
    </row>
    <row r="1871" spans="1:3" ht="18" hidden="1" customHeight="1" x14ac:dyDescent="0.3">
      <c r="A1871" s="17">
        <v>611</v>
      </c>
      <c r="B1871" s="19" t="s">
        <v>2204</v>
      </c>
      <c r="C1871" s="18" t="s">
        <v>26</v>
      </c>
    </row>
    <row r="1872" spans="1:3" ht="18" hidden="1" customHeight="1" x14ac:dyDescent="0.3">
      <c r="A1872" s="17">
        <v>611</v>
      </c>
      <c r="B1872" s="19" t="s">
        <v>2205</v>
      </c>
      <c r="C1872" s="18" t="s">
        <v>26</v>
      </c>
    </row>
    <row r="1873" spans="1:3" ht="18" hidden="1" customHeight="1" x14ac:dyDescent="0.3">
      <c r="A1873" s="17">
        <v>611</v>
      </c>
      <c r="B1873" s="19" t="s">
        <v>2206</v>
      </c>
      <c r="C1873" s="18" t="s">
        <v>26</v>
      </c>
    </row>
    <row r="1874" spans="1:3" ht="18" hidden="1" customHeight="1" x14ac:dyDescent="0.3">
      <c r="A1874" s="17">
        <v>611</v>
      </c>
      <c r="B1874" s="19" t="s">
        <v>2207</v>
      </c>
      <c r="C1874" s="18" t="s">
        <v>26</v>
      </c>
    </row>
    <row r="1875" spans="1:3" ht="18" hidden="1" customHeight="1" x14ac:dyDescent="0.3">
      <c r="A1875" s="17">
        <v>611</v>
      </c>
      <c r="B1875" s="19" t="s">
        <v>2208</v>
      </c>
      <c r="C1875" s="18" t="s">
        <v>26</v>
      </c>
    </row>
    <row r="1876" spans="1:3" ht="18" hidden="1" customHeight="1" x14ac:dyDescent="0.3">
      <c r="A1876" s="17">
        <v>611</v>
      </c>
      <c r="B1876" s="19" t="s">
        <v>2209</v>
      </c>
      <c r="C1876" s="18" t="s">
        <v>26</v>
      </c>
    </row>
    <row r="1877" spans="1:3" ht="18" hidden="1" customHeight="1" x14ac:dyDescent="0.3">
      <c r="A1877" s="17">
        <v>611</v>
      </c>
      <c r="B1877" s="19" t="s">
        <v>2210</v>
      </c>
      <c r="C1877" s="18" t="s">
        <v>26</v>
      </c>
    </row>
    <row r="1878" spans="1:3" ht="18" hidden="1" customHeight="1" x14ac:dyDescent="0.3">
      <c r="A1878" s="17">
        <v>611</v>
      </c>
      <c r="B1878" s="19" t="s">
        <v>2211</v>
      </c>
      <c r="C1878" s="18" t="s">
        <v>26</v>
      </c>
    </row>
    <row r="1879" spans="1:3" ht="18" hidden="1" customHeight="1" x14ac:dyDescent="0.3">
      <c r="A1879" s="17">
        <v>611</v>
      </c>
      <c r="B1879" s="19" t="s">
        <v>2212</v>
      </c>
      <c r="C1879" s="18" t="s">
        <v>26</v>
      </c>
    </row>
    <row r="1880" spans="1:3" ht="18" hidden="1" customHeight="1" x14ac:dyDescent="0.3">
      <c r="A1880" s="17">
        <v>611</v>
      </c>
      <c r="B1880" s="19" t="s">
        <v>2213</v>
      </c>
      <c r="C1880" s="18" t="s">
        <v>26</v>
      </c>
    </row>
    <row r="1881" spans="1:3" ht="18" hidden="1" customHeight="1" x14ac:dyDescent="0.3">
      <c r="A1881" s="17">
        <v>611</v>
      </c>
      <c r="B1881" s="19" t="s">
        <v>2214</v>
      </c>
      <c r="C1881" s="18" t="s">
        <v>26</v>
      </c>
    </row>
    <row r="1882" spans="1:3" ht="18" hidden="1" customHeight="1" x14ac:dyDescent="0.3">
      <c r="A1882" s="17">
        <v>611</v>
      </c>
      <c r="B1882" s="19" t="s">
        <v>2215</v>
      </c>
      <c r="C1882" s="18" t="s">
        <v>26</v>
      </c>
    </row>
    <row r="1883" spans="1:3" ht="18" hidden="1" customHeight="1" x14ac:dyDescent="0.3">
      <c r="A1883" s="17">
        <v>611</v>
      </c>
      <c r="B1883" s="19" t="s">
        <v>2216</v>
      </c>
      <c r="C1883" s="18" t="s">
        <v>26</v>
      </c>
    </row>
    <row r="1884" spans="1:3" ht="18" hidden="1" customHeight="1" x14ac:dyDescent="0.3">
      <c r="A1884" s="17">
        <v>611</v>
      </c>
      <c r="B1884" s="19" t="s">
        <v>2217</v>
      </c>
      <c r="C1884" s="18" t="s">
        <v>26</v>
      </c>
    </row>
    <row r="1885" spans="1:3" ht="18" hidden="1" customHeight="1" x14ac:dyDescent="0.3">
      <c r="A1885" s="17">
        <v>611</v>
      </c>
      <c r="B1885" s="19" t="s">
        <v>2218</v>
      </c>
      <c r="C1885" s="18" t="s">
        <v>26</v>
      </c>
    </row>
    <row r="1886" spans="1:3" ht="18" hidden="1" customHeight="1" x14ac:dyDescent="0.3">
      <c r="A1886" s="17">
        <v>611</v>
      </c>
      <c r="B1886" s="19" t="s">
        <v>2219</v>
      </c>
      <c r="C1886" s="18" t="s">
        <v>26</v>
      </c>
    </row>
    <row r="1887" spans="1:3" ht="18" hidden="1" customHeight="1" x14ac:dyDescent="0.3">
      <c r="A1887" s="17">
        <v>611</v>
      </c>
      <c r="B1887" s="19" t="s">
        <v>2220</v>
      </c>
      <c r="C1887" s="18" t="s">
        <v>26</v>
      </c>
    </row>
    <row r="1888" spans="1:3" ht="18" hidden="1" customHeight="1" x14ac:dyDescent="0.3">
      <c r="A1888" s="17">
        <v>611</v>
      </c>
      <c r="B1888" s="19" t="s">
        <v>2221</v>
      </c>
      <c r="C1888" s="18" t="s">
        <v>26</v>
      </c>
    </row>
    <row r="1889" spans="1:3" ht="18" hidden="1" customHeight="1" x14ac:dyDescent="0.3">
      <c r="A1889" s="17">
        <v>611</v>
      </c>
      <c r="B1889" s="19" t="s">
        <v>2222</v>
      </c>
      <c r="C1889" s="18" t="s">
        <v>26</v>
      </c>
    </row>
    <row r="1890" spans="1:3" ht="18" hidden="1" customHeight="1" x14ac:dyDescent="0.3">
      <c r="A1890" s="17">
        <v>611</v>
      </c>
      <c r="B1890" s="19" t="s">
        <v>2223</v>
      </c>
      <c r="C1890" s="18" t="s">
        <v>26</v>
      </c>
    </row>
    <row r="1891" spans="1:3" ht="18" hidden="1" customHeight="1" x14ac:dyDescent="0.3">
      <c r="A1891" s="17">
        <v>611</v>
      </c>
      <c r="B1891" s="19" t="s">
        <v>2224</v>
      </c>
      <c r="C1891" s="18" t="s">
        <v>26</v>
      </c>
    </row>
    <row r="1892" spans="1:3" ht="18" hidden="1" customHeight="1" x14ac:dyDescent="0.3">
      <c r="A1892" s="17">
        <v>611</v>
      </c>
      <c r="B1892" s="19" t="s">
        <v>2225</v>
      </c>
      <c r="C1892" s="18" t="s">
        <v>26</v>
      </c>
    </row>
    <row r="1893" spans="1:3" ht="18" hidden="1" customHeight="1" x14ac:dyDescent="0.3">
      <c r="A1893" s="17">
        <v>611</v>
      </c>
      <c r="B1893" s="19" t="s">
        <v>2226</v>
      </c>
      <c r="C1893" s="18" t="s">
        <v>26</v>
      </c>
    </row>
    <row r="1894" spans="1:3" ht="18" hidden="1" customHeight="1" x14ac:dyDescent="0.3">
      <c r="A1894" s="17">
        <v>611</v>
      </c>
      <c r="B1894" s="19" t="s">
        <v>2227</v>
      </c>
      <c r="C1894" s="18" t="s">
        <v>26</v>
      </c>
    </row>
    <row r="1895" spans="1:3" ht="18" hidden="1" customHeight="1" x14ac:dyDescent="0.3">
      <c r="A1895" s="17">
        <v>611</v>
      </c>
      <c r="B1895" s="19" t="s">
        <v>2228</v>
      </c>
      <c r="C1895" s="18" t="s">
        <v>26</v>
      </c>
    </row>
    <row r="1896" spans="1:3" ht="18" hidden="1" customHeight="1" x14ac:dyDescent="0.3">
      <c r="A1896" s="17">
        <v>611</v>
      </c>
      <c r="B1896" s="19" t="s">
        <v>2229</v>
      </c>
      <c r="C1896" s="18" t="s">
        <v>26</v>
      </c>
    </row>
    <row r="1897" spans="1:3" ht="18" hidden="1" customHeight="1" x14ac:dyDescent="0.3">
      <c r="A1897" s="17">
        <v>611</v>
      </c>
      <c r="B1897" s="19" t="s">
        <v>2230</v>
      </c>
      <c r="C1897" s="18" t="s">
        <v>26</v>
      </c>
    </row>
    <row r="1898" spans="1:3" ht="18" hidden="1" customHeight="1" x14ac:dyDescent="0.3">
      <c r="A1898" s="17">
        <v>611</v>
      </c>
      <c r="B1898" s="19" t="s">
        <v>2231</v>
      </c>
      <c r="C1898" s="18" t="s">
        <v>26</v>
      </c>
    </row>
    <row r="1899" spans="1:3" ht="18" hidden="1" customHeight="1" x14ac:dyDescent="0.3">
      <c r="A1899" s="17">
        <v>611</v>
      </c>
      <c r="B1899" s="19" t="s">
        <v>2232</v>
      </c>
      <c r="C1899" s="18" t="s">
        <v>26</v>
      </c>
    </row>
    <row r="1900" spans="1:3" ht="18" hidden="1" customHeight="1" x14ac:dyDescent="0.3">
      <c r="A1900" s="17">
        <v>611</v>
      </c>
      <c r="B1900" s="19" t="s">
        <v>2233</v>
      </c>
      <c r="C1900" s="18" t="s">
        <v>26</v>
      </c>
    </row>
    <row r="1901" spans="1:3" ht="18" hidden="1" customHeight="1" x14ac:dyDescent="0.3">
      <c r="A1901" s="17">
        <v>611</v>
      </c>
      <c r="B1901" s="19" t="s">
        <v>2234</v>
      </c>
      <c r="C1901" s="18" t="s">
        <v>26</v>
      </c>
    </row>
    <row r="1902" spans="1:3" ht="18" hidden="1" customHeight="1" x14ac:dyDescent="0.3">
      <c r="A1902" s="17">
        <v>611</v>
      </c>
      <c r="B1902" s="19" t="s">
        <v>2235</v>
      </c>
      <c r="C1902" s="18" t="s">
        <v>26</v>
      </c>
    </row>
    <row r="1903" spans="1:3" ht="18" hidden="1" customHeight="1" x14ac:dyDescent="0.3">
      <c r="A1903" s="17">
        <v>611</v>
      </c>
      <c r="B1903" s="19" t="s">
        <v>2236</v>
      </c>
      <c r="C1903" s="18" t="s">
        <v>26</v>
      </c>
    </row>
    <row r="1904" spans="1:3" ht="18" hidden="1" customHeight="1" x14ac:dyDescent="0.3">
      <c r="A1904" s="17">
        <v>611</v>
      </c>
      <c r="B1904" s="19" t="s">
        <v>2237</v>
      </c>
      <c r="C1904" s="18" t="s">
        <v>26</v>
      </c>
    </row>
    <row r="1905" spans="1:3" ht="18" hidden="1" customHeight="1" x14ac:dyDescent="0.3">
      <c r="A1905" s="17">
        <v>611</v>
      </c>
      <c r="B1905" s="19" t="s">
        <v>2238</v>
      </c>
      <c r="C1905" s="18" t="s">
        <v>26</v>
      </c>
    </row>
    <row r="1906" spans="1:3" ht="18" hidden="1" customHeight="1" x14ac:dyDescent="0.3">
      <c r="A1906" s="17">
        <v>611</v>
      </c>
      <c r="B1906" s="19" t="s">
        <v>2239</v>
      </c>
      <c r="C1906" s="18" t="s">
        <v>26</v>
      </c>
    </row>
    <row r="1907" spans="1:3" ht="18" hidden="1" customHeight="1" x14ac:dyDescent="0.3">
      <c r="A1907" s="17">
        <v>611</v>
      </c>
      <c r="B1907" s="19" t="s">
        <v>2240</v>
      </c>
      <c r="C1907" s="18" t="s">
        <v>26</v>
      </c>
    </row>
    <row r="1908" spans="1:3" ht="18" hidden="1" customHeight="1" x14ac:dyDescent="0.3">
      <c r="A1908" s="17">
        <v>611</v>
      </c>
      <c r="B1908" s="19" t="s">
        <v>2241</v>
      </c>
      <c r="C1908" s="18" t="s">
        <v>26</v>
      </c>
    </row>
    <row r="1909" spans="1:3" ht="18" hidden="1" customHeight="1" x14ac:dyDescent="0.3">
      <c r="A1909" s="17">
        <v>611</v>
      </c>
      <c r="B1909" s="19" t="s">
        <v>2242</v>
      </c>
      <c r="C1909" s="18" t="s">
        <v>26</v>
      </c>
    </row>
    <row r="1910" spans="1:3" ht="18" hidden="1" customHeight="1" x14ac:dyDescent="0.3">
      <c r="A1910" s="17">
        <v>611</v>
      </c>
      <c r="B1910" s="19" t="s">
        <v>2243</v>
      </c>
      <c r="C1910" s="18" t="s">
        <v>26</v>
      </c>
    </row>
    <row r="1911" spans="1:3" ht="18" hidden="1" customHeight="1" x14ac:dyDescent="0.3">
      <c r="A1911" s="17">
        <v>611</v>
      </c>
      <c r="B1911" s="19" t="s">
        <v>2244</v>
      </c>
      <c r="C1911" s="18" t="s">
        <v>9</v>
      </c>
    </row>
    <row r="1912" spans="1:3" ht="18" hidden="1" customHeight="1" x14ac:dyDescent="0.3">
      <c r="A1912" s="17">
        <v>611</v>
      </c>
      <c r="B1912" s="19" t="s">
        <v>2245</v>
      </c>
      <c r="C1912" s="18" t="s">
        <v>59</v>
      </c>
    </row>
    <row r="1913" spans="1:3" ht="18" hidden="1" customHeight="1" x14ac:dyDescent="0.3">
      <c r="A1913" s="17">
        <v>611</v>
      </c>
      <c r="B1913" s="19" t="s">
        <v>2246</v>
      </c>
      <c r="C1913" s="18" t="s">
        <v>59</v>
      </c>
    </row>
    <row r="1914" spans="1:3" ht="18" hidden="1" customHeight="1" x14ac:dyDescent="0.3">
      <c r="A1914" s="17">
        <v>611</v>
      </c>
      <c r="B1914" s="19" t="s">
        <v>2247</v>
      </c>
      <c r="C1914" s="18" t="s">
        <v>59</v>
      </c>
    </row>
    <row r="1915" spans="1:3" ht="18" hidden="1" customHeight="1" x14ac:dyDescent="0.3">
      <c r="A1915" s="17">
        <v>611</v>
      </c>
      <c r="B1915" s="19" t="s">
        <v>2248</v>
      </c>
      <c r="C1915" s="18" t="s">
        <v>59</v>
      </c>
    </row>
    <row r="1916" spans="1:3" ht="18" hidden="1" customHeight="1" x14ac:dyDescent="0.3">
      <c r="A1916" s="17">
        <v>611</v>
      </c>
      <c r="B1916" s="19" t="s">
        <v>2249</v>
      </c>
      <c r="C1916" s="18" t="s">
        <v>59</v>
      </c>
    </row>
    <row r="1917" spans="1:3" ht="18" hidden="1" customHeight="1" x14ac:dyDescent="0.3">
      <c r="A1917" s="17">
        <v>611</v>
      </c>
      <c r="B1917" s="19" t="s">
        <v>2250</v>
      </c>
      <c r="C1917" s="18" t="s">
        <v>59</v>
      </c>
    </row>
    <row r="1918" spans="1:3" ht="18" hidden="1" customHeight="1" x14ac:dyDescent="0.3">
      <c r="A1918" s="17">
        <v>611</v>
      </c>
      <c r="B1918" s="19" t="s">
        <v>2251</v>
      </c>
      <c r="C1918" s="18" t="s">
        <v>59</v>
      </c>
    </row>
    <row r="1919" spans="1:3" ht="18" hidden="1" customHeight="1" x14ac:dyDescent="0.3">
      <c r="A1919" s="17">
        <v>611</v>
      </c>
      <c r="B1919" s="19" t="s">
        <v>2252</v>
      </c>
      <c r="C1919" s="18" t="s">
        <v>59</v>
      </c>
    </row>
    <row r="1920" spans="1:3" ht="18" hidden="1" customHeight="1" x14ac:dyDescent="0.3">
      <c r="A1920" s="17">
        <v>611</v>
      </c>
      <c r="B1920" s="19" t="s">
        <v>2253</v>
      </c>
      <c r="C1920" s="18" t="s">
        <v>59</v>
      </c>
    </row>
    <row r="1921" spans="1:3" ht="18" hidden="1" customHeight="1" x14ac:dyDescent="0.3">
      <c r="A1921" s="17">
        <v>611</v>
      </c>
      <c r="B1921" s="19" t="s">
        <v>2254</v>
      </c>
      <c r="C1921" s="18" t="s">
        <v>59</v>
      </c>
    </row>
    <row r="1922" spans="1:3" ht="18" hidden="1" customHeight="1" x14ac:dyDescent="0.3">
      <c r="A1922" s="17">
        <v>611</v>
      </c>
      <c r="B1922" s="19" t="s">
        <v>2255</v>
      </c>
      <c r="C1922" s="18" t="s">
        <v>59</v>
      </c>
    </row>
    <row r="1923" spans="1:3" ht="18" hidden="1" customHeight="1" x14ac:dyDescent="0.3">
      <c r="A1923" s="17">
        <v>611</v>
      </c>
      <c r="B1923" s="19" t="s">
        <v>2256</v>
      </c>
      <c r="C1923" s="18" t="s">
        <v>59</v>
      </c>
    </row>
    <row r="1924" spans="1:3" ht="18" hidden="1" customHeight="1" x14ac:dyDescent="0.3">
      <c r="A1924" s="17">
        <v>611</v>
      </c>
      <c r="B1924" s="19" t="s">
        <v>2257</v>
      </c>
      <c r="C1924" s="18" t="s">
        <v>59</v>
      </c>
    </row>
    <row r="1925" spans="1:3" ht="18" hidden="1" customHeight="1" x14ac:dyDescent="0.3">
      <c r="A1925" s="17">
        <v>611</v>
      </c>
      <c r="B1925" s="19" t="s">
        <v>2258</v>
      </c>
      <c r="C1925" s="18" t="s">
        <v>59</v>
      </c>
    </row>
    <row r="1926" spans="1:3" ht="18" hidden="1" customHeight="1" x14ac:dyDescent="0.3">
      <c r="A1926" s="17">
        <v>611</v>
      </c>
      <c r="B1926" s="19" t="s">
        <v>2259</v>
      </c>
      <c r="C1926" s="18" t="s">
        <v>59</v>
      </c>
    </row>
    <row r="1927" spans="1:3" ht="18" hidden="1" customHeight="1" x14ac:dyDescent="0.3">
      <c r="A1927" s="17">
        <v>611</v>
      </c>
      <c r="B1927" s="19" t="s">
        <v>2260</v>
      </c>
      <c r="C1927" s="18" t="s">
        <v>59</v>
      </c>
    </row>
    <row r="1928" spans="1:3" ht="18" hidden="1" customHeight="1" x14ac:dyDescent="0.3">
      <c r="A1928" s="17">
        <v>611</v>
      </c>
      <c r="B1928" s="19" t="s">
        <v>2261</v>
      </c>
      <c r="C1928" s="18" t="s">
        <v>59</v>
      </c>
    </row>
    <row r="1929" spans="1:3" ht="18" hidden="1" customHeight="1" x14ac:dyDescent="0.3">
      <c r="A1929" s="17">
        <v>611</v>
      </c>
      <c r="B1929" s="19" t="s">
        <v>2262</v>
      </c>
      <c r="C1929" s="18" t="s">
        <v>59</v>
      </c>
    </row>
    <row r="1930" spans="1:3" ht="18" hidden="1" customHeight="1" x14ac:dyDescent="0.3">
      <c r="A1930" s="17">
        <v>611</v>
      </c>
      <c r="B1930" s="19" t="s">
        <v>2263</v>
      </c>
      <c r="C1930" s="18" t="s">
        <v>59</v>
      </c>
    </row>
    <row r="1931" spans="1:3" ht="18" hidden="1" customHeight="1" x14ac:dyDescent="0.3">
      <c r="A1931" s="17">
        <v>611</v>
      </c>
      <c r="B1931" s="19" t="s">
        <v>2264</v>
      </c>
      <c r="C1931" s="18" t="s">
        <v>59</v>
      </c>
    </row>
    <row r="1932" spans="1:3" ht="18" hidden="1" customHeight="1" x14ac:dyDescent="0.3">
      <c r="A1932" s="17">
        <v>611</v>
      </c>
      <c r="B1932" s="19" t="s">
        <v>2265</v>
      </c>
      <c r="C1932" s="18" t="s">
        <v>59</v>
      </c>
    </row>
    <row r="1933" spans="1:3" ht="18" hidden="1" customHeight="1" x14ac:dyDescent="0.3">
      <c r="A1933" s="17">
        <v>611</v>
      </c>
      <c r="B1933" s="19" t="s">
        <v>2266</v>
      </c>
      <c r="C1933" s="18" t="s">
        <v>59</v>
      </c>
    </row>
    <row r="1934" spans="1:3" ht="18" hidden="1" customHeight="1" x14ac:dyDescent="0.3">
      <c r="A1934" s="17">
        <v>611</v>
      </c>
      <c r="B1934" s="19" t="s">
        <v>2267</v>
      </c>
      <c r="C1934" s="18" t="s">
        <v>59</v>
      </c>
    </row>
    <row r="1935" spans="1:3" ht="18" hidden="1" customHeight="1" x14ac:dyDescent="0.3">
      <c r="A1935" s="17">
        <v>611</v>
      </c>
      <c r="B1935" s="19" t="s">
        <v>2268</v>
      </c>
      <c r="C1935" s="18" t="s">
        <v>59</v>
      </c>
    </row>
    <row r="1936" spans="1:3" ht="18" hidden="1" customHeight="1" x14ac:dyDescent="0.3">
      <c r="A1936" s="17">
        <v>611</v>
      </c>
      <c r="B1936" s="19" t="s">
        <v>2269</v>
      </c>
      <c r="C1936" s="18" t="s">
        <v>59</v>
      </c>
    </row>
    <row r="1937" spans="1:3" ht="18" hidden="1" customHeight="1" x14ac:dyDescent="0.3">
      <c r="A1937" s="17">
        <v>611</v>
      </c>
      <c r="B1937" s="19" t="s">
        <v>2270</v>
      </c>
      <c r="C1937" s="18" t="s">
        <v>59</v>
      </c>
    </row>
    <row r="1938" spans="1:3" ht="18" hidden="1" customHeight="1" x14ac:dyDescent="0.3">
      <c r="A1938" s="17">
        <v>611</v>
      </c>
      <c r="B1938" s="19" t="s">
        <v>2271</v>
      </c>
      <c r="C1938" s="18" t="s">
        <v>59</v>
      </c>
    </row>
    <row r="1939" spans="1:3" ht="18" hidden="1" customHeight="1" x14ac:dyDescent="0.3">
      <c r="A1939" s="17">
        <v>611</v>
      </c>
      <c r="B1939" s="19" t="s">
        <v>2272</v>
      </c>
      <c r="C1939" s="18" t="s">
        <v>59</v>
      </c>
    </row>
    <row r="1940" spans="1:3" ht="18" hidden="1" customHeight="1" x14ac:dyDescent="0.3">
      <c r="A1940" s="17">
        <v>611</v>
      </c>
      <c r="B1940" s="19" t="s">
        <v>2273</v>
      </c>
      <c r="C1940" s="18" t="s">
        <v>59</v>
      </c>
    </row>
    <row r="1941" spans="1:3" ht="18" hidden="1" customHeight="1" x14ac:dyDescent="0.3">
      <c r="A1941" s="17">
        <v>611</v>
      </c>
      <c r="B1941" s="19" t="s">
        <v>2274</v>
      </c>
      <c r="C1941" s="18" t="s">
        <v>59</v>
      </c>
    </row>
    <row r="1942" spans="1:3" ht="18" hidden="1" customHeight="1" x14ac:dyDescent="0.3">
      <c r="A1942" s="17">
        <v>611</v>
      </c>
      <c r="B1942" s="19" t="s">
        <v>2275</v>
      </c>
      <c r="C1942" s="18" t="s">
        <v>59</v>
      </c>
    </row>
    <row r="1943" spans="1:3" ht="18" hidden="1" customHeight="1" x14ac:dyDescent="0.3">
      <c r="A1943" s="17">
        <v>611</v>
      </c>
      <c r="B1943" s="19" t="s">
        <v>2276</v>
      </c>
      <c r="C1943" s="18" t="s">
        <v>59</v>
      </c>
    </row>
    <row r="1944" spans="1:3" ht="18" hidden="1" customHeight="1" x14ac:dyDescent="0.3">
      <c r="A1944" s="17">
        <v>611</v>
      </c>
      <c r="B1944" s="19" t="s">
        <v>2277</v>
      </c>
      <c r="C1944" s="18" t="s">
        <v>59</v>
      </c>
    </row>
    <row r="1945" spans="1:3" ht="18" hidden="1" customHeight="1" x14ac:dyDescent="0.3">
      <c r="A1945" s="17">
        <v>611</v>
      </c>
      <c r="B1945" s="19" t="s">
        <v>2278</v>
      </c>
      <c r="C1945" s="18" t="s">
        <v>59</v>
      </c>
    </row>
    <row r="1946" spans="1:3" ht="18" hidden="1" customHeight="1" x14ac:dyDescent="0.3">
      <c r="A1946" s="17">
        <v>611</v>
      </c>
      <c r="B1946" s="19" t="s">
        <v>2279</v>
      </c>
      <c r="C1946" s="18" t="s">
        <v>59</v>
      </c>
    </row>
    <row r="1947" spans="1:3" ht="18" hidden="1" customHeight="1" x14ac:dyDescent="0.3">
      <c r="A1947" s="17">
        <v>611</v>
      </c>
      <c r="B1947" s="19" t="s">
        <v>2280</v>
      </c>
      <c r="C1947" s="18" t="s">
        <v>59</v>
      </c>
    </row>
    <row r="1948" spans="1:3" ht="18" hidden="1" customHeight="1" x14ac:dyDescent="0.3">
      <c r="A1948" s="17">
        <v>611</v>
      </c>
      <c r="B1948" s="19" t="s">
        <v>2281</v>
      </c>
      <c r="C1948" s="18" t="s">
        <v>59</v>
      </c>
    </row>
    <row r="1949" spans="1:3" ht="18" hidden="1" customHeight="1" x14ac:dyDescent="0.3">
      <c r="A1949" s="17">
        <v>611</v>
      </c>
      <c r="B1949" s="19" t="s">
        <v>2282</v>
      </c>
      <c r="C1949" s="18" t="s">
        <v>59</v>
      </c>
    </row>
    <row r="1950" spans="1:3" ht="18" hidden="1" customHeight="1" x14ac:dyDescent="0.3">
      <c r="A1950" s="17">
        <v>611</v>
      </c>
      <c r="B1950" s="19" t="s">
        <v>2283</v>
      </c>
      <c r="C1950" s="18" t="s">
        <v>59</v>
      </c>
    </row>
    <row r="1951" spans="1:3" ht="18" hidden="1" customHeight="1" x14ac:dyDescent="0.3">
      <c r="A1951" s="17">
        <v>611</v>
      </c>
      <c r="B1951" s="19" t="s">
        <v>2284</v>
      </c>
      <c r="C1951" s="18" t="s">
        <v>59</v>
      </c>
    </row>
    <row r="1952" spans="1:3" ht="18" hidden="1" customHeight="1" x14ac:dyDescent="0.3">
      <c r="A1952" s="17">
        <v>611</v>
      </c>
      <c r="B1952" s="19" t="s">
        <v>2285</v>
      </c>
      <c r="C1952" s="18" t="s">
        <v>59</v>
      </c>
    </row>
    <row r="1953" spans="1:3" ht="18" hidden="1" customHeight="1" x14ac:dyDescent="0.3">
      <c r="A1953" s="17">
        <v>611</v>
      </c>
      <c r="B1953" s="19" t="s">
        <v>2286</v>
      </c>
      <c r="C1953" s="18" t="s">
        <v>59</v>
      </c>
    </row>
    <row r="1954" spans="1:3" ht="18" hidden="1" customHeight="1" x14ac:dyDescent="0.3">
      <c r="A1954" s="17">
        <v>611</v>
      </c>
      <c r="B1954" s="19" t="s">
        <v>2287</v>
      </c>
      <c r="C1954" s="18" t="s">
        <v>59</v>
      </c>
    </row>
    <row r="1955" spans="1:3" ht="18" hidden="1" customHeight="1" x14ac:dyDescent="0.3">
      <c r="A1955" s="17">
        <v>611</v>
      </c>
      <c r="B1955" s="19" t="s">
        <v>2288</v>
      </c>
      <c r="C1955" s="18" t="s">
        <v>59</v>
      </c>
    </row>
    <row r="1956" spans="1:3" ht="18" hidden="1" customHeight="1" x14ac:dyDescent="0.3">
      <c r="A1956" s="17">
        <v>611</v>
      </c>
      <c r="B1956" s="19" t="s">
        <v>2289</v>
      </c>
      <c r="C1956" s="18" t="s">
        <v>59</v>
      </c>
    </row>
    <row r="1957" spans="1:3" ht="18" hidden="1" customHeight="1" x14ac:dyDescent="0.3">
      <c r="A1957" s="17">
        <v>611</v>
      </c>
      <c r="B1957" s="19" t="s">
        <v>2290</v>
      </c>
      <c r="C1957" s="18" t="s">
        <v>59</v>
      </c>
    </row>
    <row r="1958" spans="1:3" ht="18" hidden="1" customHeight="1" x14ac:dyDescent="0.3">
      <c r="A1958" s="17">
        <v>611</v>
      </c>
      <c r="B1958" s="19" t="s">
        <v>2291</v>
      </c>
      <c r="C1958" s="18" t="s">
        <v>59</v>
      </c>
    </row>
    <row r="1959" spans="1:3" ht="18" hidden="1" customHeight="1" x14ac:dyDescent="0.3">
      <c r="A1959" s="17">
        <v>613</v>
      </c>
      <c r="B1959" s="19" t="s">
        <v>2292</v>
      </c>
      <c r="C1959" s="18" t="s">
        <v>14</v>
      </c>
    </row>
    <row r="1960" spans="1:3" ht="18" hidden="1" customHeight="1" x14ac:dyDescent="0.3">
      <c r="A1960" s="17">
        <v>613</v>
      </c>
      <c r="B1960" s="19" t="s">
        <v>2293</v>
      </c>
      <c r="C1960" s="18" t="s">
        <v>14</v>
      </c>
    </row>
    <row r="1961" spans="1:3" ht="18" hidden="1" customHeight="1" x14ac:dyDescent="0.3">
      <c r="A1961" s="17">
        <v>613</v>
      </c>
      <c r="B1961" s="19" t="s">
        <v>2294</v>
      </c>
      <c r="C1961" s="18" t="s">
        <v>14</v>
      </c>
    </row>
    <row r="1962" spans="1:3" ht="18" hidden="1" customHeight="1" x14ac:dyDescent="0.3">
      <c r="A1962" s="17">
        <v>613</v>
      </c>
      <c r="B1962" s="19" t="s">
        <v>2295</v>
      </c>
      <c r="C1962" s="18" t="s">
        <v>14</v>
      </c>
    </row>
    <row r="1963" spans="1:3" ht="18" hidden="1" customHeight="1" x14ac:dyDescent="0.3">
      <c r="A1963" s="17">
        <v>613</v>
      </c>
      <c r="B1963" s="19" t="s">
        <v>2296</v>
      </c>
      <c r="C1963" s="18" t="s">
        <v>14</v>
      </c>
    </row>
    <row r="1964" spans="1:3" ht="18" hidden="1" customHeight="1" x14ac:dyDescent="0.3">
      <c r="A1964" s="17">
        <v>613</v>
      </c>
      <c r="B1964" s="19" t="s">
        <v>2297</v>
      </c>
      <c r="C1964" s="18" t="s">
        <v>14</v>
      </c>
    </row>
    <row r="1965" spans="1:3" ht="18" hidden="1" customHeight="1" x14ac:dyDescent="0.3">
      <c r="A1965" s="17">
        <v>613</v>
      </c>
      <c r="B1965" s="19" t="s">
        <v>2298</v>
      </c>
      <c r="C1965" s="18" t="s">
        <v>14</v>
      </c>
    </row>
    <row r="1966" spans="1:3" ht="18" hidden="1" customHeight="1" x14ac:dyDescent="0.3">
      <c r="A1966" s="17">
        <v>614</v>
      </c>
      <c r="B1966" s="19" t="s">
        <v>98</v>
      </c>
      <c r="C1966" s="18" t="s">
        <v>9</v>
      </c>
    </row>
    <row r="1967" spans="1:3" ht="18" hidden="1" customHeight="1" x14ac:dyDescent="0.3">
      <c r="A1967" s="17">
        <v>614</v>
      </c>
      <c r="B1967" s="19" t="s">
        <v>51</v>
      </c>
      <c r="C1967" s="18" t="s">
        <v>9</v>
      </c>
    </row>
    <row r="1968" spans="1:3" ht="18" hidden="1" customHeight="1" x14ac:dyDescent="0.3">
      <c r="A1968" s="17">
        <v>614</v>
      </c>
      <c r="B1968" s="19" t="s">
        <v>2299</v>
      </c>
      <c r="C1968" s="18" t="s">
        <v>581</v>
      </c>
    </row>
    <row r="1969" spans="1:3" ht="18" hidden="1" customHeight="1" x14ac:dyDescent="0.3">
      <c r="A1969" s="17">
        <v>614</v>
      </c>
      <c r="B1969" s="19" t="s">
        <v>2300</v>
      </c>
      <c r="C1969" s="18" t="s">
        <v>581</v>
      </c>
    </row>
    <row r="1970" spans="1:3" ht="18" hidden="1" customHeight="1" x14ac:dyDescent="0.3">
      <c r="A1970" s="17">
        <v>614</v>
      </c>
      <c r="B1970" s="19" t="s">
        <v>2301</v>
      </c>
      <c r="C1970" s="18" t="s">
        <v>581</v>
      </c>
    </row>
    <row r="1971" spans="1:3" ht="18" hidden="1" customHeight="1" x14ac:dyDescent="0.3">
      <c r="A1971" s="17">
        <v>614</v>
      </c>
      <c r="B1971" s="19" t="s">
        <v>2302</v>
      </c>
      <c r="C1971" s="18" t="s">
        <v>581</v>
      </c>
    </row>
    <row r="1972" spans="1:3" ht="18" hidden="1" customHeight="1" x14ac:dyDescent="0.3">
      <c r="A1972" s="17">
        <v>614</v>
      </c>
      <c r="B1972" s="19" t="s">
        <v>2303</v>
      </c>
      <c r="C1972" s="18" t="s">
        <v>59</v>
      </c>
    </row>
    <row r="1973" spans="1:3" ht="18" hidden="1" customHeight="1" x14ac:dyDescent="0.3">
      <c r="A1973" s="17">
        <v>614</v>
      </c>
      <c r="B1973" s="19" t="s">
        <v>2304</v>
      </c>
      <c r="C1973" s="18" t="s">
        <v>2305</v>
      </c>
    </row>
    <row r="1974" spans="1:3" ht="18" hidden="1" customHeight="1" x14ac:dyDescent="0.3">
      <c r="A1974" s="17">
        <v>614</v>
      </c>
      <c r="B1974" s="19" t="s">
        <v>2306</v>
      </c>
      <c r="C1974" s="18" t="s">
        <v>2305</v>
      </c>
    </row>
    <row r="1975" spans="1:3" ht="18" hidden="1" customHeight="1" x14ac:dyDescent="0.3">
      <c r="A1975" s="17">
        <v>614</v>
      </c>
      <c r="B1975" s="19" t="s">
        <v>2307</v>
      </c>
      <c r="C1975" s="18" t="s">
        <v>26</v>
      </c>
    </row>
    <row r="1976" spans="1:3" ht="18" hidden="1" customHeight="1" x14ac:dyDescent="0.3">
      <c r="A1976" s="17">
        <v>614</v>
      </c>
      <c r="B1976" s="19" t="s">
        <v>2308</v>
      </c>
      <c r="C1976" s="18" t="s">
        <v>26</v>
      </c>
    </row>
    <row r="1977" spans="1:3" ht="18" hidden="1" customHeight="1" x14ac:dyDescent="0.3">
      <c r="A1977" s="17">
        <v>614</v>
      </c>
      <c r="B1977" s="19" t="s">
        <v>2309</v>
      </c>
      <c r="C1977" s="18" t="s">
        <v>26</v>
      </c>
    </row>
    <row r="1978" spans="1:3" ht="18" hidden="1" customHeight="1" x14ac:dyDescent="0.3">
      <c r="A1978" s="17">
        <v>614</v>
      </c>
      <c r="B1978" s="19" t="s">
        <v>2310</v>
      </c>
      <c r="C1978" s="18" t="s">
        <v>26</v>
      </c>
    </row>
    <row r="1979" spans="1:3" ht="18" hidden="1" customHeight="1" x14ac:dyDescent="0.3">
      <c r="A1979" s="17">
        <v>614</v>
      </c>
      <c r="B1979" s="19" t="s">
        <v>2311</v>
      </c>
      <c r="C1979" s="18" t="s">
        <v>26</v>
      </c>
    </row>
    <row r="1980" spans="1:3" ht="18" hidden="1" customHeight="1" x14ac:dyDescent="0.3">
      <c r="A1980" s="17">
        <v>614</v>
      </c>
      <c r="B1980" s="19" t="s">
        <v>2312</v>
      </c>
      <c r="C1980" s="18" t="s">
        <v>59</v>
      </c>
    </row>
    <row r="1981" spans="1:3" ht="18" hidden="1" customHeight="1" x14ac:dyDescent="0.3">
      <c r="A1981" s="17">
        <v>614</v>
      </c>
      <c r="B1981" s="19" t="s">
        <v>2313</v>
      </c>
      <c r="C1981" s="18" t="s">
        <v>59</v>
      </c>
    </row>
    <row r="1982" spans="1:3" ht="18" hidden="1" customHeight="1" x14ac:dyDescent="0.3">
      <c r="A1982" s="17">
        <v>614</v>
      </c>
      <c r="B1982" s="19" t="s">
        <v>2314</v>
      </c>
      <c r="C1982" s="18" t="s">
        <v>59</v>
      </c>
    </row>
    <row r="1983" spans="1:3" ht="18" hidden="1" customHeight="1" x14ac:dyDescent="0.3">
      <c r="A1983" s="17">
        <v>614</v>
      </c>
      <c r="B1983" s="19" t="s">
        <v>2315</v>
      </c>
      <c r="C1983" s="18" t="s">
        <v>59</v>
      </c>
    </row>
    <row r="1984" spans="1:3" ht="18" hidden="1" customHeight="1" x14ac:dyDescent="0.3">
      <c r="A1984" s="17">
        <v>614</v>
      </c>
      <c r="B1984" s="19" t="s">
        <v>2316</v>
      </c>
      <c r="C1984" s="18" t="s">
        <v>59</v>
      </c>
    </row>
    <row r="1985" spans="1:3" ht="18" hidden="1" customHeight="1" x14ac:dyDescent="0.3">
      <c r="A1985" s="17">
        <v>614</v>
      </c>
      <c r="B1985" s="19" t="s">
        <v>2317</v>
      </c>
      <c r="C1985" s="18" t="s">
        <v>59</v>
      </c>
    </row>
    <row r="1986" spans="1:3" ht="18" hidden="1" customHeight="1" x14ac:dyDescent="0.3">
      <c r="A1986" s="17">
        <v>614</v>
      </c>
      <c r="B1986" s="19" t="s">
        <v>2318</v>
      </c>
      <c r="C1986" s="18" t="s">
        <v>59</v>
      </c>
    </row>
    <row r="1987" spans="1:3" ht="18" hidden="1" customHeight="1" x14ac:dyDescent="0.3">
      <c r="A1987" s="17">
        <v>614</v>
      </c>
      <c r="B1987" s="19" t="s">
        <v>2319</v>
      </c>
      <c r="C1987" s="18" t="s">
        <v>9</v>
      </c>
    </row>
    <row r="1988" spans="1:3" ht="18" hidden="1" customHeight="1" x14ac:dyDescent="0.3">
      <c r="A1988" s="17">
        <v>614</v>
      </c>
      <c r="B1988" s="19" t="s">
        <v>2320</v>
      </c>
      <c r="C1988" s="18" t="s">
        <v>9</v>
      </c>
    </row>
    <row r="1989" spans="1:3" ht="18" hidden="1" customHeight="1" x14ac:dyDescent="0.3">
      <c r="A1989" s="17">
        <v>614</v>
      </c>
      <c r="B1989" s="19" t="s">
        <v>2321</v>
      </c>
      <c r="C1989" s="18" t="s">
        <v>59</v>
      </c>
    </row>
    <row r="1990" spans="1:3" ht="18" hidden="1" customHeight="1" x14ac:dyDescent="0.3">
      <c r="A1990" s="17">
        <v>614</v>
      </c>
      <c r="B1990" s="19" t="s">
        <v>2322</v>
      </c>
      <c r="C1990" s="18" t="s">
        <v>59</v>
      </c>
    </row>
    <row r="1991" spans="1:3" ht="18" hidden="1" customHeight="1" x14ac:dyDescent="0.3">
      <c r="A1991" s="17">
        <v>614</v>
      </c>
      <c r="B1991" s="19" t="s">
        <v>2323</v>
      </c>
      <c r="C1991" s="18" t="s">
        <v>59</v>
      </c>
    </row>
    <row r="1992" spans="1:3" ht="18" hidden="1" customHeight="1" x14ac:dyDescent="0.3">
      <c r="A1992" s="17">
        <v>614</v>
      </c>
      <c r="B1992" s="19" t="s">
        <v>2324</v>
      </c>
      <c r="C1992" s="18" t="s">
        <v>59</v>
      </c>
    </row>
    <row r="1993" spans="1:3" ht="18" hidden="1" customHeight="1" x14ac:dyDescent="0.3">
      <c r="A1993" s="17">
        <v>614</v>
      </c>
      <c r="B1993" s="19" t="s">
        <v>2325</v>
      </c>
      <c r="C1993" s="18" t="s">
        <v>59</v>
      </c>
    </row>
    <row r="1994" spans="1:3" ht="18" hidden="1" customHeight="1" x14ac:dyDescent="0.3">
      <c r="A1994" s="17">
        <v>614</v>
      </c>
      <c r="B1994" s="19" t="s">
        <v>2326</v>
      </c>
      <c r="C1994" s="18" t="s">
        <v>59</v>
      </c>
    </row>
    <row r="1995" spans="1:3" ht="18" hidden="1" customHeight="1" x14ac:dyDescent="0.3">
      <c r="A1995" s="17">
        <v>614</v>
      </c>
      <c r="B1995" s="19" t="s">
        <v>2327</v>
      </c>
      <c r="C1995" s="18" t="s">
        <v>59</v>
      </c>
    </row>
    <row r="1996" spans="1:3" ht="18" hidden="1" customHeight="1" x14ac:dyDescent="0.3">
      <c r="A1996" s="17">
        <v>614</v>
      </c>
      <c r="B1996" s="19" t="s">
        <v>2328</v>
      </c>
      <c r="C1996" s="18" t="s">
        <v>59</v>
      </c>
    </row>
    <row r="1997" spans="1:3" ht="18" hidden="1" customHeight="1" x14ac:dyDescent="0.3">
      <c r="A1997" s="17">
        <v>614</v>
      </c>
      <c r="B1997" s="19" t="s">
        <v>2329</v>
      </c>
      <c r="C1997" s="18" t="s">
        <v>59</v>
      </c>
    </row>
    <row r="1998" spans="1:3" ht="18" hidden="1" customHeight="1" x14ac:dyDescent="0.3">
      <c r="A1998" s="17">
        <v>614</v>
      </c>
      <c r="B1998" s="19" t="s">
        <v>2330</v>
      </c>
      <c r="C1998" s="18" t="s">
        <v>59</v>
      </c>
    </row>
    <row r="1999" spans="1:3" ht="18" hidden="1" customHeight="1" x14ac:dyDescent="0.3">
      <c r="A1999" s="17">
        <v>614</v>
      </c>
      <c r="B1999" s="19" t="s">
        <v>2331</v>
      </c>
      <c r="C1999" s="18" t="s">
        <v>59</v>
      </c>
    </row>
    <row r="2000" spans="1:3" ht="18" hidden="1" customHeight="1" x14ac:dyDescent="0.3">
      <c r="A2000" s="17">
        <v>614</v>
      </c>
      <c r="B2000" s="19" t="s">
        <v>2332</v>
      </c>
      <c r="C2000" s="18" t="s">
        <v>59</v>
      </c>
    </row>
    <row r="2001" spans="1:3" ht="18" hidden="1" customHeight="1" x14ac:dyDescent="0.3">
      <c r="A2001" s="17">
        <v>614</v>
      </c>
      <c r="B2001" s="19" t="s">
        <v>2333</v>
      </c>
      <c r="C2001" s="18" t="s">
        <v>59</v>
      </c>
    </row>
    <row r="2002" spans="1:3" ht="18" hidden="1" customHeight="1" x14ac:dyDescent="0.3">
      <c r="A2002" s="17">
        <v>614</v>
      </c>
      <c r="B2002" s="19" t="s">
        <v>2334</v>
      </c>
      <c r="C2002" s="18" t="s">
        <v>59</v>
      </c>
    </row>
    <row r="2003" spans="1:3" ht="18" customHeight="1" x14ac:dyDescent="0.3">
      <c r="A2003" s="17">
        <v>614</v>
      </c>
      <c r="B2003" s="19" t="s">
        <v>2335</v>
      </c>
      <c r="C2003" s="18" t="s">
        <v>59</v>
      </c>
    </row>
    <row r="2004" spans="1:3" ht="18" customHeight="1" x14ac:dyDescent="0.3">
      <c r="A2004" s="17">
        <v>614</v>
      </c>
      <c r="B2004" s="19" t="s">
        <v>2336</v>
      </c>
      <c r="C2004" s="18" t="s">
        <v>59</v>
      </c>
    </row>
    <row r="2005" spans="1:3" ht="18" hidden="1" customHeight="1" x14ac:dyDescent="0.3">
      <c r="A2005" s="17">
        <v>614</v>
      </c>
      <c r="B2005" s="19" t="s">
        <v>2337</v>
      </c>
      <c r="C2005" s="18" t="s">
        <v>14</v>
      </c>
    </row>
    <row r="2006" spans="1:3" ht="18" hidden="1" customHeight="1" x14ac:dyDescent="0.3">
      <c r="A2006" s="17">
        <v>614</v>
      </c>
      <c r="B2006" s="19" t="s">
        <v>2338</v>
      </c>
      <c r="C2006" s="18" t="s">
        <v>14</v>
      </c>
    </row>
    <row r="2007" spans="1:3" ht="18" hidden="1" customHeight="1" x14ac:dyDescent="0.3">
      <c r="A2007" s="17">
        <v>614</v>
      </c>
      <c r="B2007" s="19" t="s">
        <v>2339</v>
      </c>
      <c r="C2007" s="18" t="s">
        <v>59</v>
      </c>
    </row>
    <row r="2008" spans="1:3" ht="18" hidden="1" customHeight="1" x14ac:dyDescent="0.3">
      <c r="A2008" s="17">
        <v>614</v>
      </c>
      <c r="B2008" s="19" t="s">
        <v>2340</v>
      </c>
      <c r="C2008" s="18" t="s">
        <v>59</v>
      </c>
    </row>
    <row r="2009" spans="1:3" ht="18" hidden="1" customHeight="1" x14ac:dyDescent="0.3">
      <c r="A2009" s="17">
        <v>614</v>
      </c>
      <c r="B2009" s="19" t="s">
        <v>2341</v>
      </c>
      <c r="C2009" s="18" t="s">
        <v>59</v>
      </c>
    </row>
    <row r="2010" spans="1:3" ht="18" hidden="1" customHeight="1" x14ac:dyDescent="0.3">
      <c r="A2010" s="17">
        <v>614</v>
      </c>
      <c r="B2010" s="19" t="s">
        <v>2342</v>
      </c>
      <c r="C2010" s="18" t="s">
        <v>59</v>
      </c>
    </row>
    <row r="2011" spans="1:3" ht="18" hidden="1" customHeight="1" x14ac:dyDescent="0.3">
      <c r="A2011" s="17">
        <v>614</v>
      </c>
      <c r="B2011" s="19" t="s">
        <v>2343</v>
      </c>
      <c r="C2011" s="18" t="s">
        <v>59</v>
      </c>
    </row>
    <row r="2012" spans="1:3" ht="18" hidden="1" customHeight="1" x14ac:dyDescent="0.3">
      <c r="A2012" s="17">
        <v>614</v>
      </c>
      <c r="B2012" s="19" t="s">
        <v>2344</v>
      </c>
      <c r="C2012" s="18" t="s">
        <v>59</v>
      </c>
    </row>
    <row r="2013" spans="1:3" ht="18" hidden="1" customHeight="1" x14ac:dyDescent="0.3">
      <c r="A2013" s="17">
        <v>614</v>
      </c>
      <c r="B2013" s="19" t="s">
        <v>2345</v>
      </c>
      <c r="C2013" s="18" t="s">
        <v>59</v>
      </c>
    </row>
    <row r="2014" spans="1:3" ht="18" hidden="1" customHeight="1" x14ac:dyDescent="0.3">
      <c r="A2014" s="17">
        <v>614</v>
      </c>
      <c r="B2014" s="19" t="s">
        <v>2346</v>
      </c>
      <c r="C2014" s="18" t="s">
        <v>59</v>
      </c>
    </row>
    <row r="2015" spans="1:3" ht="18" hidden="1" customHeight="1" x14ac:dyDescent="0.3">
      <c r="A2015" s="17">
        <v>614</v>
      </c>
      <c r="B2015" s="19" t="s">
        <v>2347</v>
      </c>
      <c r="C2015" s="18" t="s">
        <v>59</v>
      </c>
    </row>
    <row r="2016" spans="1:3" ht="18" hidden="1" customHeight="1" x14ac:dyDescent="0.3">
      <c r="A2016" s="17">
        <v>614</v>
      </c>
      <c r="B2016" s="19" t="s">
        <v>2348</v>
      </c>
      <c r="C2016" s="18" t="s">
        <v>59</v>
      </c>
    </row>
    <row r="2017" spans="1:3" ht="18" hidden="1" customHeight="1" x14ac:dyDescent="0.3">
      <c r="A2017" s="17">
        <v>614</v>
      </c>
      <c r="B2017" s="19" t="s">
        <v>2349</v>
      </c>
      <c r="C2017" s="18" t="s">
        <v>59</v>
      </c>
    </row>
    <row r="2018" spans="1:3" ht="18" hidden="1" customHeight="1" x14ac:dyDescent="0.3">
      <c r="A2018" s="17">
        <v>614</v>
      </c>
      <c r="B2018" s="19" t="s">
        <v>2350</v>
      </c>
      <c r="C2018" s="18" t="s">
        <v>59</v>
      </c>
    </row>
    <row r="2019" spans="1:3" ht="18" hidden="1" customHeight="1" x14ac:dyDescent="0.3">
      <c r="A2019" s="17">
        <v>614</v>
      </c>
      <c r="B2019" s="19" t="s">
        <v>2351</v>
      </c>
      <c r="C2019" s="18" t="s">
        <v>59</v>
      </c>
    </row>
    <row r="2020" spans="1:3" ht="18" hidden="1" customHeight="1" x14ac:dyDescent="0.3">
      <c r="A2020" s="17">
        <v>614</v>
      </c>
      <c r="B2020" s="19" t="s">
        <v>2352</v>
      </c>
      <c r="C2020" s="18" t="s">
        <v>380</v>
      </c>
    </row>
    <row r="2021" spans="1:3" ht="18" hidden="1" customHeight="1" x14ac:dyDescent="0.3">
      <c r="A2021" s="17">
        <v>614</v>
      </c>
      <c r="B2021" s="19" t="s">
        <v>2353</v>
      </c>
      <c r="C2021" s="18" t="s">
        <v>59</v>
      </c>
    </row>
    <row r="2022" spans="1:3" ht="18" hidden="1" customHeight="1" x14ac:dyDescent="0.3">
      <c r="A2022" s="17">
        <v>614</v>
      </c>
      <c r="B2022" s="19" t="s">
        <v>2354</v>
      </c>
      <c r="C2022" s="18" t="s">
        <v>2355</v>
      </c>
    </row>
    <row r="2023" spans="1:3" ht="18" hidden="1" customHeight="1" x14ac:dyDescent="0.3">
      <c r="A2023" s="17">
        <v>614</v>
      </c>
      <c r="B2023" s="19" t="s">
        <v>2356</v>
      </c>
      <c r="C2023" s="18" t="s">
        <v>2355</v>
      </c>
    </row>
    <row r="2024" spans="1:3" ht="18" hidden="1" customHeight="1" x14ac:dyDescent="0.3">
      <c r="A2024" s="17">
        <v>614</v>
      </c>
      <c r="B2024" s="19" t="s">
        <v>2357</v>
      </c>
      <c r="C2024" s="18" t="s">
        <v>2358</v>
      </c>
    </row>
    <row r="2025" spans="1:3" ht="18" hidden="1" customHeight="1" x14ac:dyDescent="0.3">
      <c r="A2025" s="17">
        <v>614</v>
      </c>
      <c r="B2025" s="19" t="s">
        <v>2359</v>
      </c>
      <c r="C2025" s="18" t="s">
        <v>2358</v>
      </c>
    </row>
    <row r="2026" spans="1:3" ht="18" hidden="1" customHeight="1" x14ac:dyDescent="0.3">
      <c r="A2026" s="17">
        <v>614</v>
      </c>
      <c r="B2026" s="19" t="s">
        <v>2360</v>
      </c>
      <c r="C2026" s="18" t="s">
        <v>2361</v>
      </c>
    </row>
    <row r="2027" spans="1:3" ht="18" hidden="1" customHeight="1" x14ac:dyDescent="0.3">
      <c r="A2027" s="17">
        <v>614</v>
      </c>
      <c r="B2027" s="19" t="s">
        <v>2362</v>
      </c>
      <c r="C2027" s="18" t="s">
        <v>2361</v>
      </c>
    </row>
    <row r="2028" spans="1:3" ht="18" hidden="1" customHeight="1" x14ac:dyDescent="0.3">
      <c r="A2028" s="17">
        <v>614</v>
      </c>
      <c r="B2028" s="19" t="s">
        <v>2363</v>
      </c>
      <c r="C2028" s="18" t="s">
        <v>2361</v>
      </c>
    </row>
    <row r="2029" spans="1:3" ht="18" hidden="1" customHeight="1" x14ac:dyDescent="0.3">
      <c r="A2029" s="17">
        <v>614</v>
      </c>
      <c r="B2029" s="19" t="s">
        <v>2364</v>
      </c>
      <c r="C2029" s="18" t="s">
        <v>2361</v>
      </c>
    </row>
    <row r="2030" spans="1:3" ht="18" hidden="1" customHeight="1" x14ac:dyDescent="0.3">
      <c r="A2030" s="17">
        <v>614</v>
      </c>
      <c r="B2030" s="19" t="s">
        <v>2365</v>
      </c>
      <c r="C2030" s="18" t="s">
        <v>2361</v>
      </c>
    </row>
    <row r="2031" spans="1:3" ht="18" hidden="1" customHeight="1" x14ac:dyDescent="0.3">
      <c r="A2031" s="17">
        <v>614</v>
      </c>
      <c r="B2031" s="19" t="s">
        <v>2366</v>
      </c>
      <c r="C2031" s="18" t="s">
        <v>2361</v>
      </c>
    </row>
    <row r="2032" spans="1:3" ht="18" hidden="1" customHeight="1" x14ac:dyDescent="0.3">
      <c r="A2032" s="17">
        <v>614</v>
      </c>
      <c r="B2032" s="19" t="s">
        <v>2367</v>
      </c>
      <c r="C2032" s="18" t="s">
        <v>2361</v>
      </c>
    </row>
    <row r="2033" spans="1:3" ht="18" hidden="1" customHeight="1" x14ac:dyDescent="0.3">
      <c r="A2033" s="17">
        <v>614</v>
      </c>
      <c r="B2033" s="19" t="s">
        <v>2368</v>
      </c>
      <c r="C2033" s="18" t="s">
        <v>2361</v>
      </c>
    </row>
    <row r="2034" spans="1:3" ht="18" hidden="1" customHeight="1" x14ac:dyDescent="0.3">
      <c r="A2034" s="17">
        <v>614</v>
      </c>
      <c r="B2034" s="19" t="s">
        <v>2369</v>
      </c>
      <c r="C2034" s="18" t="s">
        <v>2361</v>
      </c>
    </row>
    <row r="2035" spans="1:3" ht="18" hidden="1" customHeight="1" x14ac:dyDescent="0.3">
      <c r="A2035" s="17">
        <v>614</v>
      </c>
      <c r="B2035" s="19" t="s">
        <v>2370</v>
      </c>
      <c r="C2035" s="18" t="s">
        <v>2361</v>
      </c>
    </row>
    <row r="2036" spans="1:3" ht="18" hidden="1" customHeight="1" x14ac:dyDescent="0.3">
      <c r="A2036" s="17">
        <v>614</v>
      </c>
      <c r="B2036" s="19" t="s">
        <v>2371</v>
      </c>
      <c r="C2036" s="18" t="s">
        <v>2361</v>
      </c>
    </row>
    <row r="2037" spans="1:3" ht="18" hidden="1" customHeight="1" x14ac:dyDescent="0.3">
      <c r="A2037" s="17">
        <v>614</v>
      </c>
      <c r="B2037" s="19" t="s">
        <v>2372</v>
      </c>
      <c r="C2037" s="18" t="s">
        <v>2361</v>
      </c>
    </row>
    <row r="2038" spans="1:3" ht="18" hidden="1" customHeight="1" x14ac:dyDescent="0.3">
      <c r="A2038" s="17">
        <v>614</v>
      </c>
      <c r="B2038" s="19" t="s">
        <v>2373</v>
      </c>
      <c r="C2038" s="18" t="s">
        <v>2361</v>
      </c>
    </row>
    <row r="2039" spans="1:3" ht="18" hidden="1" customHeight="1" x14ac:dyDescent="0.3">
      <c r="A2039" s="17">
        <v>614</v>
      </c>
      <c r="B2039" s="19" t="s">
        <v>2374</v>
      </c>
      <c r="C2039" s="18" t="s">
        <v>2361</v>
      </c>
    </row>
    <row r="2040" spans="1:3" ht="18" hidden="1" customHeight="1" x14ac:dyDescent="0.3">
      <c r="A2040" s="17">
        <v>614</v>
      </c>
      <c r="B2040" s="19" t="s">
        <v>2375</v>
      </c>
      <c r="C2040" s="18" t="s">
        <v>2361</v>
      </c>
    </row>
    <row r="2041" spans="1:3" ht="18" hidden="1" customHeight="1" x14ac:dyDescent="0.3">
      <c r="A2041" s="17">
        <v>614</v>
      </c>
      <c r="B2041" s="19" t="s">
        <v>2376</v>
      </c>
      <c r="C2041" s="18" t="s">
        <v>2361</v>
      </c>
    </row>
    <row r="2042" spans="1:3" ht="18" hidden="1" customHeight="1" x14ac:dyDescent="0.3">
      <c r="A2042" s="17">
        <v>614</v>
      </c>
      <c r="B2042" s="19" t="s">
        <v>2377</v>
      </c>
      <c r="C2042" s="18" t="s">
        <v>2361</v>
      </c>
    </row>
    <row r="2043" spans="1:3" ht="18" hidden="1" customHeight="1" x14ac:dyDescent="0.3">
      <c r="A2043" s="17">
        <v>614</v>
      </c>
      <c r="B2043" s="19" t="s">
        <v>2378</v>
      </c>
      <c r="C2043" s="18" t="s">
        <v>2361</v>
      </c>
    </row>
    <row r="2044" spans="1:3" ht="18" hidden="1" customHeight="1" x14ac:dyDescent="0.3">
      <c r="A2044" s="17">
        <v>614</v>
      </c>
      <c r="B2044" s="19" t="s">
        <v>2379</v>
      </c>
      <c r="C2044" s="18" t="s">
        <v>2361</v>
      </c>
    </row>
    <row r="2045" spans="1:3" ht="18" hidden="1" customHeight="1" x14ac:dyDescent="0.3">
      <c r="A2045" s="17">
        <v>614</v>
      </c>
      <c r="B2045" s="19" t="s">
        <v>2380</v>
      </c>
      <c r="C2045" s="18" t="s">
        <v>2361</v>
      </c>
    </row>
    <row r="2046" spans="1:3" ht="18" hidden="1" customHeight="1" x14ac:dyDescent="0.3">
      <c r="A2046" s="17">
        <v>614</v>
      </c>
      <c r="B2046" s="19" t="s">
        <v>2381</v>
      </c>
      <c r="C2046" s="18" t="s">
        <v>2361</v>
      </c>
    </row>
    <row r="2047" spans="1:3" ht="18" hidden="1" customHeight="1" x14ac:dyDescent="0.3">
      <c r="A2047" s="17">
        <v>614</v>
      </c>
      <c r="B2047" s="19" t="s">
        <v>2382</v>
      </c>
      <c r="C2047" s="18" t="s">
        <v>2361</v>
      </c>
    </row>
    <row r="2048" spans="1:3" ht="18" hidden="1" customHeight="1" x14ac:dyDescent="0.3">
      <c r="A2048" s="17">
        <v>614</v>
      </c>
      <c r="B2048" s="19" t="s">
        <v>2383</v>
      </c>
      <c r="C2048" s="18" t="s">
        <v>2361</v>
      </c>
    </row>
    <row r="2049" spans="1:3" ht="18" hidden="1" customHeight="1" x14ac:dyDescent="0.3">
      <c r="A2049" s="17">
        <v>614</v>
      </c>
      <c r="B2049" s="19" t="s">
        <v>2384</v>
      </c>
      <c r="C2049" s="18" t="s">
        <v>2361</v>
      </c>
    </row>
    <row r="2050" spans="1:3" ht="18" hidden="1" customHeight="1" x14ac:dyDescent="0.3">
      <c r="A2050" s="17">
        <v>614</v>
      </c>
      <c r="B2050" s="19" t="s">
        <v>2385</v>
      </c>
      <c r="C2050" s="18" t="s">
        <v>2361</v>
      </c>
    </row>
    <row r="2051" spans="1:3" ht="18" hidden="1" customHeight="1" x14ac:dyDescent="0.3">
      <c r="A2051" s="17">
        <v>614</v>
      </c>
      <c r="B2051" s="19" t="s">
        <v>2386</v>
      </c>
      <c r="C2051" s="18" t="s">
        <v>2361</v>
      </c>
    </row>
    <row r="2052" spans="1:3" ht="18" hidden="1" customHeight="1" x14ac:dyDescent="0.3">
      <c r="A2052" s="17">
        <v>614</v>
      </c>
      <c r="B2052" s="19" t="s">
        <v>2387</v>
      </c>
      <c r="C2052" s="18" t="s">
        <v>2361</v>
      </c>
    </row>
    <row r="2053" spans="1:3" ht="18" hidden="1" customHeight="1" x14ac:dyDescent="0.3">
      <c r="A2053" s="17">
        <v>614</v>
      </c>
      <c r="B2053" s="19" t="s">
        <v>2388</v>
      </c>
      <c r="C2053" s="18" t="s">
        <v>2361</v>
      </c>
    </row>
    <row r="2054" spans="1:3" ht="18" hidden="1" customHeight="1" x14ac:dyDescent="0.3">
      <c r="A2054" s="17">
        <v>614</v>
      </c>
      <c r="B2054" s="19" t="s">
        <v>2389</v>
      </c>
      <c r="C2054" s="18" t="s">
        <v>2361</v>
      </c>
    </row>
    <row r="2055" spans="1:3" ht="18" hidden="1" customHeight="1" x14ac:dyDescent="0.3">
      <c r="A2055" s="17">
        <v>614</v>
      </c>
      <c r="B2055" s="19" t="s">
        <v>2390</v>
      </c>
      <c r="C2055" s="18" t="s">
        <v>26</v>
      </c>
    </row>
    <row r="2056" spans="1:3" ht="18" hidden="1" customHeight="1" x14ac:dyDescent="0.3">
      <c r="A2056" s="17">
        <v>614</v>
      </c>
      <c r="B2056" s="19" t="s">
        <v>2391</v>
      </c>
      <c r="C2056" s="18" t="s">
        <v>26</v>
      </c>
    </row>
    <row r="2057" spans="1:3" ht="18" hidden="1" customHeight="1" x14ac:dyDescent="0.3">
      <c r="A2057" s="17">
        <v>614</v>
      </c>
      <c r="B2057" s="19" t="s">
        <v>2392</v>
      </c>
      <c r="C2057" s="18" t="s">
        <v>26</v>
      </c>
    </row>
    <row r="2058" spans="1:3" ht="18" hidden="1" customHeight="1" x14ac:dyDescent="0.3">
      <c r="A2058" s="17">
        <v>614</v>
      </c>
      <c r="B2058" s="19" t="s">
        <v>2393</v>
      </c>
      <c r="C2058" s="18" t="s">
        <v>26</v>
      </c>
    </row>
    <row r="2059" spans="1:3" ht="18" hidden="1" customHeight="1" x14ac:dyDescent="0.3">
      <c r="A2059" s="17">
        <v>614</v>
      </c>
      <c r="B2059" s="19" t="s">
        <v>2394</v>
      </c>
      <c r="C2059" s="18" t="s">
        <v>26</v>
      </c>
    </row>
    <row r="2060" spans="1:3" ht="18" hidden="1" customHeight="1" x14ac:dyDescent="0.3">
      <c r="A2060" s="17">
        <v>614</v>
      </c>
      <c r="B2060" s="19" t="s">
        <v>2395</v>
      </c>
      <c r="C2060" s="18" t="s">
        <v>26</v>
      </c>
    </row>
    <row r="2061" spans="1:3" ht="18" hidden="1" customHeight="1" x14ac:dyDescent="0.3">
      <c r="A2061" s="17">
        <v>614</v>
      </c>
      <c r="B2061" s="19" t="s">
        <v>2396</v>
      </c>
      <c r="C2061" s="18" t="s">
        <v>26</v>
      </c>
    </row>
    <row r="2062" spans="1:3" ht="18" hidden="1" customHeight="1" x14ac:dyDescent="0.3">
      <c r="A2062" s="17">
        <v>614</v>
      </c>
      <c r="B2062" s="19" t="s">
        <v>2397</v>
      </c>
      <c r="C2062" s="18" t="s">
        <v>26</v>
      </c>
    </row>
    <row r="2063" spans="1:3" ht="18" hidden="1" customHeight="1" x14ac:dyDescent="0.3">
      <c r="A2063" s="17">
        <v>614</v>
      </c>
      <c r="B2063" s="19" t="s">
        <v>2398</v>
      </c>
      <c r="C2063" s="18" t="s">
        <v>26</v>
      </c>
    </row>
    <row r="2064" spans="1:3" ht="18" hidden="1" customHeight="1" x14ac:dyDescent="0.3">
      <c r="A2064" s="17">
        <v>614</v>
      </c>
      <c r="B2064" s="19" t="s">
        <v>2399</v>
      </c>
      <c r="C2064" s="18" t="s">
        <v>26</v>
      </c>
    </row>
    <row r="2065" spans="1:3" ht="18" hidden="1" customHeight="1" x14ac:dyDescent="0.3">
      <c r="A2065" s="17">
        <v>614</v>
      </c>
      <c r="B2065" s="19" t="s">
        <v>2400</v>
      </c>
      <c r="C2065" s="18" t="s">
        <v>26</v>
      </c>
    </row>
    <row r="2066" spans="1:3" ht="18" hidden="1" customHeight="1" x14ac:dyDescent="0.3">
      <c r="A2066" s="17">
        <v>614</v>
      </c>
      <c r="B2066" s="19" t="s">
        <v>2401</v>
      </c>
      <c r="C2066" s="18" t="s">
        <v>26</v>
      </c>
    </row>
    <row r="2067" spans="1:3" ht="18" hidden="1" customHeight="1" x14ac:dyDescent="0.3">
      <c r="A2067" s="17">
        <v>614</v>
      </c>
      <c r="B2067" s="19" t="s">
        <v>2402</v>
      </c>
      <c r="C2067" s="18" t="s">
        <v>26</v>
      </c>
    </row>
    <row r="2068" spans="1:3" ht="18" hidden="1" customHeight="1" x14ac:dyDescent="0.3">
      <c r="A2068" s="17">
        <v>614</v>
      </c>
      <c r="B2068" s="19" t="s">
        <v>2403</v>
      </c>
      <c r="C2068" s="18" t="s">
        <v>26</v>
      </c>
    </row>
    <row r="2069" spans="1:3" ht="18" hidden="1" customHeight="1" x14ac:dyDescent="0.3">
      <c r="A2069" s="17">
        <v>614</v>
      </c>
      <c r="B2069" s="19" t="s">
        <v>2404</v>
      </c>
      <c r="C2069" s="18" t="s">
        <v>26</v>
      </c>
    </row>
    <row r="2070" spans="1:3" ht="18" hidden="1" customHeight="1" x14ac:dyDescent="0.3">
      <c r="A2070" s="17">
        <v>614</v>
      </c>
      <c r="B2070" s="19" t="s">
        <v>2405</v>
      </c>
      <c r="C2070" s="18" t="s">
        <v>26</v>
      </c>
    </row>
    <row r="2071" spans="1:3" ht="18" hidden="1" customHeight="1" x14ac:dyDescent="0.3">
      <c r="A2071" s="17">
        <v>614</v>
      </c>
      <c r="B2071" s="19" t="s">
        <v>2406</v>
      </c>
      <c r="C2071" s="18" t="s">
        <v>26</v>
      </c>
    </row>
    <row r="2072" spans="1:3" ht="18" hidden="1" customHeight="1" x14ac:dyDescent="0.3">
      <c r="A2072" s="17">
        <v>614</v>
      </c>
      <c r="B2072" s="19" t="s">
        <v>2407</v>
      </c>
      <c r="C2072" s="18" t="s">
        <v>26</v>
      </c>
    </row>
    <row r="2073" spans="1:3" ht="18" hidden="1" customHeight="1" x14ac:dyDescent="0.3">
      <c r="A2073" s="17">
        <v>614</v>
      </c>
      <c r="B2073" s="19" t="s">
        <v>2408</v>
      </c>
      <c r="C2073" s="18" t="s">
        <v>26</v>
      </c>
    </row>
    <row r="2074" spans="1:3" ht="18" hidden="1" customHeight="1" x14ac:dyDescent="0.3">
      <c r="A2074" s="17">
        <v>614</v>
      </c>
      <c r="B2074" s="19" t="s">
        <v>2409</v>
      </c>
      <c r="C2074" s="18" t="s">
        <v>26</v>
      </c>
    </row>
    <row r="2075" spans="1:3" ht="18" hidden="1" customHeight="1" x14ac:dyDescent="0.3">
      <c r="A2075" s="17">
        <v>614</v>
      </c>
      <c r="B2075" s="19" t="s">
        <v>2410</v>
      </c>
      <c r="C2075" s="18" t="s">
        <v>26</v>
      </c>
    </row>
    <row r="2076" spans="1:3" ht="18" hidden="1" customHeight="1" x14ac:dyDescent="0.3">
      <c r="A2076" s="17">
        <v>614</v>
      </c>
      <c r="B2076" s="19" t="s">
        <v>2411</v>
      </c>
      <c r="C2076" s="18" t="s">
        <v>26</v>
      </c>
    </row>
    <row r="2077" spans="1:3" ht="18" hidden="1" customHeight="1" x14ac:dyDescent="0.3">
      <c r="A2077" s="17">
        <v>614</v>
      </c>
      <c r="B2077" s="19" t="s">
        <v>2412</v>
      </c>
      <c r="C2077" s="18" t="s">
        <v>26</v>
      </c>
    </row>
    <row r="2078" spans="1:3" ht="18" hidden="1" customHeight="1" x14ac:dyDescent="0.3">
      <c r="A2078" s="17">
        <v>614</v>
      </c>
      <c r="B2078" s="19" t="s">
        <v>2413</v>
      </c>
      <c r="C2078" s="18" t="s">
        <v>26</v>
      </c>
    </row>
    <row r="2079" spans="1:3" ht="18" hidden="1" customHeight="1" x14ac:dyDescent="0.3">
      <c r="A2079" s="17">
        <v>614</v>
      </c>
      <c r="B2079" s="19" t="s">
        <v>2414</v>
      </c>
      <c r="C2079" s="18" t="s">
        <v>26</v>
      </c>
    </row>
    <row r="2080" spans="1:3" ht="18" hidden="1" customHeight="1" x14ac:dyDescent="0.3">
      <c r="A2080" s="17">
        <v>614</v>
      </c>
      <c r="B2080" s="19" t="s">
        <v>2415</v>
      </c>
      <c r="C2080" s="18" t="s">
        <v>26</v>
      </c>
    </row>
    <row r="2081" spans="1:3" ht="18" hidden="1" customHeight="1" x14ac:dyDescent="0.3">
      <c r="A2081" s="17">
        <v>614</v>
      </c>
      <c r="B2081" s="19" t="s">
        <v>2416</v>
      </c>
      <c r="C2081" s="18" t="s">
        <v>26</v>
      </c>
    </row>
    <row r="2082" spans="1:3" ht="18" hidden="1" customHeight="1" x14ac:dyDescent="0.3">
      <c r="A2082" s="17">
        <v>614</v>
      </c>
      <c r="B2082" s="19" t="s">
        <v>2417</v>
      </c>
      <c r="C2082" s="18" t="s">
        <v>26</v>
      </c>
    </row>
    <row r="2083" spans="1:3" ht="18" hidden="1" customHeight="1" x14ac:dyDescent="0.3">
      <c r="A2083" s="17">
        <v>614</v>
      </c>
      <c r="B2083" s="19" t="s">
        <v>2418</v>
      </c>
      <c r="C2083" s="18" t="s">
        <v>26</v>
      </c>
    </row>
    <row r="2084" spans="1:3" ht="18" hidden="1" customHeight="1" x14ac:dyDescent="0.3">
      <c r="A2084" s="17">
        <v>614</v>
      </c>
      <c r="B2084" s="19" t="s">
        <v>2419</v>
      </c>
      <c r="C2084" s="18" t="s">
        <v>26</v>
      </c>
    </row>
    <row r="2085" spans="1:3" ht="18" hidden="1" customHeight="1" x14ac:dyDescent="0.3">
      <c r="A2085" s="17">
        <v>614</v>
      </c>
      <c r="B2085" s="19" t="s">
        <v>2420</v>
      </c>
      <c r="C2085" s="18" t="s">
        <v>26</v>
      </c>
    </row>
    <row r="2086" spans="1:3" ht="18" hidden="1" customHeight="1" x14ac:dyDescent="0.3">
      <c r="A2086" s="17">
        <v>614</v>
      </c>
      <c r="B2086" s="19" t="s">
        <v>2421</v>
      </c>
      <c r="C2086" s="18" t="s">
        <v>26</v>
      </c>
    </row>
    <row r="2087" spans="1:3" ht="18" hidden="1" customHeight="1" x14ac:dyDescent="0.3">
      <c r="A2087" s="17">
        <v>614</v>
      </c>
      <c r="B2087" s="19" t="s">
        <v>2422</v>
      </c>
      <c r="C2087" s="18" t="s">
        <v>26</v>
      </c>
    </row>
    <row r="2088" spans="1:3" ht="18" hidden="1" customHeight="1" x14ac:dyDescent="0.3">
      <c r="A2088" s="17">
        <v>614</v>
      </c>
      <c r="B2088" s="19" t="s">
        <v>2423</v>
      </c>
      <c r="C2088" s="18" t="s">
        <v>26</v>
      </c>
    </row>
    <row r="2089" spans="1:3" ht="18" hidden="1" customHeight="1" x14ac:dyDescent="0.3">
      <c r="A2089" s="17">
        <v>614</v>
      </c>
      <c r="B2089" s="19" t="s">
        <v>2424</v>
      </c>
      <c r="C2089" s="18" t="s">
        <v>26</v>
      </c>
    </row>
    <row r="2090" spans="1:3" ht="18" hidden="1" customHeight="1" x14ac:dyDescent="0.3">
      <c r="A2090" s="17">
        <v>614</v>
      </c>
      <c r="B2090" s="19" t="s">
        <v>2425</v>
      </c>
      <c r="C2090" s="18" t="s">
        <v>26</v>
      </c>
    </row>
    <row r="2091" spans="1:3" ht="18" hidden="1" customHeight="1" x14ac:dyDescent="0.3">
      <c r="A2091" s="17">
        <v>614</v>
      </c>
      <c r="B2091" s="19" t="s">
        <v>2426</v>
      </c>
      <c r="C2091" s="18" t="s">
        <v>26</v>
      </c>
    </row>
    <row r="2092" spans="1:3" ht="18" hidden="1" customHeight="1" x14ac:dyDescent="0.3">
      <c r="A2092" s="17">
        <v>614</v>
      </c>
      <c r="B2092" s="19" t="s">
        <v>2427</v>
      </c>
      <c r="C2092" s="18" t="s">
        <v>26</v>
      </c>
    </row>
    <row r="2093" spans="1:3" ht="18" hidden="1" customHeight="1" x14ac:dyDescent="0.3">
      <c r="A2093" s="17">
        <v>614</v>
      </c>
      <c r="B2093" s="19" t="s">
        <v>2428</v>
      </c>
      <c r="C2093" s="18" t="s">
        <v>26</v>
      </c>
    </row>
    <row r="2094" spans="1:3" ht="18" hidden="1" customHeight="1" x14ac:dyDescent="0.3">
      <c r="A2094" s="17">
        <v>614</v>
      </c>
      <c r="B2094" s="19" t="s">
        <v>2429</v>
      </c>
      <c r="C2094" s="18" t="s">
        <v>26</v>
      </c>
    </row>
    <row r="2095" spans="1:3" ht="18" hidden="1" customHeight="1" x14ac:dyDescent="0.3">
      <c r="A2095" s="17">
        <v>614</v>
      </c>
      <c r="B2095" s="19" t="s">
        <v>2430</v>
      </c>
      <c r="C2095" s="18" t="s">
        <v>59</v>
      </c>
    </row>
    <row r="2096" spans="1:3" ht="18" hidden="1" customHeight="1" x14ac:dyDescent="0.3">
      <c r="A2096" s="17">
        <v>614</v>
      </c>
      <c r="B2096" s="19" t="s">
        <v>2431</v>
      </c>
      <c r="C2096" s="18" t="s">
        <v>59</v>
      </c>
    </row>
    <row r="2097" spans="1:3" ht="18" hidden="1" customHeight="1" x14ac:dyDescent="0.3">
      <c r="A2097" s="17">
        <v>614</v>
      </c>
      <c r="B2097" s="19" t="s">
        <v>2432</v>
      </c>
      <c r="C2097" s="18" t="s">
        <v>59</v>
      </c>
    </row>
    <row r="2098" spans="1:3" ht="18" hidden="1" customHeight="1" x14ac:dyDescent="0.3">
      <c r="A2098" s="17">
        <v>614</v>
      </c>
      <c r="B2098" s="19" t="s">
        <v>2433</v>
      </c>
      <c r="C2098" s="18" t="s">
        <v>59</v>
      </c>
    </row>
    <row r="2099" spans="1:3" ht="18" customHeight="1" x14ac:dyDescent="0.3">
      <c r="A2099" s="17">
        <v>614</v>
      </c>
      <c r="B2099" s="19" t="s">
        <v>2434</v>
      </c>
      <c r="C2099" s="18" t="s">
        <v>59</v>
      </c>
    </row>
    <row r="2100" spans="1:3" ht="18" customHeight="1" x14ac:dyDescent="0.3">
      <c r="A2100" s="17">
        <v>614</v>
      </c>
      <c r="B2100" s="19" t="s">
        <v>2435</v>
      </c>
      <c r="C2100" s="18" t="s">
        <v>59</v>
      </c>
    </row>
    <row r="2101" spans="1:3" ht="18" customHeight="1" x14ac:dyDescent="0.3">
      <c r="A2101" s="17">
        <v>614</v>
      </c>
      <c r="B2101" s="19" t="s">
        <v>2436</v>
      </c>
      <c r="C2101" s="18" t="s">
        <v>59</v>
      </c>
    </row>
    <row r="2102" spans="1:3" ht="18" customHeight="1" x14ac:dyDescent="0.3">
      <c r="A2102" s="17">
        <v>614</v>
      </c>
      <c r="B2102" s="19" t="s">
        <v>2437</v>
      </c>
      <c r="C2102" s="18" t="s">
        <v>59</v>
      </c>
    </row>
    <row r="2103" spans="1:3" ht="18" customHeight="1" x14ac:dyDescent="0.3">
      <c r="A2103" s="17">
        <v>614</v>
      </c>
      <c r="B2103" s="19" t="s">
        <v>2438</v>
      </c>
      <c r="C2103" s="18" t="s">
        <v>59</v>
      </c>
    </row>
    <row r="2104" spans="1:3" ht="18" customHeight="1" x14ac:dyDescent="0.3">
      <c r="A2104" s="17">
        <v>614</v>
      </c>
      <c r="B2104" s="19" t="s">
        <v>2439</v>
      </c>
      <c r="C2104" s="18" t="s">
        <v>59</v>
      </c>
    </row>
    <row r="2105" spans="1:3" ht="18" customHeight="1" x14ac:dyDescent="0.3">
      <c r="A2105" s="17">
        <v>614</v>
      </c>
      <c r="B2105" s="19" t="s">
        <v>2440</v>
      </c>
      <c r="C2105" s="18" t="s">
        <v>59</v>
      </c>
    </row>
    <row r="2106" spans="1:3" ht="18" hidden="1" customHeight="1" x14ac:dyDescent="0.3">
      <c r="A2106" s="17">
        <v>614</v>
      </c>
      <c r="B2106" s="19" t="s">
        <v>2441</v>
      </c>
      <c r="C2106" s="18" t="s">
        <v>59</v>
      </c>
    </row>
    <row r="2107" spans="1:3" ht="18" hidden="1" customHeight="1" x14ac:dyDescent="0.3">
      <c r="A2107" s="17">
        <v>614</v>
      </c>
      <c r="B2107" s="19" t="s">
        <v>2442</v>
      </c>
      <c r="C2107" s="18" t="s">
        <v>59</v>
      </c>
    </row>
    <row r="2108" spans="1:3" ht="18" hidden="1" customHeight="1" x14ac:dyDescent="0.3">
      <c r="A2108" s="17">
        <v>614</v>
      </c>
      <c r="B2108" s="19" t="s">
        <v>2443</v>
      </c>
      <c r="C2108" s="18" t="s">
        <v>59</v>
      </c>
    </row>
    <row r="2109" spans="1:3" ht="18" hidden="1" customHeight="1" x14ac:dyDescent="0.3">
      <c r="A2109" s="17">
        <v>614</v>
      </c>
      <c r="B2109" s="19" t="s">
        <v>2444</v>
      </c>
      <c r="C2109" s="18" t="s">
        <v>59</v>
      </c>
    </row>
    <row r="2110" spans="1:3" ht="18" hidden="1" customHeight="1" x14ac:dyDescent="0.3">
      <c r="A2110" s="17">
        <v>614</v>
      </c>
      <c r="B2110" s="19" t="s">
        <v>2445</v>
      </c>
      <c r="C2110" s="18" t="s">
        <v>59</v>
      </c>
    </row>
    <row r="2111" spans="1:3" ht="18" hidden="1" customHeight="1" x14ac:dyDescent="0.3">
      <c r="A2111" s="17">
        <v>614</v>
      </c>
      <c r="B2111" s="19" t="s">
        <v>2446</v>
      </c>
      <c r="C2111" s="18" t="s">
        <v>59</v>
      </c>
    </row>
    <row r="2112" spans="1:3" ht="18" hidden="1" customHeight="1" x14ac:dyDescent="0.3">
      <c r="A2112" s="17">
        <v>614</v>
      </c>
      <c r="B2112" s="19" t="s">
        <v>2447</v>
      </c>
      <c r="C2112" s="18" t="s">
        <v>59</v>
      </c>
    </row>
    <row r="2113" spans="1:3" ht="18" hidden="1" customHeight="1" x14ac:dyDescent="0.3">
      <c r="A2113" s="17">
        <v>614</v>
      </c>
      <c r="B2113" s="19" t="s">
        <v>2448</v>
      </c>
      <c r="C2113" s="18" t="s">
        <v>59</v>
      </c>
    </row>
    <row r="2114" spans="1:3" ht="18" hidden="1" customHeight="1" x14ac:dyDescent="0.3">
      <c r="A2114" s="17">
        <v>614</v>
      </c>
      <c r="B2114" s="19" t="s">
        <v>2449</v>
      </c>
      <c r="C2114" s="18" t="s">
        <v>48</v>
      </c>
    </row>
    <row r="2115" spans="1:3" ht="18" hidden="1" customHeight="1" x14ac:dyDescent="0.3">
      <c r="A2115" s="17">
        <v>614</v>
      </c>
      <c r="B2115" s="19" t="s">
        <v>2450</v>
      </c>
      <c r="C2115" s="18" t="s">
        <v>48</v>
      </c>
    </row>
    <row r="2116" spans="1:3" ht="18" hidden="1" customHeight="1" x14ac:dyDescent="0.3">
      <c r="A2116" s="17">
        <v>614</v>
      </c>
      <c r="B2116" s="19" t="s">
        <v>2451</v>
      </c>
      <c r="C2116" s="18" t="s">
        <v>26</v>
      </c>
    </row>
    <row r="2117" spans="1:3" ht="18" hidden="1" customHeight="1" x14ac:dyDescent="0.3">
      <c r="A2117" s="17">
        <v>614</v>
      </c>
      <c r="B2117" s="19" t="s">
        <v>2452</v>
      </c>
      <c r="C2117" s="18" t="s">
        <v>59</v>
      </c>
    </row>
    <row r="2118" spans="1:3" ht="18" hidden="1" customHeight="1" x14ac:dyDescent="0.3">
      <c r="A2118" s="17">
        <v>614</v>
      </c>
      <c r="B2118" s="19" t="s">
        <v>2453</v>
      </c>
      <c r="C2118" s="18" t="s">
        <v>59</v>
      </c>
    </row>
    <row r="2119" spans="1:3" ht="18" customHeight="1" x14ac:dyDescent="0.3">
      <c r="A2119" s="17">
        <v>614</v>
      </c>
      <c r="B2119" s="19" t="s">
        <v>2454</v>
      </c>
      <c r="C2119" s="18" t="s">
        <v>26</v>
      </c>
    </row>
    <row r="2120" spans="1:3" ht="18" hidden="1" customHeight="1" x14ac:dyDescent="0.3">
      <c r="A2120" s="17">
        <v>614</v>
      </c>
      <c r="B2120" s="19" t="s">
        <v>2455</v>
      </c>
      <c r="C2120" s="18" t="s">
        <v>9</v>
      </c>
    </row>
    <row r="2121" spans="1:3" ht="18" hidden="1" customHeight="1" x14ac:dyDescent="0.3">
      <c r="A2121" s="17">
        <v>615</v>
      </c>
      <c r="B2121" s="19" t="s">
        <v>2456</v>
      </c>
      <c r="C2121" s="18" t="s">
        <v>9</v>
      </c>
    </row>
    <row r="2122" spans="1:3" ht="18" hidden="1" customHeight="1" x14ac:dyDescent="0.3">
      <c r="A2122" s="17">
        <v>615</v>
      </c>
      <c r="B2122" s="19" t="s">
        <v>2457</v>
      </c>
      <c r="C2122" s="18" t="s">
        <v>9</v>
      </c>
    </row>
    <row r="2123" spans="1:3" ht="18" hidden="1" customHeight="1" x14ac:dyDescent="0.3">
      <c r="A2123" s="17">
        <v>615</v>
      </c>
      <c r="B2123" s="19" t="s">
        <v>2458</v>
      </c>
      <c r="C2123" s="18" t="s">
        <v>9</v>
      </c>
    </row>
    <row r="2124" spans="1:3" ht="18" customHeight="1" x14ac:dyDescent="0.3">
      <c r="A2124" s="17">
        <v>615</v>
      </c>
      <c r="B2124" s="19" t="s">
        <v>2459</v>
      </c>
      <c r="C2124" s="18" t="s">
        <v>21</v>
      </c>
    </row>
    <row r="2125" spans="1:3" ht="18" customHeight="1" x14ac:dyDescent="0.3">
      <c r="A2125" s="17">
        <v>615</v>
      </c>
      <c r="B2125" s="19" t="s">
        <v>2460</v>
      </c>
      <c r="C2125" s="18" t="s">
        <v>21</v>
      </c>
    </row>
    <row r="2126" spans="1:3" ht="18" customHeight="1" x14ac:dyDescent="0.3">
      <c r="A2126" s="17">
        <v>615</v>
      </c>
      <c r="B2126" s="19" t="s">
        <v>2461</v>
      </c>
      <c r="C2126" s="18" t="s">
        <v>21</v>
      </c>
    </row>
    <row r="2127" spans="1:3" ht="18" customHeight="1" x14ac:dyDescent="0.3">
      <c r="A2127" s="17">
        <v>615</v>
      </c>
      <c r="B2127" s="19" t="s">
        <v>2462</v>
      </c>
      <c r="C2127" s="18" t="s">
        <v>21</v>
      </c>
    </row>
    <row r="2128" spans="1:3" ht="18" customHeight="1" x14ac:dyDescent="0.3">
      <c r="A2128" s="17">
        <v>615</v>
      </c>
      <c r="B2128" s="19" t="s">
        <v>2463</v>
      </c>
      <c r="C2128" s="18" t="s">
        <v>21</v>
      </c>
    </row>
    <row r="2129" spans="1:3" ht="18" customHeight="1" x14ac:dyDescent="0.3">
      <c r="A2129" s="17">
        <v>615</v>
      </c>
      <c r="B2129" s="19" t="s">
        <v>2464</v>
      </c>
      <c r="C2129" s="18" t="s">
        <v>9</v>
      </c>
    </row>
    <row r="2130" spans="1:3" ht="18" hidden="1" customHeight="1" x14ac:dyDescent="0.3">
      <c r="A2130" s="17">
        <v>616</v>
      </c>
      <c r="B2130" s="19" t="s">
        <v>157</v>
      </c>
      <c r="C2130" s="18" t="s">
        <v>158</v>
      </c>
    </row>
    <row r="2131" spans="1:3" ht="18" hidden="1" customHeight="1" x14ac:dyDescent="0.3">
      <c r="A2131" s="17">
        <v>616</v>
      </c>
      <c r="B2131" s="19" t="s">
        <v>2465</v>
      </c>
      <c r="C2131" s="18" t="s">
        <v>158</v>
      </c>
    </row>
    <row r="2132" spans="1:3" ht="18" hidden="1" customHeight="1" x14ac:dyDescent="0.3">
      <c r="A2132" s="17">
        <v>616</v>
      </c>
      <c r="B2132" s="19" t="s">
        <v>2466</v>
      </c>
      <c r="C2132" s="18" t="s">
        <v>199</v>
      </c>
    </row>
    <row r="2133" spans="1:3" ht="18" hidden="1" customHeight="1" x14ac:dyDescent="0.3">
      <c r="A2133" s="17">
        <v>616</v>
      </c>
      <c r="B2133" s="19" t="s">
        <v>2467</v>
      </c>
      <c r="C2133" s="18" t="s">
        <v>9</v>
      </c>
    </row>
    <row r="2134" spans="1:3" ht="18" hidden="1" customHeight="1" x14ac:dyDescent="0.3">
      <c r="A2134" s="17">
        <v>617</v>
      </c>
      <c r="B2134" s="19" t="s">
        <v>2468</v>
      </c>
      <c r="C2134" s="18" t="s">
        <v>14</v>
      </c>
    </row>
    <row r="2135" spans="1:3" ht="18" hidden="1" customHeight="1" x14ac:dyDescent="0.3">
      <c r="A2135" s="17">
        <v>617</v>
      </c>
      <c r="B2135" s="19" t="s">
        <v>2469</v>
      </c>
      <c r="C2135" s="18" t="s">
        <v>14</v>
      </c>
    </row>
    <row r="2136" spans="1:3" ht="18" hidden="1" customHeight="1" x14ac:dyDescent="0.3">
      <c r="A2136" s="17">
        <v>617</v>
      </c>
      <c r="B2136" s="19" t="s">
        <v>2470</v>
      </c>
      <c r="C2136" s="18" t="s">
        <v>21</v>
      </c>
    </row>
    <row r="2137" spans="1:3" ht="18" hidden="1" customHeight="1" x14ac:dyDescent="0.3">
      <c r="A2137" s="17">
        <v>617</v>
      </c>
      <c r="B2137" s="19" t="s">
        <v>2471</v>
      </c>
      <c r="C2137" s="18" t="s">
        <v>21</v>
      </c>
    </row>
    <row r="2138" spans="1:3" ht="18" hidden="1" customHeight="1" x14ac:dyDescent="0.3">
      <c r="A2138" s="17">
        <v>617</v>
      </c>
      <c r="B2138" s="19" t="s">
        <v>2472</v>
      </c>
      <c r="C2138" s="18" t="s">
        <v>9</v>
      </c>
    </row>
    <row r="2139" spans="1:3" ht="18" hidden="1" customHeight="1" x14ac:dyDescent="0.3">
      <c r="A2139" s="17">
        <v>618</v>
      </c>
      <c r="B2139" s="19" t="s">
        <v>2473</v>
      </c>
      <c r="C2139" s="18" t="s">
        <v>26</v>
      </c>
    </row>
    <row r="2140" spans="1:3" ht="18" hidden="1" customHeight="1" x14ac:dyDescent="0.3">
      <c r="A2140" s="17">
        <v>618</v>
      </c>
      <c r="B2140" s="19" t="s">
        <v>2474</v>
      </c>
      <c r="C2140" s="18" t="s">
        <v>26</v>
      </c>
    </row>
    <row r="2141" spans="1:3" ht="18" hidden="1" customHeight="1" x14ac:dyDescent="0.3">
      <c r="A2141" s="17">
        <v>618</v>
      </c>
      <c r="B2141" s="19" t="s">
        <v>2475</v>
      </c>
      <c r="C2141" s="18" t="s">
        <v>26</v>
      </c>
    </row>
    <row r="2142" spans="1:3" ht="18" hidden="1" customHeight="1" x14ac:dyDescent="0.3">
      <c r="A2142" s="17">
        <v>618</v>
      </c>
      <c r="B2142" s="19" t="s">
        <v>2476</v>
      </c>
      <c r="C2142" s="18" t="s">
        <v>2361</v>
      </c>
    </row>
    <row r="2143" spans="1:3" ht="18" hidden="1" customHeight="1" x14ac:dyDescent="0.3">
      <c r="A2143" s="17">
        <v>618</v>
      </c>
      <c r="B2143" s="19" t="s">
        <v>2477</v>
      </c>
      <c r="C2143" s="18" t="s">
        <v>2361</v>
      </c>
    </row>
    <row r="2144" spans="1:3" ht="18" hidden="1" customHeight="1" x14ac:dyDescent="0.3">
      <c r="A2144" s="17">
        <v>618</v>
      </c>
      <c r="B2144" s="19" t="s">
        <v>2478</v>
      </c>
      <c r="C2144" s="18" t="s">
        <v>2361</v>
      </c>
    </row>
    <row r="2145" spans="1:3" ht="18" hidden="1" customHeight="1" x14ac:dyDescent="0.3">
      <c r="A2145" s="17">
        <v>619</v>
      </c>
      <c r="B2145" s="19" t="s">
        <v>2479</v>
      </c>
      <c r="C2145" s="18" t="s">
        <v>2305</v>
      </c>
    </row>
    <row r="2146" spans="1:3" ht="18" hidden="1" customHeight="1" x14ac:dyDescent="0.3">
      <c r="A2146" s="17">
        <v>619</v>
      </c>
      <c r="B2146" s="19" t="s">
        <v>2480</v>
      </c>
      <c r="C2146" s="18" t="s">
        <v>2305</v>
      </c>
    </row>
    <row r="2147" spans="1:3" ht="18" hidden="1" customHeight="1" x14ac:dyDescent="0.3">
      <c r="A2147" s="17">
        <v>619</v>
      </c>
      <c r="B2147" s="19" t="s">
        <v>2481</v>
      </c>
      <c r="C2147" s="18" t="s">
        <v>2305</v>
      </c>
    </row>
    <row r="2148" spans="1:3" ht="18" hidden="1" customHeight="1" x14ac:dyDescent="0.3">
      <c r="A2148" s="17">
        <v>619</v>
      </c>
      <c r="B2148" s="19" t="s">
        <v>2482</v>
      </c>
      <c r="C2148" s="18" t="s">
        <v>2305</v>
      </c>
    </row>
    <row r="2149" spans="1:3" ht="18" hidden="1" customHeight="1" x14ac:dyDescent="0.3">
      <c r="A2149" s="17">
        <v>619</v>
      </c>
      <c r="B2149" s="19" t="s">
        <v>2483</v>
      </c>
      <c r="C2149" s="18" t="s">
        <v>2305</v>
      </c>
    </row>
    <row r="2150" spans="1:3" ht="18" hidden="1" customHeight="1" x14ac:dyDescent="0.3">
      <c r="A2150" s="17">
        <v>619</v>
      </c>
      <c r="B2150" s="19" t="s">
        <v>2484</v>
      </c>
      <c r="C2150" s="18" t="s">
        <v>2305</v>
      </c>
    </row>
    <row r="2151" spans="1:3" ht="18" hidden="1" customHeight="1" x14ac:dyDescent="0.3">
      <c r="A2151" s="17">
        <v>619</v>
      </c>
      <c r="B2151" s="19" t="s">
        <v>2485</v>
      </c>
      <c r="C2151" s="18" t="s">
        <v>9</v>
      </c>
    </row>
    <row r="2152" spans="1:3" ht="18" hidden="1" customHeight="1" x14ac:dyDescent="0.3">
      <c r="A2152" s="17">
        <v>620</v>
      </c>
      <c r="B2152" s="19" t="s">
        <v>2486</v>
      </c>
      <c r="C2152" s="18" t="s">
        <v>59</v>
      </c>
    </row>
    <row r="2153" spans="1:3" ht="18" hidden="1" customHeight="1" x14ac:dyDescent="0.3">
      <c r="A2153" s="17">
        <v>620</v>
      </c>
      <c r="B2153" s="19" t="s">
        <v>2487</v>
      </c>
      <c r="C2153" s="18" t="s">
        <v>59</v>
      </c>
    </row>
    <row r="2154" spans="1:3" ht="18" hidden="1" customHeight="1" x14ac:dyDescent="0.3">
      <c r="A2154" s="17">
        <v>620</v>
      </c>
      <c r="B2154" s="19" t="s">
        <v>2488</v>
      </c>
      <c r="C2154" s="18" t="s">
        <v>59</v>
      </c>
    </row>
    <row r="2155" spans="1:3" ht="18" hidden="1" customHeight="1" x14ac:dyDescent="0.3">
      <c r="A2155" s="17">
        <v>620</v>
      </c>
      <c r="B2155" s="19" t="s">
        <v>2489</v>
      </c>
      <c r="C2155" s="18" t="s">
        <v>59</v>
      </c>
    </row>
    <row r="2156" spans="1:3" ht="18" hidden="1" customHeight="1" x14ac:dyDescent="0.3">
      <c r="A2156" s="17">
        <v>620</v>
      </c>
      <c r="B2156" s="19" t="s">
        <v>2490</v>
      </c>
      <c r="C2156" s="18" t="s">
        <v>59</v>
      </c>
    </row>
    <row r="2157" spans="1:3" ht="18" hidden="1" customHeight="1" x14ac:dyDescent="0.3">
      <c r="A2157" s="17">
        <v>620</v>
      </c>
      <c r="B2157" s="19" t="s">
        <v>2491</v>
      </c>
      <c r="C2157" s="18" t="s">
        <v>59</v>
      </c>
    </row>
    <row r="2158" spans="1:3" ht="18" hidden="1" customHeight="1" x14ac:dyDescent="0.3">
      <c r="A2158" s="17">
        <v>620</v>
      </c>
      <c r="B2158" s="19" t="s">
        <v>2492</v>
      </c>
      <c r="C2158" s="18" t="s">
        <v>59</v>
      </c>
    </row>
    <row r="2159" spans="1:3" ht="18" hidden="1" customHeight="1" x14ac:dyDescent="0.3">
      <c r="A2159" s="17">
        <v>620</v>
      </c>
      <c r="B2159" s="19" t="s">
        <v>2493</v>
      </c>
      <c r="C2159" s="18" t="s">
        <v>59</v>
      </c>
    </row>
    <row r="2160" spans="1:3" ht="18" hidden="1" customHeight="1" x14ac:dyDescent="0.3">
      <c r="A2160" s="17">
        <v>620</v>
      </c>
      <c r="B2160" s="19" t="s">
        <v>2494</v>
      </c>
      <c r="C2160" s="18" t="s">
        <v>59</v>
      </c>
    </row>
    <row r="2161" spans="1:3" ht="18" hidden="1" customHeight="1" x14ac:dyDescent="0.3">
      <c r="A2161" s="17">
        <v>621</v>
      </c>
      <c r="B2161" s="19" t="s">
        <v>2495</v>
      </c>
      <c r="C2161" s="18" t="s">
        <v>59</v>
      </c>
    </row>
    <row r="2162" spans="1:3" ht="18" hidden="1" customHeight="1" x14ac:dyDescent="0.3">
      <c r="A2162" s="17">
        <v>621</v>
      </c>
      <c r="B2162" s="19" t="s">
        <v>2496</v>
      </c>
      <c r="C2162" s="18" t="s">
        <v>59</v>
      </c>
    </row>
    <row r="2163" spans="1:3" ht="18" hidden="1" customHeight="1" x14ac:dyDescent="0.3">
      <c r="A2163" s="17">
        <v>621</v>
      </c>
      <c r="B2163" s="19" t="s">
        <v>2497</v>
      </c>
      <c r="C2163" s="18" t="s">
        <v>59</v>
      </c>
    </row>
    <row r="2164" spans="1:3" ht="18" hidden="1" customHeight="1" x14ac:dyDescent="0.3">
      <c r="A2164" s="17">
        <v>621</v>
      </c>
      <c r="B2164" s="19" t="s">
        <v>2498</v>
      </c>
      <c r="C2164" s="18" t="s">
        <v>59</v>
      </c>
    </row>
    <row r="2165" spans="1:3" ht="18" hidden="1" customHeight="1" x14ac:dyDescent="0.3">
      <c r="A2165" s="17">
        <v>621</v>
      </c>
      <c r="B2165" s="19" t="s">
        <v>2499</v>
      </c>
      <c r="C2165" s="18" t="s">
        <v>59</v>
      </c>
    </row>
    <row r="2166" spans="1:3" ht="18" hidden="1" customHeight="1" x14ac:dyDescent="0.3">
      <c r="A2166" s="17">
        <v>621</v>
      </c>
      <c r="B2166" s="19" t="s">
        <v>2500</v>
      </c>
      <c r="C2166" s="18" t="s">
        <v>59</v>
      </c>
    </row>
    <row r="2167" spans="1:3" ht="18" hidden="1" customHeight="1" x14ac:dyDescent="0.3">
      <c r="A2167" s="17">
        <v>621</v>
      </c>
      <c r="B2167" s="19" t="s">
        <v>2501</v>
      </c>
      <c r="C2167" s="18" t="s">
        <v>59</v>
      </c>
    </row>
    <row r="2168" spans="1:3" ht="18" hidden="1" customHeight="1" x14ac:dyDescent="0.3">
      <c r="A2168" s="17">
        <v>621</v>
      </c>
      <c r="B2168" s="19" t="s">
        <v>2502</v>
      </c>
      <c r="C2168" s="18" t="s">
        <v>59</v>
      </c>
    </row>
    <row r="2169" spans="1:3" ht="18" customHeight="1" x14ac:dyDescent="0.3">
      <c r="A2169" s="17">
        <v>621</v>
      </c>
      <c r="B2169" s="19" t="s">
        <v>2503</v>
      </c>
      <c r="C2169" s="18" t="s">
        <v>59</v>
      </c>
    </row>
    <row r="2170" spans="1:3" ht="18" customHeight="1" x14ac:dyDescent="0.3">
      <c r="A2170" s="17">
        <v>621</v>
      </c>
      <c r="B2170" s="19" t="s">
        <v>2504</v>
      </c>
      <c r="C2170" s="18" t="s">
        <v>59</v>
      </c>
    </row>
    <row r="2171" spans="1:3" ht="18" hidden="1" customHeight="1" x14ac:dyDescent="0.3">
      <c r="A2171" s="17">
        <v>621</v>
      </c>
      <c r="B2171" s="19" t="s">
        <v>2505</v>
      </c>
      <c r="C2171" s="18" t="s">
        <v>59</v>
      </c>
    </row>
    <row r="2172" spans="1:3" ht="18" customHeight="1" x14ac:dyDescent="0.3">
      <c r="A2172" s="17">
        <v>621</v>
      </c>
      <c r="B2172" s="19" t="s">
        <v>2506</v>
      </c>
      <c r="C2172" s="18" t="s">
        <v>9</v>
      </c>
    </row>
    <row r="2173" spans="1:3" ht="18" hidden="1" customHeight="1" x14ac:dyDescent="0.3">
      <c r="A2173" s="17">
        <v>622</v>
      </c>
      <c r="B2173" s="19" t="s">
        <v>2507</v>
      </c>
      <c r="C2173" s="18" t="s">
        <v>26</v>
      </c>
    </row>
    <row r="2174" spans="1:3" ht="18" hidden="1" customHeight="1" x14ac:dyDescent="0.3">
      <c r="A2174" s="17">
        <v>622</v>
      </c>
      <c r="B2174" s="19" t="s">
        <v>2508</v>
      </c>
      <c r="C2174" s="18" t="s">
        <v>26</v>
      </c>
    </row>
    <row r="2175" spans="1:3" ht="18" hidden="1" customHeight="1" x14ac:dyDescent="0.3">
      <c r="A2175" s="17">
        <v>622</v>
      </c>
      <c r="B2175" s="19" t="s">
        <v>2509</v>
      </c>
      <c r="C2175" s="18" t="s">
        <v>26</v>
      </c>
    </row>
    <row r="2176" spans="1:3" ht="18" hidden="1" customHeight="1" x14ac:dyDescent="0.3">
      <c r="A2176" s="17">
        <v>622</v>
      </c>
      <c r="B2176" s="19" t="s">
        <v>2510</v>
      </c>
      <c r="C2176" s="18" t="s">
        <v>26</v>
      </c>
    </row>
    <row r="2177" spans="1:3" ht="18" hidden="1" customHeight="1" x14ac:dyDescent="0.3">
      <c r="A2177" s="17">
        <v>622</v>
      </c>
      <c r="B2177" s="19" t="s">
        <v>2511</v>
      </c>
      <c r="C2177" s="18" t="s">
        <v>26</v>
      </c>
    </row>
    <row r="2178" spans="1:3" ht="18" hidden="1" customHeight="1" x14ac:dyDescent="0.3">
      <c r="A2178" s="17">
        <v>622</v>
      </c>
      <c r="B2178" s="19" t="s">
        <v>2512</v>
      </c>
      <c r="C2178" s="18" t="s">
        <v>26</v>
      </c>
    </row>
    <row r="2179" spans="1:3" ht="18" hidden="1" customHeight="1" x14ac:dyDescent="0.3">
      <c r="A2179" s="17">
        <v>622</v>
      </c>
      <c r="B2179" s="19" t="s">
        <v>2513</v>
      </c>
      <c r="C2179" s="18" t="s">
        <v>26</v>
      </c>
    </row>
    <row r="2180" spans="1:3" ht="18" hidden="1" customHeight="1" x14ac:dyDescent="0.3">
      <c r="A2180" s="17">
        <v>622</v>
      </c>
      <c r="B2180" s="19" t="s">
        <v>2514</v>
      </c>
      <c r="C2180" s="18" t="s">
        <v>26</v>
      </c>
    </row>
    <row r="2181" spans="1:3" ht="18" hidden="1" customHeight="1" x14ac:dyDescent="0.3">
      <c r="A2181" s="17">
        <v>622</v>
      </c>
      <c r="B2181" s="19" t="s">
        <v>2515</v>
      </c>
      <c r="C2181" s="18" t="s">
        <v>26</v>
      </c>
    </row>
    <row r="2182" spans="1:3" ht="18" hidden="1" customHeight="1" x14ac:dyDescent="0.3">
      <c r="A2182" s="17">
        <v>622</v>
      </c>
      <c r="B2182" s="19" t="s">
        <v>2516</v>
      </c>
      <c r="C2182" s="18" t="s">
        <v>26</v>
      </c>
    </row>
    <row r="2183" spans="1:3" ht="18" hidden="1" customHeight="1" x14ac:dyDescent="0.3">
      <c r="A2183" s="17">
        <v>622</v>
      </c>
      <c r="B2183" s="19" t="s">
        <v>2517</v>
      </c>
      <c r="C2183" s="18" t="s">
        <v>26</v>
      </c>
    </row>
    <row r="2184" spans="1:3" ht="18" hidden="1" customHeight="1" x14ac:dyDescent="0.3">
      <c r="A2184" s="17">
        <v>622</v>
      </c>
      <c r="B2184" s="19" t="s">
        <v>2518</v>
      </c>
      <c r="C2184" s="18" t="s">
        <v>59</v>
      </c>
    </row>
    <row r="2185" spans="1:3" ht="18" hidden="1" customHeight="1" x14ac:dyDescent="0.3">
      <c r="A2185" s="17">
        <v>622</v>
      </c>
      <c r="B2185" s="19" t="s">
        <v>2519</v>
      </c>
      <c r="C2185" s="18" t="s">
        <v>59</v>
      </c>
    </row>
    <row r="2186" spans="1:3" ht="18" hidden="1" customHeight="1" x14ac:dyDescent="0.3">
      <c r="A2186" s="17">
        <v>622</v>
      </c>
      <c r="B2186" s="19" t="s">
        <v>2520</v>
      </c>
      <c r="C2186" s="18" t="s">
        <v>26</v>
      </c>
    </row>
    <row r="2187" spans="1:3" ht="18" hidden="1" customHeight="1" x14ac:dyDescent="0.3">
      <c r="A2187" s="17">
        <v>622</v>
      </c>
      <c r="B2187" s="19" t="s">
        <v>2521</v>
      </c>
      <c r="C2187" s="18" t="s">
        <v>26</v>
      </c>
    </row>
    <row r="2188" spans="1:3" ht="18" hidden="1" customHeight="1" x14ac:dyDescent="0.3">
      <c r="A2188" s="17">
        <v>622</v>
      </c>
      <c r="B2188" s="19" t="s">
        <v>2522</v>
      </c>
      <c r="C2188" s="18" t="s">
        <v>26</v>
      </c>
    </row>
    <row r="2189" spans="1:3" ht="18" hidden="1" customHeight="1" x14ac:dyDescent="0.3">
      <c r="A2189" s="17">
        <v>622</v>
      </c>
      <c r="B2189" s="19" t="s">
        <v>2523</v>
      </c>
      <c r="C2189" s="18" t="s">
        <v>26</v>
      </c>
    </row>
    <row r="2190" spans="1:3" ht="18" hidden="1" customHeight="1" x14ac:dyDescent="0.3">
      <c r="A2190" s="17">
        <v>622</v>
      </c>
      <c r="B2190" s="19" t="s">
        <v>2524</v>
      </c>
      <c r="C2190" s="18" t="s">
        <v>26</v>
      </c>
    </row>
    <row r="2191" spans="1:3" ht="18" hidden="1" customHeight="1" x14ac:dyDescent="0.3">
      <c r="A2191" s="17">
        <v>622</v>
      </c>
      <c r="B2191" s="19" t="s">
        <v>2525</v>
      </c>
      <c r="C2191" s="18" t="s">
        <v>26</v>
      </c>
    </row>
    <row r="2192" spans="1:3" ht="18" hidden="1" customHeight="1" x14ac:dyDescent="0.3">
      <c r="A2192" s="17">
        <v>622</v>
      </c>
      <c r="B2192" s="19" t="s">
        <v>2526</v>
      </c>
      <c r="C2192" s="18" t="s">
        <v>26</v>
      </c>
    </row>
    <row r="2193" spans="1:3" ht="18" hidden="1" customHeight="1" x14ac:dyDescent="0.3">
      <c r="A2193" s="17">
        <v>622</v>
      </c>
      <c r="B2193" s="19" t="s">
        <v>2527</v>
      </c>
      <c r="C2193" s="18" t="s">
        <v>26</v>
      </c>
    </row>
    <row r="2194" spans="1:3" ht="18" hidden="1" customHeight="1" x14ac:dyDescent="0.3">
      <c r="A2194" s="17">
        <v>622</v>
      </c>
      <c r="B2194" s="19" t="s">
        <v>2528</v>
      </c>
      <c r="C2194" s="18" t="s">
        <v>26</v>
      </c>
    </row>
    <row r="2195" spans="1:3" ht="18" hidden="1" customHeight="1" x14ac:dyDescent="0.3">
      <c r="A2195" s="17">
        <v>622</v>
      </c>
      <c r="B2195" s="19" t="s">
        <v>2529</v>
      </c>
      <c r="C2195" s="18" t="s">
        <v>26</v>
      </c>
    </row>
    <row r="2196" spans="1:3" ht="18" hidden="1" customHeight="1" x14ac:dyDescent="0.3">
      <c r="A2196" s="17">
        <v>622</v>
      </c>
      <c r="B2196" s="19" t="s">
        <v>2530</v>
      </c>
      <c r="C2196" s="18" t="s">
        <v>26</v>
      </c>
    </row>
    <row r="2197" spans="1:3" ht="18" hidden="1" customHeight="1" x14ac:dyDescent="0.3">
      <c r="A2197" s="17">
        <v>622</v>
      </c>
      <c r="B2197" s="19" t="s">
        <v>2531</v>
      </c>
      <c r="C2197" s="18" t="s">
        <v>26</v>
      </c>
    </row>
    <row r="2198" spans="1:3" ht="18" hidden="1" customHeight="1" x14ac:dyDescent="0.3">
      <c r="A2198" s="17">
        <v>622</v>
      </c>
      <c r="B2198" s="19" t="s">
        <v>2532</v>
      </c>
      <c r="C2198" s="18" t="s">
        <v>26</v>
      </c>
    </row>
    <row r="2199" spans="1:3" ht="18" hidden="1" customHeight="1" x14ac:dyDescent="0.3">
      <c r="A2199" s="17">
        <v>622</v>
      </c>
      <c r="B2199" s="19" t="s">
        <v>2533</v>
      </c>
      <c r="C2199" s="18" t="s">
        <v>26</v>
      </c>
    </row>
    <row r="2200" spans="1:3" ht="18" hidden="1" customHeight="1" x14ac:dyDescent="0.3">
      <c r="A2200" s="17">
        <v>622</v>
      </c>
      <c r="B2200" s="19" t="s">
        <v>2534</v>
      </c>
      <c r="C2200" s="18" t="s">
        <v>59</v>
      </c>
    </row>
    <row r="2201" spans="1:3" ht="18" hidden="1" customHeight="1" x14ac:dyDescent="0.3">
      <c r="A2201" s="17">
        <v>622</v>
      </c>
      <c r="B2201" s="19" t="s">
        <v>2535</v>
      </c>
      <c r="C2201" s="18" t="s">
        <v>59</v>
      </c>
    </row>
    <row r="2202" spans="1:3" ht="18" hidden="1" customHeight="1" x14ac:dyDescent="0.3">
      <c r="A2202" s="17">
        <v>622</v>
      </c>
      <c r="B2202" s="19" t="s">
        <v>2536</v>
      </c>
      <c r="C2202" s="18" t="s">
        <v>59</v>
      </c>
    </row>
    <row r="2203" spans="1:3" ht="18" hidden="1" customHeight="1" x14ac:dyDescent="0.3">
      <c r="A2203" s="17">
        <v>622</v>
      </c>
      <c r="B2203" s="19" t="s">
        <v>2537</v>
      </c>
      <c r="C2203" s="18" t="s">
        <v>59</v>
      </c>
    </row>
    <row r="2204" spans="1:3" ht="18" hidden="1" customHeight="1" x14ac:dyDescent="0.3">
      <c r="A2204" s="17">
        <v>622</v>
      </c>
      <c r="B2204" s="19" t="s">
        <v>2538</v>
      </c>
      <c r="C2204" s="18" t="s">
        <v>59</v>
      </c>
    </row>
    <row r="2205" spans="1:3" ht="18" hidden="1" customHeight="1" x14ac:dyDescent="0.3">
      <c r="A2205" s="17">
        <v>622</v>
      </c>
      <c r="B2205" s="19" t="s">
        <v>2539</v>
      </c>
      <c r="C2205" s="18" t="s">
        <v>59</v>
      </c>
    </row>
    <row r="2206" spans="1:3" ht="18" hidden="1" customHeight="1" x14ac:dyDescent="0.3">
      <c r="A2206" s="17">
        <v>622</v>
      </c>
      <c r="B2206" s="19" t="s">
        <v>2540</v>
      </c>
      <c r="C2206" s="18" t="s">
        <v>59</v>
      </c>
    </row>
    <row r="2207" spans="1:3" ht="18" hidden="1" customHeight="1" x14ac:dyDescent="0.3">
      <c r="A2207" s="17">
        <v>622</v>
      </c>
      <c r="B2207" s="19" t="s">
        <v>2541</v>
      </c>
      <c r="C2207" s="18" t="s">
        <v>59</v>
      </c>
    </row>
    <row r="2208" spans="1:3" ht="18" hidden="1" customHeight="1" x14ac:dyDescent="0.3">
      <c r="A2208" s="17">
        <v>622</v>
      </c>
      <c r="B2208" s="19" t="s">
        <v>2542</v>
      </c>
      <c r="C2208" s="18" t="s">
        <v>59</v>
      </c>
    </row>
    <row r="2209" spans="1:3" ht="18" hidden="1" customHeight="1" x14ac:dyDescent="0.3">
      <c r="A2209" s="17">
        <v>622</v>
      </c>
      <c r="B2209" s="19" t="s">
        <v>2543</v>
      </c>
      <c r="C2209" s="18" t="s">
        <v>59</v>
      </c>
    </row>
    <row r="2210" spans="1:3" ht="18" hidden="1" customHeight="1" x14ac:dyDescent="0.3">
      <c r="A2210" s="17">
        <v>622</v>
      </c>
      <c r="B2210" s="19" t="s">
        <v>2544</v>
      </c>
      <c r="C2210" s="18" t="s">
        <v>59</v>
      </c>
    </row>
    <row r="2211" spans="1:3" ht="18" hidden="1" customHeight="1" x14ac:dyDescent="0.3">
      <c r="A2211" s="17">
        <v>622</v>
      </c>
      <c r="B2211" s="19" t="s">
        <v>2545</v>
      </c>
      <c r="C2211" s="18" t="s">
        <v>59</v>
      </c>
    </row>
    <row r="2212" spans="1:3" ht="18" hidden="1" customHeight="1" x14ac:dyDescent="0.3">
      <c r="A2212" s="17">
        <v>622</v>
      </c>
      <c r="B2212" s="19" t="s">
        <v>2546</v>
      </c>
      <c r="C2212" s="18" t="s">
        <v>59</v>
      </c>
    </row>
    <row r="2213" spans="1:3" ht="18" hidden="1" customHeight="1" x14ac:dyDescent="0.3">
      <c r="A2213" s="17">
        <v>622</v>
      </c>
      <c r="B2213" s="19" t="s">
        <v>2547</v>
      </c>
      <c r="C2213" s="18" t="s">
        <v>59</v>
      </c>
    </row>
    <row r="2214" spans="1:3" ht="18" hidden="1" customHeight="1" x14ac:dyDescent="0.3">
      <c r="A2214" s="17">
        <v>622</v>
      </c>
      <c r="B2214" s="19" t="s">
        <v>2548</v>
      </c>
      <c r="C2214" s="18" t="s">
        <v>59</v>
      </c>
    </row>
    <row r="2215" spans="1:3" ht="18" hidden="1" customHeight="1" x14ac:dyDescent="0.3">
      <c r="A2215" s="17">
        <v>622</v>
      </c>
      <c r="B2215" s="19" t="s">
        <v>2549</v>
      </c>
      <c r="C2215" s="18" t="s">
        <v>59</v>
      </c>
    </row>
    <row r="2216" spans="1:3" ht="18" hidden="1" customHeight="1" x14ac:dyDescent="0.3">
      <c r="A2216" s="17">
        <v>622</v>
      </c>
      <c r="B2216" s="19" t="s">
        <v>2550</v>
      </c>
      <c r="C2216" s="18" t="s">
        <v>59</v>
      </c>
    </row>
    <row r="2217" spans="1:3" ht="18" hidden="1" customHeight="1" x14ac:dyDescent="0.3">
      <c r="A2217" s="17">
        <v>622</v>
      </c>
      <c r="B2217" s="19" t="s">
        <v>2551</v>
      </c>
      <c r="C2217" s="18" t="s">
        <v>59</v>
      </c>
    </row>
    <row r="2218" spans="1:3" ht="18" hidden="1" customHeight="1" x14ac:dyDescent="0.3">
      <c r="A2218" s="17">
        <v>622</v>
      </c>
      <c r="B2218" s="19" t="s">
        <v>2552</v>
      </c>
      <c r="C2218" s="18" t="s">
        <v>59</v>
      </c>
    </row>
    <row r="2219" spans="1:3" ht="18" hidden="1" customHeight="1" x14ac:dyDescent="0.3">
      <c r="A2219" s="17">
        <v>622</v>
      </c>
      <c r="B2219" s="19" t="s">
        <v>2553</v>
      </c>
      <c r="C2219" s="18" t="s">
        <v>26</v>
      </c>
    </row>
    <row r="2220" spans="1:3" ht="18" hidden="1" customHeight="1" x14ac:dyDescent="0.3">
      <c r="A2220" s="17">
        <v>622</v>
      </c>
      <c r="B2220" s="19" t="s">
        <v>2554</v>
      </c>
      <c r="C2220" s="18" t="s">
        <v>26</v>
      </c>
    </row>
    <row r="2221" spans="1:3" ht="18" hidden="1" customHeight="1" x14ac:dyDescent="0.3">
      <c r="A2221" s="17">
        <v>622</v>
      </c>
      <c r="B2221" s="19" t="s">
        <v>2555</v>
      </c>
      <c r="C2221" s="18" t="s">
        <v>26</v>
      </c>
    </row>
    <row r="2222" spans="1:3" ht="18" hidden="1" customHeight="1" x14ac:dyDescent="0.3">
      <c r="A2222" s="17">
        <v>622</v>
      </c>
      <c r="B2222" s="19" t="s">
        <v>2556</v>
      </c>
      <c r="C2222" s="18" t="s">
        <v>26</v>
      </c>
    </row>
    <row r="2223" spans="1:3" ht="18" hidden="1" customHeight="1" x14ac:dyDescent="0.3">
      <c r="A2223" s="17">
        <v>622</v>
      </c>
      <c r="B2223" s="19" t="s">
        <v>2557</v>
      </c>
      <c r="C2223" s="18" t="s">
        <v>26</v>
      </c>
    </row>
    <row r="2224" spans="1:3" ht="18" hidden="1" customHeight="1" x14ac:dyDescent="0.3">
      <c r="A2224" s="17">
        <v>622</v>
      </c>
      <c r="B2224" s="19" t="s">
        <v>2558</v>
      </c>
      <c r="C2224" s="18" t="s">
        <v>26</v>
      </c>
    </row>
    <row r="2225" spans="1:3" ht="18" hidden="1" customHeight="1" x14ac:dyDescent="0.3">
      <c r="A2225" s="17">
        <v>622</v>
      </c>
      <c r="B2225" s="19" t="s">
        <v>2559</v>
      </c>
      <c r="C2225" s="18" t="s">
        <v>26</v>
      </c>
    </row>
    <row r="2226" spans="1:3" ht="18" hidden="1" customHeight="1" x14ac:dyDescent="0.3">
      <c r="A2226" s="17">
        <v>622</v>
      </c>
      <c r="B2226" s="19" t="s">
        <v>2560</v>
      </c>
      <c r="C2226" s="18" t="s">
        <v>26</v>
      </c>
    </row>
    <row r="2227" spans="1:3" ht="18" hidden="1" customHeight="1" x14ac:dyDescent="0.3">
      <c r="A2227" s="17">
        <v>622</v>
      </c>
      <c r="B2227" s="19" t="s">
        <v>2561</v>
      </c>
      <c r="C2227" s="18" t="s">
        <v>59</v>
      </c>
    </row>
    <row r="2228" spans="1:3" ht="18" hidden="1" customHeight="1" x14ac:dyDescent="0.3">
      <c r="A2228" s="17">
        <v>622</v>
      </c>
      <c r="B2228" s="19" t="s">
        <v>2562</v>
      </c>
      <c r="C2228" s="18" t="s">
        <v>26</v>
      </c>
    </row>
    <row r="2229" spans="1:3" ht="18" hidden="1" customHeight="1" x14ac:dyDescent="0.3">
      <c r="A2229" s="17">
        <v>622</v>
      </c>
      <c r="B2229" s="19" t="s">
        <v>2563</v>
      </c>
      <c r="C2229" s="18" t="s">
        <v>26</v>
      </c>
    </row>
    <row r="2230" spans="1:3" ht="18" hidden="1" customHeight="1" x14ac:dyDescent="0.3">
      <c r="A2230" s="17">
        <v>622</v>
      </c>
      <c r="B2230" s="19" t="s">
        <v>2564</v>
      </c>
      <c r="C2230" s="18" t="s">
        <v>26</v>
      </c>
    </row>
    <row r="2231" spans="1:3" ht="18" hidden="1" customHeight="1" x14ac:dyDescent="0.3">
      <c r="A2231" s="17">
        <v>622</v>
      </c>
      <c r="B2231" s="19" t="s">
        <v>2565</v>
      </c>
      <c r="C2231" s="18" t="s">
        <v>26</v>
      </c>
    </row>
    <row r="2232" spans="1:3" ht="18" hidden="1" customHeight="1" x14ac:dyDescent="0.3">
      <c r="A2232" s="17">
        <v>622</v>
      </c>
      <c r="B2232" s="19" t="s">
        <v>2566</v>
      </c>
      <c r="C2232" s="18" t="s">
        <v>26</v>
      </c>
    </row>
    <row r="2233" spans="1:3" ht="18" hidden="1" customHeight="1" x14ac:dyDescent="0.3">
      <c r="A2233" s="17">
        <v>622</v>
      </c>
      <c r="B2233" s="19" t="s">
        <v>2567</v>
      </c>
      <c r="C2233" s="18" t="s">
        <v>26</v>
      </c>
    </row>
    <row r="2234" spans="1:3" ht="18" hidden="1" customHeight="1" x14ac:dyDescent="0.3">
      <c r="A2234" s="17">
        <v>622</v>
      </c>
      <c r="B2234" s="19" t="s">
        <v>2568</v>
      </c>
      <c r="C2234" s="18" t="s">
        <v>26</v>
      </c>
    </row>
    <row r="2235" spans="1:3" ht="18" hidden="1" customHeight="1" x14ac:dyDescent="0.3">
      <c r="A2235" s="17">
        <v>622</v>
      </c>
      <c r="B2235" s="19" t="s">
        <v>2569</v>
      </c>
      <c r="C2235" s="18" t="s">
        <v>26</v>
      </c>
    </row>
    <row r="2236" spans="1:3" ht="18" hidden="1" customHeight="1" x14ac:dyDescent="0.3">
      <c r="A2236" s="17">
        <v>622</v>
      </c>
      <c r="B2236" s="19" t="s">
        <v>2570</v>
      </c>
      <c r="C2236" s="18" t="s">
        <v>59</v>
      </c>
    </row>
    <row r="2237" spans="1:3" ht="18" hidden="1" customHeight="1" x14ac:dyDescent="0.3">
      <c r="A2237" s="17">
        <v>622</v>
      </c>
      <c r="B2237" s="19" t="s">
        <v>2571</v>
      </c>
      <c r="C2237" s="18" t="s">
        <v>26</v>
      </c>
    </row>
    <row r="2238" spans="1:3" ht="18" hidden="1" customHeight="1" x14ac:dyDescent="0.3">
      <c r="A2238" s="17">
        <v>622</v>
      </c>
      <c r="B2238" s="19" t="s">
        <v>2572</v>
      </c>
      <c r="C2238" s="18" t="s">
        <v>26</v>
      </c>
    </row>
    <row r="2239" spans="1:3" ht="18" hidden="1" customHeight="1" x14ac:dyDescent="0.3">
      <c r="A2239" s="17">
        <v>622</v>
      </c>
      <c r="B2239" s="19" t="s">
        <v>2573</v>
      </c>
      <c r="C2239" s="18" t="s">
        <v>26</v>
      </c>
    </row>
    <row r="2240" spans="1:3" ht="18" hidden="1" customHeight="1" x14ac:dyDescent="0.3">
      <c r="A2240" s="17">
        <v>622</v>
      </c>
      <c r="B2240" s="19" t="s">
        <v>2574</v>
      </c>
      <c r="C2240" s="18" t="s">
        <v>9</v>
      </c>
    </row>
    <row r="2241" spans="1:3" ht="18" hidden="1" customHeight="1" x14ac:dyDescent="0.3">
      <c r="A2241" s="17">
        <v>623</v>
      </c>
      <c r="B2241" s="19" t="s">
        <v>52</v>
      </c>
      <c r="C2241" s="18" t="s">
        <v>9</v>
      </c>
    </row>
    <row r="2242" spans="1:3" ht="18" hidden="1" customHeight="1" x14ac:dyDescent="0.3">
      <c r="A2242" s="17">
        <v>623</v>
      </c>
      <c r="B2242" s="19" t="s">
        <v>2575</v>
      </c>
      <c r="C2242" s="18" t="s">
        <v>9</v>
      </c>
    </row>
    <row r="2243" spans="1:3" ht="18" hidden="1" customHeight="1" x14ac:dyDescent="0.3">
      <c r="A2243" s="17">
        <v>623</v>
      </c>
      <c r="B2243" s="19" t="s">
        <v>2576</v>
      </c>
      <c r="C2243" s="18" t="s">
        <v>9</v>
      </c>
    </row>
    <row r="2244" spans="1:3" ht="18" hidden="1" customHeight="1" x14ac:dyDescent="0.3">
      <c r="A2244" s="17">
        <v>623</v>
      </c>
      <c r="B2244" s="19" t="s">
        <v>2577</v>
      </c>
      <c r="C2244" s="18" t="s">
        <v>581</v>
      </c>
    </row>
    <row r="2245" spans="1:3" ht="18" hidden="1" customHeight="1" x14ac:dyDescent="0.3">
      <c r="A2245" s="17">
        <v>623</v>
      </c>
      <c r="B2245" s="19" t="s">
        <v>2578</v>
      </c>
      <c r="C2245" s="18" t="s">
        <v>59</v>
      </c>
    </row>
    <row r="2246" spans="1:3" ht="18" hidden="1" customHeight="1" x14ac:dyDescent="0.3">
      <c r="A2246" s="17">
        <v>623</v>
      </c>
      <c r="B2246" s="19" t="s">
        <v>2579</v>
      </c>
      <c r="C2246" s="18" t="s">
        <v>59</v>
      </c>
    </row>
    <row r="2247" spans="1:3" ht="18" hidden="1" customHeight="1" x14ac:dyDescent="0.3">
      <c r="A2247" s="17">
        <v>623</v>
      </c>
      <c r="B2247" s="19" t="s">
        <v>2580</v>
      </c>
      <c r="C2247" s="18" t="s">
        <v>59</v>
      </c>
    </row>
    <row r="2248" spans="1:3" ht="18" hidden="1" customHeight="1" x14ac:dyDescent="0.3">
      <c r="A2248" s="17">
        <v>623</v>
      </c>
      <c r="B2248" s="19" t="s">
        <v>2581</v>
      </c>
      <c r="C2248" s="18" t="s">
        <v>59</v>
      </c>
    </row>
    <row r="2249" spans="1:3" ht="18" hidden="1" customHeight="1" x14ac:dyDescent="0.3">
      <c r="A2249" s="17">
        <v>624</v>
      </c>
      <c r="B2249" s="19" t="s">
        <v>53</v>
      </c>
      <c r="C2249" s="18" t="s">
        <v>9</v>
      </c>
    </row>
    <row r="2250" spans="1:3" ht="18" hidden="1" customHeight="1" x14ac:dyDescent="0.3">
      <c r="A2250" s="17">
        <v>624</v>
      </c>
      <c r="B2250" s="19" t="s">
        <v>2582</v>
      </c>
      <c r="C2250" s="18" t="s">
        <v>9</v>
      </c>
    </row>
    <row r="2251" spans="1:3" ht="18" hidden="1" customHeight="1" x14ac:dyDescent="0.3">
      <c r="A2251" s="17">
        <v>624</v>
      </c>
      <c r="B2251" s="19" t="s">
        <v>2583</v>
      </c>
      <c r="C2251" s="18" t="s">
        <v>9</v>
      </c>
    </row>
    <row r="2252" spans="1:3" ht="18" hidden="1" customHeight="1" x14ac:dyDescent="0.3">
      <c r="A2252" s="17">
        <v>625</v>
      </c>
      <c r="B2252" s="19" t="s">
        <v>2584</v>
      </c>
      <c r="C2252" s="18" t="s">
        <v>59</v>
      </c>
    </row>
    <row r="2253" spans="1:3" ht="18" hidden="1" customHeight="1" x14ac:dyDescent="0.3">
      <c r="A2253" s="17">
        <v>625</v>
      </c>
      <c r="B2253" s="19" t="s">
        <v>2585</v>
      </c>
      <c r="C2253" s="18" t="s">
        <v>59</v>
      </c>
    </row>
    <row r="2254" spans="1:3" ht="18" hidden="1" customHeight="1" x14ac:dyDescent="0.3">
      <c r="A2254" s="17">
        <v>625</v>
      </c>
      <c r="B2254" s="19" t="s">
        <v>2586</v>
      </c>
      <c r="C2254" s="18" t="s">
        <v>59</v>
      </c>
    </row>
    <row r="2255" spans="1:3" ht="18" hidden="1" customHeight="1" x14ac:dyDescent="0.3">
      <c r="A2255" s="17">
        <v>625</v>
      </c>
      <c r="B2255" s="19" t="s">
        <v>2587</v>
      </c>
      <c r="C2255" s="18" t="s">
        <v>59</v>
      </c>
    </row>
    <row r="2256" spans="1:3" ht="18" hidden="1" customHeight="1" x14ac:dyDescent="0.3">
      <c r="A2256" s="17">
        <v>625</v>
      </c>
      <c r="B2256" s="19" t="s">
        <v>2588</v>
      </c>
      <c r="C2256" s="18" t="s">
        <v>59</v>
      </c>
    </row>
    <row r="2257" spans="1:3" ht="18" hidden="1" customHeight="1" x14ac:dyDescent="0.3">
      <c r="A2257" s="17">
        <v>625</v>
      </c>
      <c r="B2257" s="19" t="s">
        <v>2589</v>
      </c>
      <c r="C2257" s="18" t="s">
        <v>59</v>
      </c>
    </row>
    <row r="2258" spans="1:3" ht="18" hidden="1" customHeight="1" x14ac:dyDescent="0.3">
      <c r="A2258" s="17">
        <v>625</v>
      </c>
      <c r="B2258" s="19" t="s">
        <v>2590</v>
      </c>
      <c r="C2258" s="18" t="s">
        <v>59</v>
      </c>
    </row>
    <row r="2259" spans="1:3" ht="18" hidden="1" customHeight="1" x14ac:dyDescent="0.3">
      <c r="A2259" s="17">
        <v>625</v>
      </c>
      <c r="B2259" s="19" t="s">
        <v>2591</v>
      </c>
      <c r="C2259" s="18" t="s">
        <v>59</v>
      </c>
    </row>
    <row r="2260" spans="1:3" ht="18" hidden="1" customHeight="1" x14ac:dyDescent="0.3">
      <c r="A2260" s="17">
        <v>625</v>
      </c>
      <c r="B2260" s="19" t="s">
        <v>2592</v>
      </c>
      <c r="C2260" s="18" t="s">
        <v>59</v>
      </c>
    </row>
    <row r="2261" spans="1:3" ht="18" hidden="1" customHeight="1" x14ac:dyDescent="0.3">
      <c r="A2261" s="17">
        <v>625</v>
      </c>
      <c r="B2261" s="19" t="s">
        <v>2593</v>
      </c>
      <c r="C2261" s="18" t="s">
        <v>59</v>
      </c>
    </row>
    <row r="2262" spans="1:3" ht="18" hidden="1" customHeight="1" x14ac:dyDescent="0.3">
      <c r="A2262" s="17">
        <v>625</v>
      </c>
      <c r="B2262" s="19" t="s">
        <v>2594</v>
      </c>
      <c r="C2262" s="18" t="s">
        <v>59</v>
      </c>
    </row>
    <row r="2263" spans="1:3" ht="18" hidden="1" customHeight="1" x14ac:dyDescent="0.3">
      <c r="A2263" s="17">
        <v>625</v>
      </c>
      <c r="B2263" s="19" t="s">
        <v>2595</v>
      </c>
      <c r="C2263" s="18" t="s">
        <v>59</v>
      </c>
    </row>
    <row r="2264" spans="1:3" ht="18" hidden="1" customHeight="1" x14ac:dyDescent="0.3">
      <c r="A2264" s="17">
        <v>625</v>
      </c>
      <c r="B2264" s="19" t="s">
        <v>2596</v>
      </c>
      <c r="C2264" s="18" t="s">
        <v>59</v>
      </c>
    </row>
    <row r="2265" spans="1:3" ht="18" hidden="1" customHeight="1" x14ac:dyDescent="0.3">
      <c r="A2265" s="17">
        <v>625</v>
      </c>
      <c r="B2265" s="19" t="s">
        <v>2597</v>
      </c>
      <c r="C2265" s="18" t="s">
        <v>59</v>
      </c>
    </row>
    <row r="2266" spans="1:3" ht="18" hidden="1" customHeight="1" x14ac:dyDescent="0.3">
      <c r="A2266" s="17">
        <v>625</v>
      </c>
      <c r="B2266" s="19" t="s">
        <v>2598</v>
      </c>
      <c r="C2266" s="18" t="s">
        <v>59</v>
      </c>
    </row>
    <row r="2267" spans="1:3" ht="18" hidden="1" customHeight="1" x14ac:dyDescent="0.3">
      <c r="A2267" s="17">
        <v>625</v>
      </c>
      <c r="B2267" s="19" t="s">
        <v>2599</v>
      </c>
      <c r="C2267" s="18" t="s">
        <v>59</v>
      </c>
    </row>
    <row r="2268" spans="1:3" ht="18" hidden="1" customHeight="1" x14ac:dyDescent="0.3">
      <c r="A2268" s="17">
        <v>625</v>
      </c>
      <c r="B2268" s="19" t="s">
        <v>2600</v>
      </c>
      <c r="C2268" s="18" t="s">
        <v>59</v>
      </c>
    </row>
    <row r="2269" spans="1:3" ht="18" hidden="1" customHeight="1" x14ac:dyDescent="0.3">
      <c r="A2269" s="17">
        <v>625</v>
      </c>
      <c r="B2269" s="19" t="s">
        <v>2601</v>
      </c>
      <c r="C2269" s="18" t="s">
        <v>59</v>
      </c>
    </row>
    <row r="2270" spans="1:3" ht="18" hidden="1" customHeight="1" x14ac:dyDescent="0.3">
      <c r="A2270" s="17">
        <v>625</v>
      </c>
      <c r="B2270" s="19" t="s">
        <v>2602</v>
      </c>
      <c r="C2270" s="18" t="s">
        <v>59</v>
      </c>
    </row>
    <row r="2271" spans="1:3" ht="18" hidden="1" customHeight="1" x14ac:dyDescent="0.3">
      <c r="A2271" s="17">
        <v>625</v>
      </c>
      <c r="B2271" s="19" t="s">
        <v>2603</v>
      </c>
      <c r="C2271" s="18" t="s">
        <v>59</v>
      </c>
    </row>
    <row r="2272" spans="1:3" ht="18" hidden="1" customHeight="1" x14ac:dyDescent="0.3">
      <c r="A2272" s="17">
        <v>625</v>
      </c>
      <c r="B2272" s="19" t="s">
        <v>2604</v>
      </c>
      <c r="C2272" s="18" t="s">
        <v>59</v>
      </c>
    </row>
    <row r="2273" spans="1:3" ht="18" hidden="1" customHeight="1" x14ac:dyDescent="0.3">
      <c r="A2273" s="17">
        <v>625</v>
      </c>
      <c r="B2273" s="19" t="s">
        <v>2605</v>
      </c>
      <c r="C2273" s="18" t="s">
        <v>59</v>
      </c>
    </row>
    <row r="2274" spans="1:3" ht="18" hidden="1" customHeight="1" x14ac:dyDescent="0.3">
      <c r="A2274" s="17">
        <v>625</v>
      </c>
      <c r="B2274" s="19" t="s">
        <v>2606</v>
      </c>
      <c r="C2274" s="18" t="s">
        <v>59</v>
      </c>
    </row>
    <row r="2275" spans="1:3" ht="18" hidden="1" customHeight="1" x14ac:dyDescent="0.3">
      <c r="A2275" s="17">
        <v>625</v>
      </c>
      <c r="B2275" s="19" t="s">
        <v>2607</v>
      </c>
      <c r="C2275" s="18" t="s">
        <v>59</v>
      </c>
    </row>
    <row r="2276" spans="1:3" ht="18" hidden="1" customHeight="1" x14ac:dyDescent="0.3">
      <c r="A2276" s="17">
        <v>625</v>
      </c>
      <c r="B2276" s="19" t="s">
        <v>2608</v>
      </c>
      <c r="C2276" s="18" t="s">
        <v>59</v>
      </c>
    </row>
    <row r="2277" spans="1:3" ht="18" hidden="1" customHeight="1" x14ac:dyDescent="0.3">
      <c r="A2277" s="17">
        <v>625</v>
      </c>
      <c r="B2277" s="19" t="s">
        <v>2609</v>
      </c>
      <c r="C2277" s="18" t="s">
        <v>59</v>
      </c>
    </row>
    <row r="2278" spans="1:3" ht="18" hidden="1" customHeight="1" x14ac:dyDescent="0.3">
      <c r="A2278" s="17">
        <v>625</v>
      </c>
      <c r="B2278" s="19" t="s">
        <v>2610</v>
      </c>
      <c r="C2278" s="18" t="s">
        <v>59</v>
      </c>
    </row>
    <row r="2279" spans="1:3" ht="18" hidden="1" customHeight="1" x14ac:dyDescent="0.3">
      <c r="A2279" s="17">
        <v>625</v>
      </c>
      <c r="B2279" s="19" t="s">
        <v>2611</v>
      </c>
      <c r="C2279" s="18" t="s">
        <v>59</v>
      </c>
    </row>
    <row r="2280" spans="1:3" ht="18" hidden="1" customHeight="1" x14ac:dyDescent="0.3">
      <c r="A2280" s="17">
        <v>625</v>
      </c>
      <c r="B2280" s="19" t="s">
        <v>2612</v>
      </c>
      <c r="C2280" s="18" t="s">
        <v>59</v>
      </c>
    </row>
    <row r="2281" spans="1:3" ht="18" hidden="1" customHeight="1" x14ac:dyDescent="0.3">
      <c r="A2281" s="17">
        <v>625</v>
      </c>
      <c r="B2281" s="19" t="s">
        <v>2613</v>
      </c>
      <c r="C2281" s="18" t="s">
        <v>59</v>
      </c>
    </row>
    <row r="2282" spans="1:3" ht="18" hidden="1" customHeight="1" x14ac:dyDescent="0.3">
      <c r="A2282" s="17">
        <v>625</v>
      </c>
      <c r="B2282" s="19" t="s">
        <v>2614</v>
      </c>
      <c r="C2282" s="18" t="s">
        <v>59</v>
      </c>
    </row>
    <row r="2283" spans="1:3" ht="18" hidden="1" customHeight="1" x14ac:dyDescent="0.3">
      <c r="A2283" s="17">
        <v>625</v>
      </c>
      <c r="B2283" s="19" t="s">
        <v>2615</v>
      </c>
      <c r="C2283" s="18" t="s">
        <v>59</v>
      </c>
    </row>
    <row r="2284" spans="1:3" ht="18" hidden="1" customHeight="1" x14ac:dyDescent="0.3">
      <c r="A2284" s="17">
        <v>625</v>
      </c>
      <c r="B2284" s="19" t="s">
        <v>2616</v>
      </c>
      <c r="C2284" s="18" t="s">
        <v>59</v>
      </c>
    </row>
    <row r="2285" spans="1:3" ht="18" hidden="1" customHeight="1" x14ac:dyDescent="0.3">
      <c r="A2285" s="17">
        <v>625</v>
      </c>
      <c r="B2285" s="19" t="s">
        <v>2617</v>
      </c>
      <c r="C2285" s="18" t="s">
        <v>59</v>
      </c>
    </row>
    <row r="2286" spans="1:3" ht="18" hidden="1" customHeight="1" x14ac:dyDescent="0.3">
      <c r="A2286" s="17">
        <v>625</v>
      </c>
      <c r="B2286" s="19" t="s">
        <v>2618</v>
      </c>
      <c r="C2286" s="18" t="s">
        <v>59</v>
      </c>
    </row>
    <row r="2287" spans="1:3" ht="18" hidden="1" customHeight="1" x14ac:dyDescent="0.3">
      <c r="A2287" s="17">
        <v>625</v>
      </c>
      <c r="B2287" s="19" t="s">
        <v>2619</v>
      </c>
      <c r="C2287" s="18" t="s">
        <v>59</v>
      </c>
    </row>
    <row r="2288" spans="1:3" ht="18" hidden="1" customHeight="1" x14ac:dyDescent="0.3">
      <c r="A2288" s="17">
        <v>625</v>
      </c>
      <c r="B2288" s="19" t="s">
        <v>2620</v>
      </c>
      <c r="C2288" s="18" t="s">
        <v>59</v>
      </c>
    </row>
    <row r="2289" spans="1:3" ht="18" hidden="1" customHeight="1" x14ac:dyDescent="0.3">
      <c r="A2289" s="17">
        <v>625</v>
      </c>
      <c r="B2289" s="19" t="s">
        <v>2621</v>
      </c>
      <c r="C2289" s="18" t="s">
        <v>59</v>
      </c>
    </row>
    <row r="2290" spans="1:3" ht="18" hidden="1" customHeight="1" x14ac:dyDescent="0.3">
      <c r="A2290" s="17">
        <v>625</v>
      </c>
      <c r="B2290" s="19" t="s">
        <v>2622</v>
      </c>
      <c r="C2290" s="18" t="s">
        <v>59</v>
      </c>
    </row>
    <row r="2291" spans="1:3" ht="18" hidden="1" customHeight="1" x14ac:dyDescent="0.3">
      <c r="A2291" s="17">
        <v>625</v>
      </c>
      <c r="B2291" s="19" t="s">
        <v>2623</v>
      </c>
      <c r="C2291" s="18" t="s">
        <v>59</v>
      </c>
    </row>
    <row r="2292" spans="1:3" ht="18" hidden="1" customHeight="1" x14ac:dyDescent="0.3">
      <c r="A2292" s="17">
        <v>625</v>
      </c>
      <c r="B2292" s="19" t="s">
        <v>2624</v>
      </c>
      <c r="C2292" s="18" t="s">
        <v>59</v>
      </c>
    </row>
    <row r="2293" spans="1:3" ht="18" hidden="1" customHeight="1" x14ac:dyDescent="0.3">
      <c r="A2293" s="17">
        <v>625</v>
      </c>
      <c r="B2293" s="19" t="s">
        <v>2625</v>
      </c>
      <c r="C2293" s="18" t="s">
        <v>59</v>
      </c>
    </row>
    <row r="2294" spans="1:3" ht="18" hidden="1" customHeight="1" x14ac:dyDescent="0.3">
      <c r="A2294" s="17">
        <v>625</v>
      </c>
      <c r="B2294" s="19" t="s">
        <v>2626</v>
      </c>
      <c r="C2294" s="18" t="s">
        <v>59</v>
      </c>
    </row>
    <row r="2295" spans="1:3" ht="18" hidden="1" customHeight="1" x14ac:dyDescent="0.3">
      <c r="A2295" s="17">
        <v>625</v>
      </c>
      <c r="B2295" s="19" t="s">
        <v>2627</v>
      </c>
      <c r="C2295" s="18" t="s">
        <v>59</v>
      </c>
    </row>
    <row r="2296" spans="1:3" ht="18" hidden="1" customHeight="1" x14ac:dyDescent="0.3">
      <c r="A2296" s="17">
        <v>625</v>
      </c>
      <c r="B2296" s="19" t="s">
        <v>2628</v>
      </c>
      <c r="C2296" s="18" t="s">
        <v>59</v>
      </c>
    </row>
    <row r="2297" spans="1:3" ht="18" hidden="1" customHeight="1" x14ac:dyDescent="0.3">
      <c r="A2297" s="17">
        <v>625</v>
      </c>
      <c r="B2297" s="19" t="s">
        <v>2629</v>
      </c>
      <c r="C2297" s="18" t="s">
        <v>59</v>
      </c>
    </row>
    <row r="2298" spans="1:3" ht="18" hidden="1" customHeight="1" x14ac:dyDescent="0.3">
      <c r="A2298" s="17">
        <v>625</v>
      </c>
      <c r="B2298" s="19" t="s">
        <v>2630</v>
      </c>
      <c r="C2298" s="18" t="s">
        <v>59</v>
      </c>
    </row>
    <row r="2299" spans="1:3" ht="18" hidden="1" customHeight="1" x14ac:dyDescent="0.3">
      <c r="A2299" s="17">
        <v>625</v>
      </c>
      <c r="B2299" s="19" t="s">
        <v>2631</v>
      </c>
      <c r="C2299" s="18" t="s">
        <v>59</v>
      </c>
    </row>
    <row r="2300" spans="1:3" ht="18" hidden="1" customHeight="1" x14ac:dyDescent="0.3">
      <c r="A2300" s="17">
        <v>625</v>
      </c>
      <c r="B2300" s="19" t="s">
        <v>2632</v>
      </c>
      <c r="C2300" s="18" t="s">
        <v>59</v>
      </c>
    </row>
    <row r="2301" spans="1:3" ht="18" hidden="1" customHeight="1" x14ac:dyDescent="0.3">
      <c r="A2301" s="17">
        <v>625</v>
      </c>
      <c r="B2301" s="19" t="s">
        <v>2633</v>
      </c>
      <c r="C2301" s="18" t="s">
        <v>59</v>
      </c>
    </row>
    <row r="2302" spans="1:3" ht="18" hidden="1" customHeight="1" x14ac:dyDescent="0.3">
      <c r="A2302" s="17">
        <v>625</v>
      </c>
      <c r="B2302" s="19" t="s">
        <v>2634</v>
      </c>
      <c r="C2302" s="18" t="s">
        <v>59</v>
      </c>
    </row>
    <row r="2303" spans="1:3" ht="18" hidden="1" customHeight="1" x14ac:dyDescent="0.3">
      <c r="A2303" s="17">
        <v>625</v>
      </c>
      <c r="B2303" s="19" t="s">
        <v>2635</v>
      </c>
      <c r="C2303" s="18" t="s">
        <v>59</v>
      </c>
    </row>
    <row r="2304" spans="1:3" ht="18" hidden="1" customHeight="1" x14ac:dyDescent="0.3">
      <c r="A2304" s="17">
        <v>625</v>
      </c>
      <c r="B2304" s="19" t="s">
        <v>2636</v>
      </c>
      <c r="C2304" s="18" t="s">
        <v>59</v>
      </c>
    </row>
    <row r="2305" spans="1:3" ht="18" hidden="1" customHeight="1" x14ac:dyDescent="0.3">
      <c r="A2305" s="17">
        <v>625</v>
      </c>
      <c r="B2305" s="19" t="s">
        <v>2637</v>
      </c>
      <c r="C2305" s="18" t="s">
        <v>59</v>
      </c>
    </row>
    <row r="2306" spans="1:3" ht="18" hidden="1" customHeight="1" x14ac:dyDescent="0.3">
      <c r="A2306" s="17">
        <v>625</v>
      </c>
      <c r="B2306" s="19" t="s">
        <v>2638</v>
      </c>
      <c r="C2306" s="18" t="s">
        <v>59</v>
      </c>
    </row>
    <row r="2307" spans="1:3" ht="18" hidden="1" customHeight="1" x14ac:dyDescent="0.3">
      <c r="A2307" s="17">
        <v>625</v>
      </c>
      <c r="B2307" s="19" t="s">
        <v>2639</v>
      </c>
      <c r="C2307" s="18" t="s">
        <v>59</v>
      </c>
    </row>
    <row r="2308" spans="1:3" ht="18" hidden="1" customHeight="1" x14ac:dyDescent="0.3">
      <c r="A2308" s="17">
        <v>625</v>
      </c>
      <c r="B2308" s="19" t="s">
        <v>2640</v>
      </c>
      <c r="C2308" s="18" t="s">
        <v>59</v>
      </c>
    </row>
    <row r="2309" spans="1:3" ht="18" hidden="1" customHeight="1" x14ac:dyDescent="0.3">
      <c r="A2309" s="17">
        <v>625</v>
      </c>
      <c r="B2309" s="19" t="s">
        <v>2641</v>
      </c>
      <c r="C2309" s="18" t="s">
        <v>59</v>
      </c>
    </row>
    <row r="2310" spans="1:3" ht="18" hidden="1" customHeight="1" x14ac:dyDescent="0.3">
      <c r="A2310" s="17">
        <v>625</v>
      </c>
      <c r="B2310" s="19" t="s">
        <v>2642</v>
      </c>
      <c r="C2310" s="18" t="s">
        <v>59</v>
      </c>
    </row>
    <row r="2311" spans="1:3" ht="18" hidden="1" customHeight="1" x14ac:dyDescent="0.3">
      <c r="A2311" s="17">
        <v>625</v>
      </c>
      <c r="B2311" s="19" t="s">
        <v>2643</v>
      </c>
      <c r="C2311" s="18" t="s">
        <v>59</v>
      </c>
    </row>
    <row r="2312" spans="1:3" ht="18" hidden="1" customHeight="1" x14ac:dyDescent="0.3">
      <c r="A2312" s="17">
        <v>625</v>
      </c>
      <c r="B2312" s="19" t="s">
        <v>2644</v>
      </c>
      <c r="C2312" s="18" t="s">
        <v>59</v>
      </c>
    </row>
    <row r="2313" spans="1:3" ht="18" hidden="1" customHeight="1" x14ac:dyDescent="0.3">
      <c r="A2313" s="17">
        <v>625</v>
      </c>
      <c r="B2313" s="19" t="s">
        <v>2645</v>
      </c>
      <c r="C2313" s="18" t="s">
        <v>59</v>
      </c>
    </row>
    <row r="2314" spans="1:3" ht="18" hidden="1" customHeight="1" x14ac:dyDescent="0.3">
      <c r="A2314" s="17">
        <v>625</v>
      </c>
      <c r="B2314" s="19" t="s">
        <v>2646</v>
      </c>
      <c r="C2314" s="18" t="s">
        <v>59</v>
      </c>
    </row>
    <row r="2315" spans="1:3" ht="18" hidden="1" customHeight="1" x14ac:dyDescent="0.3">
      <c r="A2315" s="17">
        <v>625</v>
      </c>
      <c r="B2315" s="19" t="s">
        <v>2647</v>
      </c>
      <c r="C2315" s="18" t="s">
        <v>59</v>
      </c>
    </row>
    <row r="2316" spans="1:3" ht="18" hidden="1" customHeight="1" x14ac:dyDescent="0.3">
      <c r="A2316" s="17">
        <v>625</v>
      </c>
      <c r="B2316" s="19" t="s">
        <v>2648</v>
      </c>
      <c r="C2316" s="18" t="s">
        <v>59</v>
      </c>
    </row>
    <row r="2317" spans="1:3" ht="18" hidden="1" customHeight="1" x14ac:dyDescent="0.3">
      <c r="A2317" s="17">
        <v>625</v>
      </c>
      <c r="B2317" s="19" t="s">
        <v>2649</v>
      </c>
      <c r="C2317" s="18" t="s">
        <v>59</v>
      </c>
    </row>
    <row r="2318" spans="1:3" ht="18" hidden="1" customHeight="1" x14ac:dyDescent="0.3">
      <c r="A2318" s="17">
        <v>625</v>
      </c>
      <c r="B2318" s="19" t="s">
        <v>2650</v>
      </c>
      <c r="C2318" s="18" t="s">
        <v>59</v>
      </c>
    </row>
    <row r="2319" spans="1:3" ht="18" hidden="1" customHeight="1" x14ac:dyDescent="0.3">
      <c r="A2319" s="17">
        <v>625</v>
      </c>
      <c r="B2319" s="19" t="s">
        <v>2651</v>
      </c>
      <c r="C2319" s="18" t="s">
        <v>59</v>
      </c>
    </row>
    <row r="2320" spans="1:3" ht="18" hidden="1" customHeight="1" x14ac:dyDescent="0.3">
      <c r="A2320" s="17">
        <v>625</v>
      </c>
      <c r="B2320" s="19" t="s">
        <v>2652</v>
      </c>
      <c r="C2320" s="18" t="s">
        <v>59</v>
      </c>
    </row>
    <row r="2321" spans="1:3" ht="18" hidden="1" customHeight="1" x14ac:dyDescent="0.3">
      <c r="A2321" s="17">
        <v>625</v>
      </c>
      <c r="B2321" s="19" t="s">
        <v>2653</v>
      </c>
      <c r="C2321" s="18" t="s">
        <v>59</v>
      </c>
    </row>
    <row r="2322" spans="1:3" ht="18" hidden="1" customHeight="1" x14ac:dyDescent="0.3">
      <c r="A2322" s="17">
        <v>625</v>
      </c>
      <c r="B2322" s="19" t="s">
        <v>2654</v>
      </c>
      <c r="C2322" s="18" t="s">
        <v>59</v>
      </c>
    </row>
    <row r="2323" spans="1:3" ht="18" hidden="1" customHeight="1" x14ac:dyDescent="0.3">
      <c r="A2323" s="17">
        <v>625</v>
      </c>
      <c r="B2323" s="19" t="s">
        <v>2655</v>
      </c>
      <c r="C2323" s="18" t="s">
        <v>59</v>
      </c>
    </row>
    <row r="2324" spans="1:3" ht="18" hidden="1" customHeight="1" x14ac:dyDescent="0.3">
      <c r="A2324" s="17">
        <v>625</v>
      </c>
      <c r="B2324" s="19" t="s">
        <v>2656</v>
      </c>
      <c r="C2324" s="18" t="s">
        <v>59</v>
      </c>
    </row>
    <row r="2325" spans="1:3" ht="18" hidden="1" customHeight="1" x14ac:dyDescent="0.3">
      <c r="A2325" s="17">
        <v>625</v>
      </c>
      <c r="B2325" s="19" t="s">
        <v>2657</v>
      </c>
      <c r="C2325" s="18" t="s">
        <v>59</v>
      </c>
    </row>
    <row r="2326" spans="1:3" ht="18" hidden="1" customHeight="1" x14ac:dyDescent="0.3">
      <c r="A2326" s="17">
        <v>625</v>
      </c>
      <c r="B2326" s="19" t="s">
        <v>2658</v>
      </c>
      <c r="C2326" s="18" t="s">
        <v>59</v>
      </c>
    </row>
    <row r="2327" spans="1:3" ht="18" hidden="1" customHeight="1" x14ac:dyDescent="0.3">
      <c r="A2327" s="17">
        <v>625</v>
      </c>
      <c r="B2327" s="19" t="s">
        <v>2659</v>
      </c>
      <c r="C2327" s="18" t="s">
        <v>59</v>
      </c>
    </row>
    <row r="2328" spans="1:3" ht="18" hidden="1" customHeight="1" x14ac:dyDescent="0.3">
      <c r="A2328" s="17">
        <v>625</v>
      </c>
      <c r="B2328" s="19" t="s">
        <v>2660</v>
      </c>
      <c r="C2328" s="18" t="s">
        <v>59</v>
      </c>
    </row>
    <row r="2329" spans="1:3" ht="18" hidden="1" customHeight="1" x14ac:dyDescent="0.3">
      <c r="A2329" s="17">
        <v>625</v>
      </c>
      <c r="B2329" s="19" t="s">
        <v>2661</v>
      </c>
      <c r="C2329" s="18" t="s">
        <v>59</v>
      </c>
    </row>
    <row r="2330" spans="1:3" ht="18" hidden="1" customHeight="1" x14ac:dyDescent="0.3">
      <c r="A2330" s="17">
        <v>625</v>
      </c>
      <c r="B2330" s="19" t="s">
        <v>2662</v>
      </c>
      <c r="C2330" s="18" t="s">
        <v>59</v>
      </c>
    </row>
    <row r="2331" spans="1:3" ht="18" hidden="1" customHeight="1" x14ac:dyDescent="0.3">
      <c r="A2331" s="17">
        <v>625</v>
      </c>
      <c r="B2331" s="19" t="s">
        <v>2663</v>
      </c>
      <c r="C2331" s="18" t="s">
        <v>59</v>
      </c>
    </row>
    <row r="2332" spans="1:3" ht="18" hidden="1" customHeight="1" x14ac:dyDescent="0.3">
      <c r="A2332" s="17">
        <v>625</v>
      </c>
      <c r="B2332" s="19" t="s">
        <v>2664</v>
      </c>
      <c r="C2332" s="18" t="s">
        <v>59</v>
      </c>
    </row>
    <row r="2333" spans="1:3" ht="18" hidden="1" customHeight="1" x14ac:dyDescent="0.3">
      <c r="A2333" s="17">
        <v>625</v>
      </c>
      <c r="B2333" s="19" t="s">
        <v>2665</v>
      </c>
      <c r="C2333" s="18" t="s">
        <v>59</v>
      </c>
    </row>
    <row r="2334" spans="1:3" ht="18" hidden="1" customHeight="1" x14ac:dyDescent="0.3">
      <c r="A2334" s="17">
        <v>625</v>
      </c>
      <c r="B2334" s="19" t="s">
        <v>2666</v>
      </c>
      <c r="C2334" s="18" t="s">
        <v>59</v>
      </c>
    </row>
    <row r="2335" spans="1:3" ht="18" hidden="1" customHeight="1" x14ac:dyDescent="0.3">
      <c r="A2335" s="17">
        <v>625</v>
      </c>
      <c r="B2335" s="19" t="s">
        <v>2667</v>
      </c>
      <c r="C2335" s="18" t="s">
        <v>59</v>
      </c>
    </row>
    <row r="2336" spans="1:3" ht="18" hidden="1" customHeight="1" x14ac:dyDescent="0.3">
      <c r="A2336" s="17">
        <v>625</v>
      </c>
      <c r="B2336" s="19" t="s">
        <v>2668</v>
      </c>
      <c r="C2336" s="18" t="s">
        <v>59</v>
      </c>
    </row>
    <row r="2337" spans="1:3" ht="18" hidden="1" customHeight="1" x14ac:dyDescent="0.3">
      <c r="A2337" s="17">
        <v>625</v>
      </c>
      <c r="B2337" s="19" t="s">
        <v>2669</v>
      </c>
      <c r="C2337" s="18" t="s">
        <v>59</v>
      </c>
    </row>
    <row r="2338" spans="1:3" ht="18" hidden="1" customHeight="1" x14ac:dyDescent="0.3">
      <c r="A2338" s="17">
        <v>625</v>
      </c>
      <c r="B2338" s="19" t="s">
        <v>2670</v>
      </c>
      <c r="C2338" s="18" t="s">
        <v>59</v>
      </c>
    </row>
    <row r="2339" spans="1:3" ht="18" hidden="1" customHeight="1" x14ac:dyDescent="0.3">
      <c r="A2339" s="17">
        <v>625</v>
      </c>
      <c r="B2339" s="19" t="s">
        <v>2671</v>
      </c>
      <c r="C2339" s="18" t="s">
        <v>59</v>
      </c>
    </row>
    <row r="2340" spans="1:3" ht="18" hidden="1" customHeight="1" x14ac:dyDescent="0.3">
      <c r="A2340" s="17">
        <v>625</v>
      </c>
      <c r="B2340" s="19" t="s">
        <v>2672</v>
      </c>
      <c r="C2340" s="18" t="s">
        <v>59</v>
      </c>
    </row>
    <row r="2341" spans="1:3" ht="18" hidden="1" customHeight="1" x14ac:dyDescent="0.3">
      <c r="A2341" s="17">
        <v>625</v>
      </c>
      <c r="B2341" s="19" t="s">
        <v>2673</v>
      </c>
      <c r="C2341" s="18" t="s">
        <v>59</v>
      </c>
    </row>
    <row r="2342" spans="1:3" ht="18" hidden="1" customHeight="1" x14ac:dyDescent="0.3">
      <c r="A2342" s="17">
        <v>625</v>
      </c>
      <c r="B2342" s="19" t="s">
        <v>2674</v>
      </c>
      <c r="C2342" s="18" t="s">
        <v>59</v>
      </c>
    </row>
    <row r="2343" spans="1:3" ht="18" hidden="1" customHeight="1" x14ac:dyDescent="0.3">
      <c r="A2343" s="17">
        <v>625</v>
      </c>
      <c r="B2343" s="19" t="s">
        <v>2675</v>
      </c>
      <c r="C2343" s="18" t="s">
        <v>59</v>
      </c>
    </row>
    <row r="2344" spans="1:3" ht="18" hidden="1" customHeight="1" x14ac:dyDescent="0.3">
      <c r="A2344" s="17">
        <v>625</v>
      </c>
      <c r="B2344" s="19" t="s">
        <v>2676</v>
      </c>
      <c r="C2344" s="18" t="s">
        <v>59</v>
      </c>
    </row>
    <row r="2345" spans="1:3" ht="18" hidden="1" customHeight="1" x14ac:dyDescent="0.3">
      <c r="A2345" s="17">
        <v>625</v>
      </c>
      <c r="B2345" s="19" t="s">
        <v>2677</v>
      </c>
      <c r="C2345" s="18" t="s">
        <v>59</v>
      </c>
    </row>
    <row r="2346" spans="1:3" ht="18" hidden="1" customHeight="1" x14ac:dyDescent="0.3">
      <c r="A2346" s="17">
        <v>625</v>
      </c>
      <c r="B2346" s="19" t="s">
        <v>2678</v>
      </c>
      <c r="C2346" s="18" t="s">
        <v>59</v>
      </c>
    </row>
    <row r="2347" spans="1:3" ht="18" hidden="1" customHeight="1" x14ac:dyDescent="0.3">
      <c r="A2347" s="17">
        <v>625</v>
      </c>
      <c r="B2347" s="19" t="s">
        <v>2679</v>
      </c>
      <c r="C2347" s="18" t="s">
        <v>59</v>
      </c>
    </row>
    <row r="2348" spans="1:3" ht="18" hidden="1" customHeight="1" x14ac:dyDescent="0.3">
      <c r="A2348" s="17">
        <v>625</v>
      </c>
      <c r="B2348" s="19" t="s">
        <v>2680</v>
      </c>
      <c r="C2348" s="18" t="s">
        <v>59</v>
      </c>
    </row>
    <row r="2349" spans="1:3" ht="18" hidden="1" customHeight="1" x14ac:dyDescent="0.3">
      <c r="A2349" s="17">
        <v>625</v>
      </c>
      <c r="B2349" s="19" t="s">
        <v>2681</v>
      </c>
      <c r="C2349" s="18" t="s">
        <v>59</v>
      </c>
    </row>
    <row r="2350" spans="1:3" ht="18" hidden="1" customHeight="1" x14ac:dyDescent="0.3">
      <c r="A2350" s="17">
        <v>625</v>
      </c>
      <c r="B2350" s="19" t="s">
        <v>2682</v>
      </c>
      <c r="C2350" s="18" t="s">
        <v>59</v>
      </c>
    </row>
    <row r="2351" spans="1:3" ht="18" hidden="1" customHeight="1" x14ac:dyDescent="0.3">
      <c r="A2351" s="17">
        <v>625</v>
      </c>
      <c r="B2351" s="19" t="s">
        <v>2683</v>
      </c>
      <c r="C2351" s="18" t="s">
        <v>59</v>
      </c>
    </row>
    <row r="2352" spans="1:3" ht="18" hidden="1" customHeight="1" x14ac:dyDescent="0.3">
      <c r="A2352" s="17">
        <v>625</v>
      </c>
      <c r="B2352" s="19" t="s">
        <v>2684</v>
      </c>
      <c r="C2352" s="18" t="s">
        <v>59</v>
      </c>
    </row>
    <row r="2353" spans="1:3" ht="18" hidden="1" customHeight="1" x14ac:dyDescent="0.3">
      <c r="A2353" s="17">
        <v>625</v>
      </c>
      <c r="B2353" s="19" t="s">
        <v>2685</v>
      </c>
      <c r="C2353" s="18" t="s">
        <v>59</v>
      </c>
    </row>
    <row r="2354" spans="1:3" ht="18" hidden="1" customHeight="1" x14ac:dyDescent="0.3">
      <c r="A2354" s="17">
        <v>625</v>
      </c>
      <c r="B2354" s="19" t="s">
        <v>2686</v>
      </c>
      <c r="C2354" s="18" t="s">
        <v>59</v>
      </c>
    </row>
    <row r="2355" spans="1:3" ht="18" hidden="1" customHeight="1" x14ac:dyDescent="0.3">
      <c r="A2355" s="17">
        <v>625</v>
      </c>
      <c r="B2355" s="19" t="s">
        <v>2687</v>
      </c>
      <c r="C2355" s="18" t="s">
        <v>59</v>
      </c>
    </row>
    <row r="2356" spans="1:3" ht="18" hidden="1" customHeight="1" x14ac:dyDescent="0.3">
      <c r="A2356" s="17">
        <v>625</v>
      </c>
      <c r="B2356" s="19" t="s">
        <v>2688</v>
      </c>
      <c r="C2356" s="18" t="s">
        <v>59</v>
      </c>
    </row>
    <row r="2357" spans="1:3" ht="18" hidden="1" customHeight="1" x14ac:dyDescent="0.3">
      <c r="A2357" s="17">
        <v>625</v>
      </c>
      <c r="B2357" s="19" t="s">
        <v>2689</v>
      </c>
      <c r="C2357" s="18" t="s">
        <v>59</v>
      </c>
    </row>
    <row r="2358" spans="1:3" ht="18" hidden="1" customHeight="1" x14ac:dyDescent="0.3">
      <c r="A2358" s="17">
        <v>625</v>
      </c>
      <c r="B2358" s="19" t="s">
        <v>2690</v>
      </c>
      <c r="C2358" s="18" t="s">
        <v>59</v>
      </c>
    </row>
    <row r="2359" spans="1:3" ht="18" hidden="1" customHeight="1" x14ac:dyDescent="0.3">
      <c r="A2359" s="17">
        <v>625</v>
      </c>
      <c r="B2359" s="19" t="s">
        <v>2691</v>
      </c>
      <c r="C2359" s="18" t="s">
        <v>59</v>
      </c>
    </row>
    <row r="2360" spans="1:3" ht="18" hidden="1" customHeight="1" x14ac:dyDescent="0.3">
      <c r="A2360" s="17">
        <v>625</v>
      </c>
      <c r="B2360" s="19" t="s">
        <v>2692</v>
      </c>
      <c r="C2360" s="18" t="s">
        <v>59</v>
      </c>
    </row>
    <row r="2361" spans="1:3" ht="18" hidden="1" customHeight="1" x14ac:dyDescent="0.3">
      <c r="A2361" s="17">
        <v>625</v>
      </c>
      <c r="B2361" s="19" t="s">
        <v>2693</v>
      </c>
      <c r="C2361" s="18" t="s">
        <v>59</v>
      </c>
    </row>
    <row r="2362" spans="1:3" ht="18" hidden="1" customHeight="1" x14ac:dyDescent="0.3">
      <c r="A2362" s="17">
        <v>625</v>
      </c>
      <c r="B2362" s="19" t="s">
        <v>2694</v>
      </c>
      <c r="C2362" s="18" t="s">
        <v>26</v>
      </c>
    </row>
    <row r="2363" spans="1:3" ht="18" hidden="1" customHeight="1" x14ac:dyDescent="0.3">
      <c r="A2363" s="17">
        <v>625</v>
      </c>
      <c r="B2363" s="19" t="s">
        <v>2695</v>
      </c>
      <c r="C2363" s="18" t="s">
        <v>26</v>
      </c>
    </row>
    <row r="2364" spans="1:3" ht="18" hidden="1" customHeight="1" x14ac:dyDescent="0.3">
      <c r="A2364" s="17">
        <v>625</v>
      </c>
      <c r="B2364" s="19" t="s">
        <v>2696</v>
      </c>
      <c r="C2364" s="18" t="s">
        <v>26</v>
      </c>
    </row>
    <row r="2365" spans="1:3" ht="18" hidden="1" customHeight="1" x14ac:dyDescent="0.3">
      <c r="A2365" s="17">
        <v>625</v>
      </c>
      <c r="B2365" s="19" t="s">
        <v>2697</v>
      </c>
      <c r="C2365" s="18" t="s">
        <v>26</v>
      </c>
    </row>
    <row r="2366" spans="1:3" ht="18" hidden="1" customHeight="1" x14ac:dyDescent="0.3">
      <c r="A2366" s="17">
        <v>625</v>
      </c>
      <c r="B2366" s="19" t="s">
        <v>2698</v>
      </c>
      <c r="C2366" s="18" t="s">
        <v>26</v>
      </c>
    </row>
    <row r="2367" spans="1:3" ht="18" hidden="1" customHeight="1" x14ac:dyDescent="0.3">
      <c r="A2367" s="17">
        <v>625</v>
      </c>
      <c r="B2367" s="19" t="s">
        <v>2699</v>
      </c>
      <c r="C2367" s="18" t="s">
        <v>26</v>
      </c>
    </row>
    <row r="2368" spans="1:3" ht="18" hidden="1" customHeight="1" x14ac:dyDescent="0.3">
      <c r="A2368" s="17">
        <v>625</v>
      </c>
      <c r="B2368" s="19" t="s">
        <v>2700</v>
      </c>
      <c r="C2368" s="18" t="s">
        <v>26</v>
      </c>
    </row>
    <row r="2369" spans="1:3" ht="18" hidden="1" customHeight="1" x14ac:dyDescent="0.3">
      <c r="A2369" s="17">
        <v>625</v>
      </c>
      <c r="B2369" s="19" t="s">
        <v>2701</v>
      </c>
      <c r="C2369" s="18" t="s">
        <v>26</v>
      </c>
    </row>
    <row r="2370" spans="1:3" ht="18" hidden="1" customHeight="1" x14ac:dyDescent="0.3">
      <c r="A2370" s="17">
        <v>625</v>
      </c>
      <c r="B2370" s="19" t="s">
        <v>2702</v>
      </c>
      <c r="C2370" s="18" t="s">
        <v>26</v>
      </c>
    </row>
    <row r="2371" spans="1:3" ht="18" hidden="1" customHeight="1" x14ac:dyDescent="0.3">
      <c r="A2371" s="17">
        <v>625</v>
      </c>
      <c r="B2371" s="19" t="s">
        <v>2703</v>
      </c>
      <c r="C2371" s="18" t="s">
        <v>26</v>
      </c>
    </row>
    <row r="2372" spans="1:3" ht="18" hidden="1" customHeight="1" x14ac:dyDescent="0.3">
      <c r="A2372" s="17">
        <v>625</v>
      </c>
      <c r="B2372" s="19" t="s">
        <v>2704</v>
      </c>
      <c r="C2372" s="18" t="s">
        <v>26</v>
      </c>
    </row>
    <row r="2373" spans="1:3" ht="18" hidden="1" customHeight="1" x14ac:dyDescent="0.3">
      <c r="A2373" s="17">
        <v>625</v>
      </c>
      <c r="B2373" s="19" t="s">
        <v>2705</v>
      </c>
      <c r="C2373" s="18" t="s">
        <v>26</v>
      </c>
    </row>
    <row r="2374" spans="1:3" ht="18" hidden="1" customHeight="1" x14ac:dyDescent="0.3">
      <c r="A2374" s="17">
        <v>625</v>
      </c>
      <c r="B2374" s="19" t="s">
        <v>2706</v>
      </c>
      <c r="C2374" s="18" t="s">
        <v>26</v>
      </c>
    </row>
    <row r="2375" spans="1:3" ht="18" hidden="1" customHeight="1" x14ac:dyDescent="0.3">
      <c r="A2375" s="17">
        <v>625</v>
      </c>
      <c r="B2375" s="19" t="s">
        <v>2707</v>
      </c>
      <c r="C2375" s="18" t="s">
        <v>26</v>
      </c>
    </row>
    <row r="2376" spans="1:3" ht="18" hidden="1" customHeight="1" x14ac:dyDescent="0.3">
      <c r="A2376" s="17">
        <v>625</v>
      </c>
      <c r="B2376" s="19" t="s">
        <v>2708</v>
      </c>
      <c r="C2376" s="18" t="s">
        <v>26</v>
      </c>
    </row>
    <row r="2377" spans="1:3" ht="18" hidden="1" customHeight="1" x14ac:dyDescent="0.3">
      <c r="A2377" s="17">
        <v>625</v>
      </c>
      <c r="B2377" s="19" t="s">
        <v>2709</v>
      </c>
      <c r="C2377" s="18" t="s">
        <v>26</v>
      </c>
    </row>
    <row r="2378" spans="1:3" ht="18" hidden="1" customHeight="1" x14ac:dyDescent="0.3">
      <c r="A2378" s="17">
        <v>625</v>
      </c>
      <c r="B2378" s="19" t="s">
        <v>2710</v>
      </c>
      <c r="C2378" s="18" t="s">
        <v>26</v>
      </c>
    </row>
    <row r="2379" spans="1:3" ht="18" hidden="1" customHeight="1" x14ac:dyDescent="0.3">
      <c r="A2379" s="17">
        <v>625</v>
      </c>
      <c r="B2379" s="19" t="s">
        <v>2711</v>
      </c>
      <c r="C2379" s="18" t="s">
        <v>26</v>
      </c>
    </row>
    <row r="2380" spans="1:3" ht="18" hidden="1" customHeight="1" x14ac:dyDescent="0.3">
      <c r="A2380" s="17">
        <v>625</v>
      </c>
      <c r="B2380" s="19" t="s">
        <v>2712</v>
      </c>
      <c r="C2380" s="18" t="s">
        <v>26</v>
      </c>
    </row>
    <row r="2381" spans="1:3" ht="18" hidden="1" customHeight="1" x14ac:dyDescent="0.3">
      <c r="A2381" s="17">
        <v>625</v>
      </c>
      <c r="B2381" s="19" t="s">
        <v>2713</v>
      </c>
      <c r="C2381" s="18" t="s">
        <v>26</v>
      </c>
    </row>
    <row r="2382" spans="1:3" ht="18" hidden="1" customHeight="1" x14ac:dyDescent="0.3">
      <c r="A2382" s="17">
        <v>625</v>
      </c>
      <c r="B2382" s="19" t="s">
        <v>2714</v>
      </c>
      <c r="C2382" s="18" t="s">
        <v>26</v>
      </c>
    </row>
    <row r="2383" spans="1:3" ht="18" hidden="1" customHeight="1" x14ac:dyDescent="0.3">
      <c r="A2383" s="17">
        <v>625</v>
      </c>
      <c r="B2383" s="19" t="s">
        <v>2715</v>
      </c>
      <c r="C2383" s="18" t="s">
        <v>26</v>
      </c>
    </row>
    <row r="2384" spans="1:3" ht="18" hidden="1" customHeight="1" x14ac:dyDescent="0.3">
      <c r="A2384" s="17">
        <v>625</v>
      </c>
      <c r="B2384" s="19" t="s">
        <v>2716</v>
      </c>
      <c r="C2384" s="18" t="s">
        <v>26</v>
      </c>
    </row>
    <row r="2385" spans="1:3" ht="18" hidden="1" customHeight="1" x14ac:dyDescent="0.3">
      <c r="A2385" s="17">
        <v>625</v>
      </c>
      <c r="B2385" s="19" t="s">
        <v>2717</v>
      </c>
      <c r="C2385" s="18" t="s">
        <v>26</v>
      </c>
    </row>
    <row r="2386" spans="1:3" ht="18" hidden="1" customHeight="1" x14ac:dyDescent="0.3">
      <c r="A2386" s="17">
        <v>625</v>
      </c>
      <c r="B2386" s="19" t="s">
        <v>2718</v>
      </c>
      <c r="C2386" s="18" t="s">
        <v>26</v>
      </c>
    </row>
    <row r="2387" spans="1:3" ht="18" hidden="1" customHeight="1" x14ac:dyDescent="0.3">
      <c r="A2387" s="17">
        <v>625</v>
      </c>
      <c r="B2387" s="19" t="s">
        <v>2719</v>
      </c>
      <c r="C2387" s="18" t="s">
        <v>26</v>
      </c>
    </row>
    <row r="2388" spans="1:3" ht="18" hidden="1" customHeight="1" x14ac:dyDescent="0.3">
      <c r="A2388" s="17">
        <v>625</v>
      </c>
      <c r="B2388" s="19" t="s">
        <v>2720</v>
      </c>
      <c r="C2388" s="18" t="s">
        <v>26</v>
      </c>
    </row>
    <row r="2389" spans="1:3" ht="18" hidden="1" customHeight="1" x14ac:dyDescent="0.3">
      <c r="A2389" s="17">
        <v>625</v>
      </c>
      <c r="B2389" s="19" t="s">
        <v>2721</v>
      </c>
      <c r="C2389" s="18" t="s">
        <v>26</v>
      </c>
    </row>
    <row r="2390" spans="1:3" ht="18" hidden="1" customHeight="1" x14ac:dyDescent="0.3">
      <c r="A2390" s="17">
        <v>625</v>
      </c>
      <c r="B2390" s="19" t="s">
        <v>2722</v>
      </c>
      <c r="C2390" s="18" t="s">
        <v>26</v>
      </c>
    </row>
    <row r="2391" spans="1:3" ht="18" hidden="1" customHeight="1" x14ac:dyDescent="0.3">
      <c r="A2391" s="17">
        <v>625</v>
      </c>
      <c r="B2391" s="19" t="s">
        <v>2723</v>
      </c>
      <c r="C2391" s="18" t="s">
        <v>26</v>
      </c>
    </row>
    <row r="2392" spans="1:3" ht="18" hidden="1" customHeight="1" x14ac:dyDescent="0.3">
      <c r="A2392" s="17">
        <v>625</v>
      </c>
      <c r="B2392" s="19" t="s">
        <v>2724</v>
      </c>
      <c r="C2392" s="18" t="s">
        <v>26</v>
      </c>
    </row>
    <row r="2393" spans="1:3" ht="18" hidden="1" customHeight="1" x14ac:dyDescent="0.3">
      <c r="A2393" s="17">
        <v>625</v>
      </c>
      <c r="B2393" s="19" t="s">
        <v>2725</v>
      </c>
      <c r="C2393" s="18" t="s">
        <v>26</v>
      </c>
    </row>
    <row r="2394" spans="1:3" ht="18" hidden="1" customHeight="1" x14ac:dyDescent="0.3">
      <c r="A2394" s="17">
        <v>625</v>
      </c>
      <c r="B2394" s="19" t="s">
        <v>2726</v>
      </c>
      <c r="C2394" s="18" t="s">
        <v>26</v>
      </c>
    </row>
    <row r="2395" spans="1:3" ht="18" hidden="1" customHeight="1" x14ac:dyDescent="0.3">
      <c r="A2395" s="17">
        <v>625</v>
      </c>
      <c r="B2395" s="19" t="s">
        <v>2727</v>
      </c>
      <c r="C2395" s="18" t="s">
        <v>26</v>
      </c>
    </row>
    <row r="2396" spans="1:3" ht="18" hidden="1" customHeight="1" x14ac:dyDescent="0.3">
      <c r="A2396" s="17">
        <v>625</v>
      </c>
      <c r="B2396" s="19" t="s">
        <v>2728</v>
      </c>
      <c r="C2396" s="18" t="s">
        <v>26</v>
      </c>
    </row>
    <row r="2397" spans="1:3" ht="18" hidden="1" customHeight="1" x14ac:dyDescent="0.3">
      <c r="A2397" s="17">
        <v>625</v>
      </c>
      <c r="B2397" s="19" t="s">
        <v>2729</v>
      </c>
      <c r="C2397" s="18" t="s">
        <v>26</v>
      </c>
    </row>
    <row r="2398" spans="1:3" ht="18" hidden="1" customHeight="1" x14ac:dyDescent="0.3">
      <c r="A2398" s="17">
        <v>625</v>
      </c>
      <c r="B2398" s="19" t="s">
        <v>2730</v>
      </c>
      <c r="C2398" s="18" t="s">
        <v>26</v>
      </c>
    </row>
    <row r="2399" spans="1:3" ht="18" hidden="1" customHeight="1" x14ac:dyDescent="0.3">
      <c r="A2399" s="17">
        <v>625</v>
      </c>
      <c r="B2399" s="19" t="s">
        <v>2731</v>
      </c>
      <c r="C2399" s="18" t="s">
        <v>26</v>
      </c>
    </row>
    <row r="2400" spans="1:3" ht="18" hidden="1" customHeight="1" x14ac:dyDescent="0.3">
      <c r="A2400" s="17">
        <v>625</v>
      </c>
      <c r="B2400" s="19" t="s">
        <v>2732</v>
      </c>
      <c r="C2400" s="18" t="s">
        <v>26</v>
      </c>
    </row>
    <row r="2401" spans="1:3" ht="18" hidden="1" customHeight="1" x14ac:dyDescent="0.3">
      <c r="A2401" s="17">
        <v>625</v>
      </c>
      <c r="B2401" s="19" t="s">
        <v>2733</v>
      </c>
      <c r="C2401" s="18" t="s">
        <v>26</v>
      </c>
    </row>
    <row r="2402" spans="1:3" ht="18" hidden="1" customHeight="1" x14ac:dyDescent="0.3">
      <c r="A2402" s="17">
        <v>625</v>
      </c>
      <c r="B2402" s="19" t="s">
        <v>2734</v>
      </c>
      <c r="C2402" s="18" t="s">
        <v>26</v>
      </c>
    </row>
    <row r="2403" spans="1:3" ht="18" hidden="1" customHeight="1" x14ac:dyDescent="0.3">
      <c r="A2403" s="17">
        <v>625</v>
      </c>
      <c r="B2403" s="19" t="s">
        <v>2735</v>
      </c>
      <c r="C2403" s="18" t="s">
        <v>26</v>
      </c>
    </row>
    <row r="2404" spans="1:3" ht="18" hidden="1" customHeight="1" x14ac:dyDescent="0.3">
      <c r="A2404" s="17">
        <v>625</v>
      </c>
      <c r="B2404" s="19" t="s">
        <v>2736</v>
      </c>
      <c r="C2404" s="18" t="s">
        <v>26</v>
      </c>
    </row>
    <row r="2405" spans="1:3" ht="18" hidden="1" customHeight="1" x14ac:dyDescent="0.3">
      <c r="A2405" s="17">
        <v>625</v>
      </c>
      <c r="B2405" s="19" t="s">
        <v>2737</v>
      </c>
      <c r="C2405" s="18" t="s">
        <v>26</v>
      </c>
    </row>
    <row r="2406" spans="1:3" ht="18" hidden="1" customHeight="1" x14ac:dyDescent="0.3">
      <c r="A2406" s="17">
        <v>625</v>
      </c>
      <c r="B2406" s="19" t="s">
        <v>2738</v>
      </c>
      <c r="C2406" s="18" t="s">
        <v>26</v>
      </c>
    </row>
    <row r="2407" spans="1:3" ht="18" hidden="1" customHeight="1" x14ac:dyDescent="0.3">
      <c r="A2407" s="17">
        <v>625</v>
      </c>
      <c r="B2407" s="19" t="s">
        <v>2739</v>
      </c>
      <c r="C2407" s="18" t="s">
        <v>26</v>
      </c>
    </row>
    <row r="2408" spans="1:3" ht="18" hidden="1" customHeight="1" x14ac:dyDescent="0.3">
      <c r="A2408" s="17">
        <v>625</v>
      </c>
      <c r="B2408" s="19" t="s">
        <v>2740</v>
      </c>
      <c r="C2408" s="18" t="s">
        <v>26</v>
      </c>
    </row>
    <row r="2409" spans="1:3" ht="18" hidden="1" customHeight="1" x14ac:dyDescent="0.3">
      <c r="A2409" s="17">
        <v>625</v>
      </c>
      <c r="B2409" s="19" t="s">
        <v>2741</v>
      </c>
      <c r="C2409" s="18" t="s">
        <v>26</v>
      </c>
    </row>
    <row r="2410" spans="1:3" ht="18" hidden="1" customHeight="1" x14ac:dyDescent="0.3">
      <c r="A2410" s="17">
        <v>625</v>
      </c>
      <c r="B2410" s="19" t="s">
        <v>2742</v>
      </c>
      <c r="C2410" s="18" t="s">
        <v>26</v>
      </c>
    </row>
    <row r="2411" spans="1:3" ht="18" hidden="1" customHeight="1" x14ac:dyDescent="0.3">
      <c r="A2411" s="17">
        <v>625</v>
      </c>
      <c r="B2411" s="19" t="s">
        <v>2743</v>
      </c>
      <c r="C2411" s="18" t="s">
        <v>26</v>
      </c>
    </row>
    <row r="2412" spans="1:3" ht="18" hidden="1" customHeight="1" x14ac:dyDescent="0.3">
      <c r="A2412" s="17">
        <v>625</v>
      </c>
      <c r="B2412" s="19" t="s">
        <v>2744</v>
      </c>
      <c r="C2412" s="18" t="s">
        <v>26</v>
      </c>
    </row>
    <row r="2413" spans="1:3" ht="18" hidden="1" customHeight="1" x14ac:dyDescent="0.3">
      <c r="A2413" s="17">
        <v>625</v>
      </c>
      <c r="B2413" s="19" t="s">
        <v>2745</v>
      </c>
      <c r="C2413" s="18" t="s">
        <v>26</v>
      </c>
    </row>
    <row r="2414" spans="1:3" ht="18" hidden="1" customHeight="1" x14ac:dyDescent="0.3">
      <c r="A2414" s="17">
        <v>625</v>
      </c>
      <c r="B2414" s="19" t="s">
        <v>2746</v>
      </c>
      <c r="C2414" s="18" t="s">
        <v>26</v>
      </c>
    </row>
    <row r="2415" spans="1:3" ht="18" hidden="1" customHeight="1" x14ac:dyDescent="0.3">
      <c r="A2415" s="17">
        <v>625</v>
      </c>
      <c r="B2415" s="19" t="s">
        <v>2747</v>
      </c>
      <c r="C2415" s="18" t="s">
        <v>26</v>
      </c>
    </row>
    <row r="2416" spans="1:3" ht="18" hidden="1" customHeight="1" x14ac:dyDescent="0.3">
      <c r="A2416" s="17">
        <v>625</v>
      </c>
      <c r="B2416" s="19" t="s">
        <v>2748</v>
      </c>
      <c r="C2416" s="18" t="s">
        <v>26</v>
      </c>
    </row>
    <row r="2417" spans="1:3" ht="18" hidden="1" customHeight="1" x14ac:dyDescent="0.3">
      <c r="A2417" s="17">
        <v>625</v>
      </c>
      <c r="B2417" s="19" t="s">
        <v>2749</v>
      </c>
      <c r="C2417" s="18" t="s">
        <v>26</v>
      </c>
    </row>
    <row r="2418" spans="1:3" ht="18" hidden="1" customHeight="1" x14ac:dyDescent="0.3">
      <c r="A2418" s="17">
        <v>625</v>
      </c>
      <c r="B2418" s="19" t="s">
        <v>2750</v>
      </c>
      <c r="C2418" s="18" t="s">
        <v>26</v>
      </c>
    </row>
    <row r="2419" spans="1:3" ht="18" hidden="1" customHeight="1" x14ac:dyDescent="0.3">
      <c r="A2419" s="17">
        <v>625</v>
      </c>
      <c r="B2419" s="19" t="s">
        <v>2751</v>
      </c>
      <c r="C2419" s="18" t="s">
        <v>26</v>
      </c>
    </row>
    <row r="2420" spans="1:3" ht="18" hidden="1" customHeight="1" x14ac:dyDescent="0.3">
      <c r="A2420" s="17">
        <v>625</v>
      </c>
      <c r="B2420" s="19" t="s">
        <v>2752</v>
      </c>
      <c r="C2420" s="18" t="s">
        <v>26</v>
      </c>
    </row>
    <row r="2421" spans="1:3" ht="18" hidden="1" customHeight="1" x14ac:dyDescent="0.3">
      <c r="A2421" s="17">
        <v>625</v>
      </c>
      <c r="B2421" s="19" t="s">
        <v>2753</v>
      </c>
      <c r="C2421" s="18" t="s">
        <v>26</v>
      </c>
    </row>
    <row r="2422" spans="1:3" ht="18" hidden="1" customHeight="1" x14ac:dyDescent="0.3">
      <c r="A2422" s="17">
        <v>625</v>
      </c>
      <c r="B2422" s="19" t="s">
        <v>2754</v>
      </c>
      <c r="C2422" s="18" t="s">
        <v>26</v>
      </c>
    </row>
    <row r="2423" spans="1:3" ht="18" hidden="1" customHeight="1" x14ac:dyDescent="0.3">
      <c r="A2423" s="17">
        <v>625</v>
      </c>
      <c r="B2423" s="19" t="s">
        <v>2755</v>
      </c>
      <c r="C2423" s="18" t="s">
        <v>26</v>
      </c>
    </row>
    <row r="2424" spans="1:3" ht="18" hidden="1" customHeight="1" x14ac:dyDescent="0.3">
      <c r="A2424" s="17">
        <v>625</v>
      </c>
      <c r="B2424" s="19" t="s">
        <v>2756</v>
      </c>
      <c r="C2424" s="18" t="s">
        <v>26</v>
      </c>
    </row>
    <row r="2425" spans="1:3" ht="18" hidden="1" customHeight="1" x14ac:dyDescent="0.3">
      <c r="A2425" s="17">
        <v>625</v>
      </c>
      <c r="B2425" s="19" t="s">
        <v>2757</v>
      </c>
      <c r="C2425" s="18" t="s">
        <v>26</v>
      </c>
    </row>
    <row r="2426" spans="1:3" ht="18" hidden="1" customHeight="1" x14ac:dyDescent="0.3">
      <c r="A2426" s="17">
        <v>625</v>
      </c>
      <c r="B2426" s="19" t="s">
        <v>2758</v>
      </c>
      <c r="C2426" s="18" t="s">
        <v>26</v>
      </c>
    </row>
    <row r="2427" spans="1:3" ht="18" hidden="1" customHeight="1" x14ac:dyDescent="0.3">
      <c r="A2427" s="17">
        <v>625</v>
      </c>
      <c r="B2427" s="19" t="s">
        <v>2759</v>
      </c>
      <c r="C2427" s="18" t="s">
        <v>26</v>
      </c>
    </row>
    <row r="2428" spans="1:3" ht="18" hidden="1" customHeight="1" x14ac:dyDescent="0.3">
      <c r="A2428" s="17">
        <v>625</v>
      </c>
      <c r="B2428" s="19" t="s">
        <v>2760</v>
      </c>
      <c r="C2428" s="18" t="s">
        <v>26</v>
      </c>
    </row>
    <row r="2429" spans="1:3" ht="18" hidden="1" customHeight="1" x14ac:dyDescent="0.3">
      <c r="A2429" s="17">
        <v>625</v>
      </c>
      <c r="B2429" s="19" t="s">
        <v>2761</v>
      </c>
      <c r="C2429" s="18" t="s">
        <v>26</v>
      </c>
    </row>
    <row r="2430" spans="1:3" ht="18" hidden="1" customHeight="1" x14ac:dyDescent="0.3">
      <c r="A2430" s="17">
        <v>625</v>
      </c>
      <c r="B2430" s="19" t="s">
        <v>2762</v>
      </c>
      <c r="C2430" s="18" t="s">
        <v>26</v>
      </c>
    </row>
    <row r="2431" spans="1:3" ht="18" hidden="1" customHeight="1" x14ac:dyDescent="0.3">
      <c r="A2431" s="17">
        <v>625</v>
      </c>
      <c r="B2431" s="19" t="s">
        <v>2763</v>
      </c>
      <c r="C2431" s="18" t="s">
        <v>26</v>
      </c>
    </row>
    <row r="2432" spans="1:3" ht="18" hidden="1" customHeight="1" x14ac:dyDescent="0.3">
      <c r="A2432" s="17">
        <v>625</v>
      </c>
      <c r="B2432" s="19" t="s">
        <v>2764</v>
      </c>
      <c r="C2432" s="18" t="s">
        <v>26</v>
      </c>
    </row>
    <row r="2433" spans="1:3" ht="18" hidden="1" customHeight="1" x14ac:dyDescent="0.3">
      <c r="A2433" s="17">
        <v>625</v>
      </c>
      <c r="B2433" s="19" t="s">
        <v>2765</v>
      </c>
      <c r="C2433" s="18" t="s">
        <v>26</v>
      </c>
    </row>
    <row r="2434" spans="1:3" ht="18" hidden="1" customHeight="1" x14ac:dyDescent="0.3">
      <c r="A2434" s="17">
        <v>625</v>
      </c>
      <c r="B2434" s="19" t="s">
        <v>2766</v>
      </c>
      <c r="C2434" s="18" t="s">
        <v>26</v>
      </c>
    </row>
    <row r="2435" spans="1:3" ht="18" hidden="1" customHeight="1" x14ac:dyDescent="0.3">
      <c r="A2435" s="17">
        <v>625</v>
      </c>
      <c r="B2435" s="19" t="s">
        <v>2767</v>
      </c>
      <c r="C2435" s="18" t="s">
        <v>26</v>
      </c>
    </row>
    <row r="2436" spans="1:3" ht="18" hidden="1" customHeight="1" x14ac:dyDescent="0.3">
      <c r="A2436" s="17">
        <v>625</v>
      </c>
      <c r="B2436" s="19" t="s">
        <v>2768</v>
      </c>
      <c r="C2436" s="18" t="s">
        <v>26</v>
      </c>
    </row>
    <row r="2437" spans="1:3" ht="18" hidden="1" customHeight="1" x14ac:dyDescent="0.3">
      <c r="A2437" s="17">
        <v>625</v>
      </c>
      <c r="B2437" s="19" t="s">
        <v>2769</v>
      </c>
      <c r="C2437" s="18" t="s">
        <v>26</v>
      </c>
    </row>
    <row r="2438" spans="1:3" ht="18" hidden="1" customHeight="1" x14ac:dyDescent="0.3">
      <c r="A2438" s="17">
        <v>625</v>
      </c>
      <c r="B2438" s="19" t="s">
        <v>2770</v>
      </c>
      <c r="C2438" s="18" t="s">
        <v>26</v>
      </c>
    </row>
    <row r="2439" spans="1:3" ht="18" hidden="1" customHeight="1" x14ac:dyDescent="0.3">
      <c r="A2439" s="17">
        <v>625</v>
      </c>
      <c r="B2439" s="19" t="s">
        <v>2771</v>
      </c>
      <c r="C2439" s="18" t="s">
        <v>26</v>
      </c>
    </row>
    <row r="2440" spans="1:3" ht="18" hidden="1" customHeight="1" x14ac:dyDescent="0.3">
      <c r="A2440" s="17">
        <v>625</v>
      </c>
      <c r="B2440" s="19" t="s">
        <v>2772</v>
      </c>
      <c r="C2440" s="18" t="s">
        <v>26</v>
      </c>
    </row>
    <row r="2441" spans="1:3" ht="18" hidden="1" customHeight="1" x14ac:dyDescent="0.3">
      <c r="A2441" s="17">
        <v>625</v>
      </c>
      <c r="B2441" s="19" t="s">
        <v>2773</v>
      </c>
      <c r="C2441" s="18" t="s">
        <v>26</v>
      </c>
    </row>
    <row r="2442" spans="1:3" ht="18" hidden="1" customHeight="1" x14ac:dyDescent="0.3">
      <c r="A2442" s="17">
        <v>625</v>
      </c>
      <c r="B2442" s="19" t="s">
        <v>2774</v>
      </c>
      <c r="C2442" s="18" t="s">
        <v>26</v>
      </c>
    </row>
    <row r="2443" spans="1:3" ht="18" hidden="1" customHeight="1" x14ac:dyDescent="0.3">
      <c r="A2443" s="17">
        <v>625</v>
      </c>
      <c r="B2443" s="19" t="s">
        <v>2775</v>
      </c>
      <c r="C2443" s="18" t="s">
        <v>26</v>
      </c>
    </row>
    <row r="2444" spans="1:3" ht="18" hidden="1" customHeight="1" x14ac:dyDescent="0.3">
      <c r="A2444" s="17">
        <v>625</v>
      </c>
      <c r="B2444" s="19" t="s">
        <v>2776</v>
      </c>
      <c r="C2444" s="18" t="s">
        <v>26</v>
      </c>
    </row>
    <row r="2445" spans="1:3" ht="18" hidden="1" customHeight="1" x14ac:dyDescent="0.3">
      <c r="A2445" s="17">
        <v>625</v>
      </c>
      <c r="B2445" s="19" t="s">
        <v>2777</v>
      </c>
      <c r="C2445" s="18" t="s">
        <v>26</v>
      </c>
    </row>
    <row r="2446" spans="1:3" ht="18" hidden="1" customHeight="1" x14ac:dyDescent="0.3">
      <c r="A2446" s="17">
        <v>625</v>
      </c>
      <c r="B2446" s="19" t="s">
        <v>2778</v>
      </c>
      <c r="C2446" s="18" t="s">
        <v>26</v>
      </c>
    </row>
    <row r="2447" spans="1:3" ht="18" hidden="1" customHeight="1" x14ac:dyDescent="0.3">
      <c r="A2447" s="17">
        <v>625</v>
      </c>
      <c r="B2447" s="19" t="s">
        <v>2779</v>
      </c>
      <c r="C2447" s="18" t="s">
        <v>26</v>
      </c>
    </row>
    <row r="2448" spans="1:3" ht="18" hidden="1" customHeight="1" x14ac:dyDescent="0.3">
      <c r="A2448" s="17">
        <v>625</v>
      </c>
      <c r="B2448" s="19" t="s">
        <v>2780</v>
      </c>
      <c r="C2448" s="18" t="s">
        <v>26</v>
      </c>
    </row>
    <row r="2449" spans="1:3" ht="18" hidden="1" customHeight="1" x14ac:dyDescent="0.3">
      <c r="A2449" s="17">
        <v>625</v>
      </c>
      <c r="B2449" s="19" t="s">
        <v>2781</v>
      </c>
      <c r="C2449" s="18" t="s">
        <v>26</v>
      </c>
    </row>
    <row r="2450" spans="1:3" ht="18" hidden="1" customHeight="1" x14ac:dyDescent="0.3">
      <c r="A2450" s="17">
        <v>625</v>
      </c>
      <c r="B2450" s="19" t="s">
        <v>2782</v>
      </c>
      <c r="C2450" s="18" t="s">
        <v>26</v>
      </c>
    </row>
    <row r="2451" spans="1:3" ht="18" hidden="1" customHeight="1" x14ac:dyDescent="0.3">
      <c r="A2451" s="17">
        <v>625</v>
      </c>
      <c r="B2451" s="19" t="s">
        <v>2783</v>
      </c>
      <c r="C2451" s="18" t="s">
        <v>26</v>
      </c>
    </row>
    <row r="2452" spans="1:3" ht="18" hidden="1" customHeight="1" x14ac:dyDescent="0.3">
      <c r="A2452" s="17">
        <v>625</v>
      </c>
      <c r="B2452" s="19" t="s">
        <v>2784</v>
      </c>
      <c r="C2452" s="18" t="s">
        <v>26</v>
      </c>
    </row>
    <row r="2453" spans="1:3" ht="18" hidden="1" customHeight="1" x14ac:dyDescent="0.3">
      <c r="A2453" s="17">
        <v>625</v>
      </c>
      <c r="B2453" s="19" t="s">
        <v>2785</v>
      </c>
      <c r="C2453" s="18" t="s">
        <v>26</v>
      </c>
    </row>
    <row r="2454" spans="1:3" ht="18" hidden="1" customHeight="1" x14ac:dyDescent="0.3">
      <c r="A2454" s="17">
        <v>625</v>
      </c>
      <c r="B2454" s="19" t="s">
        <v>2786</v>
      </c>
      <c r="C2454" s="18" t="s">
        <v>26</v>
      </c>
    </row>
    <row r="2455" spans="1:3" ht="18" hidden="1" customHeight="1" x14ac:dyDescent="0.3">
      <c r="A2455" s="17">
        <v>625</v>
      </c>
      <c r="B2455" s="19" t="s">
        <v>2787</v>
      </c>
      <c r="C2455" s="18" t="s">
        <v>26</v>
      </c>
    </row>
    <row r="2456" spans="1:3" ht="18" hidden="1" customHeight="1" x14ac:dyDescent="0.3">
      <c r="A2456" s="17">
        <v>625</v>
      </c>
      <c r="B2456" s="19" t="s">
        <v>2788</v>
      </c>
      <c r="C2456" s="18" t="s">
        <v>59</v>
      </c>
    </row>
    <row r="2457" spans="1:3" ht="18" hidden="1" customHeight="1" x14ac:dyDescent="0.3">
      <c r="A2457" s="17">
        <v>625</v>
      </c>
      <c r="B2457" s="19" t="s">
        <v>2789</v>
      </c>
      <c r="C2457" s="18" t="s">
        <v>59</v>
      </c>
    </row>
    <row r="2458" spans="1:3" ht="18" hidden="1" customHeight="1" x14ac:dyDescent="0.3">
      <c r="A2458" s="17">
        <v>625</v>
      </c>
      <c r="B2458" s="19" t="s">
        <v>2790</v>
      </c>
      <c r="C2458" s="18" t="s">
        <v>59</v>
      </c>
    </row>
    <row r="2459" spans="1:3" ht="18" hidden="1" customHeight="1" x14ac:dyDescent="0.3">
      <c r="A2459" s="17">
        <v>625</v>
      </c>
      <c r="B2459" s="19" t="s">
        <v>2791</v>
      </c>
      <c r="C2459" s="18" t="s">
        <v>59</v>
      </c>
    </row>
    <row r="2460" spans="1:3" ht="18" hidden="1" customHeight="1" x14ac:dyDescent="0.3">
      <c r="A2460" s="17">
        <v>625</v>
      </c>
      <c r="B2460" s="19" t="s">
        <v>2792</v>
      </c>
      <c r="C2460" s="18" t="s">
        <v>59</v>
      </c>
    </row>
    <row r="2461" spans="1:3" ht="18" hidden="1" customHeight="1" x14ac:dyDescent="0.3">
      <c r="A2461" s="17">
        <v>625</v>
      </c>
      <c r="B2461" s="19" t="s">
        <v>2793</v>
      </c>
      <c r="C2461" s="18" t="s">
        <v>59</v>
      </c>
    </row>
    <row r="2462" spans="1:3" ht="18" hidden="1" customHeight="1" x14ac:dyDescent="0.3">
      <c r="A2462" s="17">
        <v>625</v>
      </c>
      <c r="B2462" s="19" t="s">
        <v>2794</v>
      </c>
      <c r="C2462" s="18" t="s">
        <v>59</v>
      </c>
    </row>
    <row r="2463" spans="1:3" ht="18" hidden="1" customHeight="1" x14ac:dyDescent="0.3">
      <c r="A2463" s="17">
        <v>625</v>
      </c>
      <c r="B2463" s="19" t="s">
        <v>2795</v>
      </c>
      <c r="C2463" s="18" t="s">
        <v>59</v>
      </c>
    </row>
    <row r="2464" spans="1:3" ht="18" hidden="1" customHeight="1" x14ac:dyDescent="0.3">
      <c r="A2464" s="17">
        <v>625</v>
      </c>
      <c r="B2464" s="19" t="s">
        <v>2796</v>
      </c>
      <c r="C2464" s="18" t="s">
        <v>59</v>
      </c>
    </row>
    <row r="2465" spans="1:3" ht="18" hidden="1" customHeight="1" x14ac:dyDescent="0.3">
      <c r="A2465" s="17">
        <v>625</v>
      </c>
      <c r="B2465" s="19" t="s">
        <v>2797</v>
      </c>
      <c r="C2465" s="18" t="s">
        <v>59</v>
      </c>
    </row>
    <row r="2466" spans="1:3" ht="18" hidden="1" customHeight="1" x14ac:dyDescent="0.3">
      <c r="A2466" s="17">
        <v>625</v>
      </c>
      <c r="B2466" s="19" t="s">
        <v>2798</v>
      </c>
      <c r="C2466" s="18" t="s">
        <v>59</v>
      </c>
    </row>
    <row r="2467" spans="1:3" ht="18" hidden="1" customHeight="1" x14ac:dyDescent="0.3">
      <c r="A2467" s="17">
        <v>625</v>
      </c>
      <c r="B2467" s="19" t="s">
        <v>2799</v>
      </c>
      <c r="C2467" s="18" t="s">
        <v>59</v>
      </c>
    </row>
    <row r="2468" spans="1:3" ht="18" hidden="1" customHeight="1" x14ac:dyDescent="0.3">
      <c r="A2468" s="17">
        <v>625</v>
      </c>
      <c r="B2468" s="19" t="s">
        <v>2800</v>
      </c>
      <c r="C2468" s="18" t="s">
        <v>59</v>
      </c>
    </row>
    <row r="2469" spans="1:3" ht="18" hidden="1" customHeight="1" x14ac:dyDescent="0.3">
      <c r="A2469" s="17">
        <v>625</v>
      </c>
      <c r="B2469" s="19" t="s">
        <v>2801</v>
      </c>
      <c r="C2469" s="18" t="s">
        <v>59</v>
      </c>
    </row>
    <row r="2470" spans="1:3" ht="18" hidden="1" customHeight="1" x14ac:dyDescent="0.3">
      <c r="A2470" s="17">
        <v>625</v>
      </c>
      <c r="B2470" s="19" t="s">
        <v>2802</v>
      </c>
      <c r="C2470" s="18" t="s">
        <v>59</v>
      </c>
    </row>
    <row r="2471" spans="1:3" ht="18" hidden="1" customHeight="1" x14ac:dyDescent="0.3">
      <c r="A2471" s="17">
        <v>625</v>
      </c>
      <c r="B2471" s="19" t="s">
        <v>2803</v>
      </c>
      <c r="C2471" s="18" t="s">
        <v>59</v>
      </c>
    </row>
    <row r="2472" spans="1:3" ht="18" hidden="1" customHeight="1" x14ac:dyDescent="0.3">
      <c r="A2472" s="17">
        <v>625</v>
      </c>
      <c r="B2472" s="19" t="s">
        <v>2804</v>
      </c>
      <c r="C2472" s="18" t="s">
        <v>59</v>
      </c>
    </row>
    <row r="2473" spans="1:3" ht="18" hidden="1" customHeight="1" x14ac:dyDescent="0.3">
      <c r="A2473" s="17">
        <v>625</v>
      </c>
      <c r="B2473" s="19" t="s">
        <v>2805</v>
      </c>
      <c r="C2473" s="18" t="s">
        <v>59</v>
      </c>
    </row>
    <row r="2474" spans="1:3" ht="18" hidden="1" customHeight="1" x14ac:dyDescent="0.3">
      <c r="A2474" s="17">
        <v>625</v>
      </c>
      <c r="B2474" s="19" t="s">
        <v>2806</v>
      </c>
      <c r="C2474" s="18" t="s">
        <v>59</v>
      </c>
    </row>
    <row r="2475" spans="1:3" ht="18" hidden="1" customHeight="1" x14ac:dyDescent="0.3">
      <c r="A2475" s="17">
        <v>625</v>
      </c>
      <c r="B2475" s="19" t="s">
        <v>2807</v>
      </c>
      <c r="C2475" s="18" t="s">
        <v>59</v>
      </c>
    </row>
    <row r="2476" spans="1:3" ht="18" hidden="1" customHeight="1" x14ac:dyDescent="0.3">
      <c r="A2476" s="17">
        <v>625</v>
      </c>
      <c r="B2476" s="19" t="s">
        <v>2808</v>
      </c>
      <c r="C2476" s="18" t="s">
        <v>59</v>
      </c>
    </row>
    <row r="2477" spans="1:3" ht="18" hidden="1" customHeight="1" x14ac:dyDescent="0.3">
      <c r="A2477" s="17">
        <v>625</v>
      </c>
      <c r="B2477" s="19" t="s">
        <v>2809</v>
      </c>
      <c r="C2477" s="18" t="s">
        <v>26</v>
      </c>
    </row>
    <row r="2478" spans="1:3" ht="18" hidden="1" customHeight="1" x14ac:dyDescent="0.3">
      <c r="A2478" s="17">
        <v>625</v>
      </c>
      <c r="B2478" s="19" t="s">
        <v>2810</v>
      </c>
      <c r="C2478" s="18" t="s">
        <v>26</v>
      </c>
    </row>
    <row r="2479" spans="1:3" ht="18" hidden="1" customHeight="1" x14ac:dyDescent="0.3">
      <c r="A2479" s="17">
        <v>625</v>
      </c>
      <c r="B2479" s="19" t="s">
        <v>2811</v>
      </c>
      <c r="C2479" s="18" t="s">
        <v>26</v>
      </c>
    </row>
    <row r="2480" spans="1:3" ht="18" hidden="1" customHeight="1" x14ac:dyDescent="0.3">
      <c r="A2480" s="17">
        <v>625</v>
      </c>
      <c r="B2480" s="19" t="s">
        <v>2812</v>
      </c>
      <c r="C2480" s="18" t="s">
        <v>26</v>
      </c>
    </row>
    <row r="2481" spans="1:3" ht="18" hidden="1" customHeight="1" x14ac:dyDescent="0.3">
      <c r="A2481" s="17">
        <v>625</v>
      </c>
      <c r="B2481" s="19" t="s">
        <v>2813</v>
      </c>
      <c r="C2481" s="18" t="s">
        <v>26</v>
      </c>
    </row>
    <row r="2482" spans="1:3" ht="18" hidden="1" customHeight="1" x14ac:dyDescent="0.3">
      <c r="A2482" s="17">
        <v>625</v>
      </c>
      <c r="B2482" s="19" t="s">
        <v>2814</v>
      </c>
      <c r="C2482" s="18" t="s">
        <v>26</v>
      </c>
    </row>
    <row r="2483" spans="1:3" ht="18" hidden="1" customHeight="1" x14ac:dyDescent="0.3">
      <c r="A2483" s="17">
        <v>625</v>
      </c>
      <c r="B2483" s="19" t="s">
        <v>2815</v>
      </c>
      <c r="C2483" s="18" t="s">
        <v>26</v>
      </c>
    </row>
    <row r="2484" spans="1:3" ht="18" hidden="1" customHeight="1" x14ac:dyDescent="0.3">
      <c r="A2484" s="17">
        <v>625</v>
      </c>
      <c r="B2484" s="19" t="s">
        <v>2816</v>
      </c>
      <c r="C2484" s="18" t="s">
        <v>26</v>
      </c>
    </row>
    <row r="2485" spans="1:3" ht="18" hidden="1" customHeight="1" x14ac:dyDescent="0.3">
      <c r="A2485" s="17">
        <v>625</v>
      </c>
      <c r="B2485" s="19" t="s">
        <v>2817</v>
      </c>
      <c r="C2485" s="18" t="s">
        <v>26</v>
      </c>
    </row>
    <row r="2486" spans="1:3" ht="18" hidden="1" customHeight="1" x14ac:dyDescent="0.3">
      <c r="A2486" s="17">
        <v>625</v>
      </c>
      <c r="B2486" s="19" t="s">
        <v>2818</v>
      </c>
      <c r="C2486" s="18" t="s">
        <v>26</v>
      </c>
    </row>
    <row r="2487" spans="1:3" ht="18" hidden="1" customHeight="1" x14ac:dyDescent="0.3">
      <c r="A2487" s="17">
        <v>625</v>
      </c>
      <c r="B2487" s="19" t="s">
        <v>2819</v>
      </c>
      <c r="C2487" s="18" t="s">
        <v>26</v>
      </c>
    </row>
    <row r="2488" spans="1:3" ht="18" hidden="1" customHeight="1" x14ac:dyDescent="0.3">
      <c r="A2488" s="17">
        <v>625</v>
      </c>
      <c r="B2488" s="19" t="s">
        <v>2820</v>
      </c>
      <c r="C2488" s="18" t="s">
        <v>26</v>
      </c>
    </row>
    <row r="2489" spans="1:3" ht="18" hidden="1" customHeight="1" x14ac:dyDescent="0.3">
      <c r="A2489" s="17">
        <v>625</v>
      </c>
      <c r="B2489" s="19" t="s">
        <v>2821</v>
      </c>
      <c r="C2489" s="18" t="s">
        <v>26</v>
      </c>
    </row>
    <row r="2490" spans="1:3" ht="18" hidden="1" customHeight="1" x14ac:dyDescent="0.3">
      <c r="A2490" s="17">
        <v>625</v>
      </c>
      <c r="B2490" s="19" t="s">
        <v>2822</v>
      </c>
      <c r="C2490" s="18" t="s">
        <v>26</v>
      </c>
    </row>
    <row r="2491" spans="1:3" ht="18" hidden="1" customHeight="1" x14ac:dyDescent="0.3">
      <c r="A2491" s="17">
        <v>625</v>
      </c>
      <c r="B2491" s="19" t="s">
        <v>2823</v>
      </c>
      <c r="C2491" s="18" t="s">
        <v>26</v>
      </c>
    </row>
    <row r="2492" spans="1:3" ht="18" hidden="1" customHeight="1" x14ac:dyDescent="0.3">
      <c r="A2492" s="17">
        <v>625</v>
      </c>
      <c r="B2492" s="19" t="s">
        <v>2824</v>
      </c>
      <c r="C2492" s="18" t="s">
        <v>59</v>
      </c>
    </row>
    <row r="2493" spans="1:3" ht="18" hidden="1" customHeight="1" x14ac:dyDescent="0.3">
      <c r="A2493" s="17">
        <v>625</v>
      </c>
      <c r="B2493" s="19" t="s">
        <v>2825</v>
      </c>
      <c r="C2493" s="18" t="s">
        <v>59</v>
      </c>
    </row>
    <row r="2494" spans="1:3" ht="18" hidden="1" customHeight="1" x14ac:dyDescent="0.3">
      <c r="A2494" s="17">
        <v>625</v>
      </c>
      <c r="B2494" s="19" t="s">
        <v>2826</v>
      </c>
      <c r="C2494" s="18" t="s">
        <v>59</v>
      </c>
    </row>
    <row r="2495" spans="1:3" ht="18" hidden="1" customHeight="1" x14ac:dyDescent="0.3">
      <c r="A2495" s="17">
        <v>625</v>
      </c>
      <c r="B2495" s="19" t="s">
        <v>2827</v>
      </c>
      <c r="C2495" s="18" t="s">
        <v>59</v>
      </c>
    </row>
    <row r="2496" spans="1:3" ht="18" hidden="1" customHeight="1" x14ac:dyDescent="0.3">
      <c r="A2496" s="17">
        <v>625</v>
      </c>
      <c r="B2496" s="19" t="s">
        <v>2828</v>
      </c>
      <c r="C2496" s="18" t="s">
        <v>59</v>
      </c>
    </row>
    <row r="2497" spans="1:3" ht="18" hidden="1" customHeight="1" x14ac:dyDescent="0.3">
      <c r="A2497" s="17">
        <v>625</v>
      </c>
      <c r="B2497" s="19" t="s">
        <v>2829</v>
      </c>
      <c r="C2497" s="18" t="s">
        <v>59</v>
      </c>
    </row>
    <row r="2498" spans="1:3" ht="18" hidden="1" customHeight="1" x14ac:dyDescent="0.3">
      <c r="A2498" s="17">
        <v>625</v>
      </c>
      <c r="B2498" s="19" t="s">
        <v>2830</v>
      </c>
      <c r="C2498" s="18" t="s">
        <v>59</v>
      </c>
    </row>
    <row r="2499" spans="1:3" ht="18" hidden="1" customHeight="1" x14ac:dyDescent="0.3">
      <c r="A2499" s="17">
        <v>625</v>
      </c>
      <c r="B2499" s="19" t="s">
        <v>2831</v>
      </c>
      <c r="C2499" s="18" t="s">
        <v>59</v>
      </c>
    </row>
    <row r="2500" spans="1:3" ht="18" hidden="1" customHeight="1" x14ac:dyDescent="0.3">
      <c r="A2500" s="17">
        <v>625</v>
      </c>
      <c r="B2500" s="19" t="s">
        <v>2832</v>
      </c>
      <c r="C2500" s="18" t="s">
        <v>59</v>
      </c>
    </row>
    <row r="2501" spans="1:3" ht="18" hidden="1" customHeight="1" x14ac:dyDescent="0.3">
      <c r="A2501" s="17">
        <v>625</v>
      </c>
      <c r="B2501" s="19" t="s">
        <v>2833</v>
      </c>
      <c r="C2501" s="18" t="s">
        <v>59</v>
      </c>
    </row>
    <row r="2502" spans="1:3" ht="18" hidden="1" customHeight="1" x14ac:dyDescent="0.3">
      <c r="A2502" s="17">
        <v>625</v>
      </c>
      <c r="B2502" s="19" t="s">
        <v>2834</v>
      </c>
      <c r="C2502" s="18" t="s">
        <v>59</v>
      </c>
    </row>
    <row r="2503" spans="1:3" ht="18" hidden="1" customHeight="1" x14ac:dyDescent="0.3">
      <c r="A2503" s="17">
        <v>625</v>
      </c>
      <c r="B2503" s="19" t="s">
        <v>2835</v>
      </c>
      <c r="C2503" s="18" t="s">
        <v>59</v>
      </c>
    </row>
    <row r="2504" spans="1:3" ht="18" hidden="1" customHeight="1" x14ac:dyDescent="0.3">
      <c r="A2504" s="17">
        <v>625</v>
      </c>
      <c r="B2504" s="19" t="s">
        <v>2836</v>
      </c>
      <c r="C2504" s="18" t="s">
        <v>59</v>
      </c>
    </row>
    <row r="2505" spans="1:3" ht="18" hidden="1" customHeight="1" x14ac:dyDescent="0.3">
      <c r="A2505" s="17">
        <v>625</v>
      </c>
      <c r="B2505" s="19" t="s">
        <v>2837</v>
      </c>
      <c r="C2505" s="18" t="s">
        <v>59</v>
      </c>
    </row>
    <row r="2506" spans="1:3" ht="18" hidden="1" customHeight="1" x14ac:dyDescent="0.3">
      <c r="A2506" s="17">
        <v>625</v>
      </c>
      <c r="B2506" s="19" t="s">
        <v>2838</v>
      </c>
      <c r="C2506" s="18" t="s">
        <v>59</v>
      </c>
    </row>
    <row r="2507" spans="1:3" ht="18" hidden="1" customHeight="1" x14ac:dyDescent="0.3">
      <c r="A2507" s="17">
        <v>625</v>
      </c>
      <c r="B2507" s="19" t="s">
        <v>2839</v>
      </c>
      <c r="C2507" s="18" t="s">
        <v>59</v>
      </c>
    </row>
    <row r="2508" spans="1:3" ht="18" hidden="1" customHeight="1" x14ac:dyDescent="0.3">
      <c r="A2508" s="17">
        <v>625</v>
      </c>
      <c r="B2508" s="19" t="s">
        <v>2840</v>
      </c>
      <c r="C2508" s="18" t="s">
        <v>59</v>
      </c>
    </row>
    <row r="2509" spans="1:3" ht="18" hidden="1" customHeight="1" x14ac:dyDescent="0.3">
      <c r="A2509" s="17">
        <v>625</v>
      </c>
      <c r="B2509" s="19" t="s">
        <v>2841</v>
      </c>
      <c r="C2509" s="18" t="s">
        <v>59</v>
      </c>
    </row>
    <row r="2510" spans="1:3" ht="18" hidden="1" customHeight="1" x14ac:dyDescent="0.3">
      <c r="A2510" s="17">
        <v>625</v>
      </c>
      <c r="B2510" s="19" t="s">
        <v>2842</v>
      </c>
      <c r="C2510" s="18" t="s">
        <v>59</v>
      </c>
    </row>
    <row r="2511" spans="1:3" ht="18" hidden="1" customHeight="1" x14ac:dyDescent="0.3">
      <c r="A2511" s="17">
        <v>625</v>
      </c>
      <c r="B2511" s="19" t="s">
        <v>2843</v>
      </c>
      <c r="C2511" s="18" t="s">
        <v>59</v>
      </c>
    </row>
    <row r="2512" spans="1:3" ht="18" hidden="1" customHeight="1" x14ac:dyDescent="0.3">
      <c r="A2512" s="17">
        <v>625</v>
      </c>
      <c r="B2512" s="19" t="s">
        <v>2844</v>
      </c>
      <c r="C2512" s="18" t="s">
        <v>59</v>
      </c>
    </row>
    <row r="2513" spans="1:3" ht="18" hidden="1" customHeight="1" x14ac:dyDescent="0.3">
      <c r="A2513" s="17">
        <v>625</v>
      </c>
      <c r="B2513" s="19" t="s">
        <v>2845</v>
      </c>
      <c r="C2513" s="18" t="s">
        <v>59</v>
      </c>
    </row>
    <row r="2514" spans="1:3" ht="18" hidden="1" customHeight="1" x14ac:dyDescent="0.3">
      <c r="A2514" s="17">
        <v>625</v>
      </c>
      <c r="B2514" s="19" t="s">
        <v>2846</v>
      </c>
      <c r="C2514" s="18" t="s">
        <v>59</v>
      </c>
    </row>
    <row r="2515" spans="1:3" ht="18" hidden="1" customHeight="1" x14ac:dyDescent="0.3">
      <c r="A2515" s="17">
        <v>625</v>
      </c>
      <c r="B2515" s="19" t="s">
        <v>2847</v>
      </c>
      <c r="C2515" s="18" t="s">
        <v>59</v>
      </c>
    </row>
    <row r="2516" spans="1:3" ht="18" hidden="1" customHeight="1" x14ac:dyDescent="0.3">
      <c r="A2516" s="17">
        <v>625</v>
      </c>
      <c r="B2516" s="19" t="s">
        <v>2848</v>
      </c>
      <c r="C2516" s="18" t="s">
        <v>59</v>
      </c>
    </row>
    <row r="2517" spans="1:3" ht="18" hidden="1" customHeight="1" x14ac:dyDescent="0.3">
      <c r="A2517" s="17">
        <v>625</v>
      </c>
      <c r="B2517" s="19" t="s">
        <v>2849</v>
      </c>
      <c r="C2517" s="18" t="s">
        <v>59</v>
      </c>
    </row>
    <row r="2518" spans="1:3" ht="18" hidden="1" customHeight="1" x14ac:dyDescent="0.3">
      <c r="A2518" s="17">
        <v>625</v>
      </c>
      <c r="B2518" s="19" t="s">
        <v>2850</v>
      </c>
      <c r="C2518" s="18" t="s">
        <v>59</v>
      </c>
    </row>
    <row r="2519" spans="1:3" ht="18" hidden="1" customHeight="1" x14ac:dyDescent="0.3">
      <c r="A2519" s="17">
        <v>625</v>
      </c>
      <c r="B2519" s="19" t="s">
        <v>2851</v>
      </c>
      <c r="C2519" s="18" t="s">
        <v>59</v>
      </c>
    </row>
    <row r="2520" spans="1:3" ht="18" hidden="1" customHeight="1" x14ac:dyDescent="0.3">
      <c r="A2520" s="17">
        <v>625</v>
      </c>
      <c r="B2520" s="19" t="s">
        <v>2852</v>
      </c>
      <c r="C2520" s="18" t="s">
        <v>59</v>
      </c>
    </row>
    <row r="2521" spans="1:3" ht="18" hidden="1" customHeight="1" x14ac:dyDescent="0.3">
      <c r="A2521" s="17">
        <v>625</v>
      </c>
      <c r="B2521" s="19" t="s">
        <v>2853</v>
      </c>
      <c r="C2521" s="18" t="s">
        <v>59</v>
      </c>
    </row>
    <row r="2522" spans="1:3" ht="18" hidden="1" customHeight="1" x14ac:dyDescent="0.3">
      <c r="A2522" s="17">
        <v>625</v>
      </c>
      <c r="B2522" s="19" t="s">
        <v>2854</v>
      </c>
      <c r="C2522" s="18" t="s">
        <v>59</v>
      </c>
    </row>
    <row r="2523" spans="1:3" ht="18" hidden="1" customHeight="1" x14ac:dyDescent="0.3">
      <c r="A2523" s="17">
        <v>625</v>
      </c>
      <c r="B2523" s="19" t="s">
        <v>2855</v>
      </c>
      <c r="C2523" s="18" t="s">
        <v>59</v>
      </c>
    </row>
    <row r="2524" spans="1:3" ht="18" hidden="1" customHeight="1" x14ac:dyDescent="0.3">
      <c r="A2524" s="17">
        <v>625</v>
      </c>
      <c r="B2524" s="19" t="s">
        <v>2856</v>
      </c>
      <c r="C2524" s="18" t="s">
        <v>59</v>
      </c>
    </row>
    <row r="2525" spans="1:3" ht="18" hidden="1" customHeight="1" x14ac:dyDescent="0.3">
      <c r="A2525" s="17">
        <v>625</v>
      </c>
      <c r="B2525" s="19" t="s">
        <v>2857</v>
      </c>
      <c r="C2525" s="18" t="s">
        <v>59</v>
      </c>
    </row>
    <row r="2526" spans="1:3" ht="18" hidden="1" customHeight="1" x14ac:dyDescent="0.3">
      <c r="A2526" s="17">
        <v>625</v>
      </c>
      <c r="B2526" s="19" t="s">
        <v>2858</v>
      </c>
      <c r="C2526" s="18" t="s">
        <v>59</v>
      </c>
    </row>
    <row r="2527" spans="1:3" ht="18" hidden="1" customHeight="1" x14ac:dyDescent="0.3">
      <c r="A2527" s="17">
        <v>625</v>
      </c>
      <c r="B2527" s="19" t="s">
        <v>2859</v>
      </c>
      <c r="C2527" s="18" t="s">
        <v>59</v>
      </c>
    </row>
    <row r="2528" spans="1:3" ht="18" hidden="1" customHeight="1" x14ac:dyDescent="0.3">
      <c r="A2528" s="17">
        <v>625</v>
      </c>
      <c r="B2528" s="19" t="s">
        <v>2860</v>
      </c>
      <c r="C2528" s="18" t="s">
        <v>59</v>
      </c>
    </row>
    <row r="2529" spans="1:3" ht="18" hidden="1" customHeight="1" x14ac:dyDescent="0.3">
      <c r="A2529" s="17">
        <v>625</v>
      </c>
      <c r="B2529" s="19" t="s">
        <v>2861</v>
      </c>
      <c r="C2529" s="18" t="s">
        <v>59</v>
      </c>
    </row>
    <row r="2530" spans="1:3" ht="18" hidden="1" customHeight="1" x14ac:dyDescent="0.3">
      <c r="A2530" s="17">
        <v>625</v>
      </c>
      <c r="B2530" s="19" t="s">
        <v>2862</v>
      </c>
      <c r="C2530" s="18" t="s">
        <v>59</v>
      </c>
    </row>
    <row r="2531" spans="1:3" ht="18" hidden="1" customHeight="1" x14ac:dyDescent="0.3">
      <c r="A2531" s="17">
        <v>625</v>
      </c>
      <c r="B2531" s="19" t="s">
        <v>2863</v>
      </c>
      <c r="C2531" s="18" t="s">
        <v>59</v>
      </c>
    </row>
    <row r="2532" spans="1:3" ht="18" hidden="1" customHeight="1" x14ac:dyDescent="0.3">
      <c r="A2532" s="17">
        <v>625</v>
      </c>
      <c r="B2532" s="19" t="s">
        <v>2864</v>
      </c>
      <c r="C2532" s="18" t="s">
        <v>59</v>
      </c>
    </row>
    <row r="2533" spans="1:3" ht="18" hidden="1" customHeight="1" x14ac:dyDescent="0.3">
      <c r="A2533" s="17">
        <v>625</v>
      </c>
      <c r="B2533" s="19" t="s">
        <v>2865</v>
      </c>
      <c r="C2533" s="18" t="s">
        <v>59</v>
      </c>
    </row>
    <row r="2534" spans="1:3" ht="18" hidden="1" customHeight="1" x14ac:dyDescent="0.3">
      <c r="A2534" s="17">
        <v>625</v>
      </c>
      <c r="B2534" s="19" t="s">
        <v>2866</v>
      </c>
      <c r="C2534" s="18" t="s">
        <v>59</v>
      </c>
    </row>
    <row r="2535" spans="1:3" ht="18" hidden="1" customHeight="1" x14ac:dyDescent="0.3">
      <c r="A2535" s="17">
        <v>625</v>
      </c>
      <c r="B2535" s="19" t="s">
        <v>2867</v>
      </c>
      <c r="C2535" s="18" t="s">
        <v>59</v>
      </c>
    </row>
    <row r="2536" spans="1:3" ht="18" hidden="1" customHeight="1" x14ac:dyDescent="0.3">
      <c r="A2536" s="17">
        <v>625</v>
      </c>
      <c r="B2536" s="19" t="s">
        <v>2868</v>
      </c>
      <c r="C2536" s="18" t="s">
        <v>59</v>
      </c>
    </row>
    <row r="2537" spans="1:3" ht="18" hidden="1" customHeight="1" x14ac:dyDescent="0.3">
      <c r="A2537" s="17">
        <v>625</v>
      </c>
      <c r="B2537" s="19" t="s">
        <v>2869</v>
      </c>
      <c r="C2537" s="18" t="s">
        <v>59</v>
      </c>
    </row>
    <row r="2538" spans="1:3" ht="18" hidden="1" customHeight="1" x14ac:dyDescent="0.3">
      <c r="A2538" s="17">
        <v>625</v>
      </c>
      <c r="B2538" s="19" t="s">
        <v>2870</v>
      </c>
      <c r="C2538" s="18" t="s">
        <v>59</v>
      </c>
    </row>
    <row r="2539" spans="1:3" ht="18" hidden="1" customHeight="1" x14ac:dyDescent="0.3">
      <c r="A2539" s="17">
        <v>625</v>
      </c>
      <c r="B2539" s="19" t="s">
        <v>2871</v>
      </c>
      <c r="C2539" s="18" t="s">
        <v>59</v>
      </c>
    </row>
    <row r="2540" spans="1:3" ht="18" hidden="1" customHeight="1" x14ac:dyDescent="0.3">
      <c r="A2540" s="17">
        <v>625</v>
      </c>
      <c r="B2540" s="19" t="s">
        <v>2872</v>
      </c>
      <c r="C2540" s="18" t="s">
        <v>59</v>
      </c>
    </row>
    <row r="2541" spans="1:3" ht="18" hidden="1" customHeight="1" x14ac:dyDescent="0.3">
      <c r="A2541" s="17">
        <v>625</v>
      </c>
      <c r="B2541" s="19" t="s">
        <v>2873</v>
      </c>
      <c r="C2541" s="18" t="s">
        <v>59</v>
      </c>
    </row>
    <row r="2542" spans="1:3" ht="18" hidden="1" customHeight="1" x14ac:dyDescent="0.3">
      <c r="A2542" s="17">
        <v>625</v>
      </c>
      <c r="B2542" s="19" t="s">
        <v>2874</v>
      </c>
      <c r="C2542" s="18" t="s">
        <v>59</v>
      </c>
    </row>
    <row r="2543" spans="1:3" ht="18" hidden="1" customHeight="1" x14ac:dyDescent="0.3">
      <c r="A2543" s="17">
        <v>625</v>
      </c>
      <c r="B2543" s="19" t="s">
        <v>2875</v>
      </c>
      <c r="C2543" s="18" t="s">
        <v>59</v>
      </c>
    </row>
    <row r="2544" spans="1:3" ht="18" hidden="1" customHeight="1" x14ac:dyDescent="0.3">
      <c r="A2544" s="17">
        <v>625</v>
      </c>
      <c r="B2544" s="19" t="s">
        <v>2876</v>
      </c>
      <c r="C2544" s="18" t="s">
        <v>59</v>
      </c>
    </row>
    <row r="2545" spans="1:3" ht="18" hidden="1" customHeight="1" x14ac:dyDescent="0.3">
      <c r="A2545" s="17">
        <v>625</v>
      </c>
      <c r="B2545" s="19" t="s">
        <v>2877</v>
      </c>
      <c r="C2545" s="18" t="s">
        <v>59</v>
      </c>
    </row>
    <row r="2546" spans="1:3" ht="18" hidden="1" customHeight="1" x14ac:dyDescent="0.3">
      <c r="A2546" s="17">
        <v>625</v>
      </c>
      <c r="B2546" s="19" t="s">
        <v>2878</v>
      </c>
      <c r="C2546" s="18" t="s">
        <v>59</v>
      </c>
    </row>
    <row r="2547" spans="1:3" ht="18" hidden="1" customHeight="1" x14ac:dyDescent="0.3">
      <c r="A2547" s="17">
        <v>625</v>
      </c>
      <c r="B2547" s="19" t="s">
        <v>2879</v>
      </c>
      <c r="C2547" s="18" t="s">
        <v>59</v>
      </c>
    </row>
    <row r="2548" spans="1:3" ht="18" hidden="1" customHeight="1" x14ac:dyDescent="0.3">
      <c r="A2548" s="17">
        <v>625</v>
      </c>
      <c r="B2548" s="19" t="s">
        <v>2880</v>
      </c>
      <c r="C2548" s="18" t="s">
        <v>59</v>
      </c>
    </row>
    <row r="2549" spans="1:3" ht="18" hidden="1" customHeight="1" x14ac:dyDescent="0.3">
      <c r="A2549" s="17">
        <v>625</v>
      </c>
      <c r="B2549" s="19" t="s">
        <v>2881</v>
      </c>
      <c r="C2549" s="18" t="s">
        <v>59</v>
      </c>
    </row>
    <row r="2550" spans="1:3" ht="18" hidden="1" customHeight="1" x14ac:dyDescent="0.3">
      <c r="A2550" s="17">
        <v>625</v>
      </c>
      <c r="B2550" s="19" t="s">
        <v>2882</v>
      </c>
      <c r="C2550" s="18" t="s">
        <v>59</v>
      </c>
    </row>
    <row r="2551" spans="1:3" ht="18" hidden="1" customHeight="1" x14ac:dyDescent="0.3">
      <c r="A2551" s="17">
        <v>625</v>
      </c>
      <c r="B2551" s="19" t="s">
        <v>2883</v>
      </c>
      <c r="C2551" s="18" t="s">
        <v>26</v>
      </c>
    </row>
    <row r="2552" spans="1:3" ht="18" hidden="1" customHeight="1" x14ac:dyDescent="0.3">
      <c r="A2552" s="17">
        <v>625</v>
      </c>
      <c r="B2552" s="19" t="s">
        <v>2884</v>
      </c>
      <c r="C2552" s="18" t="s">
        <v>26</v>
      </c>
    </row>
    <row r="2553" spans="1:3" ht="18" hidden="1" customHeight="1" x14ac:dyDescent="0.3">
      <c r="A2553" s="17">
        <v>625</v>
      </c>
      <c r="B2553" s="19" t="s">
        <v>2885</v>
      </c>
      <c r="C2553" s="18" t="s">
        <v>26</v>
      </c>
    </row>
    <row r="2554" spans="1:3" ht="18" hidden="1" customHeight="1" x14ac:dyDescent="0.3">
      <c r="A2554" s="17">
        <v>625</v>
      </c>
      <c r="B2554" s="19" t="s">
        <v>2886</v>
      </c>
      <c r="C2554" s="18" t="s">
        <v>9</v>
      </c>
    </row>
    <row r="2555" spans="1:3" ht="18" hidden="1" customHeight="1" x14ac:dyDescent="0.3">
      <c r="A2555" s="17">
        <v>625</v>
      </c>
      <c r="B2555" s="19" t="s">
        <v>2887</v>
      </c>
      <c r="C2555" s="18" t="s">
        <v>59</v>
      </c>
    </row>
    <row r="2556" spans="1:3" ht="18" hidden="1" customHeight="1" x14ac:dyDescent="0.3">
      <c r="A2556" s="17">
        <v>625</v>
      </c>
      <c r="B2556" s="19" t="s">
        <v>2888</v>
      </c>
      <c r="C2556" s="18" t="s">
        <v>2889</v>
      </c>
    </row>
    <row r="2557" spans="1:3" ht="18" hidden="1" customHeight="1" x14ac:dyDescent="0.3">
      <c r="A2557" s="17">
        <v>625</v>
      </c>
      <c r="B2557" s="19" t="s">
        <v>2890</v>
      </c>
      <c r="C2557" s="18" t="s">
        <v>9</v>
      </c>
    </row>
    <row r="2558" spans="1:3" ht="18" hidden="1" customHeight="1" x14ac:dyDescent="0.3">
      <c r="A2558" s="17">
        <v>625</v>
      </c>
      <c r="B2558" s="19" t="s">
        <v>2891</v>
      </c>
      <c r="C2558" s="18" t="s">
        <v>9</v>
      </c>
    </row>
    <row r="2559" spans="1:3" ht="18" hidden="1" customHeight="1" x14ac:dyDescent="0.3">
      <c r="A2559" s="17">
        <v>625</v>
      </c>
      <c r="B2559" s="19" t="s">
        <v>2892</v>
      </c>
      <c r="C2559" s="18" t="s">
        <v>59</v>
      </c>
    </row>
    <row r="2560" spans="1:3" ht="18" hidden="1" customHeight="1" x14ac:dyDescent="0.3">
      <c r="A2560" s="17">
        <v>625</v>
      </c>
      <c r="B2560" s="19" t="s">
        <v>2893</v>
      </c>
      <c r="C2560" s="18" t="s">
        <v>9</v>
      </c>
    </row>
    <row r="2561" spans="1:3" ht="18" hidden="1" customHeight="1" x14ac:dyDescent="0.3">
      <c r="A2561" s="17">
        <v>625</v>
      </c>
      <c r="B2561" s="19" t="s">
        <v>2894</v>
      </c>
      <c r="C2561" s="18" t="s">
        <v>59</v>
      </c>
    </row>
    <row r="2562" spans="1:3" ht="18" hidden="1" customHeight="1" x14ac:dyDescent="0.3">
      <c r="A2562" s="17">
        <v>625</v>
      </c>
      <c r="B2562" s="19" t="s">
        <v>2895</v>
      </c>
      <c r="C2562" s="18" t="s">
        <v>59</v>
      </c>
    </row>
    <row r="2563" spans="1:3" ht="18" hidden="1" customHeight="1" x14ac:dyDescent="0.3">
      <c r="A2563" s="17">
        <v>625</v>
      </c>
      <c r="B2563" s="19" t="s">
        <v>2896</v>
      </c>
      <c r="C2563" s="18" t="s">
        <v>59</v>
      </c>
    </row>
    <row r="2564" spans="1:3" ht="18" hidden="1" customHeight="1" x14ac:dyDescent="0.3">
      <c r="A2564" s="17">
        <v>625</v>
      </c>
      <c r="B2564" s="19" t="s">
        <v>2897</v>
      </c>
      <c r="C2564" s="18" t="s">
        <v>59</v>
      </c>
    </row>
    <row r="2565" spans="1:3" ht="18" hidden="1" customHeight="1" x14ac:dyDescent="0.3">
      <c r="A2565" s="17">
        <v>625</v>
      </c>
      <c r="B2565" s="19" t="s">
        <v>2898</v>
      </c>
      <c r="C2565" s="18" t="s">
        <v>59</v>
      </c>
    </row>
    <row r="2566" spans="1:3" ht="18" hidden="1" customHeight="1" x14ac:dyDescent="0.3">
      <c r="A2566" s="17">
        <v>625</v>
      </c>
      <c r="B2566" s="19" t="s">
        <v>2899</v>
      </c>
      <c r="C2566" s="18" t="s">
        <v>59</v>
      </c>
    </row>
    <row r="2567" spans="1:3" ht="18" hidden="1" customHeight="1" x14ac:dyDescent="0.3">
      <c r="A2567" s="17">
        <v>625</v>
      </c>
      <c r="B2567" s="19" t="s">
        <v>2900</v>
      </c>
      <c r="C2567" s="18" t="s">
        <v>59</v>
      </c>
    </row>
    <row r="2568" spans="1:3" ht="18" hidden="1" customHeight="1" x14ac:dyDescent="0.3">
      <c r="A2568" s="17">
        <v>625</v>
      </c>
      <c r="B2568" s="19" t="s">
        <v>2901</v>
      </c>
      <c r="C2568" s="18" t="s">
        <v>59</v>
      </c>
    </row>
    <row r="2569" spans="1:3" ht="18" hidden="1" customHeight="1" x14ac:dyDescent="0.3">
      <c r="A2569" s="17">
        <v>625</v>
      </c>
      <c r="B2569" s="19" t="s">
        <v>2902</v>
      </c>
      <c r="C2569" s="18" t="s">
        <v>59</v>
      </c>
    </row>
    <row r="2570" spans="1:3" ht="18" hidden="1" customHeight="1" x14ac:dyDescent="0.3">
      <c r="A2570" s="17">
        <v>625</v>
      </c>
      <c r="B2570" s="19" t="s">
        <v>2903</v>
      </c>
      <c r="C2570" s="18" t="s">
        <v>59</v>
      </c>
    </row>
    <row r="2571" spans="1:3" ht="18" hidden="1" customHeight="1" x14ac:dyDescent="0.3">
      <c r="A2571" s="17">
        <v>625</v>
      </c>
      <c r="B2571" s="19" t="s">
        <v>2904</v>
      </c>
      <c r="C2571" s="18" t="s">
        <v>59</v>
      </c>
    </row>
    <row r="2572" spans="1:3" ht="18" hidden="1" customHeight="1" x14ac:dyDescent="0.3">
      <c r="A2572" s="17">
        <v>625</v>
      </c>
      <c r="B2572" s="19" t="s">
        <v>2905</v>
      </c>
      <c r="C2572" s="18" t="s">
        <v>59</v>
      </c>
    </row>
    <row r="2573" spans="1:3" ht="18" hidden="1" customHeight="1" x14ac:dyDescent="0.3">
      <c r="A2573" s="17">
        <v>625</v>
      </c>
      <c r="B2573" s="19" t="s">
        <v>2906</v>
      </c>
      <c r="C2573" s="18" t="s">
        <v>59</v>
      </c>
    </row>
    <row r="2574" spans="1:3" ht="18" hidden="1" customHeight="1" x14ac:dyDescent="0.3">
      <c r="A2574" s="17">
        <v>625</v>
      </c>
      <c r="B2574" s="19" t="s">
        <v>2907</v>
      </c>
      <c r="C2574" s="18" t="s">
        <v>59</v>
      </c>
    </row>
    <row r="2575" spans="1:3" ht="18" hidden="1" customHeight="1" x14ac:dyDescent="0.3">
      <c r="A2575" s="17">
        <v>625</v>
      </c>
      <c r="B2575" s="19" t="s">
        <v>2908</v>
      </c>
      <c r="C2575" s="18" t="s">
        <v>59</v>
      </c>
    </row>
    <row r="2576" spans="1:3" ht="18" hidden="1" customHeight="1" x14ac:dyDescent="0.3">
      <c r="A2576" s="17">
        <v>625</v>
      </c>
      <c r="B2576" s="19" t="s">
        <v>2909</v>
      </c>
      <c r="C2576" s="18" t="s">
        <v>59</v>
      </c>
    </row>
    <row r="2577" spans="1:3" ht="18" hidden="1" customHeight="1" x14ac:dyDescent="0.3">
      <c r="A2577" s="17">
        <v>625</v>
      </c>
      <c r="B2577" s="19" t="s">
        <v>2910</v>
      </c>
      <c r="C2577" s="18" t="s">
        <v>59</v>
      </c>
    </row>
    <row r="2578" spans="1:3" ht="18" hidden="1" customHeight="1" x14ac:dyDescent="0.3">
      <c r="A2578" s="17">
        <v>625</v>
      </c>
      <c r="B2578" s="19" t="s">
        <v>2911</v>
      </c>
      <c r="C2578" s="18" t="s">
        <v>59</v>
      </c>
    </row>
    <row r="2579" spans="1:3" ht="18" hidden="1" customHeight="1" x14ac:dyDescent="0.3">
      <c r="A2579" s="17">
        <v>625</v>
      </c>
      <c r="B2579" s="19" t="s">
        <v>2912</v>
      </c>
      <c r="C2579" s="18" t="s">
        <v>59</v>
      </c>
    </row>
    <row r="2580" spans="1:3" ht="18" hidden="1" customHeight="1" x14ac:dyDescent="0.3">
      <c r="A2580" s="17">
        <v>625</v>
      </c>
      <c r="B2580" s="19" t="s">
        <v>2913</v>
      </c>
      <c r="C2580" s="18" t="s">
        <v>59</v>
      </c>
    </row>
    <row r="2581" spans="1:3" ht="18" hidden="1" customHeight="1" x14ac:dyDescent="0.3">
      <c r="A2581" s="17">
        <v>625</v>
      </c>
      <c r="B2581" s="19" t="s">
        <v>2914</v>
      </c>
      <c r="C2581" s="18" t="s">
        <v>59</v>
      </c>
    </row>
    <row r="2582" spans="1:3" ht="18" hidden="1" customHeight="1" x14ac:dyDescent="0.3">
      <c r="A2582" s="17">
        <v>625</v>
      </c>
      <c r="B2582" s="19" t="s">
        <v>2915</v>
      </c>
      <c r="C2582" s="18" t="s">
        <v>59</v>
      </c>
    </row>
    <row r="2583" spans="1:3" ht="18" hidden="1" customHeight="1" x14ac:dyDescent="0.3">
      <c r="A2583" s="17">
        <v>625</v>
      </c>
      <c r="B2583" s="19" t="s">
        <v>2916</v>
      </c>
      <c r="C2583" s="18" t="s">
        <v>59</v>
      </c>
    </row>
    <row r="2584" spans="1:3" ht="18" hidden="1" customHeight="1" x14ac:dyDescent="0.3">
      <c r="A2584" s="17">
        <v>625</v>
      </c>
      <c r="B2584" s="19" t="s">
        <v>2917</v>
      </c>
      <c r="C2584" s="18" t="s">
        <v>59</v>
      </c>
    </row>
    <row r="2585" spans="1:3" ht="18" hidden="1" customHeight="1" x14ac:dyDescent="0.3">
      <c r="A2585" s="17">
        <v>625</v>
      </c>
      <c r="B2585" s="19" t="s">
        <v>2918</v>
      </c>
      <c r="C2585" s="18" t="s">
        <v>59</v>
      </c>
    </row>
    <row r="2586" spans="1:3" ht="18" hidden="1" customHeight="1" x14ac:dyDescent="0.3">
      <c r="A2586" s="17">
        <v>625</v>
      </c>
      <c r="B2586" s="19" t="s">
        <v>2919</v>
      </c>
      <c r="C2586" s="18" t="s">
        <v>59</v>
      </c>
    </row>
    <row r="2587" spans="1:3" ht="18" hidden="1" customHeight="1" x14ac:dyDescent="0.3">
      <c r="A2587" s="17">
        <v>625</v>
      </c>
      <c r="B2587" s="19" t="s">
        <v>2920</v>
      </c>
      <c r="C2587" s="18" t="s">
        <v>59</v>
      </c>
    </row>
    <row r="2588" spans="1:3" ht="18" hidden="1" customHeight="1" x14ac:dyDescent="0.3">
      <c r="A2588" s="17">
        <v>625</v>
      </c>
      <c r="B2588" s="19" t="s">
        <v>2921</v>
      </c>
      <c r="C2588" s="18" t="s">
        <v>59</v>
      </c>
    </row>
    <row r="2589" spans="1:3" ht="18" hidden="1" customHeight="1" x14ac:dyDescent="0.3">
      <c r="A2589" s="17">
        <v>625</v>
      </c>
      <c r="B2589" s="19" t="s">
        <v>2922</v>
      </c>
      <c r="C2589" s="18" t="s">
        <v>59</v>
      </c>
    </row>
    <row r="2590" spans="1:3" ht="18" hidden="1" customHeight="1" x14ac:dyDescent="0.3">
      <c r="A2590" s="17">
        <v>625</v>
      </c>
      <c r="B2590" s="19" t="s">
        <v>2923</v>
      </c>
      <c r="C2590" s="18" t="s">
        <v>59</v>
      </c>
    </row>
    <row r="2591" spans="1:3" ht="18" hidden="1" customHeight="1" x14ac:dyDescent="0.3">
      <c r="A2591" s="17">
        <v>625</v>
      </c>
      <c r="B2591" s="19" t="s">
        <v>2924</v>
      </c>
      <c r="C2591" s="18" t="s">
        <v>59</v>
      </c>
    </row>
    <row r="2592" spans="1:3" ht="18" hidden="1" customHeight="1" x14ac:dyDescent="0.3">
      <c r="A2592" s="17">
        <v>625</v>
      </c>
      <c r="B2592" s="19" t="s">
        <v>2925</v>
      </c>
      <c r="C2592" s="18" t="s">
        <v>59</v>
      </c>
    </row>
    <row r="2593" spans="1:3" ht="18" hidden="1" customHeight="1" x14ac:dyDescent="0.3">
      <c r="A2593" s="17">
        <v>625</v>
      </c>
      <c r="B2593" s="19" t="s">
        <v>2926</v>
      </c>
      <c r="C2593" s="18" t="s">
        <v>59</v>
      </c>
    </row>
    <row r="2594" spans="1:3" ht="18" hidden="1" customHeight="1" x14ac:dyDescent="0.3">
      <c r="A2594" s="17">
        <v>625</v>
      </c>
      <c r="B2594" s="19" t="s">
        <v>2927</v>
      </c>
      <c r="C2594" s="18" t="s">
        <v>59</v>
      </c>
    </row>
    <row r="2595" spans="1:3" ht="18" hidden="1" customHeight="1" x14ac:dyDescent="0.3">
      <c r="A2595" s="17">
        <v>625</v>
      </c>
      <c r="B2595" s="19" t="s">
        <v>2928</v>
      </c>
      <c r="C2595" s="18" t="s">
        <v>59</v>
      </c>
    </row>
    <row r="2596" spans="1:3" ht="18" hidden="1" customHeight="1" x14ac:dyDescent="0.3">
      <c r="A2596" s="17">
        <v>625</v>
      </c>
      <c r="B2596" s="19" t="s">
        <v>2929</v>
      </c>
      <c r="C2596" s="18" t="s">
        <v>59</v>
      </c>
    </row>
    <row r="2597" spans="1:3" ht="18" hidden="1" customHeight="1" x14ac:dyDescent="0.3">
      <c r="A2597" s="17">
        <v>625</v>
      </c>
      <c r="B2597" s="19" t="s">
        <v>2930</v>
      </c>
      <c r="C2597" s="18" t="s">
        <v>59</v>
      </c>
    </row>
    <row r="2598" spans="1:3" ht="18" hidden="1" customHeight="1" x14ac:dyDescent="0.3">
      <c r="A2598" s="17">
        <v>625</v>
      </c>
      <c r="B2598" s="19" t="s">
        <v>2931</v>
      </c>
      <c r="C2598" s="18" t="s">
        <v>26</v>
      </c>
    </row>
    <row r="2599" spans="1:3" ht="18" hidden="1" customHeight="1" x14ac:dyDescent="0.3">
      <c r="A2599" s="17">
        <v>625</v>
      </c>
      <c r="B2599" s="19" t="s">
        <v>2932</v>
      </c>
      <c r="C2599" s="18" t="s">
        <v>26</v>
      </c>
    </row>
    <row r="2600" spans="1:3" ht="18" hidden="1" customHeight="1" x14ac:dyDescent="0.3">
      <c r="A2600" s="17">
        <v>625</v>
      </c>
      <c r="B2600" s="19" t="s">
        <v>2933</v>
      </c>
      <c r="C2600" s="18" t="s">
        <v>59</v>
      </c>
    </row>
    <row r="2601" spans="1:3" ht="18" hidden="1" customHeight="1" x14ac:dyDescent="0.3">
      <c r="A2601" s="17">
        <v>625</v>
      </c>
      <c r="B2601" s="19" t="s">
        <v>2934</v>
      </c>
      <c r="C2601" s="18" t="s">
        <v>59</v>
      </c>
    </row>
    <row r="2602" spans="1:3" ht="18" hidden="1" customHeight="1" x14ac:dyDescent="0.3">
      <c r="A2602" s="17">
        <v>625</v>
      </c>
      <c r="B2602" s="19" t="s">
        <v>2935</v>
      </c>
      <c r="C2602" s="18" t="s">
        <v>59</v>
      </c>
    </row>
    <row r="2603" spans="1:3" ht="18" hidden="1" customHeight="1" x14ac:dyDescent="0.3">
      <c r="A2603" s="17">
        <v>625</v>
      </c>
      <c r="B2603" s="19" t="s">
        <v>2936</v>
      </c>
      <c r="C2603" s="18" t="s">
        <v>9</v>
      </c>
    </row>
    <row r="2604" spans="1:3" ht="18" hidden="1" customHeight="1" x14ac:dyDescent="0.3">
      <c r="A2604" s="17">
        <v>626</v>
      </c>
      <c r="B2604" s="19" t="s">
        <v>2937</v>
      </c>
      <c r="C2604" s="18" t="s">
        <v>59</v>
      </c>
    </row>
    <row r="2605" spans="1:3" ht="18" hidden="1" customHeight="1" x14ac:dyDescent="0.3">
      <c r="A2605" s="17">
        <v>626</v>
      </c>
      <c r="B2605" s="19" t="s">
        <v>2938</v>
      </c>
      <c r="C2605" s="18" t="s">
        <v>9</v>
      </c>
    </row>
    <row r="2606" spans="1:3" ht="18" hidden="1" customHeight="1" x14ac:dyDescent="0.3">
      <c r="A2606" s="17">
        <v>630</v>
      </c>
      <c r="B2606" s="19" t="s">
        <v>2939</v>
      </c>
      <c r="C2606" s="18" t="s">
        <v>26</v>
      </c>
    </row>
    <row r="2607" spans="1:3" ht="18" hidden="1" customHeight="1" x14ac:dyDescent="0.3">
      <c r="A2607" s="17">
        <v>630</v>
      </c>
      <c r="B2607" s="19" t="s">
        <v>2940</v>
      </c>
      <c r="C2607" s="18" t="s">
        <v>26</v>
      </c>
    </row>
    <row r="2608" spans="1:3" ht="18" hidden="1" customHeight="1" x14ac:dyDescent="0.3">
      <c r="A2608" s="17">
        <v>630</v>
      </c>
      <c r="B2608" s="19" t="s">
        <v>2941</v>
      </c>
      <c r="C2608" s="18" t="s">
        <v>26</v>
      </c>
    </row>
    <row r="2609" spans="1:3" ht="18" hidden="1" customHeight="1" x14ac:dyDescent="0.3">
      <c r="A2609" s="17">
        <v>630</v>
      </c>
      <c r="B2609" s="19" t="s">
        <v>2942</v>
      </c>
      <c r="C2609" s="18" t="s">
        <v>26</v>
      </c>
    </row>
    <row r="2610" spans="1:3" ht="18" hidden="1" customHeight="1" x14ac:dyDescent="0.3">
      <c r="A2610" s="17">
        <v>630</v>
      </c>
      <c r="B2610" s="19" t="s">
        <v>54</v>
      </c>
      <c r="C2610" s="18" t="s">
        <v>26</v>
      </c>
    </row>
    <row r="2611" spans="1:3" ht="18" hidden="1" customHeight="1" x14ac:dyDescent="0.3">
      <c r="A2611" s="17">
        <v>630</v>
      </c>
      <c r="B2611" s="19" t="s">
        <v>2943</v>
      </c>
      <c r="C2611" s="18" t="s">
        <v>26</v>
      </c>
    </row>
    <row r="2612" spans="1:3" ht="18" hidden="1" customHeight="1" x14ac:dyDescent="0.3">
      <c r="A2612" s="17">
        <v>630</v>
      </c>
      <c r="B2612" s="19" t="s">
        <v>2944</v>
      </c>
      <c r="C2612" s="18" t="s">
        <v>26</v>
      </c>
    </row>
    <row r="2613" spans="1:3" ht="18" hidden="1" customHeight="1" x14ac:dyDescent="0.3">
      <c r="A2613" s="17">
        <v>630</v>
      </c>
      <c r="B2613" s="19" t="s">
        <v>2945</v>
      </c>
      <c r="C2613" s="18" t="s">
        <v>26</v>
      </c>
    </row>
    <row r="2614" spans="1:3" ht="18" hidden="1" customHeight="1" x14ac:dyDescent="0.3">
      <c r="A2614" s="17">
        <v>630</v>
      </c>
      <c r="B2614" s="19" t="s">
        <v>2946</v>
      </c>
      <c r="C2614" s="18" t="s">
        <v>26</v>
      </c>
    </row>
    <row r="2615" spans="1:3" ht="18" hidden="1" customHeight="1" x14ac:dyDescent="0.3">
      <c r="A2615" s="17">
        <v>630</v>
      </c>
      <c r="B2615" s="19" t="s">
        <v>2947</v>
      </c>
      <c r="C2615" s="18" t="s">
        <v>26</v>
      </c>
    </row>
    <row r="2616" spans="1:3" ht="18" hidden="1" customHeight="1" x14ac:dyDescent="0.3">
      <c r="A2616" s="17">
        <v>630</v>
      </c>
      <c r="B2616" s="19" t="s">
        <v>2948</v>
      </c>
      <c r="C2616" s="18" t="s">
        <v>26</v>
      </c>
    </row>
    <row r="2617" spans="1:3" ht="18" hidden="1" customHeight="1" x14ac:dyDescent="0.3">
      <c r="A2617" s="17">
        <v>630</v>
      </c>
      <c r="B2617" s="19" t="s">
        <v>2949</v>
      </c>
      <c r="C2617" s="18" t="s">
        <v>26</v>
      </c>
    </row>
    <row r="2618" spans="1:3" ht="18" hidden="1" customHeight="1" x14ac:dyDescent="0.3">
      <c r="A2618" s="17">
        <v>630</v>
      </c>
      <c r="B2618" s="19" t="s">
        <v>2950</v>
      </c>
      <c r="C2618" s="18" t="s">
        <v>26</v>
      </c>
    </row>
    <row r="2619" spans="1:3" ht="18" hidden="1" customHeight="1" x14ac:dyDescent="0.3">
      <c r="A2619" s="17">
        <v>630</v>
      </c>
      <c r="B2619" s="19" t="s">
        <v>2951</v>
      </c>
      <c r="C2619" s="18" t="s">
        <v>26</v>
      </c>
    </row>
    <row r="2620" spans="1:3" ht="18" hidden="1" customHeight="1" x14ac:dyDescent="0.3">
      <c r="A2620" s="17">
        <v>630</v>
      </c>
      <c r="B2620" s="19" t="s">
        <v>2952</v>
      </c>
      <c r="C2620" s="18" t="s">
        <v>26</v>
      </c>
    </row>
    <row r="2621" spans="1:3" ht="18" hidden="1" customHeight="1" x14ac:dyDescent="0.3">
      <c r="A2621" s="17">
        <v>630</v>
      </c>
      <c r="B2621" s="19" t="s">
        <v>2953</v>
      </c>
      <c r="C2621" s="18" t="s">
        <v>26</v>
      </c>
    </row>
    <row r="2622" spans="1:3" ht="18" hidden="1" customHeight="1" x14ac:dyDescent="0.3">
      <c r="A2622" s="17">
        <v>630</v>
      </c>
      <c r="B2622" s="19" t="s">
        <v>2954</v>
      </c>
      <c r="C2622" s="18" t="s">
        <v>26</v>
      </c>
    </row>
    <row r="2623" spans="1:3" ht="18" hidden="1" customHeight="1" x14ac:dyDescent="0.3">
      <c r="A2623" s="17">
        <v>630</v>
      </c>
      <c r="B2623" s="19" t="s">
        <v>2955</v>
      </c>
      <c r="C2623" s="18" t="s">
        <v>26</v>
      </c>
    </row>
    <row r="2624" spans="1:3" ht="18" hidden="1" customHeight="1" x14ac:dyDescent="0.3">
      <c r="A2624" s="17">
        <v>630</v>
      </c>
      <c r="B2624" s="19" t="s">
        <v>2956</v>
      </c>
      <c r="C2624" s="18" t="s">
        <v>26</v>
      </c>
    </row>
    <row r="2625" spans="1:3" ht="18" hidden="1" customHeight="1" x14ac:dyDescent="0.3">
      <c r="A2625" s="17">
        <v>630</v>
      </c>
      <c r="B2625" s="19" t="s">
        <v>2957</v>
      </c>
      <c r="C2625" s="18" t="s">
        <v>26</v>
      </c>
    </row>
    <row r="2626" spans="1:3" ht="18" hidden="1" customHeight="1" x14ac:dyDescent="0.3">
      <c r="A2626" s="17">
        <v>630</v>
      </c>
      <c r="B2626" s="19" t="s">
        <v>2958</v>
      </c>
      <c r="C2626" s="18" t="s">
        <v>26</v>
      </c>
    </row>
    <row r="2627" spans="1:3" ht="18" hidden="1" customHeight="1" x14ac:dyDescent="0.3">
      <c r="A2627" s="17">
        <v>630</v>
      </c>
      <c r="B2627" s="19" t="s">
        <v>2959</v>
      </c>
      <c r="C2627" s="18" t="s">
        <v>26</v>
      </c>
    </row>
    <row r="2628" spans="1:3" ht="18" hidden="1" customHeight="1" x14ac:dyDescent="0.3">
      <c r="A2628" s="17">
        <v>630</v>
      </c>
      <c r="B2628" s="19" t="s">
        <v>2960</v>
      </c>
      <c r="C2628" s="18" t="s">
        <v>59</v>
      </c>
    </row>
    <row r="2629" spans="1:3" ht="18" hidden="1" customHeight="1" x14ac:dyDescent="0.3">
      <c r="A2629" s="17">
        <v>630</v>
      </c>
      <c r="B2629" s="19" t="s">
        <v>2961</v>
      </c>
      <c r="C2629" s="18" t="s">
        <v>26</v>
      </c>
    </row>
    <row r="2630" spans="1:3" ht="18" hidden="1" customHeight="1" x14ac:dyDescent="0.3">
      <c r="A2630" s="17">
        <v>630</v>
      </c>
      <c r="B2630" s="19" t="s">
        <v>2962</v>
      </c>
      <c r="C2630" s="18" t="s">
        <v>26</v>
      </c>
    </row>
    <row r="2631" spans="1:3" ht="18" hidden="1" customHeight="1" x14ac:dyDescent="0.3">
      <c r="A2631" s="17">
        <v>630</v>
      </c>
      <c r="B2631" s="19" t="s">
        <v>2963</v>
      </c>
      <c r="C2631" s="18" t="s">
        <v>59</v>
      </c>
    </row>
    <row r="2632" spans="1:3" ht="18" hidden="1" customHeight="1" x14ac:dyDescent="0.3">
      <c r="A2632" s="17">
        <v>630</v>
      </c>
      <c r="B2632" s="19" t="s">
        <v>2964</v>
      </c>
      <c r="C2632" s="18" t="s">
        <v>26</v>
      </c>
    </row>
    <row r="2633" spans="1:3" ht="18" hidden="1" customHeight="1" x14ac:dyDescent="0.3">
      <c r="A2633" s="17">
        <v>630</v>
      </c>
      <c r="B2633" s="19" t="s">
        <v>2965</v>
      </c>
      <c r="C2633" s="18" t="s">
        <v>26</v>
      </c>
    </row>
    <row r="2634" spans="1:3" ht="18" hidden="1" customHeight="1" x14ac:dyDescent="0.3">
      <c r="A2634" s="17">
        <v>630</v>
      </c>
      <c r="B2634" s="19" t="s">
        <v>2966</v>
      </c>
      <c r="C2634" s="18" t="s">
        <v>26</v>
      </c>
    </row>
    <row r="2635" spans="1:3" ht="18" hidden="1" customHeight="1" x14ac:dyDescent="0.3">
      <c r="A2635" s="17">
        <v>630</v>
      </c>
      <c r="B2635" s="19" t="s">
        <v>2967</v>
      </c>
      <c r="C2635" s="18" t="s">
        <v>26</v>
      </c>
    </row>
    <row r="2636" spans="1:3" ht="18" hidden="1" customHeight="1" x14ac:dyDescent="0.3">
      <c r="A2636" s="17">
        <v>630</v>
      </c>
      <c r="B2636" s="19" t="s">
        <v>2968</v>
      </c>
      <c r="C2636" s="18" t="s">
        <v>26</v>
      </c>
    </row>
    <row r="2637" spans="1:3" ht="18" hidden="1" customHeight="1" x14ac:dyDescent="0.3">
      <c r="A2637" s="17">
        <v>630</v>
      </c>
      <c r="B2637" s="19" t="s">
        <v>2969</v>
      </c>
      <c r="C2637" s="18" t="s">
        <v>59</v>
      </c>
    </row>
    <row r="2638" spans="1:3" ht="18" hidden="1" customHeight="1" x14ac:dyDescent="0.3">
      <c r="A2638" s="17">
        <v>630</v>
      </c>
      <c r="B2638" s="19" t="s">
        <v>2970</v>
      </c>
      <c r="C2638" s="18" t="s">
        <v>59</v>
      </c>
    </row>
    <row r="2639" spans="1:3" ht="18" hidden="1" customHeight="1" x14ac:dyDescent="0.3">
      <c r="A2639" s="17">
        <v>630</v>
      </c>
      <c r="B2639" s="19" t="s">
        <v>2971</v>
      </c>
      <c r="C2639" s="18" t="s">
        <v>59</v>
      </c>
    </row>
    <row r="2640" spans="1:3" ht="18" hidden="1" customHeight="1" x14ac:dyDescent="0.3">
      <c r="A2640" s="17">
        <v>630</v>
      </c>
      <c r="B2640" s="19" t="s">
        <v>2972</v>
      </c>
      <c r="C2640" s="18" t="s">
        <v>59</v>
      </c>
    </row>
    <row r="2641" spans="1:3" ht="18" hidden="1" customHeight="1" x14ac:dyDescent="0.3">
      <c r="A2641" s="17">
        <v>630</v>
      </c>
      <c r="B2641" s="19" t="s">
        <v>2973</v>
      </c>
      <c r="C2641" s="18" t="s">
        <v>59</v>
      </c>
    </row>
    <row r="2642" spans="1:3" ht="18" hidden="1" customHeight="1" x14ac:dyDescent="0.3">
      <c r="A2642" s="17">
        <v>630</v>
      </c>
      <c r="B2642" s="19" t="s">
        <v>2974</v>
      </c>
      <c r="C2642" s="18" t="s">
        <v>59</v>
      </c>
    </row>
    <row r="2643" spans="1:3" ht="18" hidden="1" customHeight="1" x14ac:dyDescent="0.3">
      <c r="A2643" s="17">
        <v>630</v>
      </c>
      <c r="B2643" s="19" t="s">
        <v>2975</v>
      </c>
      <c r="C2643" s="18" t="s">
        <v>59</v>
      </c>
    </row>
    <row r="2644" spans="1:3" ht="18" hidden="1" customHeight="1" x14ac:dyDescent="0.3">
      <c r="A2644" s="17">
        <v>630</v>
      </c>
      <c r="B2644" s="19" t="s">
        <v>2976</v>
      </c>
      <c r="C2644" s="18" t="s">
        <v>59</v>
      </c>
    </row>
    <row r="2645" spans="1:3" ht="18" hidden="1" customHeight="1" x14ac:dyDescent="0.3">
      <c r="A2645" s="17">
        <v>630</v>
      </c>
      <c r="B2645" s="19" t="s">
        <v>2977</v>
      </c>
      <c r="C2645" s="18" t="s">
        <v>59</v>
      </c>
    </row>
    <row r="2646" spans="1:3" ht="18" hidden="1" customHeight="1" x14ac:dyDescent="0.3">
      <c r="A2646" s="17">
        <v>630</v>
      </c>
      <c r="B2646" s="19" t="s">
        <v>2978</v>
      </c>
      <c r="C2646" s="18" t="s">
        <v>59</v>
      </c>
    </row>
    <row r="2647" spans="1:3" ht="18" hidden="1" customHeight="1" x14ac:dyDescent="0.3">
      <c r="A2647" s="17">
        <v>630</v>
      </c>
      <c r="B2647" s="19" t="s">
        <v>2979</v>
      </c>
      <c r="C2647" s="18" t="s">
        <v>59</v>
      </c>
    </row>
    <row r="2648" spans="1:3" ht="18" hidden="1" customHeight="1" x14ac:dyDescent="0.3">
      <c r="A2648" s="17">
        <v>630</v>
      </c>
      <c r="B2648" s="19" t="s">
        <v>2980</v>
      </c>
      <c r="C2648" s="18" t="s">
        <v>59</v>
      </c>
    </row>
    <row r="2649" spans="1:3" ht="18" hidden="1" customHeight="1" x14ac:dyDescent="0.3">
      <c r="A2649" s="17">
        <v>630</v>
      </c>
      <c r="B2649" s="19" t="s">
        <v>2981</v>
      </c>
      <c r="C2649" s="18" t="s">
        <v>59</v>
      </c>
    </row>
    <row r="2650" spans="1:3" ht="18" hidden="1" customHeight="1" x14ac:dyDescent="0.3">
      <c r="A2650" s="17">
        <v>630</v>
      </c>
      <c r="B2650" s="19" t="s">
        <v>2982</v>
      </c>
      <c r="C2650" s="18" t="s">
        <v>59</v>
      </c>
    </row>
    <row r="2651" spans="1:3" ht="18" hidden="1" customHeight="1" x14ac:dyDescent="0.3">
      <c r="A2651" s="17">
        <v>630</v>
      </c>
      <c r="B2651" s="19" t="s">
        <v>2983</v>
      </c>
      <c r="C2651" s="18" t="s">
        <v>59</v>
      </c>
    </row>
    <row r="2652" spans="1:3" ht="18" hidden="1" customHeight="1" x14ac:dyDescent="0.3">
      <c r="A2652" s="17">
        <v>630</v>
      </c>
      <c r="B2652" s="19" t="s">
        <v>2984</v>
      </c>
      <c r="C2652" s="18" t="s">
        <v>59</v>
      </c>
    </row>
    <row r="2653" spans="1:3" ht="18" hidden="1" customHeight="1" x14ac:dyDescent="0.3">
      <c r="A2653" s="17">
        <v>630</v>
      </c>
      <c r="B2653" s="19" t="s">
        <v>2985</v>
      </c>
      <c r="C2653" s="18" t="s">
        <v>59</v>
      </c>
    </row>
    <row r="2654" spans="1:3" ht="18" hidden="1" customHeight="1" x14ac:dyDescent="0.3">
      <c r="A2654" s="17">
        <v>630</v>
      </c>
      <c r="B2654" s="19" t="s">
        <v>2986</v>
      </c>
      <c r="C2654" s="18" t="s">
        <v>59</v>
      </c>
    </row>
    <row r="2655" spans="1:3" ht="18" hidden="1" customHeight="1" x14ac:dyDescent="0.3">
      <c r="A2655" s="17">
        <v>630</v>
      </c>
      <c r="B2655" s="19" t="s">
        <v>2987</v>
      </c>
      <c r="C2655" s="18" t="s">
        <v>59</v>
      </c>
    </row>
    <row r="2656" spans="1:3" ht="18" hidden="1" customHeight="1" x14ac:dyDescent="0.3">
      <c r="A2656" s="17">
        <v>630</v>
      </c>
      <c r="B2656" s="19" t="s">
        <v>2988</v>
      </c>
      <c r="C2656" s="18" t="s">
        <v>59</v>
      </c>
    </row>
    <row r="2657" spans="1:3" ht="18" hidden="1" customHeight="1" x14ac:dyDescent="0.3">
      <c r="A2657" s="17">
        <v>630</v>
      </c>
      <c r="B2657" s="19" t="s">
        <v>2989</v>
      </c>
      <c r="C2657" s="18" t="s">
        <v>59</v>
      </c>
    </row>
    <row r="2658" spans="1:3" ht="18" hidden="1" customHeight="1" x14ac:dyDescent="0.3">
      <c r="A2658" s="17">
        <v>630</v>
      </c>
      <c r="B2658" s="19" t="s">
        <v>2990</v>
      </c>
      <c r="C2658" s="18" t="s">
        <v>59</v>
      </c>
    </row>
    <row r="2659" spans="1:3" ht="18" hidden="1" customHeight="1" x14ac:dyDescent="0.3">
      <c r="A2659" s="17">
        <v>630</v>
      </c>
      <c r="B2659" s="19" t="s">
        <v>2991</v>
      </c>
      <c r="C2659" s="18" t="s">
        <v>59</v>
      </c>
    </row>
    <row r="2660" spans="1:3" ht="18" hidden="1" customHeight="1" x14ac:dyDescent="0.3">
      <c r="A2660" s="17">
        <v>630</v>
      </c>
      <c r="B2660" s="19" t="s">
        <v>2992</v>
      </c>
      <c r="C2660" s="18" t="s">
        <v>59</v>
      </c>
    </row>
    <row r="2661" spans="1:3" ht="18" hidden="1" customHeight="1" x14ac:dyDescent="0.3">
      <c r="A2661" s="17">
        <v>630</v>
      </c>
      <c r="B2661" s="19" t="s">
        <v>2993</v>
      </c>
      <c r="C2661" s="18" t="s">
        <v>59</v>
      </c>
    </row>
    <row r="2662" spans="1:3" ht="18" hidden="1" customHeight="1" x14ac:dyDescent="0.3">
      <c r="A2662" s="17">
        <v>630</v>
      </c>
      <c r="B2662" s="19" t="s">
        <v>2994</v>
      </c>
      <c r="C2662" s="18" t="s">
        <v>59</v>
      </c>
    </row>
    <row r="2663" spans="1:3" ht="18" hidden="1" customHeight="1" x14ac:dyDescent="0.3">
      <c r="A2663" s="17">
        <v>630</v>
      </c>
      <c r="B2663" s="19" t="s">
        <v>2995</v>
      </c>
      <c r="C2663" s="18" t="s">
        <v>59</v>
      </c>
    </row>
    <row r="2664" spans="1:3" ht="18" hidden="1" customHeight="1" x14ac:dyDescent="0.3">
      <c r="A2664" s="17">
        <v>630</v>
      </c>
      <c r="B2664" s="19" t="s">
        <v>2996</v>
      </c>
      <c r="C2664" s="18" t="s">
        <v>59</v>
      </c>
    </row>
    <row r="2665" spans="1:3" ht="18" hidden="1" customHeight="1" x14ac:dyDescent="0.3">
      <c r="A2665" s="17">
        <v>630</v>
      </c>
      <c r="B2665" s="19" t="s">
        <v>2997</v>
      </c>
      <c r="C2665" s="18" t="s">
        <v>59</v>
      </c>
    </row>
    <row r="2666" spans="1:3" ht="18" hidden="1" customHeight="1" x14ac:dyDescent="0.3">
      <c r="A2666" s="17">
        <v>630</v>
      </c>
      <c r="B2666" s="19" t="s">
        <v>2998</v>
      </c>
      <c r="C2666" s="18" t="s">
        <v>59</v>
      </c>
    </row>
    <row r="2667" spans="1:3" ht="18" hidden="1" customHeight="1" x14ac:dyDescent="0.3">
      <c r="A2667" s="17">
        <v>630</v>
      </c>
      <c r="B2667" s="19" t="s">
        <v>2999</v>
      </c>
      <c r="C2667" s="18" t="s">
        <v>59</v>
      </c>
    </row>
    <row r="2668" spans="1:3" ht="18" hidden="1" customHeight="1" x14ac:dyDescent="0.3">
      <c r="A2668" s="17">
        <v>630</v>
      </c>
      <c r="B2668" s="19" t="s">
        <v>3000</v>
      </c>
      <c r="C2668" s="18" t="s">
        <v>59</v>
      </c>
    </row>
    <row r="2669" spans="1:3" ht="18" hidden="1" customHeight="1" x14ac:dyDescent="0.3">
      <c r="A2669" s="17">
        <v>630</v>
      </c>
      <c r="B2669" s="19" t="s">
        <v>3001</v>
      </c>
      <c r="C2669" s="18" t="s">
        <v>59</v>
      </c>
    </row>
    <row r="2670" spans="1:3" ht="18" hidden="1" customHeight="1" x14ac:dyDescent="0.3">
      <c r="A2670" s="17">
        <v>630</v>
      </c>
      <c r="B2670" s="19" t="s">
        <v>3002</v>
      </c>
      <c r="C2670" s="18" t="s">
        <v>59</v>
      </c>
    </row>
    <row r="2671" spans="1:3" ht="18" hidden="1" customHeight="1" x14ac:dyDescent="0.3">
      <c r="A2671" s="17">
        <v>630</v>
      </c>
      <c r="B2671" s="19" t="s">
        <v>3003</v>
      </c>
      <c r="C2671" s="18" t="s">
        <v>59</v>
      </c>
    </row>
    <row r="2672" spans="1:3" ht="18" hidden="1" customHeight="1" x14ac:dyDescent="0.3">
      <c r="A2672" s="17">
        <v>630</v>
      </c>
      <c r="B2672" s="19" t="s">
        <v>3004</v>
      </c>
      <c r="C2672" s="18" t="s">
        <v>59</v>
      </c>
    </row>
    <row r="2673" spans="1:3" ht="18" hidden="1" customHeight="1" x14ac:dyDescent="0.3">
      <c r="A2673" s="17">
        <v>630</v>
      </c>
      <c r="B2673" s="19" t="s">
        <v>3005</v>
      </c>
      <c r="C2673" s="18" t="s">
        <v>59</v>
      </c>
    </row>
    <row r="2674" spans="1:3" ht="18" hidden="1" customHeight="1" x14ac:dyDescent="0.3">
      <c r="A2674" s="17">
        <v>630</v>
      </c>
      <c r="B2674" s="19" t="s">
        <v>3006</v>
      </c>
      <c r="C2674" s="18" t="s">
        <v>59</v>
      </c>
    </row>
    <row r="2675" spans="1:3" ht="18" hidden="1" customHeight="1" x14ac:dyDescent="0.3">
      <c r="A2675" s="17">
        <v>630</v>
      </c>
      <c r="B2675" s="19" t="s">
        <v>3007</v>
      </c>
      <c r="C2675" s="18" t="s">
        <v>59</v>
      </c>
    </row>
    <row r="2676" spans="1:3" ht="18" hidden="1" customHeight="1" x14ac:dyDescent="0.3">
      <c r="A2676" s="17">
        <v>630</v>
      </c>
      <c r="B2676" s="19" t="s">
        <v>3008</v>
      </c>
      <c r="C2676" s="18" t="s">
        <v>59</v>
      </c>
    </row>
    <row r="2677" spans="1:3" ht="18" hidden="1" customHeight="1" x14ac:dyDescent="0.3">
      <c r="A2677" s="17">
        <v>630</v>
      </c>
      <c r="B2677" s="19" t="s">
        <v>3009</v>
      </c>
      <c r="C2677" s="18" t="s">
        <v>59</v>
      </c>
    </row>
    <row r="2678" spans="1:3" ht="18" hidden="1" customHeight="1" x14ac:dyDescent="0.3">
      <c r="A2678" s="17">
        <v>630</v>
      </c>
      <c r="B2678" s="19" t="s">
        <v>3010</v>
      </c>
      <c r="C2678" s="18" t="s">
        <v>59</v>
      </c>
    </row>
    <row r="2679" spans="1:3" ht="18" hidden="1" customHeight="1" x14ac:dyDescent="0.3">
      <c r="A2679" s="17">
        <v>630</v>
      </c>
      <c r="B2679" s="19" t="s">
        <v>3011</v>
      </c>
      <c r="C2679" s="18" t="s">
        <v>59</v>
      </c>
    </row>
    <row r="2680" spans="1:3" ht="18" hidden="1" customHeight="1" x14ac:dyDescent="0.3">
      <c r="A2680" s="17">
        <v>630</v>
      </c>
      <c r="B2680" s="19" t="s">
        <v>3012</v>
      </c>
      <c r="C2680" s="18" t="s">
        <v>59</v>
      </c>
    </row>
    <row r="2681" spans="1:3" ht="18" hidden="1" customHeight="1" x14ac:dyDescent="0.3">
      <c r="A2681" s="17">
        <v>630</v>
      </c>
      <c r="B2681" s="19" t="s">
        <v>3013</v>
      </c>
      <c r="C2681" s="18" t="s">
        <v>59</v>
      </c>
    </row>
    <row r="2682" spans="1:3" ht="18" hidden="1" customHeight="1" x14ac:dyDescent="0.3">
      <c r="A2682" s="17">
        <v>630</v>
      </c>
      <c r="B2682" s="19" t="s">
        <v>3014</v>
      </c>
      <c r="C2682" s="18" t="s">
        <v>59</v>
      </c>
    </row>
    <row r="2683" spans="1:3" ht="18" hidden="1" customHeight="1" x14ac:dyDescent="0.3">
      <c r="A2683" s="17">
        <v>630</v>
      </c>
      <c r="B2683" s="19" t="s">
        <v>3015</v>
      </c>
      <c r="C2683" s="18" t="s">
        <v>59</v>
      </c>
    </row>
    <row r="2684" spans="1:3" ht="18" hidden="1" customHeight="1" x14ac:dyDescent="0.3">
      <c r="A2684" s="17">
        <v>630</v>
      </c>
      <c r="B2684" s="19" t="s">
        <v>3016</v>
      </c>
      <c r="C2684" s="18" t="s">
        <v>59</v>
      </c>
    </row>
    <row r="2685" spans="1:3" ht="18" hidden="1" customHeight="1" x14ac:dyDescent="0.3">
      <c r="A2685" s="17">
        <v>630</v>
      </c>
      <c r="B2685" s="19" t="s">
        <v>3017</v>
      </c>
      <c r="C2685" s="18" t="s">
        <v>59</v>
      </c>
    </row>
    <row r="2686" spans="1:3" ht="18" hidden="1" customHeight="1" x14ac:dyDescent="0.3">
      <c r="A2686" s="17">
        <v>630</v>
      </c>
      <c r="B2686" s="19" t="s">
        <v>3018</v>
      </c>
      <c r="C2686" s="18" t="s">
        <v>59</v>
      </c>
    </row>
    <row r="2687" spans="1:3" ht="18" hidden="1" customHeight="1" x14ac:dyDescent="0.3">
      <c r="A2687" s="17">
        <v>630</v>
      </c>
      <c r="B2687" s="19" t="s">
        <v>3019</v>
      </c>
      <c r="C2687" s="18" t="s">
        <v>59</v>
      </c>
    </row>
    <row r="2688" spans="1:3" ht="18" hidden="1" customHeight="1" x14ac:dyDescent="0.3">
      <c r="A2688" s="17">
        <v>630</v>
      </c>
      <c r="B2688" s="19" t="s">
        <v>3020</v>
      </c>
      <c r="C2688" s="18" t="s">
        <v>59</v>
      </c>
    </row>
    <row r="2689" spans="1:3" ht="18" hidden="1" customHeight="1" x14ac:dyDescent="0.3">
      <c r="A2689" s="17">
        <v>630</v>
      </c>
      <c r="B2689" s="19" t="s">
        <v>3021</v>
      </c>
      <c r="C2689" s="18" t="s">
        <v>59</v>
      </c>
    </row>
    <row r="2690" spans="1:3" ht="18" hidden="1" customHeight="1" x14ac:dyDescent="0.3">
      <c r="A2690" s="17">
        <v>630</v>
      </c>
      <c r="B2690" s="19" t="s">
        <v>3022</v>
      </c>
      <c r="C2690" s="18" t="s">
        <v>59</v>
      </c>
    </row>
    <row r="2691" spans="1:3" ht="18" hidden="1" customHeight="1" x14ac:dyDescent="0.3">
      <c r="A2691" s="17">
        <v>630</v>
      </c>
      <c r="B2691" s="19" t="s">
        <v>3023</v>
      </c>
      <c r="C2691" s="18" t="s">
        <v>59</v>
      </c>
    </row>
    <row r="2692" spans="1:3" ht="18" hidden="1" customHeight="1" x14ac:dyDescent="0.3">
      <c r="A2692" s="17">
        <v>630</v>
      </c>
      <c r="B2692" s="19" t="s">
        <v>3024</v>
      </c>
      <c r="C2692" s="18" t="s">
        <v>59</v>
      </c>
    </row>
    <row r="2693" spans="1:3" ht="18" hidden="1" customHeight="1" x14ac:dyDescent="0.3">
      <c r="A2693" s="17">
        <v>630</v>
      </c>
      <c r="B2693" s="19" t="s">
        <v>3025</v>
      </c>
      <c r="C2693" s="18" t="s">
        <v>59</v>
      </c>
    </row>
    <row r="2694" spans="1:3" ht="18" hidden="1" customHeight="1" x14ac:dyDescent="0.3">
      <c r="A2694" s="17">
        <v>630</v>
      </c>
      <c r="B2694" s="19" t="s">
        <v>3026</v>
      </c>
      <c r="C2694" s="18" t="s">
        <v>59</v>
      </c>
    </row>
    <row r="2695" spans="1:3" ht="18" hidden="1" customHeight="1" x14ac:dyDescent="0.3">
      <c r="A2695" s="17">
        <v>630</v>
      </c>
      <c r="B2695" s="19" t="s">
        <v>3027</v>
      </c>
      <c r="C2695" s="18" t="s">
        <v>59</v>
      </c>
    </row>
    <row r="2696" spans="1:3" ht="18" hidden="1" customHeight="1" x14ac:dyDescent="0.3">
      <c r="A2696" s="17">
        <v>630</v>
      </c>
      <c r="B2696" s="19" t="s">
        <v>3028</v>
      </c>
      <c r="C2696" s="18" t="s">
        <v>59</v>
      </c>
    </row>
    <row r="2697" spans="1:3" ht="18" hidden="1" customHeight="1" x14ac:dyDescent="0.3">
      <c r="A2697" s="17">
        <v>630</v>
      </c>
      <c r="B2697" s="19" t="s">
        <v>3029</v>
      </c>
      <c r="C2697" s="18" t="s">
        <v>59</v>
      </c>
    </row>
    <row r="2698" spans="1:3" ht="18" hidden="1" customHeight="1" x14ac:dyDescent="0.3">
      <c r="A2698" s="17">
        <v>630</v>
      </c>
      <c r="B2698" s="19" t="s">
        <v>3030</v>
      </c>
      <c r="C2698" s="18" t="s">
        <v>59</v>
      </c>
    </row>
    <row r="2699" spans="1:3" ht="18" hidden="1" customHeight="1" x14ac:dyDescent="0.3">
      <c r="A2699" s="17">
        <v>630</v>
      </c>
      <c r="B2699" s="19" t="s">
        <v>3031</v>
      </c>
      <c r="C2699" s="18" t="s">
        <v>59</v>
      </c>
    </row>
    <row r="2700" spans="1:3" ht="18" hidden="1" customHeight="1" x14ac:dyDescent="0.3">
      <c r="A2700" s="17">
        <v>630</v>
      </c>
      <c r="B2700" s="19" t="s">
        <v>3032</v>
      </c>
      <c r="C2700" s="18" t="s">
        <v>59</v>
      </c>
    </row>
    <row r="2701" spans="1:3" ht="18" hidden="1" customHeight="1" x14ac:dyDescent="0.3">
      <c r="A2701" s="17">
        <v>630</v>
      </c>
      <c r="B2701" s="19" t="s">
        <v>3033</v>
      </c>
      <c r="C2701" s="18" t="s">
        <v>59</v>
      </c>
    </row>
    <row r="2702" spans="1:3" ht="18" hidden="1" customHeight="1" x14ac:dyDescent="0.3">
      <c r="A2702" s="17">
        <v>630</v>
      </c>
      <c r="B2702" s="19" t="s">
        <v>3034</v>
      </c>
      <c r="C2702" s="18" t="s">
        <v>59</v>
      </c>
    </row>
    <row r="2703" spans="1:3" ht="18" hidden="1" customHeight="1" x14ac:dyDescent="0.3">
      <c r="A2703" s="17">
        <v>630</v>
      </c>
      <c r="B2703" s="19" t="s">
        <v>3035</v>
      </c>
      <c r="C2703" s="18" t="s">
        <v>59</v>
      </c>
    </row>
    <row r="2704" spans="1:3" ht="18" hidden="1" customHeight="1" x14ac:dyDescent="0.3">
      <c r="A2704" s="17">
        <v>630</v>
      </c>
      <c r="B2704" s="19" t="s">
        <v>3036</v>
      </c>
      <c r="C2704" s="18" t="s">
        <v>59</v>
      </c>
    </row>
    <row r="2705" spans="1:3" ht="18" hidden="1" customHeight="1" x14ac:dyDescent="0.3">
      <c r="A2705" s="17">
        <v>630</v>
      </c>
      <c r="B2705" s="19" t="s">
        <v>3037</v>
      </c>
      <c r="C2705" s="18" t="s">
        <v>59</v>
      </c>
    </row>
    <row r="2706" spans="1:3" ht="18" hidden="1" customHeight="1" x14ac:dyDescent="0.3">
      <c r="A2706" s="17">
        <v>630</v>
      </c>
      <c r="B2706" s="19" t="s">
        <v>3038</v>
      </c>
      <c r="C2706" s="18" t="s">
        <v>59</v>
      </c>
    </row>
    <row r="2707" spans="1:3" ht="18" hidden="1" customHeight="1" x14ac:dyDescent="0.3">
      <c r="A2707" s="17">
        <v>630</v>
      </c>
      <c r="B2707" s="19" t="s">
        <v>3039</v>
      </c>
      <c r="C2707" s="18" t="s">
        <v>59</v>
      </c>
    </row>
    <row r="2708" spans="1:3" ht="18" hidden="1" customHeight="1" x14ac:dyDescent="0.3">
      <c r="A2708" s="17">
        <v>630</v>
      </c>
      <c r="B2708" s="19" t="s">
        <v>3040</v>
      </c>
      <c r="C2708" s="18" t="s">
        <v>59</v>
      </c>
    </row>
    <row r="2709" spans="1:3" ht="18" hidden="1" customHeight="1" x14ac:dyDescent="0.3">
      <c r="A2709" s="17">
        <v>630</v>
      </c>
      <c r="B2709" s="19" t="s">
        <v>3041</v>
      </c>
      <c r="C2709" s="18" t="s">
        <v>59</v>
      </c>
    </row>
    <row r="2710" spans="1:3" ht="18" hidden="1" customHeight="1" x14ac:dyDescent="0.3">
      <c r="A2710" s="17">
        <v>630</v>
      </c>
      <c r="B2710" s="19" t="s">
        <v>3042</v>
      </c>
      <c r="C2710" s="18" t="s">
        <v>59</v>
      </c>
    </row>
    <row r="2711" spans="1:3" ht="18" hidden="1" customHeight="1" x14ac:dyDescent="0.3">
      <c r="A2711" s="17">
        <v>630</v>
      </c>
      <c r="B2711" s="19" t="s">
        <v>3043</v>
      </c>
      <c r="C2711" s="18" t="s">
        <v>59</v>
      </c>
    </row>
    <row r="2712" spans="1:3" ht="18" hidden="1" customHeight="1" x14ac:dyDescent="0.3">
      <c r="A2712" s="17">
        <v>630</v>
      </c>
      <c r="B2712" s="19" t="s">
        <v>3044</v>
      </c>
      <c r="C2712" s="18" t="s">
        <v>59</v>
      </c>
    </row>
    <row r="2713" spans="1:3" ht="18" hidden="1" customHeight="1" x14ac:dyDescent="0.3">
      <c r="A2713" s="17">
        <v>630</v>
      </c>
      <c r="B2713" s="19" t="s">
        <v>3045</v>
      </c>
      <c r="C2713" s="18" t="s">
        <v>59</v>
      </c>
    </row>
    <row r="2714" spans="1:3" ht="18" hidden="1" customHeight="1" x14ac:dyDescent="0.3">
      <c r="A2714" s="17">
        <v>630</v>
      </c>
      <c r="B2714" s="19" t="s">
        <v>3046</v>
      </c>
      <c r="C2714" s="18" t="s">
        <v>59</v>
      </c>
    </row>
    <row r="2715" spans="1:3" ht="18" hidden="1" customHeight="1" x14ac:dyDescent="0.3">
      <c r="A2715" s="17">
        <v>630</v>
      </c>
      <c r="B2715" s="19" t="s">
        <v>3047</v>
      </c>
      <c r="C2715" s="18" t="s">
        <v>59</v>
      </c>
    </row>
    <row r="2716" spans="1:3" ht="18" hidden="1" customHeight="1" x14ac:dyDescent="0.3">
      <c r="A2716" s="17">
        <v>630</v>
      </c>
      <c r="B2716" s="19" t="s">
        <v>3048</v>
      </c>
      <c r="C2716" s="18" t="s">
        <v>59</v>
      </c>
    </row>
    <row r="2717" spans="1:3" ht="18" hidden="1" customHeight="1" x14ac:dyDescent="0.3">
      <c r="A2717" s="17">
        <v>630</v>
      </c>
      <c r="B2717" s="19" t="s">
        <v>3049</v>
      </c>
      <c r="C2717" s="18" t="s">
        <v>59</v>
      </c>
    </row>
    <row r="2718" spans="1:3" ht="18" hidden="1" customHeight="1" x14ac:dyDescent="0.3">
      <c r="A2718" s="17">
        <v>630</v>
      </c>
      <c r="B2718" s="19" t="s">
        <v>3050</v>
      </c>
      <c r="C2718" s="18" t="s">
        <v>59</v>
      </c>
    </row>
    <row r="2719" spans="1:3" ht="18" hidden="1" customHeight="1" x14ac:dyDescent="0.3">
      <c r="A2719" s="17">
        <v>630</v>
      </c>
      <c r="B2719" s="19" t="s">
        <v>3051</v>
      </c>
      <c r="C2719" s="18" t="s">
        <v>59</v>
      </c>
    </row>
    <row r="2720" spans="1:3" ht="18" hidden="1" customHeight="1" x14ac:dyDescent="0.3">
      <c r="A2720" s="17">
        <v>630</v>
      </c>
      <c r="B2720" s="19" t="s">
        <v>3052</v>
      </c>
      <c r="C2720" s="18" t="s">
        <v>59</v>
      </c>
    </row>
    <row r="2721" spans="1:3" ht="18" hidden="1" customHeight="1" x14ac:dyDescent="0.3">
      <c r="A2721" s="17">
        <v>630</v>
      </c>
      <c r="B2721" s="19" t="s">
        <v>3053</v>
      </c>
      <c r="C2721" s="18" t="s">
        <v>59</v>
      </c>
    </row>
    <row r="2722" spans="1:3" ht="18" hidden="1" customHeight="1" x14ac:dyDescent="0.3">
      <c r="A2722" s="17">
        <v>630</v>
      </c>
      <c r="B2722" s="19" t="s">
        <v>3054</v>
      </c>
      <c r="C2722" s="18" t="s">
        <v>59</v>
      </c>
    </row>
    <row r="2723" spans="1:3" ht="18" hidden="1" customHeight="1" x14ac:dyDescent="0.3">
      <c r="A2723" s="17">
        <v>630</v>
      </c>
      <c r="B2723" s="19" t="s">
        <v>3055</v>
      </c>
      <c r="C2723" s="18" t="s">
        <v>59</v>
      </c>
    </row>
    <row r="2724" spans="1:3" ht="18" hidden="1" customHeight="1" x14ac:dyDescent="0.3">
      <c r="A2724" s="17">
        <v>630</v>
      </c>
      <c r="B2724" s="19" t="s">
        <v>3056</v>
      </c>
      <c r="C2724" s="18" t="s">
        <v>59</v>
      </c>
    </row>
    <row r="2725" spans="1:3" ht="18" hidden="1" customHeight="1" x14ac:dyDescent="0.3">
      <c r="A2725" s="17">
        <v>630</v>
      </c>
      <c r="B2725" s="19" t="s">
        <v>3057</v>
      </c>
      <c r="C2725" s="18" t="s">
        <v>59</v>
      </c>
    </row>
    <row r="2726" spans="1:3" ht="18" hidden="1" customHeight="1" x14ac:dyDescent="0.3">
      <c r="A2726" s="17">
        <v>630</v>
      </c>
      <c r="B2726" s="19" t="s">
        <v>3058</v>
      </c>
      <c r="C2726" s="18" t="s">
        <v>59</v>
      </c>
    </row>
    <row r="2727" spans="1:3" ht="18" hidden="1" customHeight="1" x14ac:dyDescent="0.3">
      <c r="A2727" s="17">
        <v>630</v>
      </c>
      <c r="B2727" s="19" t="s">
        <v>3059</v>
      </c>
      <c r="C2727" s="18" t="s">
        <v>59</v>
      </c>
    </row>
    <row r="2728" spans="1:3" ht="18" hidden="1" customHeight="1" x14ac:dyDescent="0.3">
      <c r="A2728" s="17">
        <v>630</v>
      </c>
      <c r="B2728" s="19" t="s">
        <v>3060</v>
      </c>
      <c r="C2728" s="18" t="s">
        <v>59</v>
      </c>
    </row>
    <row r="2729" spans="1:3" ht="18" hidden="1" customHeight="1" x14ac:dyDescent="0.3">
      <c r="A2729" s="17">
        <v>630</v>
      </c>
      <c r="B2729" s="19" t="s">
        <v>3061</v>
      </c>
      <c r="C2729" s="18" t="s">
        <v>59</v>
      </c>
    </row>
    <row r="2730" spans="1:3" ht="18" hidden="1" customHeight="1" x14ac:dyDescent="0.3">
      <c r="A2730" s="17">
        <v>630</v>
      </c>
      <c r="B2730" s="19" t="s">
        <v>3062</v>
      </c>
      <c r="C2730" s="18" t="s">
        <v>59</v>
      </c>
    </row>
    <row r="2731" spans="1:3" ht="18" hidden="1" customHeight="1" x14ac:dyDescent="0.3">
      <c r="A2731" s="17">
        <v>630</v>
      </c>
      <c r="B2731" s="19" t="s">
        <v>3063</v>
      </c>
      <c r="C2731" s="18" t="s">
        <v>59</v>
      </c>
    </row>
    <row r="2732" spans="1:3" ht="18" hidden="1" customHeight="1" x14ac:dyDescent="0.3">
      <c r="A2732" s="17">
        <v>630</v>
      </c>
      <c r="B2732" s="19" t="s">
        <v>3064</v>
      </c>
      <c r="C2732" s="18" t="s">
        <v>59</v>
      </c>
    </row>
    <row r="2733" spans="1:3" ht="18" hidden="1" customHeight="1" x14ac:dyDescent="0.3">
      <c r="A2733" s="17">
        <v>630</v>
      </c>
      <c r="B2733" s="19" t="s">
        <v>3065</v>
      </c>
      <c r="C2733" s="18" t="s">
        <v>59</v>
      </c>
    </row>
    <row r="2734" spans="1:3" ht="18" hidden="1" customHeight="1" x14ac:dyDescent="0.3">
      <c r="A2734" s="17">
        <v>630</v>
      </c>
      <c r="B2734" s="19" t="s">
        <v>3066</v>
      </c>
      <c r="C2734" s="18" t="s">
        <v>59</v>
      </c>
    </row>
    <row r="2735" spans="1:3" ht="18" hidden="1" customHeight="1" x14ac:dyDescent="0.3">
      <c r="A2735" s="17">
        <v>630</v>
      </c>
      <c r="B2735" s="19" t="s">
        <v>3067</v>
      </c>
      <c r="C2735" s="18" t="s">
        <v>59</v>
      </c>
    </row>
    <row r="2736" spans="1:3" ht="18" hidden="1" customHeight="1" x14ac:dyDescent="0.3">
      <c r="A2736" s="17">
        <v>630</v>
      </c>
      <c r="B2736" s="19" t="s">
        <v>55</v>
      </c>
      <c r="C2736" s="18" t="s">
        <v>48</v>
      </c>
    </row>
    <row r="2737" spans="1:3" ht="18" hidden="1" customHeight="1" x14ac:dyDescent="0.3">
      <c r="A2737" s="17">
        <v>630</v>
      </c>
      <c r="B2737" s="19" t="s">
        <v>3068</v>
      </c>
      <c r="C2737" s="18" t="s">
        <v>48</v>
      </c>
    </row>
    <row r="2738" spans="1:3" ht="18" hidden="1" customHeight="1" x14ac:dyDescent="0.3">
      <c r="A2738" s="17">
        <v>630</v>
      </c>
      <c r="B2738" s="19" t="s">
        <v>3069</v>
      </c>
      <c r="C2738" s="18" t="s">
        <v>48</v>
      </c>
    </row>
    <row r="2739" spans="1:3" ht="18" hidden="1" customHeight="1" x14ac:dyDescent="0.3">
      <c r="A2739" s="17">
        <v>630</v>
      </c>
      <c r="B2739" s="19" t="s">
        <v>3070</v>
      </c>
      <c r="C2739" s="18" t="s">
        <v>48</v>
      </c>
    </row>
    <row r="2740" spans="1:3" ht="18" hidden="1" customHeight="1" x14ac:dyDescent="0.3">
      <c r="A2740" s="17">
        <v>630</v>
      </c>
      <c r="B2740" s="19" t="s">
        <v>3071</v>
      </c>
      <c r="C2740" s="18" t="s">
        <v>48</v>
      </c>
    </row>
    <row r="2741" spans="1:3" ht="18" hidden="1" customHeight="1" x14ac:dyDescent="0.3">
      <c r="A2741" s="17">
        <v>630</v>
      </c>
      <c r="B2741" s="19" t="s">
        <v>3072</v>
      </c>
      <c r="C2741" s="18" t="s">
        <v>48</v>
      </c>
    </row>
    <row r="2742" spans="1:3" ht="18" hidden="1" customHeight="1" x14ac:dyDescent="0.3">
      <c r="A2742" s="17">
        <v>630</v>
      </c>
      <c r="B2742" s="19" t="s">
        <v>3073</v>
      </c>
      <c r="C2742" s="18" t="s">
        <v>48</v>
      </c>
    </row>
    <row r="2743" spans="1:3" ht="18" hidden="1" customHeight="1" x14ac:dyDescent="0.3">
      <c r="A2743" s="17">
        <v>630</v>
      </c>
      <c r="B2743" s="19" t="s">
        <v>3074</v>
      </c>
      <c r="C2743" s="18" t="s">
        <v>48</v>
      </c>
    </row>
    <row r="2744" spans="1:3" ht="18" hidden="1" customHeight="1" x14ac:dyDescent="0.3">
      <c r="A2744" s="17">
        <v>630</v>
      </c>
      <c r="B2744" s="19" t="s">
        <v>3075</v>
      </c>
      <c r="C2744" s="18" t="s">
        <v>48</v>
      </c>
    </row>
    <row r="2745" spans="1:3" ht="18" hidden="1" customHeight="1" x14ac:dyDescent="0.3">
      <c r="A2745" s="17">
        <v>630</v>
      </c>
      <c r="B2745" s="19" t="s">
        <v>3076</v>
      </c>
      <c r="C2745" s="18" t="s">
        <v>48</v>
      </c>
    </row>
    <row r="2746" spans="1:3" ht="18" hidden="1" customHeight="1" x14ac:dyDescent="0.3">
      <c r="A2746" s="17">
        <v>630</v>
      </c>
      <c r="B2746" s="19" t="s">
        <v>3077</v>
      </c>
      <c r="C2746" s="18" t="s">
        <v>59</v>
      </c>
    </row>
    <row r="2747" spans="1:3" ht="18" hidden="1" customHeight="1" x14ac:dyDescent="0.3">
      <c r="A2747" s="17">
        <v>630</v>
      </c>
      <c r="B2747" s="19" t="s">
        <v>3078</v>
      </c>
      <c r="C2747" s="18" t="s">
        <v>59</v>
      </c>
    </row>
    <row r="2748" spans="1:3" ht="18" hidden="1" customHeight="1" x14ac:dyDescent="0.3">
      <c r="A2748" s="17">
        <v>630</v>
      </c>
      <c r="B2748" s="19" t="s">
        <v>3079</v>
      </c>
      <c r="C2748" s="18" t="s">
        <v>59</v>
      </c>
    </row>
    <row r="2749" spans="1:3" ht="18" hidden="1" customHeight="1" x14ac:dyDescent="0.3">
      <c r="A2749" s="17">
        <v>630</v>
      </c>
      <c r="B2749" s="19" t="s">
        <v>3080</v>
      </c>
      <c r="C2749" s="18" t="s">
        <v>59</v>
      </c>
    </row>
    <row r="2750" spans="1:3" ht="18" hidden="1" customHeight="1" x14ac:dyDescent="0.3">
      <c r="A2750" s="17">
        <v>630</v>
      </c>
      <c r="B2750" s="19" t="s">
        <v>3081</v>
      </c>
      <c r="C2750" s="18" t="s">
        <v>59</v>
      </c>
    </row>
    <row r="2751" spans="1:3" ht="18" hidden="1" customHeight="1" x14ac:dyDescent="0.3">
      <c r="A2751" s="17">
        <v>630</v>
      </c>
      <c r="B2751" s="19" t="s">
        <v>3082</v>
      </c>
      <c r="C2751" s="18" t="s">
        <v>59</v>
      </c>
    </row>
    <row r="2752" spans="1:3" ht="18" hidden="1" customHeight="1" x14ac:dyDescent="0.3">
      <c r="A2752" s="17">
        <v>630</v>
      </c>
      <c r="B2752" s="19" t="s">
        <v>3083</v>
      </c>
      <c r="C2752" s="18" t="s">
        <v>59</v>
      </c>
    </row>
    <row r="2753" spans="1:3" ht="18" hidden="1" customHeight="1" x14ac:dyDescent="0.3">
      <c r="A2753" s="17">
        <v>630</v>
      </c>
      <c r="B2753" s="19" t="s">
        <v>3084</v>
      </c>
      <c r="C2753" s="18" t="s">
        <v>59</v>
      </c>
    </row>
    <row r="2754" spans="1:3" ht="18" hidden="1" customHeight="1" x14ac:dyDescent="0.3">
      <c r="A2754" s="17">
        <v>630</v>
      </c>
      <c r="B2754" s="19" t="s">
        <v>3085</v>
      </c>
      <c r="C2754" s="18" t="s">
        <v>48</v>
      </c>
    </row>
    <row r="2755" spans="1:3" ht="18" hidden="1" customHeight="1" x14ac:dyDescent="0.3">
      <c r="A2755" s="17">
        <v>630</v>
      </c>
      <c r="B2755" s="19" t="s">
        <v>3086</v>
      </c>
      <c r="C2755" s="18" t="s">
        <v>48</v>
      </c>
    </row>
    <row r="2756" spans="1:3" ht="18" hidden="1" customHeight="1" x14ac:dyDescent="0.3">
      <c r="A2756" s="17">
        <v>630</v>
      </c>
      <c r="B2756" s="19" t="s">
        <v>3087</v>
      </c>
      <c r="C2756" s="18" t="s">
        <v>48</v>
      </c>
    </row>
    <row r="2757" spans="1:3" ht="18" hidden="1" customHeight="1" x14ac:dyDescent="0.3">
      <c r="A2757" s="17">
        <v>630</v>
      </c>
      <c r="B2757" s="19" t="s">
        <v>3088</v>
      </c>
      <c r="C2757" s="18" t="s">
        <v>48</v>
      </c>
    </row>
    <row r="2758" spans="1:3" ht="18" hidden="1" customHeight="1" x14ac:dyDescent="0.3">
      <c r="A2758" s="17">
        <v>630</v>
      </c>
      <c r="B2758" s="19" t="s">
        <v>3089</v>
      </c>
      <c r="C2758" s="18" t="s">
        <v>48</v>
      </c>
    </row>
    <row r="2759" spans="1:3" ht="18" hidden="1" customHeight="1" x14ac:dyDescent="0.3">
      <c r="A2759" s="17">
        <v>630</v>
      </c>
      <c r="B2759" s="19" t="s">
        <v>3090</v>
      </c>
      <c r="C2759" s="18" t="s">
        <v>48</v>
      </c>
    </row>
    <row r="2760" spans="1:3" ht="18" hidden="1" customHeight="1" x14ac:dyDescent="0.3">
      <c r="A2760" s="17">
        <v>630</v>
      </c>
      <c r="B2760" s="19" t="s">
        <v>3091</v>
      </c>
      <c r="C2760" s="18" t="s">
        <v>59</v>
      </c>
    </row>
    <row r="2761" spans="1:3" ht="18" hidden="1" customHeight="1" x14ac:dyDescent="0.3">
      <c r="A2761" s="17">
        <v>630</v>
      </c>
      <c r="B2761" s="19" t="s">
        <v>3092</v>
      </c>
      <c r="C2761" s="18" t="s">
        <v>48</v>
      </c>
    </row>
    <row r="2762" spans="1:3" ht="18" hidden="1" customHeight="1" x14ac:dyDescent="0.3">
      <c r="A2762" s="17">
        <v>630</v>
      </c>
      <c r="B2762" s="19" t="s">
        <v>3093</v>
      </c>
      <c r="C2762" s="18" t="s">
        <v>59</v>
      </c>
    </row>
    <row r="2763" spans="1:3" ht="18" hidden="1" customHeight="1" x14ac:dyDescent="0.3">
      <c r="A2763" s="17">
        <v>630</v>
      </c>
      <c r="B2763" s="19" t="s">
        <v>3094</v>
      </c>
      <c r="C2763" s="18" t="s">
        <v>59</v>
      </c>
    </row>
    <row r="2764" spans="1:3" ht="18" hidden="1" customHeight="1" x14ac:dyDescent="0.3">
      <c r="A2764" s="17">
        <v>630</v>
      </c>
      <c r="B2764" s="19" t="s">
        <v>3095</v>
      </c>
      <c r="C2764" s="18" t="s">
        <v>59</v>
      </c>
    </row>
    <row r="2765" spans="1:3" ht="18" hidden="1" customHeight="1" x14ac:dyDescent="0.3">
      <c r="A2765" s="17">
        <v>630</v>
      </c>
      <c r="B2765" s="19" t="s">
        <v>3096</v>
      </c>
      <c r="C2765" s="18" t="s">
        <v>59</v>
      </c>
    </row>
    <row r="2766" spans="1:3" ht="18" hidden="1" customHeight="1" x14ac:dyDescent="0.3">
      <c r="A2766" s="17">
        <v>630</v>
      </c>
      <c r="B2766" s="19" t="s">
        <v>3097</v>
      </c>
      <c r="C2766" s="18" t="s">
        <v>59</v>
      </c>
    </row>
    <row r="2767" spans="1:3" ht="18" hidden="1" customHeight="1" x14ac:dyDescent="0.3">
      <c r="A2767" s="17">
        <v>630</v>
      </c>
      <c r="B2767" s="19" t="s">
        <v>3098</v>
      </c>
      <c r="C2767" s="18" t="s">
        <v>59</v>
      </c>
    </row>
    <row r="2768" spans="1:3" ht="18" hidden="1" customHeight="1" x14ac:dyDescent="0.3">
      <c r="A2768" s="17">
        <v>630</v>
      </c>
      <c r="B2768" s="19" t="s">
        <v>3099</v>
      </c>
      <c r="C2768" s="18" t="s">
        <v>59</v>
      </c>
    </row>
    <row r="2769" spans="1:3" ht="18" hidden="1" customHeight="1" x14ac:dyDescent="0.3">
      <c r="A2769" s="17">
        <v>630</v>
      </c>
      <c r="B2769" s="19" t="s">
        <v>3100</v>
      </c>
      <c r="C2769" s="18" t="s">
        <v>59</v>
      </c>
    </row>
    <row r="2770" spans="1:3" ht="18" hidden="1" customHeight="1" x14ac:dyDescent="0.3">
      <c r="A2770" s="17">
        <v>630</v>
      </c>
      <c r="B2770" s="19" t="s">
        <v>3101</v>
      </c>
      <c r="C2770" s="18" t="s">
        <v>59</v>
      </c>
    </row>
    <row r="2771" spans="1:3" ht="18" hidden="1" customHeight="1" x14ac:dyDescent="0.3">
      <c r="A2771" s="17">
        <v>630</v>
      </c>
      <c r="B2771" s="19" t="s">
        <v>3102</v>
      </c>
      <c r="C2771" s="18" t="s">
        <v>59</v>
      </c>
    </row>
    <row r="2772" spans="1:3" ht="18" hidden="1" customHeight="1" x14ac:dyDescent="0.3">
      <c r="A2772" s="17">
        <v>630</v>
      </c>
      <c r="B2772" s="19" t="s">
        <v>3103</v>
      </c>
      <c r="C2772" s="18" t="s">
        <v>59</v>
      </c>
    </row>
    <row r="2773" spans="1:3" ht="18" hidden="1" customHeight="1" x14ac:dyDescent="0.3">
      <c r="A2773" s="17">
        <v>630</v>
      </c>
      <c r="B2773" s="19" t="s">
        <v>3104</v>
      </c>
      <c r="C2773" s="18" t="s">
        <v>59</v>
      </c>
    </row>
    <row r="2774" spans="1:3" ht="18" hidden="1" customHeight="1" x14ac:dyDescent="0.3">
      <c r="A2774" s="17">
        <v>630</v>
      </c>
      <c r="B2774" s="19" t="s">
        <v>3105</v>
      </c>
      <c r="C2774" s="18" t="s">
        <v>59</v>
      </c>
    </row>
    <row r="2775" spans="1:3" ht="18" hidden="1" customHeight="1" x14ac:dyDescent="0.3">
      <c r="A2775" s="17">
        <v>630</v>
      </c>
      <c r="B2775" s="19" t="s">
        <v>3106</v>
      </c>
      <c r="C2775" s="18" t="s">
        <v>59</v>
      </c>
    </row>
    <row r="2776" spans="1:3" ht="18" hidden="1" customHeight="1" x14ac:dyDescent="0.3">
      <c r="A2776" s="17">
        <v>630</v>
      </c>
      <c r="B2776" s="19" t="s">
        <v>3107</v>
      </c>
      <c r="C2776" s="18" t="s">
        <v>59</v>
      </c>
    </row>
    <row r="2777" spans="1:3" ht="18" hidden="1" customHeight="1" x14ac:dyDescent="0.3">
      <c r="A2777" s="17">
        <v>630</v>
      </c>
      <c r="B2777" s="19" t="s">
        <v>3108</v>
      </c>
      <c r="C2777" s="18" t="s">
        <v>59</v>
      </c>
    </row>
    <row r="2778" spans="1:3" ht="18" hidden="1" customHeight="1" x14ac:dyDescent="0.3">
      <c r="A2778" s="17">
        <v>630</v>
      </c>
      <c r="B2778" s="19" t="s">
        <v>3109</v>
      </c>
      <c r="C2778" s="18" t="s">
        <v>59</v>
      </c>
    </row>
    <row r="2779" spans="1:3" ht="18" hidden="1" customHeight="1" x14ac:dyDescent="0.3">
      <c r="A2779" s="17">
        <v>630</v>
      </c>
      <c r="B2779" s="19" t="s">
        <v>3110</v>
      </c>
      <c r="C2779" s="18" t="s">
        <v>59</v>
      </c>
    </row>
    <row r="2780" spans="1:3" ht="18" hidden="1" customHeight="1" x14ac:dyDescent="0.3">
      <c r="A2780" s="17">
        <v>630</v>
      </c>
      <c r="B2780" s="19" t="s">
        <v>3111</v>
      </c>
      <c r="C2780" s="18" t="s">
        <v>59</v>
      </c>
    </row>
    <row r="2781" spans="1:3" ht="18" hidden="1" customHeight="1" x14ac:dyDescent="0.3">
      <c r="A2781" s="17">
        <v>630</v>
      </c>
      <c r="B2781" s="19" t="s">
        <v>3112</v>
      </c>
      <c r="C2781" s="18" t="s">
        <v>59</v>
      </c>
    </row>
    <row r="2782" spans="1:3" ht="18" hidden="1" customHeight="1" x14ac:dyDescent="0.3">
      <c r="A2782" s="17">
        <v>630</v>
      </c>
      <c r="B2782" s="19" t="s">
        <v>3113</v>
      </c>
      <c r="C2782" s="18" t="s">
        <v>59</v>
      </c>
    </row>
    <row r="2783" spans="1:3" ht="18" hidden="1" customHeight="1" x14ac:dyDescent="0.3">
      <c r="A2783" s="17">
        <v>630</v>
      </c>
      <c r="B2783" s="19" t="s">
        <v>3114</v>
      </c>
      <c r="C2783" s="18" t="s">
        <v>59</v>
      </c>
    </row>
    <row r="2784" spans="1:3" ht="18" hidden="1" customHeight="1" x14ac:dyDescent="0.3">
      <c r="A2784" s="17">
        <v>630</v>
      </c>
      <c r="B2784" s="19" t="s">
        <v>3115</v>
      </c>
      <c r="C2784" s="18" t="s">
        <v>59</v>
      </c>
    </row>
    <row r="2785" spans="1:3" ht="18" hidden="1" customHeight="1" x14ac:dyDescent="0.3">
      <c r="A2785" s="17">
        <v>630</v>
      </c>
      <c r="B2785" s="19" t="s">
        <v>3116</v>
      </c>
      <c r="C2785" s="18" t="s">
        <v>59</v>
      </c>
    </row>
    <row r="2786" spans="1:3" ht="18" hidden="1" customHeight="1" x14ac:dyDescent="0.3">
      <c r="A2786" s="17">
        <v>630</v>
      </c>
      <c r="B2786" s="19" t="s">
        <v>3117</v>
      </c>
      <c r="C2786" s="18" t="s">
        <v>59</v>
      </c>
    </row>
    <row r="2787" spans="1:3" ht="18" hidden="1" customHeight="1" x14ac:dyDescent="0.3">
      <c r="A2787" s="17">
        <v>630</v>
      </c>
      <c r="B2787" s="19" t="s">
        <v>3118</v>
      </c>
      <c r="C2787" s="18" t="s">
        <v>59</v>
      </c>
    </row>
    <row r="2788" spans="1:3" ht="18" hidden="1" customHeight="1" x14ac:dyDescent="0.3">
      <c r="A2788" s="17">
        <v>630</v>
      </c>
      <c r="B2788" s="19" t="s">
        <v>3119</v>
      </c>
      <c r="C2788" s="18" t="s">
        <v>59</v>
      </c>
    </row>
    <row r="2789" spans="1:3" ht="18" hidden="1" customHeight="1" x14ac:dyDescent="0.3">
      <c r="A2789" s="17">
        <v>630</v>
      </c>
      <c r="B2789" s="19" t="s">
        <v>3120</v>
      </c>
      <c r="C2789" s="18" t="s">
        <v>59</v>
      </c>
    </row>
    <row r="2790" spans="1:3" ht="18" hidden="1" customHeight="1" x14ac:dyDescent="0.3">
      <c r="A2790" s="17">
        <v>630</v>
      </c>
      <c r="B2790" s="19" t="s">
        <v>3121</v>
      </c>
      <c r="C2790" s="18" t="s">
        <v>59</v>
      </c>
    </row>
    <row r="2791" spans="1:3" ht="18" hidden="1" customHeight="1" x14ac:dyDescent="0.3">
      <c r="A2791" s="17">
        <v>630</v>
      </c>
      <c r="B2791" s="19" t="s">
        <v>3122</v>
      </c>
      <c r="C2791" s="18" t="s">
        <v>59</v>
      </c>
    </row>
    <row r="2792" spans="1:3" ht="18" hidden="1" customHeight="1" x14ac:dyDescent="0.3">
      <c r="A2792" s="17">
        <v>630</v>
      </c>
      <c r="B2792" s="19" t="s">
        <v>3123</v>
      </c>
      <c r="C2792" s="18" t="s">
        <v>59</v>
      </c>
    </row>
    <row r="2793" spans="1:3" ht="18" hidden="1" customHeight="1" x14ac:dyDescent="0.3">
      <c r="A2793" s="17">
        <v>630</v>
      </c>
      <c r="B2793" s="19" t="s">
        <v>3124</v>
      </c>
      <c r="C2793" s="18" t="s">
        <v>59</v>
      </c>
    </row>
    <row r="2794" spans="1:3" ht="18" hidden="1" customHeight="1" x14ac:dyDescent="0.3">
      <c r="A2794" s="17">
        <v>630</v>
      </c>
      <c r="B2794" s="19" t="s">
        <v>3125</v>
      </c>
      <c r="C2794" s="18" t="s">
        <v>59</v>
      </c>
    </row>
    <row r="2795" spans="1:3" ht="18" hidden="1" customHeight="1" x14ac:dyDescent="0.3">
      <c r="A2795" s="17">
        <v>630</v>
      </c>
      <c r="B2795" s="19" t="s">
        <v>3126</v>
      </c>
      <c r="C2795" s="18" t="s">
        <v>59</v>
      </c>
    </row>
    <row r="2796" spans="1:3" ht="18" hidden="1" customHeight="1" x14ac:dyDescent="0.3">
      <c r="A2796" s="17">
        <v>630</v>
      </c>
      <c r="B2796" s="19" t="s">
        <v>3127</v>
      </c>
      <c r="C2796" s="18" t="s">
        <v>59</v>
      </c>
    </row>
    <row r="2797" spans="1:3" ht="18" hidden="1" customHeight="1" x14ac:dyDescent="0.3">
      <c r="A2797" s="17">
        <v>630</v>
      </c>
      <c r="B2797" s="19" t="s">
        <v>3128</v>
      </c>
      <c r="C2797" s="18" t="s">
        <v>59</v>
      </c>
    </row>
    <row r="2798" spans="1:3" ht="18" hidden="1" customHeight="1" x14ac:dyDescent="0.3">
      <c r="A2798" s="17">
        <v>630</v>
      </c>
      <c r="B2798" s="19" t="s">
        <v>3129</v>
      </c>
      <c r="C2798" s="18" t="s">
        <v>59</v>
      </c>
    </row>
    <row r="2799" spans="1:3" ht="18" hidden="1" customHeight="1" x14ac:dyDescent="0.3">
      <c r="A2799" s="17">
        <v>630</v>
      </c>
      <c r="B2799" s="19" t="s">
        <v>3130</v>
      </c>
      <c r="C2799" s="18" t="s">
        <v>59</v>
      </c>
    </row>
    <row r="2800" spans="1:3" ht="18" hidden="1" customHeight="1" x14ac:dyDescent="0.3">
      <c r="A2800" s="17">
        <v>630</v>
      </c>
      <c r="B2800" s="19" t="s">
        <v>3131</v>
      </c>
      <c r="C2800" s="18" t="s">
        <v>59</v>
      </c>
    </row>
    <row r="2801" spans="1:3" ht="18" hidden="1" customHeight="1" x14ac:dyDescent="0.3">
      <c r="A2801" s="17">
        <v>630</v>
      </c>
      <c r="B2801" s="19" t="s">
        <v>3132</v>
      </c>
      <c r="C2801" s="18" t="s">
        <v>59</v>
      </c>
    </row>
    <row r="2802" spans="1:3" ht="18" hidden="1" customHeight="1" x14ac:dyDescent="0.3">
      <c r="A2802" s="17">
        <v>630</v>
      </c>
      <c r="B2802" s="19" t="s">
        <v>3133</v>
      </c>
      <c r="C2802" s="18" t="s">
        <v>59</v>
      </c>
    </row>
    <row r="2803" spans="1:3" ht="18" hidden="1" customHeight="1" x14ac:dyDescent="0.3">
      <c r="A2803" s="17">
        <v>630</v>
      </c>
      <c r="B2803" s="19" t="s">
        <v>3134</v>
      </c>
      <c r="C2803" s="18" t="s">
        <v>59</v>
      </c>
    </row>
    <row r="2804" spans="1:3" ht="18" hidden="1" customHeight="1" x14ac:dyDescent="0.3">
      <c r="A2804" s="17">
        <v>630</v>
      </c>
      <c r="B2804" s="19" t="s">
        <v>3135</v>
      </c>
      <c r="C2804" s="18" t="s">
        <v>59</v>
      </c>
    </row>
    <row r="2805" spans="1:3" ht="18" hidden="1" customHeight="1" x14ac:dyDescent="0.3">
      <c r="A2805" s="17">
        <v>630</v>
      </c>
      <c r="B2805" s="19" t="s">
        <v>3136</v>
      </c>
      <c r="C2805" s="18" t="s">
        <v>59</v>
      </c>
    </row>
    <row r="2806" spans="1:3" ht="18" hidden="1" customHeight="1" x14ac:dyDescent="0.3">
      <c r="A2806" s="17">
        <v>630</v>
      </c>
      <c r="B2806" s="19" t="s">
        <v>3137</v>
      </c>
      <c r="C2806" s="18" t="s">
        <v>59</v>
      </c>
    </row>
    <row r="2807" spans="1:3" ht="18" hidden="1" customHeight="1" x14ac:dyDescent="0.3">
      <c r="A2807" s="17">
        <v>630</v>
      </c>
      <c r="B2807" s="19" t="s">
        <v>3138</v>
      </c>
      <c r="C2807" s="18" t="s">
        <v>59</v>
      </c>
    </row>
    <row r="2808" spans="1:3" ht="18" hidden="1" customHeight="1" x14ac:dyDescent="0.3">
      <c r="A2808" s="17">
        <v>630</v>
      </c>
      <c r="B2808" s="19" t="s">
        <v>3139</v>
      </c>
      <c r="C2808" s="18" t="s">
        <v>59</v>
      </c>
    </row>
    <row r="2809" spans="1:3" ht="18" hidden="1" customHeight="1" x14ac:dyDescent="0.3">
      <c r="A2809" s="17">
        <v>630</v>
      </c>
      <c r="B2809" s="19" t="s">
        <v>3140</v>
      </c>
      <c r="C2809" s="18" t="s">
        <v>59</v>
      </c>
    </row>
    <row r="2810" spans="1:3" ht="18" hidden="1" customHeight="1" x14ac:dyDescent="0.3">
      <c r="A2810" s="17">
        <v>630</v>
      </c>
      <c r="B2810" s="19" t="s">
        <v>3141</v>
      </c>
      <c r="C2810" s="18" t="s">
        <v>59</v>
      </c>
    </row>
    <row r="2811" spans="1:3" ht="18" hidden="1" customHeight="1" x14ac:dyDescent="0.3">
      <c r="A2811" s="17">
        <v>630</v>
      </c>
      <c r="B2811" s="19" t="s">
        <v>3142</v>
      </c>
      <c r="C2811" s="18" t="s">
        <v>59</v>
      </c>
    </row>
    <row r="2812" spans="1:3" ht="18" hidden="1" customHeight="1" x14ac:dyDescent="0.3">
      <c r="A2812" s="17">
        <v>630</v>
      </c>
      <c r="B2812" s="19" t="s">
        <v>3143</v>
      </c>
      <c r="C2812" s="18" t="s">
        <v>59</v>
      </c>
    </row>
    <row r="2813" spans="1:3" ht="18" hidden="1" customHeight="1" x14ac:dyDescent="0.3">
      <c r="A2813" s="17">
        <v>630</v>
      </c>
      <c r="B2813" s="19" t="s">
        <v>3144</v>
      </c>
      <c r="C2813" s="18" t="s">
        <v>59</v>
      </c>
    </row>
    <row r="2814" spans="1:3" ht="18" hidden="1" customHeight="1" x14ac:dyDescent="0.3">
      <c r="A2814" s="17">
        <v>630</v>
      </c>
      <c r="B2814" s="19" t="s">
        <v>3145</v>
      </c>
      <c r="C2814" s="18" t="s">
        <v>59</v>
      </c>
    </row>
    <row r="2815" spans="1:3" ht="18" hidden="1" customHeight="1" x14ac:dyDescent="0.3">
      <c r="A2815" s="17">
        <v>630</v>
      </c>
      <c r="B2815" s="19" t="s">
        <v>3146</v>
      </c>
      <c r="C2815" s="18" t="s">
        <v>59</v>
      </c>
    </row>
    <row r="2816" spans="1:3" ht="18" hidden="1" customHeight="1" x14ac:dyDescent="0.3">
      <c r="A2816" s="17">
        <v>630</v>
      </c>
      <c r="B2816" s="19" t="s">
        <v>3147</v>
      </c>
      <c r="C2816" s="18" t="s">
        <v>59</v>
      </c>
    </row>
    <row r="2817" spans="1:3" ht="18" hidden="1" customHeight="1" x14ac:dyDescent="0.3">
      <c r="A2817" s="17">
        <v>630</v>
      </c>
      <c r="B2817" s="19" t="s">
        <v>3148</v>
      </c>
      <c r="C2817" s="18" t="s">
        <v>59</v>
      </c>
    </row>
    <row r="2818" spans="1:3" ht="18" hidden="1" customHeight="1" x14ac:dyDescent="0.3">
      <c r="A2818" s="17">
        <v>630</v>
      </c>
      <c r="B2818" s="19" t="s">
        <v>3149</v>
      </c>
      <c r="C2818" s="18" t="s">
        <v>59</v>
      </c>
    </row>
    <row r="2819" spans="1:3" ht="18" hidden="1" customHeight="1" x14ac:dyDescent="0.3">
      <c r="A2819" s="17">
        <v>630</v>
      </c>
      <c r="B2819" s="19" t="s">
        <v>3150</v>
      </c>
      <c r="C2819" s="18" t="s">
        <v>59</v>
      </c>
    </row>
    <row r="2820" spans="1:3" ht="18" hidden="1" customHeight="1" x14ac:dyDescent="0.3">
      <c r="A2820" s="17">
        <v>630</v>
      </c>
      <c r="B2820" s="19" t="s">
        <v>3151</v>
      </c>
      <c r="C2820" s="18" t="s">
        <v>59</v>
      </c>
    </row>
    <row r="2821" spans="1:3" ht="18" hidden="1" customHeight="1" x14ac:dyDescent="0.3">
      <c r="A2821" s="17">
        <v>630</v>
      </c>
      <c r="B2821" s="19" t="s">
        <v>3152</v>
      </c>
      <c r="C2821" s="18" t="s">
        <v>59</v>
      </c>
    </row>
    <row r="2822" spans="1:3" ht="18" hidden="1" customHeight="1" x14ac:dyDescent="0.3">
      <c r="A2822" s="17">
        <v>630</v>
      </c>
      <c r="B2822" s="19" t="s">
        <v>3153</v>
      </c>
      <c r="C2822" s="18" t="s">
        <v>59</v>
      </c>
    </row>
    <row r="2823" spans="1:3" ht="18" hidden="1" customHeight="1" x14ac:dyDescent="0.3">
      <c r="A2823" s="17">
        <v>630</v>
      </c>
      <c r="B2823" s="19" t="s">
        <v>3154</v>
      </c>
      <c r="C2823" s="18" t="s">
        <v>59</v>
      </c>
    </row>
    <row r="2824" spans="1:3" ht="18" hidden="1" customHeight="1" x14ac:dyDescent="0.3">
      <c r="A2824" s="17">
        <v>630</v>
      </c>
      <c r="B2824" s="19" t="s">
        <v>3155</v>
      </c>
      <c r="C2824" s="18" t="s">
        <v>59</v>
      </c>
    </row>
    <row r="2825" spans="1:3" ht="18" hidden="1" customHeight="1" x14ac:dyDescent="0.3">
      <c r="A2825" s="17">
        <v>630</v>
      </c>
      <c r="B2825" s="19" t="s">
        <v>3156</v>
      </c>
      <c r="C2825" s="18" t="s">
        <v>59</v>
      </c>
    </row>
    <row r="2826" spans="1:3" ht="18" hidden="1" customHeight="1" x14ac:dyDescent="0.3">
      <c r="A2826" s="17">
        <v>630</v>
      </c>
      <c r="B2826" s="19" t="s">
        <v>3157</v>
      </c>
      <c r="C2826" s="18" t="s">
        <v>59</v>
      </c>
    </row>
    <row r="2827" spans="1:3" ht="18" hidden="1" customHeight="1" x14ac:dyDescent="0.3">
      <c r="A2827" s="17">
        <v>630</v>
      </c>
      <c r="B2827" s="19" t="s">
        <v>3158</v>
      </c>
      <c r="C2827" s="18" t="s">
        <v>59</v>
      </c>
    </row>
    <row r="2828" spans="1:3" ht="18" hidden="1" customHeight="1" x14ac:dyDescent="0.3">
      <c r="A2828" s="17">
        <v>630</v>
      </c>
      <c r="B2828" s="19" t="s">
        <v>3159</v>
      </c>
      <c r="C2828" s="18" t="s">
        <v>59</v>
      </c>
    </row>
    <row r="2829" spans="1:3" ht="18" hidden="1" customHeight="1" x14ac:dyDescent="0.3">
      <c r="A2829" s="17">
        <v>630</v>
      </c>
      <c r="B2829" s="19" t="s">
        <v>3160</v>
      </c>
      <c r="C2829" s="18" t="s">
        <v>59</v>
      </c>
    </row>
    <row r="2830" spans="1:3" ht="18" hidden="1" customHeight="1" x14ac:dyDescent="0.3">
      <c r="A2830" s="17">
        <v>630</v>
      </c>
      <c r="B2830" s="19" t="s">
        <v>3161</v>
      </c>
      <c r="C2830" s="18" t="s">
        <v>59</v>
      </c>
    </row>
    <row r="2831" spans="1:3" ht="18" hidden="1" customHeight="1" x14ac:dyDescent="0.3">
      <c r="A2831" s="17">
        <v>630</v>
      </c>
      <c r="B2831" s="19" t="s">
        <v>3162</v>
      </c>
      <c r="C2831" s="18" t="s">
        <v>59</v>
      </c>
    </row>
    <row r="2832" spans="1:3" ht="18" hidden="1" customHeight="1" x14ac:dyDescent="0.3">
      <c r="A2832" s="17">
        <v>630</v>
      </c>
      <c r="B2832" s="19" t="s">
        <v>3163</v>
      </c>
      <c r="C2832" s="18" t="s">
        <v>59</v>
      </c>
    </row>
    <row r="2833" spans="1:3" ht="18" hidden="1" customHeight="1" x14ac:dyDescent="0.3">
      <c r="A2833" s="17">
        <v>630</v>
      </c>
      <c r="B2833" s="19" t="s">
        <v>3164</v>
      </c>
      <c r="C2833" s="18" t="s">
        <v>59</v>
      </c>
    </row>
    <row r="2834" spans="1:3" ht="18" hidden="1" customHeight="1" x14ac:dyDescent="0.3">
      <c r="A2834" s="17">
        <v>630</v>
      </c>
      <c r="B2834" s="19" t="s">
        <v>3165</v>
      </c>
      <c r="C2834" s="18" t="s">
        <v>59</v>
      </c>
    </row>
    <row r="2835" spans="1:3" ht="18" hidden="1" customHeight="1" x14ac:dyDescent="0.3">
      <c r="A2835" s="17">
        <v>630</v>
      </c>
      <c r="B2835" s="19" t="s">
        <v>3166</v>
      </c>
      <c r="C2835" s="18" t="s">
        <v>59</v>
      </c>
    </row>
    <row r="2836" spans="1:3" ht="18" hidden="1" customHeight="1" x14ac:dyDescent="0.3">
      <c r="A2836" s="17">
        <v>630</v>
      </c>
      <c r="B2836" s="19" t="s">
        <v>3167</v>
      </c>
      <c r="C2836" s="18" t="s">
        <v>59</v>
      </c>
    </row>
    <row r="2837" spans="1:3" ht="18" hidden="1" customHeight="1" x14ac:dyDescent="0.3">
      <c r="A2837" s="17">
        <v>630</v>
      </c>
      <c r="B2837" s="19" t="s">
        <v>3168</v>
      </c>
      <c r="C2837" s="18" t="s">
        <v>59</v>
      </c>
    </row>
    <row r="2838" spans="1:3" ht="18" hidden="1" customHeight="1" x14ac:dyDescent="0.3">
      <c r="A2838" s="17">
        <v>630</v>
      </c>
      <c r="B2838" s="19" t="s">
        <v>3169</v>
      </c>
      <c r="C2838" s="18" t="s">
        <v>59</v>
      </c>
    </row>
    <row r="2839" spans="1:3" ht="18" hidden="1" customHeight="1" x14ac:dyDescent="0.3">
      <c r="A2839" s="17">
        <v>630</v>
      </c>
      <c r="B2839" s="19" t="s">
        <v>3170</v>
      </c>
      <c r="C2839" s="18" t="s">
        <v>59</v>
      </c>
    </row>
    <row r="2840" spans="1:3" ht="18" hidden="1" customHeight="1" x14ac:dyDescent="0.3">
      <c r="A2840" s="17">
        <v>630</v>
      </c>
      <c r="B2840" s="19" t="s">
        <v>3171</v>
      </c>
      <c r="C2840" s="18" t="s">
        <v>59</v>
      </c>
    </row>
    <row r="2841" spans="1:3" ht="18" hidden="1" customHeight="1" x14ac:dyDescent="0.3">
      <c r="A2841" s="17">
        <v>630</v>
      </c>
      <c r="B2841" s="19" t="s">
        <v>3172</v>
      </c>
      <c r="C2841" s="18" t="s">
        <v>59</v>
      </c>
    </row>
    <row r="2842" spans="1:3" ht="18" hidden="1" customHeight="1" x14ac:dyDescent="0.3">
      <c r="A2842" s="17">
        <v>630</v>
      </c>
      <c r="B2842" s="19" t="s">
        <v>3173</v>
      </c>
      <c r="C2842" s="18" t="s">
        <v>59</v>
      </c>
    </row>
    <row r="2843" spans="1:3" ht="18" hidden="1" customHeight="1" x14ac:dyDescent="0.3">
      <c r="A2843" s="17">
        <v>630</v>
      </c>
      <c r="B2843" s="19" t="s">
        <v>3174</v>
      </c>
      <c r="C2843" s="18" t="s">
        <v>59</v>
      </c>
    </row>
    <row r="2844" spans="1:3" ht="18" hidden="1" customHeight="1" x14ac:dyDescent="0.3">
      <c r="A2844" s="17">
        <v>630</v>
      </c>
      <c r="B2844" s="19" t="s">
        <v>3175</v>
      </c>
      <c r="C2844" s="18" t="s">
        <v>9</v>
      </c>
    </row>
    <row r="2845" spans="1:3" ht="18" hidden="1" customHeight="1" x14ac:dyDescent="0.3">
      <c r="A2845" s="17">
        <v>630</v>
      </c>
      <c r="B2845" s="19" t="s">
        <v>3176</v>
      </c>
      <c r="C2845" s="18" t="s">
        <v>9</v>
      </c>
    </row>
    <row r="2846" spans="1:3" ht="18" hidden="1" customHeight="1" x14ac:dyDescent="0.3">
      <c r="A2846" s="17">
        <v>631</v>
      </c>
      <c r="B2846" s="19" t="s">
        <v>3177</v>
      </c>
      <c r="C2846" s="18" t="s">
        <v>59</v>
      </c>
    </row>
    <row r="2847" spans="1:3" ht="18" hidden="1" customHeight="1" x14ac:dyDescent="0.3">
      <c r="A2847" s="17">
        <v>631</v>
      </c>
      <c r="B2847" s="19" t="s">
        <v>3178</v>
      </c>
      <c r="C2847" s="18" t="s">
        <v>59</v>
      </c>
    </row>
    <row r="2848" spans="1:3" ht="18" hidden="1" customHeight="1" x14ac:dyDescent="0.3">
      <c r="A2848" s="17">
        <v>631</v>
      </c>
      <c r="B2848" s="19" t="s">
        <v>3179</v>
      </c>
      <c r="C2848" s="18" t="s">
        <v>59</v>
      </c>
    </row>
    <row r="2849" spans="1:3" ht="18" hidden="1" customHeight="1" x14ac:dyDescent="0.3">
      <c r="A2849" s="17">
        <v>631</v>
      </c>
      <c r="B2849" s="19" t="s">
        <v>3180</v>
      </c>
      <c r="C2849" s="18" t="s">
        <v>59</v>
      </c>
    </row>
    <row r="2850" spans="1:3" ht="18" hidden="1" customHeight="1" x14ac:dyDescent="0.3">
      <c r="A2850" s="17">
        <v>631</v>
      </c>
      <c r="B2850" s="19" t="s">
        <v>3181</v>
      </c>
      <c r="C2850" s="18" t="s">
        <v>59</v>
      </c>
    </row>
    <row r="2851" spans="1:3" ht="18" hidden="1" customHeight="1" x14ac:dyDescent="0.3">
      <c r="A2851" s="17">
        <v>631</v>
      </c>
      <c r="B2851" s="19" t="s">
        <v>3182</v>
      </c>
      <c r="C2851" s="18" t="s">
        <v>59</v>
      </c>
    </row>
    <row r="2852" spans="1:3" ht="18" hidden="1" customHeight="1" x14ac:dyDescent="0.3">
      <c r="A2852" s="17">
        <v>631</v>
      </c>
      <c r="B2852" s="19" t="s">
        <v>3183</v>
      </c>
      <c r="C2852" s="18" t="s">
        <v>59</v>
      </c>
    </row>
    <row r="2853" spans="1:3" ht="18" hidden="1" customHeight="1" x14ac:dyDescent="0.3">
      <c r="A2853" s="17">
        <v>631</v>
      </c>
      <c r="B2853" s="19" t="s">
        <v>3184</v>
      </c>
      <c r="C2853" s="18" t="s">
        <v>59</v>
      </c>
    </row>
    <row r="2854" spans="1:3" ht="18" hidden="1" customHeight="1" x14ac:dyDescent="0.3">
      <c r="A2854" s="17">
        <v>631</v>
      </c>
      <c r="B2854" s="19" t="s">
        <v>3185</v>
      </c>
      <c r="C2854" s="18" t="s">
        <v>59</v>
      </c>
    </row>
    <row r="2855" spans="1:3" ht="18" hidden="1" customHeight="1" x14ac:dyDescent="0.3">
      <c r="A2855" s="17">
        <v>631</v>
      </c>
      <c r="B2855" s="19" t="s">
        <v>3186</v>
      </c>
      <c r="C2855" s="18" t="s">
        <v>59</v>
      </c>
    </row>
    <row r="2856" spans="1:3" ht="18" hidden="1" customHeight="1" x14ac:dyDescent="0.3">
      <c r="A2856" s="17">
        <v>631</v>
      </c>
      <c r="B2856" s="19" t="s">
        <v>3187</v>
      </c>
      <c r="C2856" s="18" t="s">
        <v>59</v>
      </c>
    </row>
    <row r="2857" spans="1:3" ht="18" hidden="1" customHeight="1" x14ac:dyDescent="0.3">
      <c r="A2857" s="17">
        <v>631</v>
      </c>
      <c r="B2857" s="19" t="s">
        <v>3188</v>
      </c>
      <c r="C2857" s="18" t="s">
        <v>59</v>
      </c>
    </row>
    <row r="2858" spans="1:3" ht="18" hidden="1" customHeight="1" x14ac:dyDescent="0.3">
      <c r="A2858" s="17">
        <v>631</v>
      </c>
      <c r="B2858" s="19" t="s">
        <v>3189</v>
      </c>
      <c r="C2858" s="18" t="s">
        <v>59</v>
      </c>
    </row>
    <row r="2859" spans="1:3" ht="18" hidden="1" customHeight="1" x14ac:dyDescent="0.3">
      <c r="A2859" s="17">
        <v>631</v>
      </c>
      <c r="B2859" s="19" t="s">
        <v>3190</v>
      </c>
      <c r="C2859" s="18" t="s">
        <v>59</v>
      </c>
    </row>
    <row r="2860" spans="1:3" ht="18" hidden="1" customHeight="1" x14ac:dyDescent="0.3">
      <c r="A2860" s="17">
        <v>631</v>
      </c>
      <c r="B2860" s="19" t="s">
        <v>3191</v>
      </c>
      <c r="C2860" s="18" t="s">
        <v>59</v>
      </c>
    </row>
    <row r="2861" spans="1:3" ht="18" hidden="1" customHeight="1" x14ac:dyDescent="0.3">
      <c r="A2861" s="17">
        <v>631</v>
      </c>
      <c r="B2861" s="19" t="s">
        <v>3192</v>
      </c>
      <c r="C2861" s="18" t="s">
        <v>59</v>
      </c>
    </row>
    <row r="2862" spans="1:3" ht="18" hidden="1" customHeight="1" x14ac:dyDescent="0.3">
      <c r="A2862" s="17">
        <v>631</v>
      </c>
      <c r="B2862" s="19" t="s">
        <v>3193</v>
      </c>
      <c r="C2862" s="18" t="s">
        <v>59</v>
      </c>
    </row>
    <row r="2863" spans="1:3" ht="18" hidden="1" customHeight="1" x14ac:dyDescent="0.3">
      <c r="A2863" s="17">
        <v>631</v>
      </c>
      <c r="B2863" s="19" t="s">
        <v>3194</v>
      </c>
      <c r="C2863" s="18" t="s">
        <v>59</v>
      </c>
    </row>
    <row r="2864" spans="1:3" ht="18" hidden="1" customHeight="1" x14ac:dyDescent="0.3">
      <c r="A2864" s="17">
        <v>631</v>
      </c>
      <c r="B2864" s="19" t="s">
        <v>3195</v>
      </c>
      <c r="C2864" s="18" t="s">
        <v>59</v>
      </c>
    </row>
    <row r="2865" spans="1:3" ht="18" hidden="1" customHeight="1" x14ac:dyDescent="0.3">
      <c r="A2865" s="17">
        <v>631</v>
      </c>
      <c r="B2865" s="19" t="s">
        <v>3196</v>
      </c>
      <c r="C2865" s="18" t="s">
        <v>59</v>
      </c>
    </row>
    <row r="2866" spans="1:3" ht="18" hidden="1" customHeight="1" x14ac:dyDescent="0.3">
      <c r="A2866" s="17">
        <v>631</v>
      </c>
      <c r="B2866" s="19" t="s">
        <v>3197</v>
      </c>
      <c r="C2866" s="18" t="s">
        <v>59</v>
      </c>
    </row>
    <row r="2867" spans="1:3" ht="18" hidden="1" customHeight="1" x14ac:dyDescent="0.3">
      <c r="A2867" s="17">
        <v>631</v>
      </c>
      <c r="B2867" s="19" t="s">
        <v>3198</v>
      </c>
      <c r="C2867" s="18" t="s">
        <v>59</v>
      </c>
    </row>
    <row r="2868" spans="1:3" ht="18" hidden="1" customHeight="1" x14ac:dyDescent="0.3">
      <c r="A2868" s="17">
        <v>631</v>
      </c>
      <c r="B2868" s="19" t="s">
        <v>3199</v>
      </c>
      <c r="C2868" s="18" t="s">
        <v>59</v>
      </c>
    </row>
    <row r="2869" spans="1:3" ht="18" hidden="1" customHeight="1" x14ac:dyDescent="0.3">
      <c r="A2869" s="17">
        <v>631</v>
      </c>
      <c r="B2869" s="19" t="s">
        <v>3200</v>
      </c>
      <c r="C2869" s="18" t="s">
        <v>59</v>
      </c>
    </row>
    <row r="2870" spans="1:3" ht="18" hidden="1" customHeight="1" x14ac:dyDescent="0.3">
      <c r="A2870" s="17">
        <v>631</v>
      </c>
      <c r="B2870" s="19" t="s">
        <v>3201</v>
      </c>
      <c r="C2870" s="18" t="s">
        <v>59</v>
      </c>
    </row>
    <row r="2871" spans="1:3" ht="18" hidden="1" customHeight="1" x14ac:dyDescent="0.3">
      <c r="A2871" s="17">
        <v>631</v>
      </c>
      <c r="B2871" s="19" t="s">
        <v>3202</v>
      </c>
      <c r="C2871" s="18" t="s">
        <v>59</v>
      </c>
    </row>
    <row r="2872" spans="1:3" ht="18" hidden="1" customHeight="1" x14ac:dyDescent="0.3">
      <c r="A2872" s="17">
        <v>631</v>
      </c>
      <c r="B2872" s="19" t="s">
        <v>3203</v>
      </c>
      <c r="C2872" s="18" t="s">
        <v>59</v>
      </c>
    </row>
    <row r="2873" spans="1:3" ht="18" hidden="1" customHeight="1" x14ac:dyDescent="0.3">
      <c r="A2873" s="17">
        <v>631</v>
      </c>
      <c r="B2873" s="19" t="s">
        <v>3204</v>
      </c>
      <c r="C2873" s="18" t="s">
        <v>59</v>
      </c>
    </row>
    <row r="2874" spans="1:3" ht="18" hidden="1" customHeight="1" x14ac:dyDescent="0.3">
      <c r="A2874" s="17">
        <v>631</v>
      </c>
      <c r="B2874" s="19" t="s">
        <v>3205</v>
      </c>
      <c r="C2874" s="18" t="s">
        <v>59</v>
      </c>
    </row>
    <row r="2875" spans="1:3" ht="18" hidden="1" customHeight="1" x14ac:dyDescent="0.3">
      <c r="A2875" s="17">
        <v>631</v>
      </c>
      <c r="B2875" s="19" t="s">
        <v>3206</v>
      </c>
      <c r="C2875" s="18" t="s">
        <v>59</v>
      </c>
    </row>
    <row r="2876" spans="1:3" ht="18" hidden="1" customHeight="1" x14ac:dyDescent="0.3">
      <c r="A2876" s="17">
        <v>631</v>
      </c>
      <c r="B2876" s="19" t="s">
        <v>3207</v>
      </c>
      <c r="C2876" s="18" t="s">
        <v>59</v>
      </c>
    </row>
    <row r="2877" spans="1:3" ht="18" hidden="1" customHeight="1" x14ac:dyDescent="0.3">
      <c r="A2877" s="17">
        <v>631</v>
      </c>
      <c r="B2877" s="19" t="s">
        <v>3208</v>
      </c>
      <c r="C2877" s="18" t="s">
        <v>59</v>
      </c>
    </row>
    <row r="2878" spans="1:3" ht="18" hidden="1" customHeight="1" x14ac:dyDescent="0.3">
      <c r="A2878" s="17">
        <v>631</v>
      </c>
      <c r="B2878" s="19" t="s">
        <v>3209</v>
      </c>
      <c r="C2878" s="18" t="s">
        <v>59</v>
      </c>
    </row>
    <row r="2879" spans="1:3" ht="18" hidden="1" customHeight="1" x14ac:dyDescent="0.3">
      <c r="A2879" s="17">
        <v>631</v>
      </c>
      <c r="B2879" s="19" t="s">
        <v>3210</v>
      </c>
      <c r="C2879" s="18" t="s">
        <v>59</v>
      </c>
    </row>
    <row r="2880" spans="1:3" ht="18" hidden="1" customHeight="1" x14ac:dyDescent="0.3">
      <c r="A2880" s="17">
        <v>631</v>
      </c>
      <c r="B2880" s="19" t="s">
        <v>3211</v>
      </c>
      <c r="C2880" s="18" t="s">
        <v>59</v>
      </c>
    </row>
    <row r="2881" spans="1:3" ht="18" hidden="1" customHeight="1" x14ac:dyDescent="0.3">
      <c r="A2881" s="17">
        <v>631</v>
      </c>
      <c r="B2881" s="19" t="s">
        <v>3212</v>
      </c>
      <c r="C2881" s="18" t="s">
        <v>59</v>
      </c>
    </row>
    <row r="2882" spans="1:3" ht="18" hidden="1" customHeight="1" x14ac:dyDescent="0.3">
      <c r="A2882" s="17">
        <v>631</v>
      </c>
      <c r="B2882" s="19" t="s">
        <v>3213</v>
      </c>
      <c r="C2882" s="18" t="s">
        <v>59</v>
      </c>
    </row>
    <row r="2883" spans="1:3" ht="18" hidden="1" customHeight="1" x14ac:dyDescent="0.3">
      <c r="A2883" s="17">
        <v>631</v>
      </c>
      <c r="B2883" s="19" t="s">
        <v>3214</v>
      </c>
      <c r="C2883" s="18" t="s">
        <v>59</v>
      </c>
    </row>
    <row r="2884" spans="1:3" ht="18" hidden="1" customHeight="1" x14ac:dyDescent="0.3">
      <c r="A2884" s="17">
        <v>631</v>
      </c>
      <c r="B2884" s="19" t="s">
        <v>3215</v>
      </c>
      <c r="C2884" s="18" t="s">
        <v>59</v>
      </c>
    </row>
    <row r="2885" spans="1:3" ht="18" hidden="1" customHeight="1" x14ac:dyDescent="0.3">
      <c r="A2885" s="17">
        <v>631</v>
      </c>
      <c r="B2885" s="19" t="s">
        <v>3216</v>
      </c>
      <c r="C2885" s="18" t="s">
        <v>59</v>
      </c>
    </row>
    <row r="2886" spans="1:3" ht="18" hidden="1" customHeight="1" x14ac:dyDescent="0.3">
      <c r="A2886" s="17">
        <v>631</v>
      </c>
      <c r="B2886" s="19" t="s">
        <v>3217</v>
      </c>
      <c r="C2886" s="18" t="s">
        <v>59</v>
      </c>
    </row>
    <row r="2887" spans="1:3" ht="18" hidden="1" customHeight="1" x14ac:dyDescent="0.3">
      <c r="A2887" s="17">
        <v>631</v>
      </c>
      <c r="B2887" s="19" t="s">
        <v>3218</v>
      </c>
      <c r="C2887" s="18" t="s">
        <v>59</v>
      </c>
    </row>
    <row r="2888" spans="1:3" ht="18" hidden="1" customHeight="1" x14ac:dyDescent="0.3">
      <c r="A2888" s="17">
        <v>631</v>
      </c>
      <c r="B2888" s="19" t="s">
        <v>3219</v>
      </c>
      <c r="C2888" s="18" t="s">
        <v>59</v>
      </c>
    </row>
    <row r="2889" spans="1:3" ht="18" hidden="1" customHeight="1" x14ac:dyDescent="0.3">
      <c r="A2889" s="17">
        <v>631</v>
      </c>
      <c r="B2889" s="19" t="s">
        <v>3220</v>
      </c>
      <c r="C2889" s="18" t="s">
        <v>59</v>
      </c>
    </row>
    <row r="2890" spans="1:3" ht="18" hidden="1" customHeight="1" x14ac:dyDescent="0.3">
      <c r="A2890" s="17">
        <v>631</v>
      </c>
      <c r="B2890" s="19" t="s">
        <v>3221</v>
      </c>
      <c r="C2890" s="18" t="s">
        <v>59</v>
      </c>
    </row>
    <row r="2891" spans="1:3" ht="18" hidden="1" customHeight="1" x14ac:dyDescent="0.3">
      <c r="A2891" s="17">
        <v>631</v>
      </c>
      <c r="B2891" s="19" t="s">
        <v>3222</v>
      </c>
      <c r="C2891" s="18" t="s">
        <v>9</v>
      </c>
    </row>
    <row r="2892" spans="1:3" ht="18" hidden="1" customHeight="1" x14ac:dyDescent="0.3">
      <c r="A2892" s="17">
        <v>631</v>
      </c>
      <c r="B2892" s="19" t="s">
        <v>3223</v>
      </c>
      <c r="C2892" s="18" t="s">
        <v>2889</v>
      </c>
    </row>
    <row r="2893" spans="1:3" ht="18" hidden="1" customHeight="1" x14ac:dyDescent="0.3">
      <c r="A2893" s="17">
        <v>632</v>
      </c>
      <c r="B2893" s="19" t="s">
        <v>3224</v>
      </c>
      <c r="C2893" s="18" t="s">
        <v>59</v>
      </c>
    </row>
    <row r="2894" spans="1:3" ht="18" hidden="1" customHeight="1" x14ac:dyDescent="0.3">
      <c r="A2894" s="17">
        <v>632</v>
      </c>
      <c r="B2894" s="19" t="s">
        <v>3225</v>
      </c>
      <c r="C2894" s="18" t="s">
        <v>59</v>
      </c>
    </row>
    <row r="2895" spans="1:3" ht="18" hidden="1" customHeight="1" x14ac:dyDescent="0.3">
      <c r="A2895" s="17">
        <v>632</v>
      </c>
      <c r="B2895" s="19" t="s">
        <v>3226</v>
      </c>
      <c r="C2895" s="18" t="s">
        <v>59</v>
      </c>
    </row>
    <row r="2896" spans="1:3" ht="18" hidden="1" customHeight="1" x14ac:dyDescent="0.3">
      <c r="A2896" s="17">
        <v>632</v>
      </c>
      <c r="B2896" s="19" t="s">
        <v>3227</v>
      </c>
      <c r="C2896" s="18" t="s">
        <v>59</v>
      </c>
    </row>
    <row r="2897" spans="1:3" ht="18" hidden="1" customHeight="1" x14ac:dyDescent="0.3">
      <c r="A2897" s="17">
        <v>632</v>
      </c>
      <c r="B2897" s="19" t="s">
        <v>3228</v>
      </c>
      <c r="C2897" s="18" t="s">
        <v>59</v>
      </c>
    </row>
    <row r="2898" spans="1:3" ht="18" hidden="1" customHeight="1" x14ac:dyDescent="0.3">
      <c r="A2898" s="17">
        <v>632</v>
      </c>
      <c r="B2898" s="19" t="s">
        <v>3229</v>
      </c>
      <c r="C2898" s="18" t="s">
        <v>59</v>
      </c>
    </row>
    <row r="2899" spans="1:3" ht="18" hidden="1" customHeight="1" x14ac:dyDescent="0.3">
      <c r="A2899" s="17">
        <v>632</v>
      </c>
      <c r="B2899" s="19" t="s">
        <v>3230</v>
      </c>
      <c r="C2899" s="18" t="s">
        <v>59</v>
      </c>
    </row>
    <row r="2900" spans="1:3" ht="18" hidden="1" customHeight="1" x14ac:dyDescent="0.3">
      <c r="A2900" s="17">
        <v>632</v>
      </c>
      <c r="B2900" s="19" t="s">
        <v>3231</v>
      </c>
      <c r="C2900" s="18" t="s">
        <v>59</v>
      </c>
    </row>
    <row r="2901" spans="1:3" ht="18" hidden="1" customHeight="1" x14ac:dyDescent="0.3">
      <c r="A2901" s="17">
        <v>632</v>
      </c>
      <c r="B2901" s="19" t="s">
        <v>3232</v>
      </c>
      <c r="C2901" s="18" t="s">
        <v>59</v>
      </c>
    </row>
    <row r="2902" spans="1:3" ht="18" hidden="1" customHeight="1" x14ac:dyDescent="0.3">
      <c r="A2902" s="17">
        <v>632</v>
      </c>
      <c r="B2902" s="19" t="s">
        <v>3233</v>
      </c>
      <c r="C2902" s="18" t="s">
        <v>59</v>
      </c>
    </row>
    <row r="2903" spans="1:3" ht="18" hidden="1" customHeight="1" x14ac:dyDescent="0.3">
      <c r="A2903" s="17">
        <v>632</v>
      </c>
      <c r="B2903" s="19" t="s">
        <v>3234</v>
      </c>
      <c r="C2903" s="18" t="s">
        <v>59</v>
      </c>
    </row>
    <row r="2904" spans="1:3" ht="18" hidden="1" customHeight="1" x14ac:dyDescent="0.3">
      <c r="A2904" s="17">
        <v>632</v>
      </c>
      <c r="B2904" s="19" t="s">
        <v>3235</v>
      </c>
      <c r="C2904" s="18" t="s">
        <v>59</v>
      </c>
    </row>
    <row r="2905" spans="1:3" ht="18" hidden="1" customHeight="1" x14ac:dyDescent="0.3">
      <c r="A2905" s="17">
        <v>632</v>
      </c>
      <c r="B2905" s="19" t="s">
        <v>3236</v>
      </c>
      <c r="C2905" s="18" t="s">
        <v>59</v>
      </c>
    </row>
    <row r="2906" spans="1:3" ht="18" hidden="1" customHeight="1" x14ac:dyDescent="0.3">
      <c r="A2906" s="17">
        <v>632</v>
      </c>
      <c r="B2906" s="19" t="s">
        <v>3237</v>
      </c>
      <c r="C2906" s="18" t="s">
        <v>59</v>
      </c>
    </row>
    <row r="2907" spans="1:3" ht="18" hidden="1" customHeight="1" x14ac:dyDescent="0.3">
      <c r="A2907" s="17">
        <v>632</v>
      </c>
      <c r="B2907" s="19" t="s">
        <v>3238</v>
      </c>
      <c r="C2907" s="18" t="s">
        <v>59</v>
      </c>
    </row>
    <row r="2908" spans="1:3" ht="18" hidden="1" customHeight="1" x14ac:dyDescent="0.3">
      <c r="A2908" s="17">
        <v>632</v>
      </c>
      <c r="B2908" s="19" t="s">
        <v>3239</v>
      </c>
      <c r="C2908" s="18" t="s">
        <v>59</v>
      </c>
    </row>
    <row r="2909" spans="1:3" ht="18" hidden="1" customHeight="1" x14ac:dyDescent="0.3">
      <c r="A2909" s="17">
        <v>632</v>
      </c>
      <c r="B2909" s="19" t="s">
        <v>3240</v>
      </c>
      <c r="C2909" s="18" t="s">
        <v>59</v>
      </c>
    </row>
    <row r="2910" spans="1:3" ht="18" hidden="1" customHeight="1" x14ac:dyDescent="0.3">
      <c r="A2910" s="17">
        <v>632</v>
      </c>
      <c r="B2910" s="19" t="s">
        <v>3241</v>
      </c>
      <c r="C2910" s="18" t="s">
        <v>59</v>
      </c>
    </row>
    <row r="2911" spans="1:3" ht="18" hidden="1" customHeight="1" x14ac:dyDescent="0.3">
      <c r="A2911" s="17">
        <v>632</v>
      </c>
      <c r="B2911" s="19" t="s">
        <v>3242</v>
      </c>
      <c r="C2911" s="18" t="s">
        <v>59</v>
      </c>
    </row>
    <row r="2912" spans="1:3" ht="18" hidden="1" customHeight="1" x14ac:dyDescent="0.3">
      <c r="A2912" s="17">
        <v>632</v>
      </c>
      <c r="B2912" s="19" t="s">
        <v>3243</v>
      </c>
      <c r="C2912" s="18" t="s">
        <v>59</v>
      </c>
    </row>
    <row r="2913" spans="1:3" ht="18" hidden="1" customHeight="1" x14ac:dyDescent="0.3">
      <c r="A2913" s="17">
        <v>632</v>
      </c>
      <c r="B2913" s="19" t="s">
        <v>3244</v>
      </c>
      <c r="C2913" s="18" t="s">
        <v>59</v>
      </c>
    </row>
    <row r="2914" spans="1:3" ht="18" hidden="1" customHeight="1" x14ac:dyDescent="0.3">
      <c r="A2914" s="17">
        <v>632</v>
      </c>
      <c r="B2914" s="19" t="s">
        <v>3245</v>
      </c>
      <c r="C2914" s="18" t="s">
        <v>59</v>
      </c>
    </row>
    <row r="2915" spans="1:3" ht="18" hidden="1" customHeight="1" x14ac:dyDescent="0.3">
      <c r="A2915" s="17">
        <v>632</v>
      </c>
      <c r="B2915" s="19" t="s">
        <v>3246</v>
      </c>
      <c r="C2915" s="18" t="s">
        <v>59</v>
      </c>
    </row>
    <row r="2916" spans="1:3" ht="18" hidden="1" customHeight="1" x14ac:dyDescent="0.3">
      <c r="A2916" s="17">
        <v>632</v>
      </c>
      <c r="B2916" s="19" t="s">
        <v>3247</v>
      </c>
      <c r="C2916" s="18" t="s">
        <v>59</v>
      </c>
    </row>
    <row r="2917" spans="1:3" ht="18" hidden="1" customHeight="1" x14ac:dyDescent="0.3">
      <c r="A2917" s="17">
        <v>632</v>
      </c>
      <c r="B2917" s="19" t="s">
        <v>3248</v>
      </c>
      <c r="C2917" s="18" t="s">
        <v>59</v>
      </c>
    </row>
    <row r="2918" spans="1:3" ht="18" hidden="1" customHeight="1" x14ac:dyDescent="0.3">
      <c r="A2918" s="17">
        <v>632</v>
      </c>
      <c r="B2918" s="19" t="s">
        <v>3249</v>
      </c>
      <c r="C2918" s="18" t="s">
        <v>59</v>
      </c>
    </row>
    <row r="2919" spans="1:3" ht="18" hidden="1" customHeight="1" x14ac:dyDescent="0.3">
      <c r="A2919" s="17">
        <v>632</v>
      </c>
      <c r="B2919" s="19" t="s">
        <v>3250</v>
      </c>
      <c r="C2919" s="18" t="s">
        <v>59</v>
      </c>
    </row>
    <row r="2920" spans="1:3" ht="18" hidden="1" customHeight="1" x14ac:dyDescent="0.3">
      <c r="A2920" s="17">
        <v>632</v>
      </c>
      <c r="B2920" s="19" t="s">
        <v>3251</v>
      </c>
      <c r="C2920" s="18" t="s">
        <v>59</v>
      </c>
    </row>
    <row r="2921" spans="1:3" ht="18" hidden="1" customHeight="1" x14ac:dyDescent="0.3">
      <c r="A2921" s="17">
        <v>632</v>
      </c>
      <c r="B2921" s="19" t="s">
        <v>3252</v>
      </c>
      <c r="C2921" s="18" t="s">
        <v>59</v>
      </c>
    </row>
    <row r="2922" spans="1:3" ht="18" hidden="1" customHeight="1" x14ac:dyDescent="0.3">
      <c r="A2922" s="17">
        <v>632</v>
      </c>
      <c r="B2922" s="19" t="s">
        <v>3253</v>
      </c>
      <c r="C2922" s="18" t="s">
        <v>59</v>
      </c>
    </row>
    <row r="2923" spans="1:3" ht="18" hidden="1" customHeight="1" x14ac:dyDescent="0.3">
      <c r="A2923" s="17">
        <v>632</v>
      </c>
      <c r="B2923" s="19" t="s">
        <v>3254</v>
      </c>
      <c r="C2923" s="18" t="s">
        <v>59</v>
      </c>
    </row>
    <row r="2924" spans="1:3" ht="18" hidden="1" customHeight="1" x14ac:dyDescent="0.3">
      <c r="A2924" s="17">
        <v>632</v>
      </c>
      <c r="B2924" s="19" t="s">
        <v>3255</v>
      </c>
      <c r="C2924" s="18" t="s">
        <v>59</v>
      </c>
    </row>
    <row r="2925" spans="1:3" ht="18" hidden="1" customHeight="1" x14ac:dyDescent="0.3">
      <c r="A2925" s="17">
        <v>632</v>
      </c>
      <c r="B2925" s="19" t="s">
        <v>3256</v>
      </c>
      <c r="C2925" s="18" t="s">
        <v>59</v>
      </c>
    </row>
    <row r="2926" spans="1:3" ht="18" hidden="1" customHeight="1" x14ac:dyDescent="0.3">
      <c r="A2926" s="17">
        <v>632</v>
      </c>
      <c r="B2926" s="19" t="s">
        <v>3257</v>
      </c>
      <c r="C2926" s="18" t="s">
        <v>59</v>
      </c>
    </row>
    <row r="2927" spans="1:3" ht="18" hidden="1" customHeight="1" x14ac:dyDescent="0.3">
      <c r="A2927" s="17">
        <v>632</v>
      </c>
      <c r="B2927" s="19" t="s">
        <v>3258</v>
      </c>
      <c r="C2927" s="18" t="s">
        <v>59</v>
      </c>
    </row>
    <row r="2928" spans="1:3" ht="18" hidden="1" customHeight="1" x14ac:dyDescent="0.3">
      <c r="A2928" s="17">
        <v>632</v>
      </c>
      <c r="B2928" s="19" t="s">
        <v>3259</v>
      </c>
      <c r="C2928" s="18" t="s">
        <v>59</v>
      </c>
    </row>
    <row r="2929" spans="1:3" ht="18" hidden="1" customHeight="1" x14ac:dyDescent="0.3">
      <c r="A2929" s="17">
        <v>632</v>
      </c>
      <c r="B2929" s="19" t="s">
        <v>3260</v>
      </c>
      <c r="C2929" s="18" t="s">
        <v>59</v>
      </c>
    </row>
    <row r="2930" spans="1:3" ht="18" hidden="1" customHeight="1" x14ac:dyDescent="0.3">
      <c r="A2930" s="17">
        <v>632</v>
      </c>
      <c r="B2930" s="19" t="s">
        <v>3261</v>
      </c>
      <c r="C2930" s="18" t="s">
        <v>59</v>
      </c>
    </row>
    <row r="2931" spans="1:3" ht="18" hidden="1" customHeight="1" x14ac:dyDescent="0.3">
      <c r="A2931" s="17">
        <v>632</v>
      </c>
      <c r="B2931" s="19" t="s">
        <v>3262</v>
      </c>
      <c r="C2931" s="18" t="s">
        <v>59</v>
      </c>
    </row>
    <row r="2932" spans="1:3" ht="18" hidden="1" customHeight="1" x14ac:dyDescent="0.3">
      <c r="A2932" s="17">
        <v>632</v>
      </c>
      <c r="B2932" s="19" t="s">
        <v>3263</v>
      </c>
      <c r="C2932" s="18" t="s">
        <v>59</v>
      </c>
    </row>
    <row r="2933" spans="1:3" ht="18" hidden="1" customHeight="1" x14ac:dyDescent="0.3">
      <c r="A2933" s="17">
        <v>632</v>
      </c>
      <c r="B2933" s="19" t="s">
        <v>3264</v>
      </c>
      <c r="C2933" s="18" t="s">
        <v>59</v>
      </c>
    </row>
    <row r="2934" spans="1:3" ht="18" hidden="1" customHeight="1" x14ac:dyDescent="0.3">
      <c r="A2934" s="17">
        <v>632</v>
      </c>
      <c r="B2934" s="19" t="s">
        <v>3265</v>
      </c>
      <c r="C2934" s="18" t="s">
        <v>59</v>
      </c>
    </row>
    <row r="2935" spans="1:3" ht="18" hidden="1" customHeight="1" x14ac:dyDescent="0.3">
      <c r="A2935" s="17">
        <v>632</v>
      </c>
      <c r="B2935" s="19" t="s">
        <v>3266</v>
      </c>
      <c r="C2935" s="18" t="s">
        <v>59</v>
      </c>
    </row>
    <row r="2936" spans="1:3" ht="18" hidden="1" customHeight="1" x14ac:dyDescent="0.3">
      <c r="A2936" s="17">
        <v>632</v>
      </c>
      <c r="B2936" s="19" t="s">
        <v>3267</v>
      </c>
      <c r="C2936" s="18" t="s">
        <v>59</v>
      </c>
    </row>
    <row r="2937" spans="1:3" ht="18" hidden="1" customHeight="1" x14ac:dyDescent="0.3">
      <c r="A2937" s="17">
        <v>632</v>
      </c>
      <c r="B2937" s="19" t="s">
        <v>3268</v>
      </c>
      <c r="C2937" s="18" t="s">
        <v>59</v>
      </c>
    </row>
    <row r="2938" spans="1:3" ht="18" hidden="1" customHeight="1" x14ac:dyDescent="0.3">
      <c r="A2938" s="17">
        <v>632</v>
      </c>
      <c r="B2938" s="19" t="s">
        <v>3269</v>
      </c>
      <c r="C2938" s="18" t="s">
        <v>59</v>
      </c>
    </row>
    <row r="2939" spans="1:3" ht="18" hidden="1" customHeight="1" x14ac:dyDescent="0.3">
      <c r="A2939" s="17">
        <v>632</v>
      </c>
      <c r="B2939" s="19" t="s">
        <v>3270</v>
      </c>
      <c r="C2939" s="18" t="s">
        <v>59</v>
      </c>
    </row>
    <row r="2940" spans="1:3" ht="18" hidden="1" customHeight="1" x14ac:dyDescent="0.3">
      <c r="A2940" s="17">
        <v>632</v>
      </c>
      <c r="B2940" s="19" t="s">
        <v>3271</v>
      </c>
      <c r="C2940" s="18" t="s">
        <v>59</v>
      </c>
    </row>
    <row r="2941" spans="1:3" ht="18" hidden="1" customHeight="1" x14ac:dyDescent="0.3">
      <c r="A2941" s="17">
        <v>632</v>
      </c>
      <c r="B2941" s="19" t="s">
        <v>3272</v>
      </c>
      <c r="C2941" s="18" t="s">
        <v>59</v>
      </c>
    </row>
    <row r="2942" spans="1:3" ht="18" hidden="1" customHeight="1" x14ac:dyDescent="0.3">
      <c r="A2942" s="17">
        <v>632</v>
      </c>
      <c r="B2942" s="19" t="s">
        <v>3273</v>
      </c>
      <c r="C2942" s="18" t="s">
        <v>59</v>
      </c>
    </row>
    <row r="2943" spans="1:3" ht="18" hidden="1" customHeight="1" x14ac:dyDescent="0.3">
      <c r="A2943" s="17">
        <v>632</v>
      </c>
      <c r="B2943" s="19" t="s">
        <v>3274</v>
      </c>
      <c r="C2943" s="18" t="s">
        <v>59</v>
      </c>
    </row>
    <row r="2944" spans="1:3" ht="18" hidden="1" customHeight="1" x14ac:dyDescent="0.3">
      <c r="A2944" s="17">
        <v>632</v>
      </c>
      <c r="B2944" s="19" t="s">
        <v>3275</v>
      </c>
      <c r="C2944" s="18" t="s">
        <v>59</v>
      </c>
    </row>
    <row r="2945" spans="1:3" ht="18" hidden="1" customHeight="1" x14ac:dyDescent="0.3">
      <c r="A2945" s="17">
        <v>632</v>
      </c>
      <c r="B2945" s="19" t="s">
        <v>3276</v>
      </c>
      <c r="C2945" s="18" t="s">
        <v>59</v>
      </c>
    </row>
    <row r="2946" spans="1:3" ht="18" hidden="1" customHeight="1" x14ac:dyDescent="0.3">
      <c r="A2946" s="17">
        <v>632</v>
      </c>
      <c r="B2946" s="19" t="s">
        <v>3277</v>
      </c>
      <c r="C2946" s="18" t="s">
        <v>59</v>
      </c>
    </row>
    <row r="2947" spans="1:3" ht="18" hidden="1" customHeight="1" x14ac:dyDescent="0.3">
      <c r="A2947" s="17">
        <v>632</v>
      </c>
      <c r="B2947" s="19" t="s">
        <v>3278</v>
      </c>
      <c r="C2947" s="18" t="s">
        <v>59</v>
      </c>
    </row>
    <row r="2948" spans="1:3" ht="18" hidden="1" customHeight="1" x14ac:dyDescent="0.3">
      <c r="A2948" s="17">
        <v>632</v>
      </c>
      <c r="B2948" s="19" t="s">
        <v>3279</v>
      </c>
      <c r="C2948" s="18" t="s">
        <v>59</v>
      </c>
    </row>
    <row r="2949" spans="1:3" ht="18" hidden="1" customHeight="1" x14ac:dyDescent="0.3">
      <c r="A2949" s="17">
        <v>632</v>
      </c>
      <c r="B2949" s="19" t="s">
        <v>3280</v>
      </c>
      <c r="C2949" s="18" t="s">
        <v>59</v>
      </c>
    </row>
    <row r="2950" spans="1:3" ht="18" hidden="1" customHeight="1" x14ac:dyDescent="0.3">
      <c r="A2950" s="17">
        <v>632</v>
      </c>
      <c r="B2950" s="19" t="s">
        <v>3281</v>
      </c>
      <c r="C2950" s="18" t="s">
        <v>59</v>
      </c>
    </row>
    <row r="2951" spans="1:3" ht="18" hidden="1" customHeight="1" x14ac:dyDescent="0.3">
      <c r="A2951" s="17">
        <v>632</v>
      </c>
      <c r="B2951" s="19" t="s">
        <v>3282</v>
      </c>
      <c r="C2951" s="18" t="s">
        <v>59</v>
      </c>
    </row>
    <row r="2952" spans="1:3" ht="18" hidden="1" customHeight="1" x14ac:dyDescent="0.3">
      <c r="A2952" s="17">
        <v>632</v>
      </c>
      <c r="B2952" s="19" t="s">
        <v>3283</v>
      </c>
      <c r="C2952" s="18" t="s">
        <v>59</v>
      </c>
    </row>
    <row r="2953" spans="1:3" ht="18" hidden="1" customHeight="1" x14ac:dyDescent="0.3">
      <c r="A2953" s="17">
        <v>632</v>
      </c>
      <c r="B2953" s="19" t="s">
        <v>3284</v>
      </c>
      <c r="C2953" s="18" t="s">
        <v>59</v>
      </c>
    </row>
    <row r="2954" spans="1:3" ht="18" hidden="1" customHeight="1" x14ac:dyDescent="0.3">
      <c r="A2954" s="17">
        <v>632</v>
      </c>
      <c r="B2954" s="19" t="s">
        <v>3285</v>
      </c>
      <c r="C2954" s="18" t="s">
        <v>59</v>
      </c>
    </row>
    <row r="2955" spans="1:3" ht="18" hidden="1" customHeight="1" x14ac:dyDescent="0.3">
      <c r="A2955" s="17">
        <v>632</v>
      </c>
      <c r="B2955" s="19" t="s">
        <v>3286</v>
      </c>
      <c r="C2955" s="18" t="s">
        <v>59</v>
      </c>
    </row>
    <row r="2956" spans="1:3" ht="18" hidden="1" customHeight="1" x14ac:dyDescent="0.3">
      <c r="A2956" s="17">
        <v>632</v>
      </c>
      <c r="B2956" s="19" t="s">
        <v>3287</v>
      </c>
      <c r="C2956" s="18" t="s">
        <v>59</v>
      </c>
    </row>
    <row r="2957" spans="1:3" ht="18" hidden="1" customHeight="1" x14ac:dyDescent="0.3">
      <c r="A2957" s="17">
        <v>632</v>
      </c>
      <c r="B2957" s="19" t="s">
        <v>3288</v>
      </c>
      <c r="C2957" s="18" t="s">
        <v>59</v>
      </c>
    </row>
    <row r="2958" spans="1:3" ht="18" hidden="1" customHeight="1" x14ac:dyDescent="0.3">
      <c r="A2958" s="17">
        <v>632</v>
      </c>
      <c r="B2958" s="19" t="s">
        <v>3289</v>
      </c>
      <c r="C2958" s="18" t="s">
        <v>59</v>
      </c>
    </row>
    <row r="2959" spans="1:3" ht="18" hidden="1" customHeight="1" x14ac:dyDescent="0.3">
      <c r="A2959" s="17">
        <v>632</v>
      </c>
      <c r="B2959" s="19" t="s">
        <v>3290</v>
      </c>
      <c r="C2959" s="18" t="s">
        <v>59</v>
      </c>
    </row>
    <row r="2960" spans="1:3" ht="18" hidden="1" customHeight="1" x14ac:dyDescent="0.3">
      <c r="A2960" s="17">
        <v>632</v>
      </c>
      <c r="B2960" s="19" t="s">
        <v>3291</v>
      </c>
      <c r="C2960" s="18" t="s">
        <v>59</v>
      </c>
    </row>
    <row r="2961" spans="1:3" ht="18" hidden="1" customHeight="1" x14ac:dyDescent="0.3">
      <c r="A2961" s="17">
        <v>632</v>
      </c>
      <c r="B2961" s="19" t="s">
        <v>3292</v>
      </c>
      <c r="C2961" s="18" t="s">
        <v>59</v>
      </c>
    </row>
    <row r="2962" spans="1:3" ht="18" hidden="1" customHeight="1" x14ac:dyDescent="0.3">
      <c r="A2962" s="17">
        <v>632</v>
      </c>
      <c r="B2962" s="19" t="s">
        <v>3293</v>
      </c>
      <c r="C2962" s="18" t="s">
        <v>59</v>
      </c>
    </row>
    <row r="2963" spans="1:3" ht="18" hidden="1" customHeight="1" x14ac:dyDescent="0.3">
      <c r="A2963" s="17">
        <v>632</v>
      </c>
      <c r="B2963" s="19" t="s">
        <v>3294</v>
      </c>
      <c r="C2963" s="18" t="s">
        <v>59</v>
      </c>
    </row>
    <row r="2964" spans="1:3" ht="18" hidden="1" customHeight="1" x14ac:dyDescent="0.3">
      <c r="A2964" s="17">
        <v>632</v>
      </c>
      <c r="B2964" s="19" t="s">
        <v>3295</v>
      </c>
      <c r="C2964" s="18" t="s">
        <v>59</v>
      </c>
    </row>
    <row r="2965" spans="1:3" ht="18" hidden="1" customHeight="1" x14ac:dyDescent="0.3">
      <c r="A2965" s="17">
        <v>632</v>
      </c>
      <c r="B2965" s="19" t="s">
        <v>3296</v>
      </c>
      <c r="C2965" s="18" t="s">
        <v>59</v>
      </c>
    </row>
    <row r="2966" spans="1:3" ht="18" hidden="1" customHeight="1" x14ac:dyDescent="0.3">
      <c r="A2966" s="17">
        <v>632</v>
      </c>
      <c r="B2966" s="19" t="s">
        <v>3297</v>
      </c>
      <c r="C2966" s="18" t="s">
        <v>59</v>
      </c>
    </row>
    <row r="2967" spans="1:3" ht="18" hidden="1" customHeight="1" x14ac:dyDescent="0.3">
      <c r="A2967" s="17">
        <v>632</v>
      </c>
      <c r="B2967" s="19" t="s">
        <v>3298</v>
      </c>
      <c r="C2967" s="18" t="s">
        <v>59</v>
      </c>
    </row>
    <row r="2968" spans="1:3" ht="18" hidden="1" customHeight="1" x14ac:dyDescent="0.3">
      <c r="A2968" s="17">
        <v>632</v>
      </c>
      <c r="B2968" s="19" t="s">
        <v>3299</v>
      </c>
      <c r="C2968" s="18" t="s">
        <v>59</v>
      </c>
    </row>
    <row r="2969" spans="1:3" ht="18" hidden="1" customHeight="1" x14ac:dyDescent="0.3">
      <c r="A2969" s="17">
        <v>632</v>
      </c>
      <c r="B2969" s="19" t="s">
        <v>3300</v>
      </c>
      <c r="C2969" s="18" t="s">
        <v>59</v>
      </c>
    </row>
    <row r="2970" spans="1:3" ht="18" hidden="1" customHeight="1" x14ac:dyDescent="0.3">
      <c r="A2970" s="17">
        <v>632</v>
      </c>
      <c r="B2970" s="19" t="s">
        <v>3301</v>
      </c>
      <c r="C2970" s="18" t="s">
        <v>59</v>
      </c>
    </row>
    <row r="2971" spans="1:3" ht="18" hidden="1" customHeight="1" x14ac:dyDescent="0.3">
      <c r="A2971" s="17">
        <v>632</v>
      </c>
      <c r="B2971" s="19" t="s">
        <v>3302</v>
      </c>
      <c r="C2971" s="18" t="s">
        <v>59</v>
      </c>
    </row>
    <row r="2972" spans="1:3" ht="18" hidden="1" customHeight="1" x14ac:dyDescent="0.3">
      <c r="A2972" s="17">
        <v>632</v>
      </c>
      <c r="B2972" s="19" t="s">
        <v>3303</v>
      </c>
      <c r="C2972" s="18" t="s">
        <v>59</v>
      </c>
    </row>
    <row r="2973" spans="1:3" ht="18" hidden="1" customHeight="1" x14ac:dyDescent="0.3">
      <c r="A2973" s="17">
        <v>632</v>
      </c>
      <c r="B2973" s="19" t="s">
        <v>3304</v>
      </c>
      <c r="C2973" s="18" t="s">
        <v>59</v>
      </c>
    </row>
    <row r="2974" spans="1:3" ht="18" hidden="1" customHeight="1" x14ac:dyDescent="0.3">
      <c r="A2974" s="17">
        <v>632</v>
      </c>
      <c r="B2974" s="19" t="s">
        <v>3305</v>
      </c>
      <c r="C2974" s="18" t="s">
        <v>59</v>
      </c>
    </row>
    <row r="2975" spans="1:3" ht="18" hidden="1" customHeight="1" x14ac:dyDescent="0.3">
      <c r="A2975" s="17">
        <v>632</v>
      </c>
      <c r="B2975" s="19" t="s">
        <v>3306</v>
      </c>
      <c r="C2975" s="18" t="s">
        <v>59</v>
      </c>
    </row>
    <row r="2976" spans="1:3" ht="18" hidden="1" customHeight="1" x14ac:dyDescent="0.3">
      <c r="A2976" s="17">
        <v>632</v>
      </c>
      <c r="B2976" s="19" t="s">
        <v>3307</v>
      </c>
      <c r="C2976" s="18" t="s">
        <v>59</v>
      </c>
    </row>
    <row r="2977" spans="1:3" ht="18" hidden="1" customHeight="1" x14ac:dyDescent="0.3">
      <c r="A2977" s="17">
        <v>632</v>
      </c>
      <c r="B2977" s="19" t="s">
        <v>3308</v>
      </c>
      <c r="C2977" s="18" t="s">
        <v>59</v>
      </c>
    </row>
    <row r="2978" spans="1:3" ht="18" hidden="1" customHeight="1" x14ac:dyDescent="0.3">
      <c r="A2978" s="17">
        <v>632</v>
      </c>
      <c r="B2978" s="19" t="s">
        <v>3309</v>
      </c>
      <c r="C2978" s="18" t="s">
        <v>59</v>
      </c>
    </row>
    <row r="2979" spans="1:3" ht="18" hidden="1" customHeight="1" x14ac:dyDescent="0.3">
      <c r="A2979" s="17">
        <v>632</v>
      </c>
      <c r="B2979" s="19" t="s">
        <v>3310</v>
      </c>
      <c r="C2979" s="18" t="s">
        <v>59</v>
      </c>
    </row>
    <row r="2980" spans="1:3" ht="18" hidden="1" customHeight="1" x14ac:dyDescent="0.3">
      <c r="A2980" s="17">
        <v>632</v>
      </c>
      <c r="B2980" s="19" t="s">
        <v>3311</v>
      </c>
      <c r="C2980" s="18" t="s">
        <v>59</v>
      </c>
    </row>
    <row r="2981" spans="1:3" ht="18" hidden="1" customHeight="1" x14ac:dyDescent="0.3">
      <c r="A2981" s="17">
        <v>632</v>
      </c>
      <c r="B2981" s="19" t="s">
        <v>3312</v>
      </c>
      <c r="C2981" s="18" t="s">
        <v>59</v>
      </c>
    </row>
    <row r="2982" spans="1:3" ht="18" hidden="1" customHeight="1" x14ac:dyDescent="0.3">
      <c r="A2982" s="17">
        <v>632</v>
      </c>
      <c r="B2982" s="19" t="s">
        <v>3313</v>
      </c>
      <c r="C2982" s="18" t="s">
        <v>59</v>
      </c>
    </row>
    <row r="2983" spans="1:3" ht="18" hidden="1" customHeight="1" x14ac:dyDescent="0.3">
      <c r="A2983" s="17">
        <v>632</v>
      </c>
      <c r="B2983" s="19" t="s">
        <v>3314</v>
      </c>
      <c r="C2983" s="18" t="s">
        <v>59</v>
      </c>
    </row>
    <row r="2984" spans="1:3" ht="18" hidden="1" customHeight="1" x14ac:dyDescent="0.3">
      <c r="A2984" s="17">
        <v>632</v>
      </c>
      <c r="B2984" s="19" t="s">
        <v>3315</v>
      </c>
      <c r="C2984" s="18" t="s">
        <v>59</v>
      </c>
    </row>
    <row r="2985" spans="1:3" ht="18" hidden="1" customHeight="1" x14ac:dyDescent="0.3">
      <c r="A2985" s="17">
        <v>632</v>
      </c>
      <c r="B2985" s="19" t="s">
        <v>3316</v>
      </c>
      <c r="C2985" s="18" t="s">
        <v>59</v>
      </c>
    </row>
    <row r="2986" spans="1:3" ht="18" hidden="1" customHeight="1" x14ac:dyDescent="0.3">
      <c r="A2986" s="17">
        <v>632</v>
      </c>
      <c r="B2986" s="19" t="s">
        <v>3317</v>
      </c>
      <c r="C2986" s="18" t="s">
        <v>59</v>
      </c>
    </row>
    <row r="2987" spans="1:3" ht="18" hidden="1" customHeight="1" x14ac:dyDescent="0.3">
      <c r="A2987" s="17">
        <v>632</v>
      </c>
      <c r="B2987" s="19" t="s">
        <v>3318</v>
      </c>
      <c r="C2987" s="18" t="s">
        <v>59</v>
      </c>
    </row>
    <row r="2988" spans="1:3" ht="18" hidden="1" customHeight="1" x14ac:dyDescent="0.3">
      <c r="A2988" s="17">
        <v>632</v>
      </c>
      <c r="B2988" s="19" t="s">
        <v>3319</v>
      </c>
      <c r="C2988" s="18" t="s">
        <v>59</v>
      </c>
    </row>
    <row r="2989" spans="1:3" ht="18" hidden="1" customHeight="1" x14ac:dyDescent="0.3">
      <c r="A2989" s="17">
        <v>632</v>
      </c>
      <c r="B2989" s="19" t="s">
        <v>3320</v>
      </c>
      <c r="C2989" s="18" t="s">
        <v>59</v>
      </c>
    </row>
    <row r="2990" spans="1:3" ht="18" hidden="1" customHeight="1" x14ac:dyDescent="0.3">
      <c r="A2990" s="17">
        <v>632</v>
      </c>
      <c r="B2990" s="19" t="s">
        <v>3321</v>
      </c>
      <c r="C2990" s="18" t="s">
        <v>26</v>
      </c>
    </row>
    <row r="2991" spans="1:3" ht="18" hidden="1" customHeight="1" x14ac:dyDescent="0.3">
      <c r="A2991" s="17">
        <v>632</v>
      </c>
      <c r="B2991" s="19" t="s">
        <v>3322</v>
      </c>
      <c r="C2991" s="18" t="s">
        <v>26</v>
      </c>
    </row>
    <row r="2992" spans="1:3" ht="18" hidden="1" customHeight="1" x14ac:dyDescent="0.3">
      <c r="A2992" s="17">
        <v>632</v>
      </c>
      <c r="B2992" s="19" t="s">
        <v>3323</v>
      </c>
      <c r="C2992" s="18" t="s">
        <v>26</v>
      </c>
    </row>
    <row r="2993" spans="1:3" ht="18" hidden="1" customHeight="1" x14ac:dyDescent="0.3">
      <c r="A2993" s="17">
        <v>632</v>
      </c>
      <c r="B2993" s="19" t="s">
        <v>3324</v>
      </c>
      <c r="C2993" s="18" t="s">
        <v>26</v>
      </c>
    </row>
    <row r="2994" spans="1:3" ht="18" hidden="1" customHeight="1" x14ac:dyDescent="0.3">
      <c r="A2994" s="17">
        <v>632</v>
      </c>
      <c r="B2994" s="19" t="s">
        <v>3325</v>
      </c>
      <c r="C2994" s="18" t="s">
        <v>26</v>
      </c>
    </row>
    <row r="2995" spans="1:3" ht="18" hidden="1" customHeight="1" x14ac:dyDescent="0.3">
      <c r="A2995" s="17">
        <v>632</v>
      </c>
      <c r="B2995" s="19" t="s">
        <v>3326</v>
      </c>
      <c r="C2995" s="18" t="s">
        <v>26</v>
      </c>
    </row>
    <row r="2996" spans="1:3" ht="18" hidden="1" customHeight="1" x14ac:dyDescent="0.3">
      <c r="A2996" s="17">
        <v>632</v>
      </c>
      <c r="B2996" s="19" t="s">
        <v>3327</v>
      </c>
      <c r="C2996" s="18" t="s">
        <v>26</v>
      </c>
    </row>
    <row r="2997" spans="1:3" ht="18" hidden="1" customHeight="1" x14ac:dyDescent="0.3">
      <c r="A2997" s="17">
        <v>632</v>
      </c>
      <c r="B2997" s="19" t="s">
        <v>3328</v>
      </c>
      <c r="C2997" s="18" t="s">
        <v>26</v>
      </c>
    </row>
    <row r="2998" spans="1:3" ht="18" hidden="1" customHeight="1" x14ac:dyDescent="0.3">
      <c r="A2998" s="17">
        <v>632</v>
      </c>
      <c r="B2998" s="19" t="s">
        <v>3329</v>
      </c>
      <c r="C2998" s="18" t="s">
        <v>26</v>
      </c>
    </row>
    <row r="2999" spans="1:3" ht="18" hidden="1" customHeight="1" x14ac:dyDescent="0.3">
      <c r="A2999" s="17">
        <v>632</v>
      </c>
      <c r="B2999" s="19" t="s">
        <v>3330</v>
      </c>
      <c r="C2999" s="18" t="s">
        <v>26</v>
      </c>
    </row>
    <row r="3000" spans="1:3" ht="18" hidden="1" customHeight="1" x14ac:dyDescent="0.3">
      <c r="A3000" s="17">
        <v>632</v>
      </c>
      <c r="B3000" s="19" t="s">
        <v>3331</v>
      </c>
      <c r="C3000" s="18" t="s">
        <v>26</v>
      </c>
    </row>
    <row r="3001" spans="1:3" ht="18" hidden="1" customHeight="1" x14ac:dyDescent="0.3">
      <c r="A3001" s="17">
        <v>632</v>
      </c>
      <c r="B3001" s="19" t="s">
        <v>3332</v>
      </c>
      <c r="C3001" s="18" t="s">
        <v>26</v>
      </c>
    </row>
    <row r="3002" spans="1:3" ht="18" hidden="1" customHeight="1" x14ac:dyDescent="0.3">
      <c r="A3002" s="17">
        <v>632</v>
      </c>
      <c r="B3002" s="19" t="s">
        <v>3333</v>
      </c>
      <c r="C3002" s="18" t="s">
        <v>26</v>
      </c>
    </row>
    <row r="3003" spans="1:3" ht="18" hidden="1" customHeight="1" x14ac:dyDescent="0.3">
      <c r="A3003" s="17">
        <v>632</v>
      </c>
      <c r="B3003" s="19" t="s">
        <v>3334</v>
      </c>
      <c r="C3003" s="18" t="s">
        <v>26</v>
      </c>
    </row>
    <row r="3004" spans="1:3" ht="18" hidden="1" customHeight="1" x14ac:dyDescent="0.3">
      <c r="A3004" s="17">
        <v>632</v>
      </c>
      <c r="B3004" s="19" t="s">
        <v>3335</v>
      </c>
      <c r="C3004" s="18" t="s">
        <v>26</v>
      </c>
    </row>
    <row r="3005" spans="1:3" ht="18" hidden="1" customHeight="1" x14ac:dyDescent="0.3">
      <c r="A3005" s="17">
        <v>632</v>
      </c>
      <c r="B3005" s="19" t="s">
        <v>3336</v>
      </c>
      <c r="C3005" s="18" t="s">
        <v>26</v>
      </c>
    </row>
    <row r="3006" spans="1:3" ht="18" hidden="1" customHeight="1" x14ac:dyDescent="0.3">
      <c r="A3006" s="17">
        <v>632</v>
      </c>
      <c r="B3006" s="19" t="s">
        <v>3337</v>
      </c>
      <c r="C3006" s="18" t="s">
        <v>26</v>
      </c>
    </row>
    <row r="3007" spans="1:3" ht="18" hidden="1" customHeight="1" x14ac:dyDescent="0.3">
      <c r="A3007" s="17">
        <v>632</v>
      </c>
      <c r="B3007" s="19" t="s">
        <v>3338</v>
      </c>
      <c r="C3007" s="18" t="s">
        <v>26</v>
      </c>
    </row>
    <row r="3008" spans="1:3" ht="18" hidden="1" customHeight="1" x14ac:dyDescent="0.3">
      <c r="A3008" s="17">
        <v>632</v>
      </c>
      <c r="B3008" s="19" t="s">
        <v>3339</v>
      </c>
      <c r="C3008" s="18" t="s">
        <v>26</v>
      </c>
    </row>
    <row r="3009" spans="1:3" ht="18" hidden="1" customHeight="1" x14ac:dyDescent="0.3">
      <c r="A3009" s="17">
        <v>632</v>
      </c>
      <c r="B3009" s="19" t="s">
        <v>3340</v>
      </c>
      <c r="C3009" s="18" t="s">
        <v>26</v>
      </c>
    </row>
    <row r="3010" spans="1:3" ht="18" hidden="1" customHeight="1" x14ac:dyDescent="0.3">
      <c r="A3010" s="17">
        <v>632</v>
      </c>
      <c r="B3010" s="19" t="s">
        <v>3341</v>
      </c>
      <c r="C3010" s="18" t="s">
        <v>26</v>
      </c>
    </row>
    <row r="3011" spans="1:3" ht="18" hidden="1" customHeight="1" x14ac:dyDescent="0.3">
      <c r="A3011" s="17">
        <v>632</v>
      </c>
      <c r="B3011" s="19" t="s">
        <v>3342</v>
      </c>
      <c r="C3011" s="18" t="s">
        <v>26</v>
      </c>
    </row>
    <row r="3012" spans="1:3" ht="18" hidden="1" customHeight="1" x14ac:dyDescent="0.3">
      <c r="A3012" s="17">
        <v>632</v>
      </c>
      <c r="B3012" s="19" t="s">
        <v>3343</v>
      </c>
      <c r="C3012" s="18" t="s">
        <v>26</v>
      </c>
    </row>
    <row r="3013" spans="1:3" ht="18" hidden="1" customHeight="1" x14ac:dyDescent="0.3">
      <c r="A3013" s="17">
        <v>632</v>
      </c>
      <c r="B3013" s="19" t="s">
        <v>3344</v>
      </c>
      <c r="C3013" s="18" t="s">
        <v>26</v>
      </c>
    </row>
    <row r="3014" spans="1:3" ht="18" hidden="1" customHeight="1" x14ac:dyDescent="0.3">
      <c r="A3014" s="17">
        <v>632</v>
      </c>
      <c r="B3014" s="19" t="s">
        <v>3345</v>
      </c>
      <c r="C3014" s="18" t="s">
        <v>26</v>
      </c>
    </row>
    <row r="3015" spans="1:3" ht="18" hidden="1" customHeight="1" x14ac:dyDescent="0.3">
      <c r="A3015" s="17">
        <v>632</v>
      </c>
      <c r="B3015" s="19" t="s">
        <v>3346</v>
      </c>
      <c r="C3015" s="18" t="s">
        <v>26</v>
      </c>
    </row>
    <row r="3016" spans="1:3" ht="18" hidden="1" customHeight="1" x14ac:dyDescent="0.3">
      <c r="A3016" s="17">
        <v>632</v>
      </c>
      <c r="B3016" s="19" t="s">
        <v>3347</v>
      </c>
      <c r="C3016" s="18" t="s">
        <v>26</v>
      </c>
    </row>
    <row r="3017" spans="1:3" ht="18" hidden="1" customHeight="1" x14ac:dyDescent="0.3">
      <c r="A3017" s="17">
        <v>632</v>
      </c>
      <c r="B3017" s="19" t="s">
        <v>3348</v>
      </c>
      <c r="C3017" s="18" t="s">
        <v>26</v>
      </c>
    </row>
    <row r="3018" spans="1:3" ht="18" hidden="1" customHeight="1" x14ac:dyDescent="0.3">
      <c r="A3018" s="17">
        <v>632</v>
      </c>
      <c r="B3018" s="19" t="s">
        <v>3349</v>
      </c>
      <c r="C3018" s="18" t="s">
        <v>26</v>
      </c>
    </row>
    <row r="3019" spans="1:3" ht="18" hidden="1" customHeight="1" x14ac:dyDescent="0.3">
      <c r="A3019" s="17">
        <v>632</v>
      </c>
      <c r="B3019" s="19" t="s">
        <v>3350</v>
      </c>
      <c r="C3019" s="18" t="s">
        <v>26</v>
      </c>
    </row>
    <row r="3020" spans="1:3" ht="18" hidden="1" customHeight="1" x14ac:dyDescent="0.3">
      <c r="A3020" s="17">
        <v>632</v>
      </c>
      <c r="B3020" s="19" t="s">
        <v>3351</v>
      </c>
      <c r="C3020" s="18" t="s">
        <v>26</v>
      </c>
    </row>
    <row r="3021" spans="1:3" ht="18" hidden="1" customHeight="1" x14ac:dyDescent="0.3">
      <c r="A3021" s="17">
        <v>632</v>
      </c>
      <c r="B3021" s="19" t="s">
        <v>3352</v>
      </c>
      <c r="C3021" s="18" t="s">
        <v>26</v>
      </c>
    </row>
    <row r="3022" spans="1:3" ht="18" hidden="1" customHeight="1" x14ac:dyDescent="0.3">
      <c r="A3022" s="17">
        <v>632</v>
      </c>
      <c r="B3022" s="19" t="s">
        <v>3353</v>
      </c>
      <c r="C3022" s="18" t="s">
        <v>26</v>
      </c>
    </row>
    <row r="3023" spans="1:3" ht="18" hidden="1" customHeight="1" x14ac:dyDescent="0.3">
      <c r="A3023" s="17">
        <v>632</v>
      </c>
      <c r="B3023" s="19" t="s">
        <v>3354</v>
      </c>
      <c r="C3023" s="18" t="s">
        <v>26</v>
      </c>
    </row>
    <row r="3024" spans="1:3" ht="18" hidden="1" customHeight="1" x14ac:dyDescent="0.3">
      <c r="A3024" s="17">
        <v>632</v>
      </c>
      <c r="B3024" s="19" t="s">
        <v>3355</v>
      </c>
      <c r="C3024" s="18" t="s">
        <v>26</v>
      </c>
    </row>
    <row r="3025" spans="1:3" ht="18" hidden="1" customHeight="1" x14ac:dyDescent="0.3">
      <c r="A3025" s="17">
        <v>632</v>
      </c>
      <c r="B3025" s="19" t="s">
        <v>3356</v>
      </c>
      <c r="C3025" s="18" t="s">
        <v>26</v>
      </c>
    </row>
    <row r="3026" spans="1:3" ht="18" hidden="1" customHeight="1" x14ac:dyDescent="0.3">
      <c r="A3026" s="17">
        <v>632</v>
      </c>
      <c r="B3026" s="19" t="s">
        <v>3357</v>
      </c>
      <c r="C3026" s="18" t="s">
        <v>26</v>
      </c>
    </row>
    <row r="3027" spans="1:3" ht="18" hidden="1" customHeight="1" x14ac:dyDescent="0.3">
      <c r="A3027" s="17">
        <v>632</v>
      </c>
      <c r="B3027" s="19" t="s">
        <v>3358</v>
      </c>
      <c r="C3027" s="18" t="s">
        <v>26</v>
      </c>
    </row>
    <row r="3028" spans="1:3" ht="18" hidden="1" customHeight="1" x14ac:dyDescent="0.3">
      <c r="A3028" s="17">
        <v>632</v>
      </c>
      <c r="B3028" s="19" t="s">
        <v>3359</v>
      </c>
      <c r="C3028" s="18" t="s">
        <v>26</v>
      </c>
    </row>
    <row r="3029" spans="1:3" ht="18" hidden="1" customHeight="1" x14ac:dyDescent="0.3">
      <c r="A3029" s="17">
        <v>632</v>
      </c>
      <c r="B3029" s="19" t="s">
        <v>3360</v>
      </c>
      <c r="C3029" s="18" t="s">
        <v>26</v>
      </c>
    </row>
    <row r="3030" spans="1:3" ht="18" hidden="1" customHeight="1" x14ac:dyDescent="0.3">
      <c r="A3030" s="17">
        <v>632</v>
      </c>
      <c r="B3030" s="19" t="s">
        <v>3361</v>
      </c>
      <c r="C3030" s="18" t="s">
        <v>26</v>
      </c>
    </row>
    <row r="3031" spans="1:3" ht="18" hidden="1" customHeight="1" x14ac:dyDescent="0.3">
      <c r="A3031" s="17">
        <v>632</v>
      </c>
      <c r="B3031" s="19" t="s">
        <v>3362</v>
      </c>
      <c r="C3031" s="18" t="s">
        <v>26</v>
      </c>
    </row>
    <row r="3032" spans="1:3" ht="18" hidden="1" customHeight="1" x14ac:dyDescent="0.3">
      <c r="A3032" s="17">
        <v>632</v>
      </c>
      <c r="B3032" s="19" t="s">
        <v>3363</v>
      </c>
      <c r="C3032" s="18" t="s">
        <v>26</v>
      </c>
    </row>
    <row r="3033" spans="1:3" ht="18" hidden="1" customHeight="1" x14ac:dyDescent="0.3">
      <c r="A3033" s="17">
        <v>632</v>
      </c>
      <c r="B3033" s="19" t="s">
        <v>3364</v>
      </c>
      <c r="C3033" s="18" t="s">
        <v>26</v>
      </c>
    </row>
    <row r="3034" spans="1:3" ht="18" hidden="1" customHeight="1" x14ac:dyDescent="0.3">
      <c r="A3034" s="17">
        <v>632</v>
      </c>
      <c r="B3034" s="19" t="s">
        <v>3365</v>
      </c>
      <c r="C3034" s="18" t="s">
        <v>26</v>
      </c>
    </row>
    <row r="3035" spans="1:3" ht="18" hidden="1" customHeight="1" x14ac:dyDescent="0.3">
      <c r="A3035" s="17">
        <v>632</v>
      </c>
      <c r="B3035" s="19" t="s">
        <v>3366</v>
      </c>
      <c r="C3035" s="18" t="s">
        <v>26</v>
      </c>
    </row>
    <row r="3036" spans="1:3" ht="18" hidden="1" customHeight="1" x14ac:dyDescent="0.3">
      <c r="A3036" s="17">
        <v>632</v>
      </c>
      <c r="B3036" s="19" t="s">
        <v>3367</v>
      </c>
      <c r="C3036" s="18" t="s">
        <v>26</v>
      </c>
    </row>
    <row r="3037" spans="1:3" ht="18" hidden="1" customHeight="1" x14ac:dyDescent="0.3">
      <c r="A3037" s="17">
        <v>632</v>
      </c>
      <c r="B3037" s="19" t="s">
        <v>3368</v>
      </c>
      <c r="C3037" s="18" t="s">
        <v>59</v>
      </c>
    </row>
    <row r="3038" spans="1:3" ht="18" hidden="1" customHeight="1" x14ac:dyDescent="0.3">
      <c r="A3038" s="17">
        <v>632</v>
      </c>
      <c r="B3038" s="19" t="s">
        <v>3369</v>
      </c>
      <c r="C3038" s="18" t="s">
        <v>59</v>
      </c>
    </row>
    <row r="3039" spans="1:3" ht="18" hidden="1" customHeight="1" x14ac:dyDescent="0.3">
      <c r="A3039" s="17">
        <v>632</v>
      </c>
      <c r="B3039" s="19" t="s">
        <v>3370</v>
      </c>
      <c r="C3039" s="18" t="s">
        <v>59</v>
      </c>
    </row>
    <row r="3040" spans="1:3" ht="18" hidden="1" customHeight="1" x14ac:dyDescent="0.3">
      <c r="A3040" s="17">
        <v>632</v>
      </c>
      <c r="B3040" s="19" t="s">
        <v>3371</v>
      </c>
      <c r="C3040" s="18" t="s">
        <v>59</v>
      </c>
    </row>
    <row r="3041" spans="1:3" ht="18" hidden="1" customHeight="1" x14ac:dyDescent="0.3">
      <c r="A3041" s="17">
        <v>632</v>
      </c>
      <c r="B3041" s="19" t="s">
        <v>3372</v>
      </c>
      <c r="C3041" s="18" t="s">
        <v>59</v>
      </c>
    </row>
    <row r="3042" spans="1:3" ht="18" hidden="1" customHeight="1" x14ac:dyDescent="0.3">
      <c r="A3042" s="17">
        <v>632</v>
      </c>
      <c r="B3042" s="19" t="s">
        <v>3373</v>
      </c>
      <c r="C3042" s="18" t="s">
        <v>59</v>
      </c>
    </row>
    <row r="3043" spans="1:3" ht="18" hidden="1" customHeight="1" x14ac:dyDescent="0.3">
      <c r="A3043" s="17">
        <v>632</v>
      </c>
      <c r="B3043" s="19" t="s">
        <v>3374</v>
      </c>
      <c r="C3043" s="18" t="s">
        <v>59</v>
      </c>
    </row>
    <row r="3044" spans="1:3" ht="18" hidden="1" customHeight="1" x14ac:dyDescent="0.3">
      <c r="A3044" s="17">
        <v>632</v>
      </c>
      <c r="B3044" s="19" t="s">
        <v>3375</v>
      </c>
      <c r="C3044" s="18" t="s">
        <v>59</v>
      </c>
    </row>
    <row r="3045" spans="1:3" ht="18" hidden="1" customHeight="1" x14ac:dyDescent="0.3">
      <c r="A3045" s="17">
        <v>632</v>
      </c>
      <c r="B3045" s="19" t="s">
        <v>3376</v>
      </c>
      <c r="C3045" s="18" t="s">
        <v>26</v>
      </c>
    </row>
    <row r="3046" spans="1:3" ht="18" hidden="1" customHeight="1" x14ac:dyDescent="0.3">
      <c r="A3046" s="17">
        <v>632</v>
      </c>
      <c r="B3046" s="19" t="s">
        <v>3377</v>
      </c>
      <c r="C3046" s="18" t="s">
        <v>26</v>
      </c>
    </row>
    <row r="3047" spans="1:3" ht="18" hidden="1" customHeight="1" x14ac:dyDescent="0.3">
      <c r="A3047" s="17">
        <v>632</v>
      </c>
      <c r="B3047" s="19" t="s">
        <v>3378</v>
      </c>
      <c r="C3047" s="18" t="s">
        <v>26</v>
      </c>
    </row>
    <row r="3048" spans="1:3" ht="18" hidden="1" customHeight="1" x14ac:dyDescent="0.3">
      <c r="A3048" s="17">
        <v>632</v>
      </c>
      <c r="B3048" s="19" t="s">
        <v>3379</v>
      </c>
      <c r="C3048" s="18" t="s">
        <v>26</v>
      </c>
    </row>
    <row r="3049" spans="1:3" ht="18" hidden="1" customHeight="1" x14ac:dyDescent="0.3">
      <c r="A3049" s="17">
        <v>632</v>
      </c>
      <c r="B3049" s="19" t="s">
        <v>3380</v>
      </c>
      <c r="C3049" s="18" t="s">
        <v>26</v>
      </c>
    </row>
    <row r="3050" spans="1:3" ht="18" hidden="1" customHeight="1" x14ac:dyDescent="0.3">
      <c r="A3050" s="17">
        <v>632</v>
      </c>
      <c r="B3050" s="19" t="s">
        <v>3381</v>
      </c>
      <c r="C3050" s="18" t="s">
        <v>26</v>
      </c>
    </row>
    <row r="3051" spans="1:3" ht="18" hidden="1" customHeight="1" x14ac:dyDescent="0.3">
      <c r="A3051" s="17">
        <v>632</v>
      </c>
      <c r="B3051" s="19" t="s">
        <v>3382</v>
      </c>
      <c r="C3051" s="18" t="s">
        <v>26</v>
      </c>
    </row>
    <row r="3052" spans="1:3" ht="18" hidden="1" customHeight="1" x14ac:dyDescent="0.3">
      <c r="A3052" s="17">
        <v>632</v>
      </c>
      <c r="B3052" s="19" t="s">
        <v>3383</v>
      </c>
      <c r="C3052" s="18" t="s">
        <v>26</v>
      </c>
    </row>
    <row r="3053" spans="1:3" ht="18" hidden="1" customHeight="1" x14ac:dyDescent="0.3">
      <c r="A3053" s="17">
        <v>632</v>
      </c>
      <c r="B3053" s="19" t="s">
        <v>3384</v>
      </c>
      <c r="C3053" s="18" t="s">
        <v>26</v>
      </c>
    </row>
    <row r="3054" spans="1:3" ht="18" hidden="1" customHeight="1" x14ac:dyDescent="0.3">
      <c r="A3054" s="17">
        <v>632</v>
      </c>
      <c r="B3054" s="19" t="s">
        <v>3385</v>
      </c>
      <c r="C3054" s="18" t="s">
        <v>26</v>
      </c>
    </row>
    <row r="3055" spans="1:3" ht="18" hidden="1" customHeight="1" x14ac:dyDescent="0.3">
      <c r="A3055" s="17">
        <v>632</v>
      </c>
      <c r="B3055" s="19" t="s">
        <v>3386</v>
      </c>
      <c r="C3055" s="18" t="s">
        <v>26</v>
      </c>
    </row>
    <row r="3056" spans="1:3" ht="18" hidden="1" customHeight="1" x14ac:dyDescent="0.3">
      <c r="A3056" s="17">
        <v>632</v>
      </c>
      <c r="B3056" s="19" t="s">
        <v>3387</v>
      </c>
      <c r="C3056" s="18" t="s">
        <v>26</v>
      </c>
    </row>
    <row r="3057" spans="1:3" ht="18" hidden="1" customHeight="1" x14ac:dyDescent="0.3">
      <c r="A3057" s="17">
        <v>632</v>
      </c>
      <c r="B3057" s="19" t="s">
        <v>3388</v>
      </c>
      <c r="C3057" s="18" t="s">
        <v>26</v>
      </c>
    </row>
    <row r="3058" spans="1:3" ht="18" hidden="1" customHeight="1" x14ac:dyDescent="0.3">
      <c r="A3058" s="17">
        <v>632</v>
      </c>
      <c r="B3058" s="19" t="s">
        <v>3389</v>
      </c>
      <c r="C3058" s="18" t="s">
        <v>26</v>
      </c>
    </row>
    <row r="3059" spans="1:3" ht="18" hidden="1" customHeight="1" x14ac:dyDescent="0.3">
      <c r="A3059" s="17">
        <v>632</v>
      </c>
      <c r="B3059" s="19" t="s">
        <v>3390</v>
      </c>
      <c r="C3059" s="18" t="s">
        <v>26</v>
      </c>
    </row>
    <row r="3060" spans="1:3" ht="18" hidden="1" customHeight="1" x14ac:dyDescent="0.3">
      <c r="A3060" s="17">
        <v>632</v>
      </c>
      <c r="B3060" s="19" t="s">
        <v>3391</v>
      </c>
      <c r="C3060" s="18" t="s">
        <v>26</v>
      </c>
    </row>
    <row r="3061" spans="1:3" ht="18" hidden="1" customHeight="1" x14ac:dyDescent="0.3">
      <c r="A3061" s="17">
        <v>632</v>
      </c>
      <c r="B3061" s="19" t="s">
        <v>3392</v>
      </c>
      <c r="C3061" s="18" t="s">
        <v>26</v>
      </c>
    </row>
    <row r="3062" spans="1:3" ht="18" hidden="1" customHeight="1" x14ac:dyDescent="0.3">
      <c r="A3062" s="17">
        <v>632</v>
      </c>
      <c r="B3062" s="19" t="s">
        <v>3393</v>
      </c>
      <c r="C3062" s="18" t="s">
        <v>26</v>
      </c>
    </row>
    <row r="3063" spans="1:3" ht="18" hidden="1" customHeight="1" x14ac:dyDescent="0.3">
      <c r="A3063" s="17">
        <v>632</v>
      </c>
      <c r="B3063" s="19" t="s">
        <v>3394</v>
      </c>
      <c r="C3063" s="18" t="s">
        <v>26</v>
      </c>
    </row>
    <row r="3064" spans="1:3" ht="18" hidden="1" customHeight="1" x14ac:dyDescent="0.3">
      <c r="A3064" s="17">
        <v>632</v>
      </c>
      <c r="B3064" s="19" t="s">
        <v>3395</v>
      </c>
      <c r="C3064" s="18" t="s">
        <v>26</v>
      </c>
    </row>
    <row r="3065" spans="1:3" ht="18" hidden="1" customHeight="1" x14ac:dyDescent="0.3">
      <c r="A3065" s="17">
        <v>632</v>
      </c>
      <c r="B3065" s="19" t="s">
        <v>3396</v>
      </c>
      <c r="C3065" s="18" t="s">
        <v>26</v>
      </c>
    </row>
    <row r="3066" spans="1:3" ht="18" hidden="1" customHeight="1" x14ac:dyDescent="0.3">
      <c r="A3066" s="17">
        <v>632</v>
      </c>
      <c r="B3066" s="19" t="s">
        <v>3397</v>
      </c>
      <c r="C3066" s="18" t="s">
        <v>26</v>
      </c>
    </row>
    <row r="3067" spans="1:3" ht="18" hidden="1" customHeight="1" x14ac:dyDescent="0.3">
      <c r="A3067" s="17">
        <v>632</v>
      </c>
      <c r="B3067" s="19" t="s">
        <v>3398</v>
      </c>
      <c r="C3067" s="18" t="s">
        <v>26</v>
      </c>
    </row>
    <row r="3068" spans="1:3" ht="18" hidden="1" customHeight="1" x14ac:dyDescent="0.3">
      <c r="A3068" s="17">
        <v>632</v>
      </c>
      <c r="B3068" s="19" t="s">
        <v>3399</v>
      </c>
      <c r="C3068" s="18" t="s">
        <v>26</v>
      </c>
    </row>
    <row r="3069" spans="1:3" ht="18" hidden="1" customHeight="1" x14ac:dyDescent="0.3">
      <c r="A3069" s="17">
        <v>632</v>
      </c>
      <c r="B3069" s="19" t="s">
        <v>3400</v>
      </c>
      <c r="C3069" s="18" t="s">
        <v>26</v>
      </c>
    </row>
    <row r="3070" spans="1:3" ht="18" hidden="1" customHeight="1" x14ac:dyDescent="0.3">
      <c r="A3070" s="17">
        <v>632</v>
      </c>
      <c r="B3070" s="19" t="s">
        <v>3401</v>
      </c>
      <c r="C3070" s="18" t="s">
        <v>26</v>
      </c>
    </row>
    <row r="3071" spans="1:3" ht="18" hidden="1" customHeight="1" x14ac:dyDescent="0.3">
      <c r="A3071" s="17">
        <v>632</v>
      </c>
      <c r="B3071" s="19" t="s">
        <v>3402</v>
      </c>
      <c r="C3071" s="18" t="s">
        <v>26</v>
      </c>
    </row>
    <row r="3072" spans="1:3" ht="18" hidden="1" customHeight="1" x14ac:dyDescent="0.3">
      <c r="A3072" s="17">
        <v>632</v>
      </c>
      <c r="B3072" s="19" t="s">
        <v>3403</v>
      </c>
      <c r="C3072" s="18" t="s">
        <v>26</v>
      </c>
    </row>
    <row r="3073" spans="1:3" ht="18" hidden="1" customHeight="1" x14ac:dyDescent="0.3">
      <c r="A3073" s="17">
        <v>632</v>
      </c>
      <c r="B3073" s="19" t="s">
        <v>3404</v>
      </c>
      <c r="C3073" s="18" t="s">
        <v>26</v>
      </c>
    </row>
    <row r="3074" spans="1:3" ht="18" hidden="1" customHeight="1" x14ac:dyDescent="0.3">
      <c r="A3074" s="17">
        <v>632</v>
      </c>
      <c r="B3074" s="19" t="s">
        <v>3405</v>
      </c>
      <c r="C3074" s="18" t="s">
        <v>26</v>
      </c>
    </row>
    <row r="3075" spans="1:3" ht="18" hidden="1" customHeight="1" x14ac:dyDescent="0.3">
      <c r="A3075" s="17">
        <v>632</v>
      </c>
      <c r="B3075" s="19" t="s">
        <v>3406</v>
      </c>
      <c r="C3075" s="18" t="s">
        <v>26</v>
      </c>
    </row>
    <row r="3076" spans="1:3" ht="18" hidden="1" customHeight="1" x14ac:dyDescent="0.3">
      <c r="A3076" s="17">
        <v>632</v>
      </c>
      <c r="B3076" s="19" t="s">
        <v>3407</v>
      </c>
      <c r="C3076" s="18" t="s">
        <v>26</v>
      </c>
    </row>
    <row r="3077" spans="1:3" ht="18" hidden="1" customHeight="1" x14ac:dyDescent="0.3">
      <c r="A3077" s="17">
        <v>632</v>
      </c>
      <c r="B3077" s="19" t="s">
        <v>3408</v>
      </c>
      <c r="C3077" s="18" t="s">
        <v>26</v>
      </c>
    </row>
    <row r="3078" spans="1:3" ht="18" hidden="1" customHeight="1" x14ac:dyDescent="0.3">
      <c r="A3078" s="17">
        <v>632</v>
      </c>
      <c r="B3078" s="19" t="s">
        <v>3409</v>
      </c>
      <c r="C3078" s="18" t="s">
        <v>26</v>
      </c>
    </row>
    <row r="3079" spans="1:3" ht="18" hidden="1" customHeight="1" x14ac:dyDescent="0.3">
      <c r="A3079" s="17">
        <v>632</v>
      </c>
      <c r="B3079" s="19" t="s">
        <v>3410</v>
      </c>
      <c r="C3079" s="18" t="s">
        <v>26</v>
      </c>
    </row>
    <row r="3080" spans="1:3" ht="18" hidden="1" customHeight="1" x14ac:dyDescent="0.3">
      <c r="A3080" s="17">
        <v>632</v>
      </c>
      <c r="B3080" s="19" t="s">
        <v>3411</v>
      </c>
      <c r="C3080" s="18" t="s">
        <v>26</v>
      </c>
    </row>
    <row r="3081" spans="1:3" ht="18" hidden="1" customHeight="1" x14ac:dyDescent="0.3">
      <c r="A3081" s="17">
        <v>632</v>
      </c>
      <c r="B3081" s="19" t="s">
        <v>3412</v>
      </c>
      <c r="C3081" s="18" t="s">
        <v>59</v>
      </c>
    </row>
    <row r="3082" spans="1:3" ht="18" hidden="1" customHeight="1" x14ac:dyDescent="0.3">
      <c r="A3082" s="17">
        <v>632</v>
      </c>
      <c r="B3082" s="19" t="s">
        <v>3413</v>
      </c>
      <c r="C3082" s="18" t="s">
        <v>59</v>
      </c>
    </row>
    <row r="3083" spans="1:3" ht="18" hidden="1" customHeight="1" x14ac:dyDescent="0.3">
      <c r="A3083" s="17">
        <v>632</v>
      </c>
      <c r="B3083" s="19" t="s">
        <v>3414</v>
      </c>
      <c r="C3083" s="18" t="s">
        <v>59</v>
      </c>
    </row>
    <row r="3084" spans="1:3" ht="18" hidden="1" customHeight="1" x14ac:dyDescent="0.3">
      <c r="A3084" s="17">
        <v>632</v>
      </c>
      <c r="B3084" s="19" t="s">
        <v>3415</v>
      </c>
      <c r="C3084" s="18" t="s">
        <v>59</v>
      </c>
    </row>
    <row r="3085" spans="1:3" ht="18" hidden="1" customHeight="1" x14ac:dyDescent="0.3">
      <c r="A3085" s="17">
        <v>632</v>
      </c>
      <c r="B3085" s="19" t="s">
        <v>3416</v>
      </c>
      <c r="C3085" s="18" t="s">
        <v>59</v>
      </c>
    </row>
    <row r="3086" spans="1:3" ht="18" hidden="1" customHeight="1" x14ac:dyDescent="0.3">
      <c r="A3086" s="17">
        <v>632</v>
      </c>
      <c r="B3086" s="19" t="s">
        <v>3417</v>
      </c>
      <c r="C3086" s="18" t="s">
        <v>59</v>
      </c>
    </row>
    <row r="3087" spans="1:3" ht="18" hidden="1" customHeight="1" x14ac:dyDescent="0.3">
      <c r="A3087" s="17">
        <v>632</v>
      </c>
      <c r="B3087" s="19" t="s">
        <v>3418</v>
      </c>
      <c r="C3087" s="18" t="s">
        <v>59</v>
      </c>
    </row>
    <row r="3088" spans="1:3" ht="18" hidden="1" customHeight="1" x14ac:dyDescent="0.3">
      <c r="A3088" s="17">
        <v>632</v>
      </c>
      <c r="B3088" s="19" t="s">
        <v>3419</v>
      </c>
      <c r="C3088" s="18" t="s">
        <v>59</v>
      </c>
    </row>
    <row r="3089" spans="1:3" ht="18" hidden="1" customHeight="1" x14ac:dyDescent="0.3">
      <c r="A3089" s="17">
        <v>632</v>
      </c>
      <c r="B3089" s="19" t="s">
        <v>3420</v>
      </c>
      <c r="C3089" s="18" t="s">
        <v>59</v>
      </c>
    </row>
    <row r="3090" spans="1:3" ht="18" hidden="1" customHeight="1" x14ac:dyDescent="0.3">
      <c r="A3090" s="17">
        <v>632</v>
      </c>
      <c r="B3090" s="19" t="s">
        <v>3421</v>
      </c>
      <c r="C3090" s="18" t="s">
        <v>59</v>
      </c>
    </row>
    <row r="3091" spans="1:3" ht="18" hidden="1" customHeight="1" x14ac:dyDescent="0.3">
      <c r="A3091" s="17">
        <v>632</v>
      </c>
      <c r="B3091" s="19" t="s">
        <v>3422</v>
      </c>
      <c r="C3091" s="18" t="s">
        <v>59</v>
      </c>
    </row>
    <row r="3092" spans="1:3" ht="18" hidden="1" customHeight="1" x14ac:dyDescent="0.3">
      <c r="A3092" s="17">
        <v>632</v>
      </c>
      <c r="B3092" s="19" t="s">
        <v>3423</v>
      </c>
      <c r="C3092" s="18" t="s">
        <v>59</v>
      </c>
    </row>
    <row r="3093" spans="1:3" ht="18" hidden="1" customHeight="1" x14ac:dyDescent="0.3">
      <c r="A3093" s="17">
        <v>632</v>
      </c>
      <c r="B3093" s="19" t="s">
        <v>3424</v>
      </c>
      <c r="C3093" s="18" t="s">
        <v>59</v>
      </c>
    </row>
    <row r="3094" spans="1:3" ht="18" hidden="1" customHeight="1" x14ac:dyDescent="0.3">
      <c r="A3094" s="17">
        <v>632</v>
      </c>
      <c r="B3094" s="19" t="s">
        <v>3425</v>
      </c>
      <c r="C3094" s="18" t="s">
        <v>59</v>
      </c>
    </row>
    <row r="3095" spans="1:3" ht="18" hidden="1" customHeight="1" x14ac:dyDescent="0.3">
      <c r="A3095" s="17">
        <v>632</v>
      </c>
      <c r="B3095" s="19" t="s">
        <v>3426</v>
      </c>
      <c r="C3095" s="18" t="s">
        <v>59</v>
      </c>
    </row>
    <row r="3096" spans="1:3" ht="18" hidden="1" customHeight="1" x14ac:dyDescent="0.3">
      <c r="A3096" s="17">
        <v>632</v>
      </c>
      <c r="B3096" s="19" t="s">
        <v>3427</v>
      </c>
      <c r="C3096" s="18" t="s">
        <v>59</v>
      </c>
    </row>
    <row r="3097" spans="1:3" ht="18" hidden="1" customHeight="1" x14ac:dyDescent="0.3">
      <c r="A3097" s="17">
        <v>632</v>
      </c>
      <c r="B3097" s="19" t="s">
        <v>3428</v>
      </c>
      <c r="C3097" s="18" t="s">
        <v>59</v>
      </c>
    </row>
    <row r="3098" spans="1:3" ht="18" hidden="1" customHeight="1" x14ac:dyDescent="0.3">
      <c r="A3098" s="17">
        <v>632</v>
      </c>
      <c r="B3098" s="19" t="s">
        <v>3429</v>
      </c>
      <c r="C3098" s="18" t="s">
        <v>59</v>
      </c>
    </row>
    <row r="3099" spans="1:3" ht="18" hidden="1" customHeight="1" x14ac:dyDescent="0.3">
      <c r="A3099" s="17">
        <v>632</v>
      </c>
      <c r="B3099" s="19" t="s">
        <v>3430</v>
      </c>
      <c r="C3099" s="18" t="s">
        <v>59</v>
      </c>
    </row>
    <row r="3100" spans="1:3" ht="18" hidden="1" customHeight="1" x14ac:dyDescent="0.3">
      <c r="A3100" s="17">
        <v>632</v>
      </c>
      <c r="B3100" s="19" t="s">
        <v>3431</v>
      </c>
      <c r="C3100" s="18" t="s">
        <v>59</v>
      </c>
    </row>
    <row r="3101" spans="1:3" ht="18" hidden="1" customHeight="1" x14ac:dyDescent="0.3">
      <c r="A3101" s="17">
        <v>632</v>
      </c>
      <c r="B3101" s="19" t="s">
        <v>3432</v>
      </c>
      <c r="C3101" s="18" t="s">
        <v>59</v>
      </c>
    </row>
    <row r="3102" spans="1:3" ht="18" hidden="1" customHeight="1" x14ac:dyDescent="0.3">
      <c r="A3102" s="17">
        <v>632</v>
      </c>
      <c r="B3102" s="19" t="s">
        <v>3433</v>
      </c>
      <c r="C3102" s="18" t="s">
        <v>59</v>
      </c>
    </row>
    <row r="3103" spans="1:3" ht="18" hidden="1" customHeight="1" x14ac:dyDescent="0.3">
      <c r="A3103" s="17">
        <v>632</v>
      </c>
      <c r="B3103" s="19" t="s">
        <v>3434</v>
      </c>
      <c r="C3103" s="18" t="s">
        <v>59</v>
      </c>
    </row>
    <row r="3104" spans="1:3" ht="18" hidden="1" customHeight="1" x14ac:dyDescent="0.3">
      <c r="A3104" s="17">
        <v>632</v>
      </c>
      <c r="B3104" s="19" t="s">
        <v>3435</v>
      </c>
      <c r="C3104" s="18" t="s">
        <v>59</v>
      </c>
    </row>
    <row r="3105" spans="1:3" ht="18" hidden="1" customHeight="1" x14ac:dyDescent="0.3">
      <c r="A3105" s="17">
        <v>632</v>
      </c>
      <c r="B3105" s="19" t="s">
        <v>3436</v>
      </c>
      <c r="C3105" s="18" t="s">
        <v>59</v>
      </c>
    </row>
    <row r="3106" spans="1:3" ht="18" hidden="1" customHeight="1" x14ac:dyDescent="0.3">
      <c r="A3106" s="17">
        <v>632</v>
      </c>
      <c r="B3106" s="19" t="s">
        <v>3437</v>
      </c>
      <c r="C3106" s="18" t="s">
        <v>59</v>
      </c>
    </row>
    <row r="3107" spans="1:3" ht="18" hidden="1" customHeight="1" x14ac:dyDescent="0.3">
      <c r="A3107" s="17">
        <v>632</v>
      </c>
      <c r="B3107" s="19" t="s">
        <v>3438</v>
      </c>
      <c r="C3107" s="18" t="s">
        <v>59</v>
      </c>
    </row>
    <row r="3108" spans="1:3" ht="18" hidden="1" customHeight="1" x14ac:dyDescent="0.3">
      <c r="A3108" s="17">
        <v>632</v>
      </c>
      <c r="B3108" s="19" t="s">
        <v>3439</v>
      </c>
      <c r="C3108" s="18" t="s">
        <v>59</v>
      </c>
    </row>
    <row r="3109" spans="1:3" ht="18" hidden="1" customHeight="1" x14ac:dyDescent="0.3">
      <c r="A3109" s="17">
        <v>632</v>
      </c>
      <c r="B3109" s="19" t="s">
        <v>3440</v>
      </c>
      <c r="C3109" s="18" t="s">
        <v>59</v>
      </c>
    </row>
    <row r="3110" spans="1:3" ht="18" hidden="1" customHeight="1" x14ac:dyDescent="0.3">
      <c r="A3110" s="17">
        <v>632</v>
      </c>
      <c r="B3110" s="19" t="s">
        <v>3441</v>
      </c>
      <c r="C3110" s="18" t="s">
        <v>59</v>
      </c>
    </row>
    <row r="3111" spans="1:3" ht="18" hidden="1" customHeight="1" x14ac:dyDescent="0.3">
      <c r="A3111" s="17">
        <v>632</v>
      </c>
      <c r="B3111" s="19" t="s">
        <v>3442</v>
      </c>
      <c r="C3111" s="18" t="s">
        <v>59</v>
      </c>
    </row>
    <row r="3112" spans="1:3" ht="18" hidden="1" customHeight="1" x14ac:dyDescent="0.3">
      <c r="A3112" s="17">
        <v>632</v>
      </c>
      <c r="B3112" s="19" t="s">
        <v>3443</v>
      </c>
      <c r="C3112" s="18" t="s">
        <v>59</v>
      </c>
    </row>
    <row r="3113" spans="1:3" ht="18" hidden="1" customHeight="1" x14ac:dyDescent="0.3">
      <c r="A3113" s="17">
        <v>632</v>
      </c>
      <c r="B3113" s="19" t="s">
        <v>3444</v>
      </c>
      <c r="C3113" s="18" t="s">
        <v>59</v>
      </c>
    </row>
    <row r="3114" spans="1:3" ht="18" hidden="1" customHeight="1" x14ac:dyDescent="0.3">
      <c r="A3114" s="17">
        <v>632</v>
      </c>
      <c r="B3114" s="19" t="s">
        <v>3445</v>
      </c>
      <c r="C3114" s="18" t="s">
        <v>59</v>
      </c>
    </row>
    <row r="3115" spans="1:3" ht="18" hidden="1" customHeight="1" x14ac:dyDescent="0.3">
      <c r="A3115" s="17">
        <v>632</v>
      </c>
      <c r="B3115" s="19" t="s">
        <v>3446</v>
      </c>
      <c r="C3115" s="18" t="s">
        <v>59</v>
      </c>
    </row>
    <row r="3116" spans="1:3" ht="18" hidden="1" customHeight="1" x14ac:dyDescent="0.3">
      <c r="A3116" s="17">
        <v>632</v>
      </c>
      <c r="B3116" s="19" t="s">
        <v>3447</v>
      </c>
      <c r="C3116" s="18" t="s">
        <v>59</v>
      </c>
    </row>
    <row r="3117" spans="1:3" ht="18" hidden="1" customHeight="1" x14ac:dyDescent="0.3">
      <c r="A3117" s="17">
        <v>632</v>
      </c>
      <c r="B3117" s="19" t="s">
        <v>3448</v>
      </c>
      <c r="C3117" s="18" t="s">
        <v>59</v>
      </c>
    </row>
    <row r="3118" spans="1:3" ht="18" hidden="1" customHeight="1" x14ac:dyDescent="0.3">
      <c r="A3118" s="17">
        <v>632</v>
      </c>
      <c r="B3118" s="19" t="s">
        <v>3449</v>
      </c>
      <c r="C3118" s="18" t="s">
        <v>59</v>
      </c>
    </row>
    <row r="3119" spans="1:3" ht="18" hidden="1" customHeight="1" x14ac:dyDescent="0.3">
      <c r="A3119" s="17">
        <v>632</v>
      </c>
      <c r="B3119" s="19" t="s">
        <v>3450</v>
      </c>
      <c r="C3119" s="18" t="s">
        <v>59</v>
      </c>
    </row>
    <row r="3120" spans="1:3" ht="18" hidden="1" customHeight="1" x14ac:dyDescent="0.3">
      <c r="A3120" s="17">
        <v>632</v>
      </c>
      <c r="B3120" s="19" t="s">
        <v>3451</v>
      </c>
      <c r="C3120" s="18" t="s">
        <v>59</v>
      </c>
    </row>
    <row r="3121" spans="1:3" ht="18" hidden="1" customHeight="1" x14ac:dyDescent="0.3">
      <c r="A3121" s="17">
        <v>632</v>
      </c>
      <c r="B3121" s="19" t="s">
        <v>3452</v>
      </c>
      <c r="C3121" s="18" t="s">
        <v>59</v>
      </c>
    </row>
    <row r="3122" spans="1:3" ht="18" hidden="1" customHeight="1" x14ac:dyDescent="0.3">
      <c r="A3122" s="17">
        <v>632</v>
      </c>
      <c r="B3122" s="19" t="s">
        <v>3453</v>
      </c>
      <c r="C3122" s="18" t="s">
        <v>59</v>
      </c>
    </row>
    <row r="3123" spans="1:3" ht="18" hidden="1" customHeight="1" x14ac:dyDescent="0.3">
      <c r="A3123" s="17">
        <v>632</v>
      </c>
      <c r="B3123" s="19" t="s">
        <v>3454</v>
      </c>
      <c r="C3123" s="18" t="s">
        <v>59</v>
      </c>
    </row>
    <row r="3124" spans="1:3" ht="18" hidden="1" customHeight="1" x14ac:dyDescent="0.3">
      <c r="A3124" s="17">
        <v>632</v>
      </c>
      <c r="B3124" s="19" t="s">
        <v>3455</v>
      </c>
      <c r="C3124" s="18" t="s">
        <v>59</v>
      </c>
    </row>
    <row r="3125" spans="1:3" ht="18" hidden="1" customHeight="1" x14ac:dyDescent="0.3">
      <c r="A3125" s="17">
        <v>632</v>
      </c>
      <c r="B3125" s="19" t="s">
        <v>3456</v>
      </c>
      <c r="C3125" s="18" t="s">
        <v>59</v>
      </c>
    </row>
    <row r="3126" spans="1:3" ht="18" hidden="1" customHeight="1" x14ac:dyDescent="0.3">
      <c r="A3126" s="17">
        <v>632</v>
      </c>
      <c r="B3126" s="19" t="s">
        <v>3457</v>
      </c>
      <c r="C3126" s="18" t="s">
        <v>59</v>
      </c>
    </row>
    <row r="3127" spans="1:3" ht="18" hidden="1" customHeight="1" x14ac:dyDescent="0.3">
      <c r="A3127" s="17">
        <v>632</v>
      </c>
      <c r="B3127" s="19" t="s">
        <v>3458</v>
      </c>
      <c r="C3127" s="18" t="s">
        <v>59</v>
      </c>
    </row>
    <row r="3128" spans="1:3" ht="18" hidden="1" customHeight="1" x14ac:dyDescent="0.3">
      <c r="A3128" s="17">
        <v>632</v>
      </c>
      <c r="B3128" s="19" t="s">
        <v>3459</v>
      </c>
      <c r="C3128" s="18" t="s">
        <v>59</v>
      </c>
    </row>
    <row r="3129" spans="1:3" ht="18" hidden="1" customHeight="1" x14ac:dyDescent="0.3">
      <c r="A3129" s="17">
        <v>632</v>
      </c>
      <c r="B3129" s="19" t="s">
        <v>3460</v>
      </c>
      <c r="C3129" s="18" t="s">
        <v>59</v>
      </c>
    </row>
    <row r="3130" spans="1:3" ht="18" hidden="1" customHeight="1" x14ac:dyDescent="0.3">
      <c r="A3130" s="17">
        <v>632</v>
      </c>
      <c r="B3130" s="19" t="s">
        <v>3461</v>
      </c>
      <c r="C3130" s="18" t="s">
        <v>59</v>
      </c>
    </row>
    <row r="3131" spans="1:3" ht="18" hidden="1" customHeight="1" x14ac:dyDescent="0.3">
      <c r="A3131" s="17">
        <v>632</v>
      </c>
      <c r="B3131" s="19" t="s">
        <v>3462</v>
      </c>
      <c r="C3131" s="18" t="s">
        <v>59</v>
      </c>
    </row>
    <row r="3132" spans="1:3" ht="18" hidden="1" customHeight="1" x14ac:dyDescent="0.3">
      <c r="A3132" s="17">
        <v>632</v>
      </c>
      <c r="B3132" s="19" t="s">
        <v>3463</v>
      </c>
      <c r="C3132" s="18" t="s">
        <v>59</v>
      </c>
    </row>
    <row r="3133" spans="1:3" ht="18" hidden="1" customHeight="1" x14ac:dyDescent="0.3">
      <c r="A3133" s="17">
        <v>632</v>
      </c>
      <c r="B3133" s="19" t="s">
        <v>3464</v>
      </c>
      <c r="C3133" s="18" t="s">
        <v>59</v>
      </c>
    </row>
    <row r="3134" spans="1:3" ht="18" hidden="1" customHeight="1" x14ac:dyDescent="0.3">
      <c r="A3134" s="17">
        <v>632</v>
      </c>
      <c r="B3134" s="19" t="s">
        <v>3465</v>
      </c>
      <c r="C3134" s="18" t="s">
        <v>59</v>
      </c>
    </row>
    <row r="3135" spans="1:3" ht="18" hidden="1" customHeight="1" x14ac:dyDescent="0.3">
      <c r="A3135" s="17">
        <v>632</v>
      </c>
      <c r="B3135" s="19" t="s">
        <v>3466</v>
      </c>
      <c r="C3135" s="18" t="s">
        <v>59</v>
      </c>
    </row>
    <row r="3136" spans="1:3" ht="18" hidden="1" customHeight="1" x14ac:dyDescent="0.3">
      <c r="A3136" s="17">
        <v>632</v>
      </c>
      <c r="B3136" s="19" t="s">
        <v>3467</v>
      </c>
      <c r="C3136" s="18" t="s">
        <v>59</v>
      </c>
    </row>
    <row r="3137" spans="1:3" ht="18" hidden="1" customHeight="1" x14ac:dyDescent="0.3">
      <c r="A3137" s="17">
        <v>632</v>
      </c>
      <c r="B3137" s="19" t="s">
        <v>3468</v>
      </c>
      <c r="C3137" s="18" t="s">
        <v>59</v>
      </c>
    </row>
    <row r="3138" spans="1:3" ht="18" hidden="1" customHeight="1" x14ac:dyDescent="0.3">
      <c r="A3138" s="17">
        <v>632</v>
      </c>
      <c r="B3138" s="19" t="s">
        <v>3469</v>
      </c>
      <c r="C3138" s="18" t="s">
        <v>59</v>
      </c>
    </row>
    <row r="3139" spans="1:3" ht="18" hidden="1" customHeight="1" x14ac:dyDescent="0.3">
      <c r="A3139" s="17">
        <v>632</v>
      </c>
      <c r="B3139" s="19" t="s">
        <v>3470</v>
      </c>
      <c r="C3139" s="18" t="s">
        <v>59</v>
      </c>
    </row>
    <row r="3140" spans="1:3" ht="18" hidden="1" customHeight="1" x14ac:dyDescent="0.3">
      <c r="A3140" s="17">
        <v>632</v>
      </c>
      <c r="B3140" s="19" t="s">
        <v>3471</v>
      </c>
      <c r="C3140" s="18" t="s">
        <v>59</v>
      </c>
    </row>
    <row r="3141" spans="1:3" ht="18" hidden="1" customHeight="1" x14ac:dyDescent="0.3">
      <c r="A3141" s="17">
        <v>632</v>
      </c>
      <c r="B3141" s="19" t="s">
        <v>3472</v>
      </c>
      <c r="C3141" s="18" t="s">
        <v>59</v>
      </c>
    </row>
    <row r="3142" spans="1:3" ht="18" hidden="1" customHeight="1" x14ac:dyDescent="0.3">
      <c r="A3142" s="17">
        <v>632</v>
      </c>
      <c r="B3142" s="19" t="s">
        <v>3473</v>
      </c>
      <c r="C3142" s="18" t="s">
        <v>59</v>
      </c>
    </row>
    <row r="3143" spans="1:3" ht="18" hidden="1" customHeight="1" x14ac:dyDescent="0.3">
      <c r="A3143" s="17">
        <v>632</v>
      </c>
      <c r="B3143" s="19" t="s">
        <v>3474</v>
      </c>
      <c r="C3143" s="18" t="s">
        <v>59</v>
      </c>
    </row>
    <row r="3144" spans="1:3" ht="18" hidden="1" customHeight="1" x14ac:dyDescent="0.3">
      <c r="A3144" s="17">
        <v>632</v>
      </c>
      <c r="B3144" s="19" t="s">
        <v>3475</v>
      </c>
      <c r="C3144" s="18" t="s">
        <v>59</v>
      </c>
    </row>
    <row r="3145" spans="1:3" ht="18" hidden="1" customHeight="1" x14ac:dyDescent="0.3">
      <c r="A3145" s="17">
        <v>632</v>
      </c>
      <c r="B3145" s="19" t="s">
        <v>3476</v>
      </c>
      <c r="C3145" s="18" t="s">
        <v>59</v>
      </c>
    </row>
    <row r="3146" spans="1:3" ht="18" hidden="1" customHeight="1" x14ac:dyDescent="0.3">
      <c r="A3146" s="17">
        <v>632</v>
      </c>
      <c r="B3146" s="19" t="s">
        <v>3477</v>
      </c>
      <c r="C3146" s="18" t="s">
        <v>59</v>
      </c>
    </row>
    <row r="3147" spans="1:3" ht="18" hidden="1" customHeight="1" x14ac:dyDescent="0.3">
      <c r="A3147" s="17">
        <v>632</v>
      </c>
      <c r="B3147" s="19" t="s">
        <v>3478</v>
      </c>
      <c r="C3147" s="18" t="s">
        <v>59</v>
      </c>
    </row>
    <row r="3148" spans="1:3" ht="18" hidden="1" customHeight="1" x14ac:dyDescent="0.3">
      <c r="A3148" s="17">
        <v>632</v>
      </c>
      <c r="B3148" s="19" t="s">
        <v>3479</v>
      </c>
      <c r="C3148" s="18" t="s">
        <v>59</v>
      </c>
    </row>
    <row r="3149" spans="1:3" ht="18" hidden="1" customHeight="1" x14ac:dyDescent="0.3">
      <c r="A3149" s="17">
        <v>632</v>
      </c>
      <c r="B3149" s="19" t="s">
        <v>3480</v>
      </c>
      <c r="C3149" s="18" t="s">
        <v>59</v>
      </c>
    </row>
    <row r="3150" spans="1:3" ht="18" hidden="1" customHeight="1" x14ac:dyDescent="0.3">
      <c r="A3150" s="17">
        <v>632</v>
      </c>
      <c r="B3150" s="19" t="s">
        <v>3481</v>
      </c>
      <c r="C3150" s="18" t="s">
        <v>59</v>
      </c>
    </row>
    <row r="3151" spans="1:3" ht="18" hidden="1" customHeight="1" x14ac:dyDescent="0.3">
      <c r="A3151" s="17">
        <v>632</v>
      </c>
      <c r="B3151" s="19" t="s">
        <v>3482</v>
      </c>
      <c r="C3151" s="18" t="s">
        <v>59</v>
      </c>
    </row>
    <row r="3152" spans="1:3" ht="18" hidden="1" customHeight="1" x14ac:dyDescent="0.3">
      <c r="A3152" s="17">
        <v>632</v>
      </c>
      <c r="B3152" s="19" t="s">
        <v>3483</v>
      </c>
      <c r="C3152" s="18" t="s">
        <v>59</v>
      </c>
    </row>
    <row r="3153" spans="1:3" ht="18" hidden="1" customHeight="1" x14ac:dyDescent="0.3">
      <c r="A3153" s="17">
        <v>632</v>
      </c>
      <c r="B3153" s="19" t="s">
        <v>3484</v>
      </c>
      <c r="C3153" s="18" t="s">
        <v>59</v>
      </c>
    </row>
    <row r="3154" spans="1:3" ht="18" hidden="1" customHeight="1" x14ac:dyDescent="0.3">
      <c r="A3154" s="17">
        <v>632</v>
      </c>
      <c r="B3154" s="19" t="s">
        <v>3485</v>
      </c>
      <c r="C3154" s="18" t="s">
        <v>59</v>
      </c>
    </row>
    <row r="3155" spans="1:3" ht="18" hidden="1" customHeight="1" x14ac:dyDescent="0.3">
      <c r="A3155" s="17">
        <v>632</v>
      </c>
      <c r="B3155" s="19" t="s">
        <v>3486</v>
      </c>
      <c r="C3155" s="18" t="s">
        <v>59</v>
      </c>
    </row>
    <row r="3156" spans="1:3" ht="18" hidden="1" customHeight="1" x14ac:dyDescent="0.3">
      <c r="A3156" s="17">
        <v>632</v>
      </c>
      <c r="B3156" s="19" t="s">
        <v>3487</v>
      </c>
      <c r="C3156" s="18" t="s">
        <v>59</v>
      </c>
    </row>
    <row r="3157" spans="1:3" ht="18" hidden="1" customHeight="1" x14ac:dyDescent="0.3">
      <c r="A3157" s="17">
        <v>632</v>
      </c>
      <c r="B3157" s="19" t="s">
        <v>3488</v>
      </c>
      <c r="C3157" s="18" t="s">
        <v>59</v>
      </c>
    </row>
    <row r="3158" spans="1:3" ht="18" hidden="1" customHeight="1" x14ac:dyDescent="0.3">
      <c r="A3158" s="17">
        <v>632</v>
      </c>
      <c r="B3158" s="19" t="s">
        <v>3489</v>
      </c>
      <c r="C3158" s="18" t="s">
        <v>59</v>
      </c>
    </row>
    <row r="3159" spans="1:3" ht="18" hidden="1" customHeight="1" x14ac:dyDescent="0.3">
      <c r="A3159" s="17">
        <v>632</v>
      </c>
      <c r="B3159" s="19" t="s">
        <v>3490</v>
      </c>
      <c r="C3159" s="18" t="s">
        <v>59</v>
      </c>
    </row>
    <row r="3160" spans="1:3" ht="18" hidden="1" customHeight="1" x14ac:dyDescent="0.3">
      <c r="A3160" s="17">
        <v>632</v>
      </c>
      <c r="B3160" s="19" t="s">
        <v>3491</v>
      </c>
      <c r="C3160" s="18" t="s">
        <v>59</v>
      </c>
    </row>
    <row r="3161" spans="1:3" ht="18" hidden="1" customHeight="1" x14ac:dyDescent="0.3">
      <c r="A3161" s="17">
        <v>632</v>
      </c>
      <c r="B3161" s="19" t="s">
        <v>3492</v>
      </c>
      <c r="C3161" s="18" t="s">
        <v>59</v>
      </c>
    </row>
    <row r="3162" spans="1:3" ht="18" hidden="1" customHeight="1" x14ac:dyDescent="0.3">
      <c r="A3162" s="17">
        <v>632</v>
      </c>
      <c r="B3162" s="19" t="s">
        <v>3493</v>
      </c>
      <c r="C3162" s="18" t="s">
        <v>59</v>
      </c>
    </row>
    <row r="3163" spans="1:3" ht="18" hidden="1" customHeight="1" x14ac:dyDescent="0.3">
      <c r="A3163" s="17">
        <v>632</v>
      </c>
      <c r="B3163" s="19" t="s">
        <v>3494</v>
      </c>
      <c r="C3163" s="18" t="s">
        <v>59</v>
      </c>
    </row>
    <row r="3164" spans="1:3" ht="18" hidden="1" customHeight="1" x14ac:dyDescent="0.3">
      <c r="A3164" s="17">
        <v>632</v>
      </c>
      <c r="B3164" s="19" t="s">
        <v>3495</v>
      </c>
      <c r="C3164" s="18" t="s">
        <v>59</v>
      </c>
    </row>
    <row r="3165" spans="1:3" ht="18" hidden="1" customHeight="1" x14ac:dyDescent="0.3">
      <c r="A3165" s="17">
        <v>632</v>
      </c>
      <c r="B3165" s="19" t="s">
        <v>3496</v>
      </c>
      <c r="C3165" s="18" t="s">
        <v>59</v>
      </c>
    </row>
    <row r="3166" spans="1:3" ht="18" hidden="1" customHeight="1" x14ac:dyDescent="0.3">
      <c r="A3166" s="17">
        <v>632</v>
      </c>
      <c r="B3166" s="19" t="s">
        <v>3497</v>
      </c>
      <c r="C3166" s="18" t="s">
        <v>59</v>
      </c>
    </row>
    <row r="3167" spans="1:3" ht="18" hidden="1" customHeight="1" x14ac:dyDescent="0.3">
      <c r="A3167" s="17">
        <v>632</v>
      </c>
      <c r="B3167" s="19" t="s">
        <v>3498</v>
      </c>
      <c r="C3167" s="18" t="s">
        <v>59</v>
      </c>
    </row>
    <row r="3168" spans="1:3" ht="18" hidden="1" customHeight="1" x14ac:dyDescent="0.3">
      <c r="A3168" s="17">
        <v>632</v>
      </c>
      <c r="B3168" s="19" t="s">
        <v>3499</v>
      </c>
      <c r="C3168" s="18" t="s">
        <v>59</v>
      </c>
    </row>
    <row r="3169" spans="1:3" ht="18" hidden="1" customHeight="1" x14ac:dyDescent="0.3">
      <c r="A3169" s="17">
        <v>632</v>
      </c>
      <c r="B3169" s="19" t="s">
        <v>3500</v>
      </c>
      <c r="C3169" s="18" t="s">
        <v>59</v>
      </c>
    </row>
    <row r="3170" spans="1:3" ht="18" hidden="1" customHeight="1" x14ac:dyDescent="0.3">
      <c r="A3170" s="17">
        <v>632</v>
      </c>
      <c r="B3170" s="19" t="s">
        <v>3501</v>
      </c>
      <c r="C3170" s="18" t="s">
        <v>59</v>
      </c>
    </row>
    <row r="3171" spans="1:3" ht="18" hidden="1" customHeight="1" x14ac:dyDescent="0.3">
      <c r="A3171" s="17">
        <v>632</v>
      </c>
      <c r="B3171" s="19" t="s">
        <v>3502</v>
      </c>
      <c r="C3171" s="18" t="s">
        <v>59</v>
      </c>
    </row>
    <row r="3172" spans="1:3" ht="18" hidden="1" customHeight="1" x14ac:dyDescent="0.3">
      <c r="A3172" s="17">
        <v>632</v>
      </c>
      <c r="B3172" s="19" t="s">
        <v>3503</v>
      </c>
      <c r="C3172" s="18" t="s">
        <v>59</v>
      </c>
    </row>
    <row r="3173" spans="1:3" ht="18" hidden="1" customHeight="1" x14ac:dyDescent="0.3">
      <c r="A3173" s="17">
        <v>632</v>
      </c>
      <c r="B3173" s="19" t="s">
        <v>3504</v>
      </c>
      <c r="C3173" s="18" t="s">
        <v>59</v>
      </c>
    </row>
    <row r="3174" spans="1:3" ht="18" hidden="1" customHeight="1" x14ac:dyDescent="0.3">
      <c r="A3174" s="17">
        <v>632</v>
      </c>
      <c r="B3174" s="19" t="s">
        <v>3505</v>
      </c>
      <c r="C3174" s="18" t="s">
        <v>59</v>
      </c>
    </row>
    <row r="3175" spans="1:3" ht="18" hidden="1" customHeight="1" x14ac:dyDescent="0.3">
      <c r="A3175" s="17">
        <v>632</v>
      </c>
      <c r="B3175" s="19" t="s">
        <v>3506</v>
      </c>
      <c r="C3175" s="18" t="s">
        <v>59</v>
      </c>
    </row>
    <row r="3176" spans="1:3" ht="18" hidden="1" customHeight="1" x14ac:dyDescent="0.3">
      <c r="A3176" s="17">
        <v>632</v>
      </c>
      <c r="B3176" s="19" t="s">
        <v>3507</v>
      </c>
      <c r="C3176" s="18" t="s">
        <v>59</v>
      </c>
    </row>
    <row r="3177" spans="1:3" ht="18" hidden="1" customHeight="1" x14ac:dyDescent="0.3">
      <c r="A3177" s="17">
        <v>632</v>
      </c>
      <c r="B3177" s="19" t="s">
        <v>3508</v>
      </c>
      <c r="C3177" s="18" t="s">
        <v>59</v>
      </c>
    </row>
    <row r="3178" spans="1:3" ht="18" hidden="1" customHeight="1" x14ac:dyDescent="0.3">
      <c r="A3178" s="17">
        <v>632</v>
      </c>
      <c r="B3178" s="19" t="s">
        <v>3509</v>
      </c>
      <c r="C3178" s="18" t="s">
        <v>59</v>
      </c>
    </row>
    <row r="3179" spans="1:3" ht="18" hidden="1" customHeight="1" x14ac:dyDescent="0.3">
      <c r="A3179" s="17">
        <v>632</v>
      </c>
      <c r="B3179" s="19" t="s">
        <v>3510</v>
      </c>
      <c r="C3179" s="18" t="s">
        <v>59</v>
      </c>
    </row>
    <row r="3180" spans="1:3" ht="18" hidden="1" customHeight="1" x14ac:dyDescent="0.3">
      <c r="A3180" s="17">
        <v>632</v>
      </c>
      <c r="B3180" s="19" t="s">
        <v>3511</v>
      </c>
      <c r="C3180" s="18" t="s">
        <v>59</v>
      </c>
    </row>
    <row r="3181" spans="1:3" ht="18" hidden="1" customHeight="1" x14ac:dyDescent="0.3">
      <c r="A3181" s="17">
        <v>632</v>
      </c>
      <c r="B3181" s="19" t="s">
        <v>3512</v>
      </c>
      <c r="C3181" s="18" t="s">
        <v>59</v>
      </c>
    </row>
    <row r="3182" spans="1:3" ht="18" hidden="1" customHeight="1" x14ac:dyDescent="0.3">
      <c r="A3182" s="17">
        <v>632</v>
      </c>
      <c r="B3182" s="19" t="s">
        <v>3513</v>
      </c>
      <c r="C3182" s="18" t="s">
        <v>59</v>
      </c>
    </row>
    <row r="3183" spans="1:3" ht="18" hidden="1" customHeight="1" x14ac:dyDescent="0.3">
      <c r="A3183" s="17">
        <v>632</v>
      </c>
      <c r="B3183" s="19" t="s">
        <v>3514</v>
      </c>
      <c r="C3183" s="18" t="s">
        <v>59</v>
      </c>
    </row>
    <row r="3184" spans="1:3" ht="18" hidden="1" customHeight="1" x14ac:dyDescent="0.3">
      <c r="A3184" s="17">
        <v>632</v>
      </c>
      <c r="B3184" s="19" t="s">
        <v>3515</v>
      </c>
      <c r="C3184" s="18" t="s">
        <v>59</v>
      </c>
    </row>
    <row r="3185" spans="1:3" ht="18" hidden="1" customHeight="1" x14ac:dyDescent="0.3">
      <c r="A3185" s="17">
        <v>632</v>
      </c>
      <c r="B3185" s="19" t="s">
        <v>3516</v>
      </c>
      <c r="C3185" s="18" t="s">
        <v>59</v>
      </c>
    </row>
    <row r="3186" spans="1:3" ht="18" hidden="1" customHeight="1" x14ac:dyDescent="0.3">
      <c r="A3186" s="17">
        <v>632</v>
      </c>
      <c r="B3186" s="19" t="s">
        <v>3517</v>
      </c>
      <c r="C3186" s="18" t="s">
        <v>59</v>
      </c>
    </row>
    <row r="3187" spans="1:3" ht="18" hidden="1" customHeight="1" x14ac:dyDescent="0.3">
      <c r="A3187" s="17">
        <v>632</v>
      </c>
      <c r="B3187" s="19" t="s">
        <v>3518</v>
      </c>
      <c r="C3187" s="18" t="s">
        <v>59</v>
      </c>
    </row>
    <row r="3188" spans="1:3" ht="18" hidden="1" customHeight="1" x14ac:dyDescent="0.3">
      <c r="A3188" s="17">
        <v>632</v>
      </c>
      <c r="B3188" s="19" t="s">
        <v>3519</v>
      </c>
      <c r="C3188" s="18" t="s">
        <v>59</v>
      </c>
    </row>
    <row r="3189" spans="1:3" ht="18" hidden="1" customHeight="1" x14ac:dyDescent="0.3">
      <c r="A3189" s="17">
        <v>632</v>
      </c>
      <c r="B3189" s="19" t="s">
        <v>3520</v>
      </c>
      <c r="C3189" s="18" t="s">
        <v>59</v>
      </c>
    </row>
    <row r="3190" spans="1:3" ht="18" hidden="1" customHeight="1" x14ac:dyDescent="0.3">
      <c r="A3190" s="17">
        <v>632</v>
      </c>
      <c r="B3190" s="19" t="s">
        <v>3521</v>
      </c>
      <c r="C3190" s="18" t="s">
        <v>59</v>
      </c>
    </row>
    <row r="3191" spans="1:3" ht="18" hidden="1" customHeight="1" x14ac:dyDescent="0.3">
      <c r="A3191" s="17">
        <v>632</v>
      </c>
      <c r="B3191" s="19" t="s">
        <v>3522</v>
      </c>
      <c r="C3191" s="18" t="s">
        <v>59</v>
      </c>
    </row>
    <row r="3192" spans="1:3" ht="18" hidden="1" customHeight="1" x14ac:dyDescent="0.3">
      <c r="A3192" s="17">
        <v>632</v>
      </c>
      <c r="B3192" s="19" t="s">
        <v>3523</v>
      </c>
      <c r="C3192" s="18" t="s">
        <v>59</v>
      </c>
    </row>
    <row r="3193" spans="1:3" ht="18" hidden="1" customHeight="1" x14ac:dyDescent="0.3">
      <c r="A3193" s="17">
        <v>632</v>
      </c>
      <c r="B3193" s="19" t="s">
        <v>3524</v>
      </c>
      <c r="C3193" s="18" t="s">
        <v>59</v>
      </c>
    </row>
    <row r="3194" spans="1:3" ht="18" hidden="1" customHeight="1" x14ac:dyDescent="0.3">
      <c r="A3194" s="17">
        <v>632</v>
      </c>
      <c r="B3194" s="19" t="s">
        <v>3525</v>
      </c>
      <c r="C3194" s="18" t="s">
        <v>59</v>
      </c>
    </row>
    <row r="3195" spans="1:3" ht="18" hidden="1" customHeight="1" x14ac:dyDescent="0.3">
      <c r="A3195" s="17">
        <v>632</v>
      </c>
      <c r="B3195" s="19" t="s">
        <v>3526</v>
      </c>
      <c r="C3195" s="18" t="s">
        <v>59</v>
      </c>
    </row>
    <row r="3196" spans="1:3" ht="18" hidden="1" customHeight="1" x14ac:dyDescent="0.3">
      <c r="A3196" s="17">
        <v>632</v>
      </c>
      <c r="B3196" s="19" t="s">
        <v>3527</v>
      </c>
      <c r="C3196" s="18" t="s">
        <v>59</v>
      </c>
    </row>
    <row r="3197" spans="1:3" ht="18" hidden="1" customHeight="1" x14ac:dyDescent="0.3">
      <c r="A3197" s="17">
        <v>632</v>
      </c>
      <c r="B3197" s="19" t="s">
        <v>3528</v>
      </c>
      <c r="C3197" s="18" t="s">
        <v>59</v>
      </c>
    </row>
    <row r="3198" spans="1:3" ht="18" hidden="1" customHeight="1" x14ac:dyDescent="0.3">
      <c r="A3198" s="17">
        <v>632</v>
      </c>
      <c r="B3198" s="19" t="s">
        <v>3529</v>
      </c>
      <c r="C3198" s="18" t="s">
        <v>59</v>
      </c>
    </row>
    <row r="3199" spans="1:3" ht="18" hidden="1" customHeight="1" x14ac:dyDescent="0.3">
      <c r="A3199" s="17">
        <v>632</v>
      </c>
      <c r="B3199" s="19" t="s">
        <v>3530</v>
      </c>
      <c r="C3199" s="18" t="s">
        <v>59</v>
      </c>
    </row>
    <row r="3200" spans="1:3" ht="18" hidden="1" customHeight="1" x14ac:dyDescent="0.3">
      <c r="A3200" s="17">
        <v>632</v>
      </c>
      <c r="B3200" s="19" t="s">
        <v>3531</v>
      </c>
      <c r="C3200" s="18" t="s">
        <v>59</v>
      </c>
    </row>
    <row r="3201" spans="1:3" ht="18" hidden="1" customHeight="1" x14ac:dyDescent="0.3">
      <c r="A3201" s="17">
        <v>632</v>
      </c>
      <c r="B3201" s="19" t="s">
        <v>3532</v>
      </c>
      <c r="C3201" s="18" t="s">
        <v>59</v>
      </c>
    </row>
    <row r="3202" spans="1:3" ht="18" hidden="1" customHeight="1" x14ac:dyDescent="0.3">
      <c r="A3202" s="17">
        <v>632</v>
      </c>
      <c r="B3202" s="19" t="s">
        <v>3533</v>
      </c>
      <c r="C3202" s="18" t="s">
        <v>59</v>
      </c>
    </row>
    <row r="3203" spans="1:3" ht="18" hidden="1" customHeight="1" x14ac:dyDescent="0.3">
      <c r="A3203" s="17">
        <v>632</v>
      </c>
      <c r="B3203" s="19" t="s">
        <v>3534</v>
      </c>
      <c r="C3203" s="18" t="s">
        <v>59</v>
      </c>
    </row>
    <row r="3204" spans="1:3" ht="18" hidden="1" customHeight="1" x14ac:dyDescent="0.3">
      <c r="A3204" s="17">
        <v>632</v>
      </c>
      <c r="B3204" s="19" t="s">
        <v>3535</v>
      </c>
      <c r="C3204" s="18" t="s">
        <v>59</v>
      </c>
    </row>
    <row r="3205" spans="1:3" ht="18" hidden="1" customHeight="1" x14ac:dyDescent="0.3">
      <c r="A3205" s="17">
        <v>632</v>
      </c>
      <c r="B3205" s="19" t="s">
        <v>3536</v>
      </c>
      <c r="C3205" s="18" t="s">
        <v>59</v>
      </c>
    </row>
    <row r="3206" spans="1:3" ht="18" hidden="1" customHeight="1" x14ac:dyDescent="0.3">
      <c r="A3206" s="17">
        <v>632</v>
      </c>
      <c r="B3206" s="19" t="s">
        <v>3537</v>
      </c>
      <c r="C3206" s="18" t="s">
        <v>59</v>
      </c>
    </row>
    <row r="3207" spans="1:3" ht="18" hidden="1" customHeight="1" x14ac:dyDescent="0.3">
      <c r="A3207" s="17">
        <v>632</v>
      </c>
      <c r="B3207" s="19" t="s">
        <v>3538</v>
      </c>
      <c r="C3207" s="18" t="s">
        <v>59</v>
      </c>
    </row>
    <row r="3208" spans="1:3" ht="18" hidden="1" customHeight="1" x14ac:dyDescent="0.3">
      <c r="A3208" s="17">
        <v>632</v>
      </c>
      <c r="B3208" s="19" t="s">
        <v>3539</v>
      </c>
      <c r="C3208" s="18" t="s">
        <v>59</v>
      </c>
    </row>
    <row r="3209" spans="1:3" ht="18" hidden="1" customHeight="1" x14ac:dyDescent="0.3">
      <c r="A3209" s="17">
        <v>632</v>
      </c>
      <c r="B3209" s="19" t="s">
        <v>3540</v>
      </c>
      <c r="C3209" s="18" t="s">
        <v>59</v>
      </c>
    </row>
    <row r="3210" spans="1:3" ht="18" hidden="1" customHeight="1" x14ac:dyDescent="0.3">
      <c r="A3210" s="17">
        <v>632</v>
      </c>
      <c r="B3210" s="19" t="s">
        <v>3541</v>
      </c>
      <c r="C3210" s="18" t="s">
        <v>59</v>
      </c>
    </row>
    <row r="3211" spans="1:3" ht="18" hidden="1" customHeight="1" x14ac:dyDescent="0.3">
      <c r="A3211" s="17">
        <v>632</v>
      </c>
      <c r="B3211" s="19" t="s">
        <v>3542</v>
      </c>
      <c r="C3211" s="18" t="s">
        <v>59</v>
      </c>
    </row>
    <row r="3212" spans="1:3" ht="18" hidden="1" customHeight="1" x14ac:dyDescent="0.3">
      <c r="A3212" s="17">
        <v>632</v>
      </c>
      <c r="B3212" s="19" t="s">
        <v>3543</v>
      </c>
      <c r="C3212" s="18" t="s">
        <v>59</v>
      </c>
    </row>
    <row r="3213" spans="1:3" ht="18" hidden="1" customHeight="1" x14ac:dyDescent="0.3">
      <c r="A3213" s="17">
        <v>632</v>
      </c>
      <c r="B3213" s="19" t="s">
        <v>3544</v>
      </c>
      <c r="C3213" s="18" t="s">
        <v>59</v>
      </c>
    </row>
    <row r="3214" spans="1:3" ht="18" hidden="1" customHeight="1" x14ac:dyDescent="0.3">
      <c r="A3214" s="17">
        <v>632</v>
      </c>
      <c r="B3214" s="19" t="s">
        <v>3545</v>
      </c>
      <c r="C3214" s="18" t="s">
        <v>59</v>
      </c>
    </row>
    <row r="3215" spans="1:3" ht="18" hidden="1" customHeight="1" x14ac:dyDescent="0.3">
      <c r="A3215" s="17">
        <v>632</v>
      </c>
      <c r="B3215" s="19" t="s">
        <v>3546</v>
      </c>
      <c r="C3215" s="18" t="s">
        <v>59</v>
      </c>
    </row>
    <row r="3216" spans="1:3" ht="18" hidden="1" customHeight="1" x14ac:dyDescent="0.3">
      <c r="A3216" s="17">
        <v>632</v>
      </c>
      <c r="B3216" s="19" t="s">
        <v>3547</v>
      </c>
      <c r="C3216" s="18" t="s">
        <v>59</v>
      </c>
    </row>
    <row r="3217" spans="1:3" ht="18" hidden="1" customHeight="1" x14ac:dyDescent="0.3">
      <c r="A3217" s="17">
        <v>632</v>
      </c>
      <c r="B3217" s="19" t="s">
        <v>3548</v>
      </c>
      <c r="C3217" s="18" t="s">
        <v>59</v>
      </c>
    </row>
    <row r="3218" spans="1:3" ht="18" hidden="1" customHeight="1" x14ac:dyDescent="0.3">
      <c r="A3218" s="17">
        <v>632</v>
      </c>
      <c r="B3218" s="19" t="s">
        <v>3549</v>
      </c>
      <c r="C3218" s="18" t="s">
        <v>59</v>
      </c>
    </row>
    <row r="3219" spans="1:3" ht="18" hidden="1" customHeight="1" x14ac:dyDescent="0.3">
      <c r="A3219" s="17">
        <v>632</v>
      </c>
      <c r="B3219" s="19" t="s">
        <v>3550</v>
      </c>
      <c r="C3219" s="18" t="s">
        <v>59</v>
      </c>
    </row>
    <row r="3220" spans="1:3" ht="18" hidden="1" customHeight="1" x14ac:dyDescent="0.3">
      <c r="A3220" s="17">
        <v>632</v>
      </c>
      <c r="B3220" s="19" t="s">
        <v>3551</v>
      </c>
      <c r="C3220" s="18" t="s">
        <v>59</v>
      </c>
    </row>
    <row r="3221" spans="1:3" ht="18" hidden="1" customHeight="1" x14ac:dyDescent="0.3">
      <c r="A3221" s="17">
        <v>632</v>
      </c>
      <c r="B3221" s="19" t="s">
        <v>3552</v>
      </c>
      <c r="C3221" s="18" t="s">
        <v>59</v>
      </c>
    </row>
    <row r="3222" spans="1:3" ht="18" hidden="1" customHeight="1" x14ac:dyDescent="0.3">
      <c r="A3222" s="17">
        <v>632</v>
      </c>
      <c r="B3222" s="19" t="s">
        <v>3553</v>
      </c>
      <c r="C3222" s="18" t="s">
        <v>59</v>
      </c>
    </row>
    <row r="3223" spans="1:3" ht="18" hidden="1" customHeight="1" x14ac:dyDescent="0.3">
      <c r="A3223" s="17">
        <v>632</v>
      </c>
      <c r="B3223" s="19" t="s">
        <v>3554</v>
      </c>
      <c r="C3223" s="18" t="s">
        <v>59</v>
      </c>
    </row>
    <row r="3224" spans="1:3" ht="18" hidden="1" customHeight="1" x14ac:dyDescent="0.3">
      <c r="A3224" s="17">
        <v>632</v>
      </c>
      <c r="B3224" s="19" t="s">
        <v>3555</v>
      </c>
      <c r="C3224" s="18" t="s">
        <v>59</v>
      </c>
    </row>
    <row r="3225" spans="1:3" ht="18" hidden="1" customHeight="1" x14ac:dyDescent="0.3">
      <c r="A3225" s="17">
        <v>632</v>
      </c>
      <c r="B3225" s="19" t="s">
        <v>3556</v>
      </c>
      <c r="C3225" s="18" t="s">
        <v>59</v>
      </c>
    </row>
    <row r="3226" spans="1:3" ht="18" hidden="1" customHeight="1" x14ac:dyDescent="0.3">
      <c r="A3226" s="17">
        <v>632</v>
      </c>
      <c r="B3226" s="19" t="s">
        <v>3557</v>
      </c>
      <c r="C3226" s="18" t="s">
        <v>59</v>
      </c>
    </row>
    <row r="3227" spans="1:3" ht="18" hidden="1" customHeight="1" x14ac:dyDescent="0.3">
      <c r="A3227" s="17">
        <v>632</v>
      </c>
      <c r="B3227" s="19" t="s">
        <v>3558</v>
      </c>
      <c r="C3227" s="18" t="s">
        <v>59</v>
      </c>
    </row>
    <row r="3228" spans="1:3" ht="18" hidden="1" customHeight="1" x14ac:dyDescent="0.3">
      <c r="A3228" s="17">
        <v>632</v>
      </c>
      <c r="B3228" s="19" t="s">
        <v>3559</v>
      </c>
      <c r="C3228" s="18" t="s">
        <v>59</v>
      </c>
    </row>
    <row r="3229" spans="1:3" ht="18" hidden="1" customHeight="1" x14ac:dyDescent="0.3">
      <c r="A3229" s="17">
        <v>632</v>
      </c>
      <c r="B3229" s="19" t="s">
        <v>3560</v>
      </c>
      <c r="C3229" s="18" t="s">
        <v>59</v>
      </c>
    </row>
    <row r="3230" spans="1:3" ht="18" hidden="1" customHeight="1" x14ac:dyDescent="0.3">
      <c r="A3230" s="17">
        <v>632</v>
      </c>
      <c r="B3230" s="19" t="s">
        <v>3561</v>
      </c>
      <c r="C3230" s="18" t="s">
        <v>59</v>
      </c>
    </row>
    <row r="3231" spans="1:3" ht="18" hidden="1" customHeight="1" x14ac:dyDescent="0.3">
      <c r="A3231" s="17">
        <v>632</v>
      </c>
      <c r="B3231" s="19" t="s">
        <v>3562</v>
      </c>
      <c r="C3231" s="18" t="s">
        <v>59</v>
      </c>
    </row>
    <row r="3232" spans="1:3" ht="18" hidden="1" customHeight="1" x14ac:dyDescent="0.3">
      <c r="A3232" s="17">
        <v>632</v>
      </c>
      <c r="B3232" s="19" t="s">
        <v>3563</v>
      </c>
      <c r="C3232" s="18" t="s">
        <v>59</v>
      </c>
    </row>
    <row r="3233" spans="1:3" ht="18" hidden="1" customHeight="1" x14ac:dyDescent="0.3">
      <c r="A3233" s="17">
        <v>632</v>
      </c>
      <c r="B3233" s="19" t="s">
        <v>3564</v>
      </c>
      <c r="C3233" s="18" t="s">
        <v>59</v>
      </c>
    </row>
    <row r="3234" spans="1:3" ht="18" hidden="1" customHeight="1" x14ac:dyDescent="0.3">
      <c r="A3234" s="17">
        <v>632</v>
      </c>
      <c r="B3234" s="19" t="s">
        <v>3565</v>
      </c>
      <c r="C3234" s="18" t="s">
        <v>59</v>
      </c>
    </row>
    <row r="3235" spans="1:3" ht="18" hidden="1" customHeight="1" x14ac:dyDescent="0.3">
      <c r="A3235" s="17">
        <v>632</v>
      </c>
      <c r="B3235" s="19" t="s">
        <v>3566</v>
      </c>
      <c r="C3235" s="18" t="s">
        <v>59</v>
      </c>
    </row>
    <row r="3236" spans="1:3" ht="18" hidden="1" customHeight="1" x14ac:dyDescent="0.3">
      <c r="A3236" s="17">
        <v>632</v>
      </c>
      <c r="B3236" s="19" t="s">
        <v>3567</v>
      </c>
      <c r="C3236" s="18" t="s">
        <v>59</v>
      </c>
    </row>
    <row r="3237" spans="1:3" ht="18" hidden="1" customHeight="1" x14ac:dyDescent="0.3">
      <c r="A3237" s="17">
        <v>632</v>
      </c>
      <c r="B3237" s="19" t="s">
        <v>3568</v>
      </c>
      <c r="C3237" s="18" t="s">
        <v>59</v>
      </c>
    </row>
    <row r="3238" spans="1:3" ht="18" hidden="1" customHeight="1" x14ac:dyDescent="0.3">
      <c r="A3238" s="17">
        <v>632</v>
      </c>
      <c r="B3238" s="19" t="s">
        <v>3569</v>
      </c>
      <c r="C3238" s="18" t="s">
        <v>59</v>
      </c>
    </row>
    <row r="3239" spans="1:3" ht="18" hidden="1" customHeight="1" x14ac:dyDescent="0.3">
      <c r="A3239" s="17">
        <v>632</v>
      </c>
      <c r="B3239" s="19" t="s">
        <v>3570</v>
      </c>
      <c r="C3239" s="18" t="s">
        <v>59</v>
      </c>
    </row>
    <row r="3240" spans="1:3" ht="18" hidden="1" customHeight="1" x14ac:dyDescent="0.3">
      <c r="A3240" s="17">
        <v>632</v>
      </c>
      <c r="B3240" s="19" t="s">
        <v>3571</v>
      </c>
      <c r="C3240" s="18" t="s">
        <v>59</v>
      </c>
    </row>
    <row r="3241" spans="1:3" ht="18" hidden="1" customHeight="1" x14ac:dyDescent="0.3">
      <c r="A3241" s="17">
        <v>632</v>
      </c>
      <c r="B3241" s="19" t="s">
        <v>3572</v>
      </c>
      <c r="C3241" s="18" t="s">
        <v>59</v>
      </c>
    </row>
    <row r="3242" spans="1:3" ht="18" hidden="1" customHeight="1" x14ac:dyDescent="0.3">
      <c r="A3242" s="17">
        <v>632</v>
      </c>
      <c r="B3242" s="19" t="s">
        <v>3573</v>
      </c>
      <c r="C3242" s="18" t="s">
        <v>59</v>
      </c>
    </row>
    <row r="3243" spans="1:3" ht="18" hidden="1" customHeight="1" x14ac:dyDescent="0.3">
      <c r="A3243" s="17">
        <v>632</v>
      </c>
      <c r="B3243" s="19" t="s">
        <v>3574</v>
      </c>
      <c r="C3243" s="18" t="s">
        <v>59</v>
      </c>
    </row>
    <row r="3244" spans="1:3" ht="18" hidden="1" customHeight="1" x14ac:dyDescent="0.3">
      <c r="A3244" s="17">
        <v>632</v>
      </c>
      <c r="B3244" s="19" t="s">
        <v>3575</v>
      </c>
      <c r="C3244" s="18" t="s">
        <v>59</v>
      </c>
    </row>
    <row r="3245" spans="1:3" ht="18" hidden="1" customHeight="1" x14ac:dyDescent="0.3">
      <c r="A3245" s="17">
        <v>632</v>
      </c>
      <c r="B3245" s="19" t="s">
        <v>3576</v>
      </c>
      <c r="C3245" s="18" t="s">
        <v>59</v>
      </c>
    </row>
    <row r="3246" spans="1:3" ht="18" hidden="1" customHeight="1" x14ac:dyDescent="0.3">
      <c r="A3246" s="17">
        <v>632</v>
      </c>
      <c r="B3246" s="19" t="s">
        <v>3577</v>
      </c>
      <c r="C3246" s="18" t="s">
        <v>59</v>
      </c>
    </row>
    <row r="3247" spans="1:3" ht="18" hidden="1" customHeight="1" x14ac:dyDescent="0.3">
      <c r="A3247" s="17">
        <v>632</v>
      </c>
      <c r="B3247" s="19" t="s">
        <v>3578</v>
      </c>
      <c r="C3247" s="18" t="s">
        <v>59</v>
      </c>
    </row>
    <row r="3248" spans="1:3" ht="18" hidden="1" customHeight="1" x14ac:dyDescent="0.3">
      <c r="A3248" s="17">
        <v>632</v>
      </c>
      <c r="B3248" s="19" t="s">
        <v>3579</v>
      </c>
      <c r="C3248" s="18" t="s">
        <v>59</v>
      </c>
    </row>
    <row r="3249" spans="1:3" ht="18" hidden="1" customHeight="1" x14ac:dyDescent="0.3">
      <c r="A3249" s="17">
        <v>632</v>
      </c>
      <c r="B3249" s="19" t="s">
        <v>3580</v>
      </c>
      <c r="C3249" s="18" t="s">
        <v>59</v>
      </c>
    </row>
    <row r="3250" spans="1:3" ht="18" hidden="1" customHeight="1" x14ac:dyDescent="0.3">
      <c r="A3250" s="17">
        <v>632</v>
      </c>
      <c r="B3250" s="19" t="s">
        <v>3581</v>
      </c>
      <c r="C3250" s="18" t="s">
        <v>59</v>
      </c>
    </row>
    <row r="3251" spans="1:3" ht="18" hidden="1" customHeight="1" x14ac:dyDescent="0.3">
      <c r="A3251" s="17">
        <v>632</v>
      </c>
      <c r="B3251" s="19" t="s">
        <v>3582</v>
      </c>
      <c r="C3251" s="18" t="s">
        <v>59</v>
      </c>
    </row>
    <row r="3252" spans="1:3" ht="18" hidden="1" customHeight="1" x14ac:dyDescent="0.3">
      <c r="A3252" s="17">
        <v>632</v>
      </c>
      <c r="B3252" s="19" t="s">
        <v>3583</v>
      </c>
      <c r="C3252" s="18" t="s">
        <v>59</v>
      </c>
    </row>
    <row r="3253" spans="1:3" ht="18" hidden="1" customHeight="1" x14ac:dyDescent="0.3">
      <c r="A3253" s="17">
        <v>632</v>
      </c>
      <c r="B3253" s="19" t="s">
        <v>3584</v>
      </c>
      <c r="C3253" s="18" t="s">
        <v>59</v>
      </c>
    </row>
    <row r="3254" spans="1:3" ht="18" hidden="1" customHeight="1" x14ac:dyDescent="0.3">
      <c r="A3254" s="17">
        <v>632</v>
      </c>
      <c r="B3254" s="19" t="s">
        <v>3585</v>
      </c>
      <c r="C3254" s="18" t="s">
        <v>59</v>
      </c>
    </row>
    <row r="3255" spans="1:3" ht="18" hidden="1" customHeight="1" x14ac:dyDescent="0.3">
      <c r="A3255" s="17">
        <v>632</v>
      </c>
      <c r="B3255" s="19" t="s">
        <v>3586</v>
      </c>
      <c r="C3255" s="18" t="s">
        <v>59</v>
      </c>
    </row>
    <row r="3256" spans="1:3" ht="18" hidden="1" customHeight="1" x14ac:dyDescent="0.3">
      <c r="A3256" s="17">
        <v>632</v>
      </c>
      <c r="B3256" s="19" t="s">
        <v>3587</v>
      </c>
      <c r="C3256" s="18" t="s">
        <v>59</v>
      </c>
    </row>
    <row r="3257" spans="1:3" ht="18" hidden="1" customHeight="1" x14ac:dyDescent="0.3">
      <c r="A3257" s="17">
        <v>632</v>
      </c>
      <c r="B3257" s="19" t="s">
        <v>3588</v>
      </c>
      <c r="C3257" s="18" t="s">
        <v>59</v>
      </c>
    </row>
    <row r="3258" spans="1:3" ht="18" hidden="1" customHeight="1" x14ac:dyDescent="0.3">
      <c r="A3258" s="17">
        <v>632</v>
      </c>
      <c r="B3258" s="19" t="s">
        <v>3589</v>
      </c>
      <c r="C3258" s="18" t="s">
        <v>59</v>
      </c>
    </row>
    <row r="3259" spans="1:3" ht="18" hidden="1" customHeight="1" x14ac:dyDescent="0.3">
      <c r="A3259" s="17">
        <v>632</v>
      </c>
      <c r="B3259" s="19" t="s">
        <v>3590</v>
      </c>
      <c r="C3259" s="18" t="s">
        <v>59</v>
      </c>
    </row>
    <row r="3260" spans="1:3" ht="18" hidden="1" customHeight="1" x14ac:dyDescent="0.3">
      <c r="A3260" s="17">
        <v>632</v>
      </c>
      <c r="B3260" s="19" t="s">
        <v>3591</v>
      </c>
      <c r="C3260" s="18" t="s">
        <v>59</v>
      </c>
    </row>
    <row r="3261" spans="1:3" ht="18" hidden="1" customHeight="1" x14ac:dyDescent="0.3">
      <c r="A3261" s="17">
        <v>632</v>
      </c>
      <c r="B3261" s="19" t="s">
        <v>3592</v>
      </c>
      <c r="C3261" s="18" t="s">
        <v>59</v>
      </c>
    </row>
    <row r="3262" spans="1:3" ht="18" hidden="1" customHeight="1" x14ac:dyDescent="0.3">
      <c r="A3262" s="17">
        <v>632</v>
      </c>
      <c r="B3262" s="19" t="s">
        <v>3593</v>
      </c>
      <c r="C3262" s="18" t="s">
        <v>9</v>
      </c>
    </row>
    <row r="3263" spans="1:3" ht="18" hidden="1" customHeight="1" x14ac:dyDescent="0.3">
      <c r="A3263" s="17">
        <v>632</v>
      </c>
      <c r="B3263" s="19" t="s">
        <v>3594</v>
      </c>
      <c r="C3263" s="18" t="s">
        <v>9</v>
      </c>
    </row>
    <row r="3264" spans="1:3" ht="18" hidden="1" customHeight="1" x14ac:dyDescent="0.3">
      <c r="A3264" s="17">
        <v>633</v>
      </c>
      <c r="B3264" s="19" t="s">
        <v>3595</v>
      </c>
      <c r="C3264" s="18" t="s">
        <v>59</v>
      </c>
    </row>
    <row r="3265" spans="1:3" ht="18" hidden="1" customHeight="1" x14ac:dyDescent="0.3">
      <c r="A3265" s="17">
        <v>633</v>
      </c>
      <c r="B3265" s="19" t="s">
        <v>3596</v>
      </c>
      <c r="C3265" s="18" t="s">
        <v>59</v>
      </c>
    </row>
    <row r="3266" spans="1:3" ht="18" hidden="1" customHeight="1" x14ac:dyDescent="0.3">
      <c r="A3266" s="17">
        <v>633</v>
      </c>
      <c r="B3266" s="19" t="s">
        <v>3597</v>
      </c>
      <c r="C3266" s="18" t="s">
        <v>59</v>
      </c>
    </row>
    <row r="3267" spans="1:3" ht="18" hidden="1" customHeight="1" x14ac:dyDescent="0.3">
      <c r="A3267" s="17">
        <v>633</v>
      </c>
      <c r="B3267" s="19" t="s">
        <v>3598</v>
      </c>
      <c r="C3267" s="18" t="s">
        <v>59</v>
      </c>
    </row>
    <row r="3268" spans="1:3" ht="18" hidden="1" customHeight="1" x14ac:dyDescent="0.3">
      <c r="A3268" s="17">
        <v>633</v>
      </c>
      <c r="B3268" s="19" t="s">
        <v>3599</v>
      </c>
      <c r="C3268" s="18" t="s">
        <v>59</v>
      </c>
    </row>
    <row r="3269" spans="1:3" ht="18" hidden="1" customHeight="1" x14ac:dyDescent="0.3">
      <c r="A3269" s="17">
        <v>633</v>
      </c>
      <c r="B3269" s="19" t="s">
        <v>3600</v>
      </c>
      <c r="C3269" s="18" t="s">
        <v>59</v>
      </c>
    </row>
    <row r="3270" spans="1:3" ht="18" hidden="1" customHeight="1" x14ac:dyDescent="0.3">
      <c r="A3270" s="17">
        <v>633</v>
      </c>
      <c r="B3270" s="19" t="s">
        <v>3601</v>
      </c>
      <c r="C3270" s="18" t="s">
        <v>59</v>
      </c>
    </row>
    <row r="3271" spans="1:3" ht="18" hidden="1" customHeight="1" x14ac:dyDescent="0.3">
      <c r="A3271" s="17">
        <v>633</v>
      </c>
      <c r="B3271" s="19" t="s">
        <v>3602</v>
      </c>
      <c r="C3271" s="18" t="s">
        <v>59</v>
      </c>
    </row>
    <row r="3272" spans="1:3" ht="18" hidden="1" customHeight="1" x14ac:dyDescent="0.3">
      <c r="A3272" s="17">
        <v>633</v>
      </c>
      <c r="B3272" s="19" t="s">
        <v>3603</v>
      </c>
      <c r="C3272" s="18" t="s">
        <v>59</v>
      </c>
    </row>
    <row r="3273" spans="1:3" ht="18" hidden="1" customHeight="1" x14ac:dyDescent="0.3">
      <c r="A3273" s="17">
        <v>633</v>
      </c>
      <c r="B3273" s="19" t="s">
        <v>3604</v>
      </c>
      <c r="C3273" s="18" t="s">
        <v>59</v>
      </c>
    </row>
    <row r="3274" spans="1:3" ht="18" hidden="1" customHeight="1" x14ac:dyDescent="0.3">
      <c r="A3274" s="17">
        <v>633</v>
      </c>
      <c r="B3274" s="19" t="s">
        <v>3605</v>
      </c>
      <c r="C3274" s="18" t="s">
        <v>59</v>
      </c>
    </row>
    <row r="3275" spans="1:3" ht="18" hidden="1" customHeight="1" x14ac:dyDescent="0.3">
      <c r="A3275" s="17">
        <v>633</v>
      </c>
      <c r="B3275" s="19" t="s">
        <v>3606</v>
      </c>
      <c r="C3275" s="18" t="s">
        <v>59</v>
      </c>
    </row>
    <row r="3276" spans="1:3" ht="18" hidden="1" customHeight="1" x14ac:dyDescent="0.3">
      <c r="A3276" s="17">
        <v>633</v>
      </c>
      <c r="B3276" s="19" t="s">
        <v>3607</v>
      </c>
      <c r="C3276" s="18" t="s">
        <v>59</v>
      </c>
    </row>
    <row r="3277" spans="1:3" ht="18" hidden="1" customHeight="1" x14ac:dyDescent="0.3">
      <c r="A3277" s="17">
        <v>633</v>
      </c>
      <c r="B3277" s="19" t="s">
        <v>3608</v>
      </c>
      <c r="C3277" s="18" t="s">
        <v>59</v>
      </c>
    </row>
    <row r="3278" spans="1:3" ht="18" hidden="1" customHeight="1" x14ac:dyDescent="0.3">
      <c r="A3278" s="17">
        <v>633</v>
      </c>
      <c r="B3278" s="19" t="s">
        <v>3609</v>
      </c>
      <c r="C3278" s="18" t="s">
        <v>59</v>
      </c>
    </row>
    <row r="3279" spans="1:3" ht="18" hidden="1" customHeight="1" x14ac:dyDescent="0.3">
      <c r="A3279" s="17">
        <v>633</v>
      </c>
      <c r="B3279" s="19" t="s">
        <v>3610</v>
      </c>
      <c r="C3279" s="18" t="s">
        <v>59</v>
      </c>
    </row>
    <row r="3280" spans="1:3" ht="18" hidden="1" customHeight="1" x14ac:dyDescent="0.3">
      <c r="A3280" s="17">
        <v>633</v>
      </c>
      <c r="B3280" s="19" t="s">
        <v>3611</v>
      </c>
      <c r="C3280" s="18" t="s">
        <v>59</v>
      </c>
    </row>
    <row r="3281" spans="1:3" ht="18" hidden="1" customHeight="1" x14ac:dyDescent="0.3">
      <c r="A3281" s="17">
        <v>633</v>
      </c>
      <c r="B3281" s="19" t="s">
        <v>3612</v>
      </c>
      <c r="C3281" s="18" t="s">
        <v>59</v>
      </c>
    </row>
    <row r="3282" spans="1:3" ht="18" hidden="1" customHeight="1" x14ac:dyDescent="0.3">
      <c r="A3282" s="17">
        <v>633</v>
      </c>
      <c r="B3282" s="19" t="s">
        <v>3613</v>
      </c>
      <c r="C3282" s="18" t="s">
        <v>59</v>
      </c>
    </row>
    <row r="3283" spans="1:3" ht="18" hidden="1" customHeight="1" x14ac:dyDescent="0.3">
      <c r="A3283" s="17">
        <v>633</v>
      </c>
      <c r="B3283" s="19" t="s">
        <v>3614</v>
      </c>
      <c r="C3283" s="18" t="s">
        <v>59</v>
      </c>
    </row>
    <row r="3284" spans="1:3" ht="18" hidden="1" customHeight="1" x14ac:dyDescent="0.3">
      <c r="A3284" s="17">
        <v>633</v>
      </c>
      <c r="B3284" s="19" t="s">
        <v>3615</v>
      </c>
      <c r="C3284" s="18" t="s">
        <v>59</v>
      </c>
    </row>
    <row r="3285" spans="1:3" ht="18" hidden="1" customHeight="1" x14ac:dyDescent="0.3">
      <c r="A3285" s="17">
        <v>633</v>
      </c>
      <c r="B3285" s="19" t="s">
        <v>3616</v>
      </c>
      <c r="C3285" s="18" t="s">
        <v>59</v>
      </c>
    </row>
    <row r="3286" spans="1:3" ht="18" hidden="1" customHeight="1" x14ac:dyDescent="0.3">
      <c r="A3286" s="17">
        <v>633</v>
      </c>
      <c r="B3286" s="19" t="s">
        <v>3617</v>
      </c>
      <c r="C3286" s="18" t="s">
        <v>59</v>
      </c>
    </row>
    <row r="3287" spans="1:3" ht="18" hidden="1" customHeight="1" x14ac:dyDescent="0.3">
      <c r="A3287" s="17">
        <v>633</v>
      </c>
      <c r="B3287" s="19" t="s">
        <v>3618</v>
      </c>
      <c r="C3287" s="18" t="s">
        <v>59</v>
      </c>
    </row>
    <row r="3288" spans="1:3" ht="18" hidden="1" customHeight="1" x14ac:dyDescent="0.3">
      <c r="A3288" s="17">
        <v>633</v>
      </c>
      <c r="B3288" s="19" t="s">
        <v>3619</v>
      </c>
      <c r="C3288" s="18" t="s">
        <v>59</v>
      </c>
    </row>
    <row r="3289" spans="1:3" ht="18" hidden="1" customHeight="1" x14ac:dyDescent="0.3">
      <c r="A3289" s="17">
        <v>633</v>
      </c>
      <c r="B3289" s="19" t="s">
        <v>3620</v>
      </c>
      <c r="C3289" s="18" t="s">
        <v>59</v>
      </c>
    </row>
    <row r="3290" spans="1:3" ht="18" hidden="1" customHeight="1" x14ac:dyDescent="0.3">
      <c r="A3290" s="17">
        <v>633</v>
      </c>
      <c r="B3290" s="19" t="s">
        <v>3621</v>
      </c>
      <c r="C3290" s="18" t="s">
        <v>59</v>
      </c>
    </row>
    <row r="3291" spans="1:3" ht="18" hidden="1" customHeight="1" x14ac:dyDescent="0.3">
      <c r="A3291" s="17">
        <v>633</v>
      </c>
      <c r="B3291" s="19" t="s">
        <v>3622</v>
      </c>
      <c r="C3291" s="18" t="s">
        <v>59</v>
      </c>
    </row>
    <row r="3292" spans="1:3" ht="18" hidden="1" customHeight="1" x14ac:dyDescent="0.3">
      <c r="A3292" s="17">
        <v>633</v>
      </c>
      <c r="B3292" s="19" t="s">
        <v>3623</v>
      </c>
      <c r="C3292" s="18" t="s">
        <v>59</v>
      </c>
    </row>
    <row r="3293" spans="1:3" ht="18" hidden="1" customHeight="1" x14ac:dyDescent="0.3">
      <c r="A3293" s="17">
        <v>633</v>
      </c>
      <c r="B3293" s="19" t="s">
        <v>3624</v>
      </c>
      <c r="C3293" s="18" t="s">
        <v>59</v>
      </c>
    </row>
    <row r="3294" spans="1:3" ht="18" hidden="1" customHeight="1" x14ac:dyDescent="0.3">
      <c r="A3294" s="17">
        <v>633</v>
      </c>
      <c r="B3294" s="19" t="s">
        <v>3625</v>
      </c>
      <c r="C3294" s="18" t="s">
        <v>59</v>
      </c>
    </row>
    <row r="3295" spans="1:3" ht="18" hidden="1" customHeight="1" x14ac:dyDescent="0.3">
      <c r="A3295" s="17">
        <v>633</v>
      </c>
      <c r="B3295" s="19" t="s">
        <v>3626</v>
      </c>
      <c r="C3295" s="18" t="s">
        <v>59</v>
      </c>
    </row>
    <row r="3296" spans="1:3" ht="18" hidden="1" customHeight="1" x14ac:dyDescent="0.3">
      <c r="A3296" s="17">
        <v>633</v>
      </c>
      <c r="B3296" s="19" t="s">
        <v>3627</v>
      </c>
      <c r="C3296" s="18" t="s">
        <v>59</v>
      </c>
    </row>
    <row r="3297" spans="1:3" ht="18" hidden="1" customHeight="1" x14ac:dyDescent="0.3">
      <c r="A3297" s="17">
        <v>633</v>
      </c>
      <c r="B3297" s="19" t="s">
        <v>3628</v>
      </c>
      <c r="C3297" s="18" t="s">
        <v>59</v>
      </c>
    </row>
    <row r="3298" spans="1:3" ht="18" hidden="1" customHeight="1" x14ac:dyDescent="0.3">
      <c r="A3298" s="17">
        <v>633</v>
      </c>
      <c r="B3298" s="19" t="s">
        <v>3629</v>
      </c>
      <c r="C3298" s="18" t="s">
        <v>59</v>
      </c>
    </row>
    <row r="3299" spans="1:3" ht="18" hidden="1" customHeight="1" x14ac:dyDescent="0.3">
      <c r="A3299" s="17">
        <v>633</v>
      </c>
      <c r="B3299" s="19" t="s">
        <v>3630</v>
      </c>
      <c r="C3299" s="18" t="s">
        <v>59</v>
      </c>
    </row>
    <row r="3300" spans="1:3" ht="18" hidden="1" customHeight="1" x14ac:dyDescent="0.3">
      <c r="A3300" s="17">
        <v>633</v>
      </c>
      <c r="B3300" s="19" t="s">
        <v>3631</v>
      </c>
      <c r="C3300" s="18" t="s">
        <v>26</v>
      </c>
    </row>
    <row r="3301" spans="1:3" ht="18" hidden="1" customHeight="1" x14ac:dyDescent="0.3">
      <c r="A3301" s="17">
        <v>633</v>
      </c>
      <c r="B3301" s="19" t="s">
        <v>3632</v>
      </c>
      <c r="C3301" s="18" t="s">
        <v>26</v>
      </c>
    </row>
    <row r="3302" spans="1:3" ht="18" hidden="1" customHeight="1" x14ac:dyDescent="0.3">
      <c r="A3302" s="17">
        <v>633</v>
      </c>
      <c r="B3302" s="19" t="s">
        <v>3633</v>
      </c>
      <c r="C3302" s="18" t="s">
        <v>59</v>
      </c>
    </row>
    <row r="3303" spans="1:3" ht="18" hidden="1" customHeight="1" x14ac:dyDescent="0.3">
      <c r="A3303" s="17">
        <v>633</v>
      </c>
      <c r="B3303" s="19" t="s">
        <v>3634</v>
      </c>
      <c r="C3303" s="18" t="s">
        <v>59</v>
      </c>
    </row>
    <row r="3304" spans="1:3" ht="18" hidden="1" customHeight="1" x14ac:dyDescent="0.3">
      <c r="A3304" s="17">
        <v>633</v>
      </c>
      <c r="B3304" s="19" t="s">
        <v>3635</v>
      </c>
      <c r="C3304" s="18" t="s">
        <v>59</v>
      </c>
    </row>
    <row r="3305" spans="1:3" ht="18" hidden="1" customHeight="1" x14ac:dyDescent="0.3">
      <c r="A3305" s="17">
        <v>633</v>
      </c>
      <c r="B3305" s="19" t="s">
        <v>3636</v>
      </c>
      <c r="C3305" s="18" t="s">
        <v>59</v>
      </c>
    </row>
    <row r="3306" spans="1:3" ht="18" hidden="1" customHeight="1" x14ac:dyDescent="0.3">
      <c r="A3306" s="17">
        <v>633</v>
      </c>
      <c r="B3306" s="19" t="s">
        <v>3637</v>
      </c>
      <c r="C3306" s="18" t="s">
        <v>59</v>
      </c>
    </row>
    <row r="3307" spans="1:3" ht="18" hidden="1" customHeight="1" x14ac:dyDescent="0.3">
      <c r="A3307" s="17">
        <v>633</v>
      </c>
      <c r="B3307" s="19" t="s">
        <v>3638</v>
      </c>
      <c r="C3307" s="18" t="s">
        <v>59</v>
      </c>
    </row>
    <row r="3308" spans="1:3" ht="18" hidden="1" customHeight="1" x14ac:dyDescent="0.3">
      <c r="A3308" s="17">
        <v>633</v>
      </c>
      <c r="B3308" s="19" t="s">
        <v>3639</v>
      </c>
      <c r="C3308" s="18" t="s">
        <v>59</v>
      </c>
    </row>
    <row r="3309" spans="1:3" ht="18" hidden="1" customHeight="1" x14ac:dyDescent="0.3">
      <c r="A3309" s="17">
        <v>633</v>
      </c>
      <c r="B3309" s="19" t="s">
        <v>3640</v>
      </c>
      <c r="C3309" s="18" t="s">
        <v>59</v>
      </c>
    </row>
    <row r="3310" spans="1:3" ht="18" hidden="1" customHeight="1" x14ac:dyDescent="0.3">
      <c r="A3310" s="17">
        <v>633</v>
      </c>
      <c r="B3310" s="19" t="s">
        <v>3641</v>
      </c>
      <c r="C3310" s="18" t="s">
        <v>59</v>
      </c>
    </row>
    <row r="3311" spans="1:3" ht="18" hidden="1" customHeight="1" x14ac:dyDescent="0.3">
      <c r="A3311" s="17">
        <v>633</v>
      </c>
      <c r="B3311" s="19" t="s">
        <v>3642</v>
      </c>
      <c r="C3311" s="18" t="s">
        <v>59</v>
      </c>
    </row>
    <row r="3312" spans="1:3" ht="18" hidden="1" customHeight="1" x14ac:dyDescent="0.3">
      <c r="A3312" s="17">
        <v>633</v>
      </c>
      <c r="B3312" s="19" t="s">
        <v>3643</v>
      </c>
      <c r="C3312" s="18" t="s">
        <v>59</v>
      </c>
    </row>
    <row r="3313" spans="1:3" ht="18" hidden="1" customHeight="1" x14ac:dyDescent="0.3">
      <c r="A3313" s="17">
        <v>633</v>
      </c>
      <c r="B3313" s="19" t="s">
        <v>3644</v>
      </c>
      <c r="C3313" s="18" t="s">
        <v>59</v>
      </c>
    </row>
    <row r="3314" spans="1:3" ht="18" hidden="1" customHeight="1" x14ac:dyDescent="0.3">
      <c r="A3314" s="17">
        <v>633</v>
      </c>
      <c r="B3314" s="19" t="s">
        <v>3645</v>
      </c>
      <c r="C3314" s="18" t="s">
        <v>59</v>
      </c>
    </row>
    <row r="3315" spans="1:3" ht="18" hidden="1" customHeight="1" x14ac:dyDescent="0.3">
      <c r="A3315" s="17">
        <v>633</v>
      </c>
      <c r="B3315" s="19" t="s">
        <v>3646</v>
      </c>
      <c r="C3315" s="18" t="s">
        <v>59</v>
      </c>
    </row>
    <row r="3316" spans="1:3" ht="18" hidden="1" customHeight="1" x14ac:dyDescent="0.3">
      <c r="A3316" s="17">
        <v>633</v>
      </c>
      <c r="B3316" s="19" t="s">
        <v>3647</v>
      </c>
      <c r="C3316" s="18" t="s">
        <v>59</v>
      </c>
    </row>
    <row r="3317" spans="1:3" ht="18" hidden="1" customHeight="1" x14ac:dyDescent="0.3">
      <c r="A3317" s="17">
        <v>633</v>
      </c>
      <c r="B3317" s="19" t="s">
        <v>3648</v>
      </c>
      <c r="C3317" s="18" t="s">
        <v>9</v>
      </c>
    </row>
    <row r="3318" spans="1:3" ht="18" hidden="1" customHeight="1" x14ac:dyDescent="0.3">
      <c r="A3318" s="17">
        <v>633</v>
      </c>
      <c r="B3318" s="19" t="s">
        <v>3649</v>
      </c>
      <c r="C3318" s="18" t="s">
        <v>9</v>
      </c>
    </row>
    <row r="3319" spans="1:3" ht="18" hidden="1" customHeight="1" x14ac:dyDescent="0.3">
      <c r="A3319" s="17">
        <v>633</v>
      </c>
      <c r="B3319" s="19" t="s">
        <v>3650</v>
      </c>
      <c r="C3319" s="18" t="s">
        <v>9</v>
      </c>
    </row>
    <row r="3320" spans="1:3" ht="18" hidden="1" customHeight="1" x14ac:dyDescent="0.3">
      <c r="A3320" s="17">
        <v>633</v>
      </c>
      <c r="B3320" s="19" t="s">
        <v>3651</v>
      </c>
      <c r="C3320" s="18" t="s">
        <v>59</v>
      </c>
    </row>
    <row r="3321" spans="1:3" ht="18" hidden="1" customHeight="1" x14ac:dyDescent="0.3">
      <c r="A3321" s="17">
        <v>633</v>
      </c>
      <c r="B3321" s="19" t="s">
        <v>3652</v>
      </c>
      <c r="C3321" s="18" t="s">
        <v>59</v>
      </c>
    </row>
    <row r="3322" spans="1:3" ht="18" hidden="1" customHeight="1" x14ac:dyDescent="0.3">
      <c r="A3322" s="17">
        <v>633</v>
      </c>
      <c r="B3322" s="19" t="s">
        <v>3653</v>
      </c>
      <c r="C3322" s="18" t="s">
        <v>59</v>
      </c>
    </row>
    <row r="3323" spans="1:3" ht="18" hidden="1" customHeight="1" x14ac:dyDescent="0.3">
      <c r="A3323" s="17">
        <v>633</v>
      </c>
      <c r="B3323" s="19" t="s">
        <v>3654</v>
      </c>
      <c r="C3323" s="18" t="s">
        <v>59</v>
      </c>
    </row>
    <row r="3324" spans="1:3" ht="18" hidden="1" customHeight="1" x14ac:dyDescent="0.3">
      <c r="A3324" s="17">
        <v>633</v>
      </c>
      <c r="B3324" s="19" t="s">
        <v>3655</v>
      </c>
      <c r="C3324" s="18" t="s">
        <v>59</v>
      </c>
    </row>
    <row r="3325" spans="1:3" ht="18" hidden="1" customHeight="1" x14ac:dyDescent="0.3">
      <c r="A3325" s="17">
        <v>638</v>
      </c>
      <c r="B3325" s="19" t="s">
        <v>3656</v>
      </c>
      <c r="C3325" s="18" t="s">
        <v>26</v>
      </c>
    </row>
    <row r="3326" spans="1:3" ht="18" hidden="1" customHeight="1" x14ac:dyDescent="0.3">
      <c r="A3326" s="17">
        <v>638</v>
      </c>
      <c r="B3326" s="19" t="s">
        <v>3657</v>
      </c>
      <c r="C3326" s="18" t="s">
        <v>26</v>
      </c>
    </row>
    <row r="3327" spans="1:3" ht="18" hidden="1" customHeight="1" x14ac:dyDescent="0.3">
      <c r="A3327" s="17">
        <v>638</v>
      </c>
      <c r="B3327" s="19" t="s">
        <v>3658</v>
      </c>
      <c r="C3327" s="18" t="s">
        <v>26</v>
      </c>
    </row>
    <row r="3328" spans="1:3" ht="18" hidden="1" customHeight="1" x14ac:dyDescent="0.3">
      <c r="A3328" s="17">
        <v>638</v>
      </c>
      <c r="B3328" s="19" t="s">
        <v>3659</v>
      </c>
      <c r="C3328" s="18" t="s">
        <v>26</v>
      </c>
    </row>
    <row r="3329" spans="1:3" ht="18" hidden="1" customHeight="1" x14ac:dyDescent="0.3">
      <c r="A3329" s="17">
        <v>638</v>
      </c>
      <c r="B3329" s="19" t="s">
        <v>3660</v>
      </c>
      <c r="C3329" s="18" t="s">
        <v>26</v>
      </c>
    </row>
    <row r="3330" spans="1:3" ht="18" hidden="1" customHeight="1" x14ac:dyDescent="0.3">
      <c r="A3330" s="17">
        <v>638</v>
      </c>
      <c r="B3330" s="19" t="s">
        <v>3661</v>
      </c>
      <c r="C3330" s="18" t="s">
        <v>26</v>
      </c>
    </row>
    <row r="3331" spans="1:3" ht="18" hidden="1" customHeight="1" x14ac:dyDescent="0.3">
      <c r="A3331" s="17">
        <v>638</v>
      </c>
      <c r="B3331" s="19" t="s">
        <v>3662</v>
      </c>
      <c r="C3331" s="18" t="s">
        <v>26</v>
      </c>
    </row>
    <row r="3332" spans="1:3" ht="18" hidden="1" customHeight="1" x14ac:dyDescent="0.3">
      <c r="A3332" s="17">
        <v>638</v>
      </c>
      <c r="B3332" s="19" t="s">
        <v>3663</v>
      </c>
      <c r="C3332" s="18" t="s">
        <v>26</v>
      </c>
    </row>
    <row r="3333" spans="1:3" ht="18" hidden="1" customHeight="1" x14ac:dyDescent="0.3">
      <c r="A3333" s="17">
        <v>638</v>
      </c>
      <c r="B3333" s="19" t="s">
        <v>3664</v>
      </c>
      <c r="C3333" s="18" t="s">
        <v>26</v>
      </c>
    </row>
    <row r="3334" spans="1:3" ht="18" hidden="1" customHeight="1" x14ac:dyDescent="0.3">
      <c r="A3334" s="17">
        <v>638</v>
      </c>
      <c r="B3334" s="19" t="s">
        <v>3665</v>
      </c>
      <c r="C3334" s="18" t="s">
        <v>26</v>
      </c>
    </row>
    <row r="3335" spans="1:3" ht="18" hidden="1" customHeight="1" x14ac:dyDescent="0.3">
      <c r="A3335" s="17">
        <v>638</v>
      </c>
      <c r="B3335" s="19" t="s">
        <v>3666</v>
      </c>
      <c r="C3335" s="18" t="s">
        <v>26</v>
      </c>
    </row>
    <row r="3336" spans="1:3" ht="18" hidden="1" customHeight="1" x14ac:dyDescent="0.3">
      <c r="A3336" s="17">
        <v>638</v>
      </c>
      <c r="B3336" s="19" t="s">
        <v>3667</v>
      </c>
      <c r="C3336" s="18" t="s">
        <v>26</v>
      </c>
    </row>
    <row r="3337" spans="1:3" ht="18" hidden="1" customHeight="1" x14ac:dyDescent="0.3">
      <c r="A3337" s="17">
        <v>638</v>
      </c>
      <c r="B3337" s="19" t="s">
        <v>3668</v>
      </c>
      <c r="C3337" s="18" t="s">
        <v>26</v>
      </c>
    </row>
    <row r="3338" spans="1:3" ht="18" hidden="1" customHeight="1" x14ac:dyDescent="0.3">
      <c r="A3338" s="17">
        <v>638</v>
      </c>
      <c r="B3338" s="19" t="s">
        <v>3669</v>
      </c>
      <c r="C3338" s="18" t="s">
        <v>26</v>
      </c>
    </row>
    <row r="3339" spans="1:3" ht="18" hidden="1" customHeight="1" x14ac:dyDescent="0.3">
      <c r="A3339" s="17">
        <v>638</v>
      </c>
      <c r="B3339" s="19" t="s">
        <v>3670</v>
      </c>
      <c r="C3339" s="18" t="s">
        <v>26</v>
      </c>
    </row>
    <row r="3340" spans="1:3" ht="18" hidden="1" customHeight="1" x14ac:dyDescent="0.3">
      <c r="A3340" s="17">
        <v>638</v>
      </c>
      <c r="B3340" s="19" t="s">
        <v>3671</v>
      </c>
      <c r="C3340" s="18" t="s">
        <v>26</v>
      </c>
    </row>
    <row r="3341" spans="1:3" ht="18" hidden="1" customHeight="1" x14ac:dyDescent="0.3">
      <c r="A3341" s="17">
        <v>638</v>
      </c>
      <c r="B3341" s="19" t="s">
        <v>3672</v>
      </c>
      <c r="C3341" s="18" t="s">
        <v>26</v>
      </c>
    </row>
    <row r="3342" spans="1:3" ht="18" hidden="1" customHeight="1" x14ac:dyDescent="0.3">
      <c r="A3342" s="17">
        <v>638</v>
      </c>
      <c r="B3342" s="19" t="s">
        <v>3673</v>
      </c>
      <c r="C3342" s="18" t="s">
        <v>26</v>
      </c>
    </row>
    <row r="3343" spans="1:3" ht="18" hidden="1" customHeight="1" x14ac:dyDescent="0.3">
      <c r="A3343" s="17">
        <v>638</v>
      </c>
      <c r="B3343" s="19" t="s">
        <v>3674</v>
      </c>
      <c r="C3343" s="18" t="s">
        <v>26</v>
      </c>
    </row>
    <row r="3344" spans="1:3" ht="18" hidden="1" customHeight="1" x14ac:dyDescent="0.3">
      <c r="A3344" s="17">
        <v>638</v>
      </c>
      <c r="B3344" s="19" t="s">
        <v>3675</v>
      </c>
      <c r="C3344" s="18" t="s">
        <v>26</v>
      </c>
    </row>
    <row r="3345" spans="1:3" ht="18" hidden="1" customHeight="1" x14ac:dyDescent="0.3">
      <c r="A3345" s="17">
        <v>638</v>
      </c>
      <c r="B3345" s="19" t="s">
        <v>3676</v>
      </c>
      <c r="C3345" s="18" t="s">
        <v>26</v>
      </c>
    </row>
    <row r="3346" spans="1:3" ht="18" hidden="1" customHeight="1" x14ac:dyDescent="0.3">
      <c r="A3346" s="17">
        <v>638</v>
      </c>
      <c r="B3346" s="19" t="s">
        <v>3677</v>
      </c>
      <c r="C3346" s="18" t="s">
        <v>26</v>
      </c>
    </row>
    <row r="3347" spans="1:3" ht="18" hidden="1" customHeight="1" x14ac:dyDescent="0.3">
      <c r="A3347" s="17">
        <v>638</v>
      </c>
      <c r="B3347" s="19" t="s">
        <v>3678</v>
      </c>
      <c r="C3347" s="18" t="s">
        <v>26</v>
      </c>
    </row>
    <row r="3348" spans="1:3" ht="18" hidden="1" customHeight="1" x14ac:dyDescent="0.3">
      <c r="A3348" s="17">
        <v>638</v>
      </c>
      <c r="B3348" s="19" t="s">
        <v>3679</v>
      </c>
      <c r="C3348" s="18" t="s">
        <v>26</v>
      </c>
    </row>
    <row r="3349" spans="1:3" ht="18" hidden="1" customHeight="1" x14ac:dyDescent="0.3">
      <c r="A3349" s="17">
        <v>638</v>
      </c>
      <c r="B3349" s="19" t="s">
        <v>3680</v>
      </c>
      <c r="C3349" s="18" t="s">
        <v>26</v>
      </c>
    </row>
    <row r="3350" spans="1:3" ht="18" hidden="1" customHeight="1" x14ac:dyDescent="0.3">
      <c r="A3350" s="17">
        <v>638</v>
      </c>
      <c r="B3350" s="19" t="s">
        <v>3681</v>
      </c>
      <c r="C3350" s="18" t="s">
        <v>26</v>
      </c>
    </row>
    <row r="3351" spans="1:3" ht="18" hidden="1" customHeight="1" x14ac:dyDescent="0.3">
      <c r="A3351" s="17">
        <v>638</v>
      </c>
      <c r="B3351" s="19" t="s">
        <v>3682</v>
      </c>
      <c r="C3351" s="18" t="s">
        <v>26</v>
      </c>
    </row>
    <row r="3352" spans="1:3" ht="18" hidden="1" customHeight="1" x14ac:dyDescent="0.3">
      <c r="A3352" s="17">
        <v>638</v>
      </c>
      <c r="B3352" s="19" t="s">
        <v>3683</v>
      </c>
      <c r="C3352" s="18" t="s">
        <v>26</v>
      </c>
    </row>
    <row r="3353" spans="1:3" ht="18" hidden="1" customHeight="1" x14ac:dyDescent="0.3">
      <c r="A3353" s="17">
        <v>638</v>
      </c>
      <c r="B3353" s="19" t="s">
        <v>3684</v>
      </c>
      <c r="C3353" s="18" t="s">
        <v>26</v>
      </c>
    </row>
    <row r="3354" spans="1:3" ht="18" hidden="1" customHeight="1" x14ac:dyDescent="0.3">
      <c r="A3354" s="17">
        <v>638</v>
      </c>
      <c r="B3354" s="19" t="s">
        <v>3685</v>
      </c>
      <c r="C3354" s="18" t="s">
        <v>26</v>
      </c>
    </row>
    <row r="3355" spans="1:3" ht="18" hidden="1" customHeight="1" x14ac:dyDescent="0.3">
      <c r="A3355" s="17">
        <v>638</v>
      </c>
      <c r="B3355" s="19" t="s">
        <v>3686</v>
      </c>
      <c r="C3355" s="18" t="s">
        <v>26</v>
      </c>
    </row>
    <row r="3356" spans="1:3" ht="18" hidden="1" customHeight="1" x14ac:dyDescent="0.3">
      <c r="A3356" s="17">
        <v>638</v>
      </c>
      <c r="B3356" s="19" t="s">
        <v>3687</v>
      </c>
      <c r="C3356" s="18" t="s">
        <v>26</v>
      </c>
    </row>
    <row r="3357" spans="1:3" ht="18" hidden="1" customHeight="1" x14ac:dyDescent="0.3">
      <c r="A3357" s="17">
        <v>638</v>
      </c>
      <c r="B3357" s="19" t="s">
        <v>3688</v>
      </c>
      <c r="C3357" s="18" t="s">
        <v>26</v>
      </c>
    </row>
    <row r="3358" spans="1:3" ht="18" hidden="1" customHeight="1" x14ac:dyDescent="0.3">
      <c r="A3358" s="17">
        <v>638</v>
      </c>
      <c r="B3358" s="19" t="s">
        <v>3689</v>
      </c>
      <c r="C3358" s="18" t="s">
        <v>26</v>
      </c>
    </row>
    <row r="3359" spans="1:3" ht="18" hidden="1" customHeight="1" x14ac:dyDescent="0.3">
      <c r="A3359" s="17">
        <v>638</v>
      </c>
      <c r="B3359" s="19" t="s">
        <v>3690</v>
      </c>
      <c r="C3359" s="18" t="s">
        <v>26</v>
      </c>
    </row>
    <row r="3360" spans="1:3" ht="18" hidden="1" customHeight="1" x14ac:dyDescent="0.3">
      <c r="A3360" s="17">
        <v>638</v>
      </c>
      <c r="B3360" s="19" t="s">
        <v>3691</v>
      </c>
      <c r="C3360" s="18" t="s">
        <v>26</v>
      </c>
    </row>
    <row r="3361" spans="1:3" ht="18" hidden="1" customHeight="1" x14ac:dyDescent="0.3">
      <c r="A3361" s="17">
        <v>638</v>
      </c>
      <c r="B3361" s="19" t="s">
        <v>3692</v>
      </c>
      <c r="C3361" s="18" t="s">
        <v>26</v>
      </c>
    </row>
    <row r="3362" spans="1:3" ht="18" hidden="1" customHeight="1" x14ac:dyDescent="0.3">
      <c r="A3362" s="17">
        <v>638</v>
      </c>
      <c r="B3362" s="19" t="s">
        <v>3693</v>
      </c>
      <c r="C3362" s="18" t="s">
        <v>26</v>
      </c>
    </row>
    <row r="3363" spans="1:3" ht="18" hidden="1" customHeight="1" x14ac:dyDescent="0.3">
      <c r="A3363" s="17">
        <v>638</v>
      </c>
      <c r="B3363" s="19" t="s">
        <v>3694</v>
      </c>
      <c r="C3363" s="18" t="s">
        <v>26</v>
      </c>
    </row>
    <row r="3364" spans="1:3" ht="18" hidden="1" customHeight="1" x14ac:dyDescent="0.3">
      <c r="A3364" s="17">
        <v>638</v>
      </c>
      <c r="B3364" s="19" t="s">
        <v>3695</v>
      </c>
      <c r="C3364" s="18" t="s">
        <v>26</v>
      </c>
    </row>
    <row r="3365" spans="1:3" ht="18" hidden="1" customHeight="1" x14ac:dyDescent="0.3">
      <c r="A3365" s="17">
        <v>638</v>
      </c>
      <c r="B3365" s="19" t="s">
        <v>3696</v>
      </c>
      <c r="C3365" s="18" t="s">
        <v>26</v>
      </c>
    </row>
    <row r="3366" spans="1:3" ht="18" hidden="1" customHeight="1" x14ac:dyDescent="0.3">
      <c r="A3366" s="17">
        <v>638</v>
      </c>
      <c r="B3366" s="19" t="s">
        <v>3697</v>
      </c>
      <c r="C3366" s="18" t="s">
        <v>26</v>
      </c>
    </row>
    <row r="3367" spans="1:3" ht="18" hidden="1" customHeight="1" x14ac:dyDescent="0.3">
      <c r="A3367" s="17">
        <v>638</v>
      </c>
      <c r="B3367" s="19" t="s">
        <v>3698</v>
      </c>
      <c r="C3367" s="18" t="s">
        <v>26</v>
      </c>
    </row>
    <row r="3368" spans="1:3" ht="18" hidden="1" customHeight="1" x14ac:dyDescent="0.3">
      <c r="A3368" s="17">
        <v>638</v>
      </c>
      <c r="B3368" s="19" t="s">
        <v>3699</v>
      </c>
      <c r="C3368" s="18" t="s">
        <v>26</v>
      </c>
    </row>
    <row r="3369" spans="1:3" ht="18" hidden="1" customHeight="1" x14ac:dyDescent="0.3">
      <c r="A3369" s="17">
        <v>638</v>
      </c>
      <c r="B3369" s="19" t="s">
        <v>3700</v>
      </c>
      <c r="C3369" s="18" t="s">
        <v>26</v>
      </c>
    </row>
    <row r="3370" spans="1:3" ht="18" hidden="1" customHeight="1" x14ac:dyDescent="0.3">
      <c r="A3370" s="17">
        <v>638</v>
      </c>
      <c r="B3370" s="19" t="s">
        <v>3701</v>
      </c>
      <c r="C3370" s="18" t="s">
        <v>26</v>
      </c>
    </row>
    <row r="3371" spans="1:3" ht="18" hidden="1" customHeight="1" x14ac:dyDescent="0.3">
      <c r="A3371" s="17">
        <v>638</v>
      </c>
      <c r="B3371" s="19" t="s">
        <v>3702</v>
      </c>
      <c r="C3371" s="18" t="s">
        <v>26</v>
      </c>
    </row>
    <row r="3372" spans="1:3" ht="18" hidden="1" customHeight="1" x14ac:dyDescent="0.3">
      <c r="A3372" s="17">
        <v>638</v>
      </c>
      <c r="B3372" s="19" t="s">
        <v>3703</v>
      </c>
      <c r="C3372" s="18" t="s">
        <v>26</v>
      </c>
    </row>
    <row r="3373" spans="1:3" ht="18" hidden="1" customHeight="1" x14ac:dyDescent="0.3">
      <c r="A3373" s="17">
        <v>638</v>
      </c>
      <c r="B3373" s="19" t="s">
        <v>3704</v>
      </c>
      <c r="C3373" s="18" t="s">
        <v>26</v>
      </c>
    </row>
    <row r="3374" spans="1:3" ht="18" hidden="1" customHeight="1" x14ac:dyDescent="0.3">
      <c r="A3374" s="17">
        <v>638</v>
      </c>
      <c r="B3374" s="19" t="s">
        <v>3705</v>
      </c>
      <c r="C3374" s="18" t="s">
        <v>26</v>
      </c>
    </row>
    <row r="3375" spans="1:3" ht="18" hidden="1" customHeight="1" x14ac:dyDescent="0.3">
      <c r="A3375" s="17">
        <v>638</v>
      </c>
      <c r="B3375" s="19" t="s">
        <v>3706</v>
      </c>
      <c r="C3375" s="18" t="s">
        <v>26</v>
      </c>
    </row>
    <row r="3376" spans="1:3" ht="18" hidden="1" customHeight="1" x14ac:dyDescent="0.3">
      <c r="A3376" s="17">
        <v>638</v>
      </c>
      <c r="B3376" s="19" t="s">
        <v>3707</v>
      </c>
      <c r="C3376" s="18" t="s">
        <v>26</v>
      </c>
    </row>
    <row r="3377" spans="1:3" ht="18" hidden="1" customHeight="1" x14ac:dyDescent="0.3">
      <c r="A3377" s="17">
        <v>638</v>
      </c>
      <c r="B3377" s="19" t="s">
        <v>3708</v>
      </c>
      <c r="C3377" s="18" t="s">
        <v>26</v>
      </c>
    </row>
    <row r="3378" spans="1:3" ht="18" hidden="1" customHeight="1" x14ac:dyDescent="0.3">
      <c r="A3378" s="17">
        <v>638</v>
      </c>
      <c r="B3378" s="19" t="s">
        <v>3709</v>
      </c>
      <c r="C3378" s="18" t="s">
        <v>26</v>
      </c>
    </row>
    <row r="3379" spans="1:3" ht="18" hidden="1" customHeight="1" x14ac:dyDescent="0.3">
      <c r="A3379" s="17">
        <v>638</v>
      </c>
      <c r="B3379" s="19" t="s">
        <v>3710</v>
      </c>
      <c r="C3379" s="18" t="s">
        <v>26</v>
      </c>
    </row>
    <row r="3380" spans="1:3" ht="18" hidden="1" customHeight="1" x14ac:dyDescent="0.3">
      <c r="A3380" s="17">
        <v>638</v>
      </c>
      <c r="B3380" s="19" t="s">
        <v>3711</v>
      </c>
      <c r="C3380" s="18" t="s">
        <v>26</v>
      </c>
    </row>
    <row r="3381" spans="1:3" ht="18" hidden="1" customHeight="1" x14ac:dyDescent="0.3">
      <c r="A3381" s="17">
        <v>638</v>
      </c>
      <c r="B3381" s="19" t="s">
        <v>3712</v>
      </c>
      <c r="C3381" s="18" t="s">
        <v>26</v>
      </c>
    </row>
    <row r="3382" spans="1:3" ht="18" hidden="1" customHeight="1" x14ac:dyDescent="0.3">
      <c r="A3382" s="17">
        <v>638</v>
      </c>
      <c r="B3382" s="19" t="s">
        <v>3713</v>
      </c>
      <c r="C3382" s="18" t="s">
        <v>26</v>
      </c>
    </row>
    <row r="3383" spans="1:3" ht="18" hidden="1" customHeight="1" x14ac:dyDescent="0.3">
      <c r="A3383" s="17">
        <v>638</v>
      </c>
      <c r="B3383" s="19" t="s">
        <v>3714</v>
      </c>
      <c r="C3383" s="18" t="s">
        <v>26</v>
      </c>
    </row>
    <row r="3384" spans="1:3" ht="18" hidden="1" customHeight="1" x14ac:dyDescent="0.3">
      <c r="A3384" s="17">
        <v>638</v>
      </c>
      <c r="B3384" s="19" t="s">
        <v>3715</v>
      </c>
      <c r="C3384" s="18" t="s">
        <v>26</v>
      </c>
    </row>
    <row r="3385" spans="1:3" ht="18" hidden="1" customHeight="1" x14ac:dyDescent="0.3">
      <c r="A3385" s="17">
        <v>638</v>
      </c>
      <c r="B3385" s="19" t="s">
        <v>3716</v>
      </c>
      <c r="C3385" s="18" t="s">
        <v>26</v>
      </c>
    </row>
    <row r="3386" spans="1:3" ht="18" hidden="1" customHeight="1" x14ac:dyDescent="0.3">
      <c r="A3386" s="17">
        <v>638</v>
      </c>
      <c r="B3386" s="19" t="s">
        <v>3717</v>
      </c>
      <c r="C3386" s="18" t="s">
        <v>26</v>
      </c>
    </row>
    <row r="3387" spans="1:3" ht="18" hidden="1" customHeight="1" x14ac:dyDescent="0.3">
      <c r="A3387" s="17">
        <v>638</v>
      </c>
      <c r="B3387" s="19" t="s">
        <v>3718</v>
      </c>
      <c r="C3387" s="18" t="s">
        <v>26</v>
      </c>
    </row>
    <row r="3388" spans="1:3" ht="18" hidden="1" customHeight="1" x14ac:dyDescent="0.3">
      <c r="A3388" s="17">
        <v>638</v>
      </c>
      <c r="B3388" s="19" t="s">
        <v>3719</v>
      </c>
      <c r="C3388" s="18" t="s">
        <v>26</v>
      </c>
    </row>
    <row r="3389" spans="1:3" ht="18" hidden="1" customHeight="1" x14ac:dyDescent="0.3">
      <c r="A3389" s="17">
        <v>638</v>
      </c>
      <c r="B3389" s="19" t="s">
        <v>3720</v>
      </c>
      <c r="C3389" s="18" t="s">
        <v>26</v>
      </c>
    </row>
    <row r="3390" spans="1:3" ht="18" hidden="1" customHeight="1" x14ac:dyDescent="0.3">
      <c r="A3390" s="17">
        <v>638</v>
      </c>
      <c r="B3390" s="19" t="s">
        <v>3721</v>
      </c>
      <c r="C3390" s="18" t="s">
        <v>26</v>
      </c>
    </row>
    <row r="3391" spans="1:3" ht="18" hidden="1" customHeight="1" x14ac:dyDescent="0.3">
      <c r="A3391" s="17">
        <v>638</v>
      </c>
      <c r="B3391" s="19" t="s">
        <v>3722</v>
      </c>
      <c r="C3391" s="18" t="s">
        <v>26</v>
      </c>
    </row>
    <row r="3392" spans="1:3" ht="18" hidden="1" customHeight="1" x14ac:dyDescent="0.3">
      <c r="A3392" s="17">
        <v>638</v>
      </c>
      <c r="B3392" s="19" t="s">
        <v>3723</v>
      </c>
      <c r="C3392" s="18" t="s">
        <v>26</v>
      </c>
    </row>
    <row r="3393" spans="1:3" ht="18" hidden="1" customHeight="1" x14ac:dyDescent="0.3">
      <c r="A3393" s="17">
        <v>638</v>
      </c>
      <c r="B3393" s="19" t="s">
        <v>3724</v>
      </c>
      <c r="C3393" s="18" t="s">
        <v>26</v>
      </c>
    </row>
    <row r="3394" spans="1:3" ht="18" hidden="1" customHeight="1" x14ac:dyDescent="0.3">
      <c r="A3394" s="17">
        <v>638</v>
      </c>
      <c r="B3394" s="19" t="s">
        <v>3725</v>
      </c>
      <c r="C3394" s="18" t="s">
        <v>26</v>
      </c>
    </row>
    <row r="3395" spans="1:3" ht="18" hidden="1" customHeight="1" x14ac:dyDescent="0.3">
      <c r="A3395" s="17">
        <v>638</v>
      </c>
      <c r="B3395" s="19" t="s">
        <v>3726</v>
      </c>
      <c r="C3395" s="18" t="s">
        <v>26</v>
      </c>
    </row>
    <row r="3396" spans="1:3" ht="18" hidden="1" customHeight="1" x14ac:dyDescent="0.3">
      <c r="A3396" s="17">
        <v>638</v>
      </c>
      <c r="B3396" s="19" t="s">
        <v>3727</v>
      </c>
      <c r="C3396" s="18" t="s">
        <v>26</v>
      </c>
    </row>
    <row r="3397" spans="1:3" ht="18" hidden="1" customHeight="1" x14ac:dyDescent="0.3">
      <c r="A3397" s="17">
        <v>638</v>
      </c>
      <c r="B3397" s="19" t="s">
        <v>3728</v>
      </c>
      <c r="C3397" s="18" t="s">
        <v>26</v>
      </c>
    </row>
    <row r="3398" spans="1:3" ht="18" hidden="1" customHeight="1" x14ac:dyDescent="0.3">
      <c r="A3398" s="17">
        <v>638</v>
      </c>
      <c r="B3398" s="19" t="s">
        <v>3729</v>
      </c>
      <c r="C3398" s="18" t="s">
        <v>26</v>
      </c>
    </row>
    <row r="3399" spans="1:3" ht="18" hidden="1" customHeight="1" x14ac:dyDescent="0.3">
      <c r="A3399" s="17">
        <v>638</v>
      </c>
      <c r="B3399" s="19" t="s">
        <v>3730</v>
      </c>
      <c r="C3399" s="18" t="s">
        <v>26</v>
      </c>
    </row>
    <row r="3400" spans="1:3" ht="18" hidden="1" customHeight="1" x14ac:dyDescent="0.3">
      <c r="A3400" s="17">
        <v>638</v>
      </c>
      <c r="B3400" s="19" t="s">
        <v>3731</v>
      </c>
      <c r="C3400" s="18" t="s">
        <v>26</v>
      </c>
    </row>
    <row r="3401" spans="1:3" ht="18" hidden="1" customHeight="1" x14ac:dyDescent="0.3">
      <c r="A3401" s="17">
        <v>638</v>
      </c>
      <c r="B3401" s="19" t="s">
        <v>3732</v>
      </c>
      <c r="C3401" s="18" t="s">
        <v>26</v>
      </c>
    </row>
    <row r="3402" spans="1:3" ht="18" hidden="1" customHeight="1" x14ac:dyDescent="0.3">
      <c r="A3402" s="17">
        <v>638</v>
      </c>
      <c r="B3402" s="19" t="s">
        <v>3733</v>
      </c>
      <c r="C3402" s="18" t="s">
        <v>26</v>
      </c>
    </row>
    <row r="3403" spans="1:3" ht="18" hidden="1" customHeight="1" x14ac:dyDescent="0.3">
      <c r="A3403" s="17">
        <v>638</v>
      </c>
      <c r="B3403" s="19" t="s">
        <v>3734</v>
      </c>
      <c r="C3403" s="18" t="s">
        <v>26</v>
      </c>
    </row>
    <row r="3404" spans="1:3" ht="18" hidden="1" customHeight="1" x14ac:dyDescent="0.3">
      <c r="A3404" s="17">
        <v>638</v>
      </c>
      <c r="B3404" s="19" t="s">
        <v>3735</v>
      </c>
      <c r="C3404" s="18" t="s">
        <v>26</v>
      </c>
    </row>
    <row r="3405" spans="1:3" ht="18" hidden="1" customHeight="1" x14ac:dyDescent="0.3">
      <c r="A3405" s="17">
        <v>638</v>
      </c>
      <c r="B3405" s="19" t="s">
        <v>3736</v>
      </c>
      <c r="C3405" s="18" t="s">
        <v>26</v>
      </c>
    </row>
    <row r="3406" spans="1:3" ht="18" hidden="1" customHeight="1" x14ac:dyDescent="0.3">
      <c r="A3406" s="17">
        <v>638</v>
      </c>
      <c r="B3406" s="19" t="s">
        <v>3737</v>
      </c>
      <c r="C3406" s="18" t="s">
        <v>26</v>
      </c>
    </row>
    <row r="3407" spans="1:3" ht="18" hidden="1" customHeight="1" x14ac:dyDescent="0.3">
      <c r="A3407" s="17">
        <v>638</v>
      </c>
      <c r="B3407" s="19" t="s">
        <v>3738</v>
      </c>
      <c r="C3407" s="18" t="s">
        <v>26</v>
      </c>
    </row>
    <row r="3408" spans="1:3" ht="18" hidden="1" customHeight="1" x14ac:dyDescent="0.3">
      <c r="A3408" s="17">
        <v>638</v>
      </c>
      <c r="B3408" s="19" t="s">
        <v>3739</v>
      </c>
      <c r="C3408" s="18" t="s">
        <v>26</v>
      </c>
    </row>
    <row r="3409" spans="1:3" ht="18" hidden="1" customHeight="1" x14ac:dyDescent="0.3">
      <c r="A3409" s="17">
        <v>638</v>
      </c>
      <c r="B3409" s="19" t="s">
        <v>3740</v>
      </c>
      <c r="C3409" s="18" t="s">
        <v>26</v>
      </c>
    </row>
    <row r="3410" spans="1:3" ht="18" hidden="1" customHeight="1" x14ac:dyDescent="0.3">
      <c r="A3410" s="17">
        <v>638</v>
      </c>
      <c r="B3410" s="19" t="s">
        <v>3741</v>
      </c>
      <c r="C3410" s="18" t="s">
        <v>26</v>
      </c>
    </row>
    <row r="3411" spans="1:3" ht="18" hidden="1" customHeight="1" x14ac:dyDescent="0.3">
      <c r="A3411" s="17">
        <v>638</v>
      </c>
      <c r="B3411" s="19" t="s">
        <v>3742</v>
      </c>
      <c r="C3411" s="18" t="s">
        <v>26</v>
      </c>
    </row>
    <row r="3412" spans="1:3" ht="18" hidden="1" customHeight="1" x14ac:dyDescent="0.3">
      <c r="A3412" s="17">
        <v>638</v>
      </c>
      <c r="B3412" s="19" t="s">
        <v>3743</v>
      </c>
      <c r="C3412" s="18" t="s">
        <v>26</v>
      </c>
    </row>
    <row r="3413" spans="1:3" ht="18" hidden="1" customHeight="1" x14ac:dyDescent="0.3">
      <c r="A3413" s="17">
        <v>638</v>
      </c>
      <c r="B3413" s="19" t="s">
        <v>3744</v>
      </c>
      <c r="C3413" s="18" t="s">
        <v>26</v>
      </c>
    </row>
    <row r="3414" spans="1:3" ht="18" hidden="1" customHeight="1" x14ac:dyDescent="0.3">
      <c r="A3414" s="17">
        <v>638</v>
      </c>
      <c r="B3414" s="19" t="s">
        <v>3745</v>
      </c>
      <c r="C3414" s="18" t="s">
        <v>26</v>
      </c>
    </row>
    <row r="3415" spans="1:3" ht="18" hidden="1" customHeight="1" x14ac:dyDescent="0.3">
      <c r="A3415" s="17">
        <v>638</v>
      </c>
      <c r="B3415" s="19" t="s">
        <v>3746</v>
      </c>
      <c r="C3415" s="18" t="s">
        <v>26</v>
      </c>
    </row>
    <row r="3416" spans="1:3" ht="18" hidden="1" customHeight="1" x14ac:dyDescent="0.3">
      <c r="A3416" s="17">
        <v>638</v>
      </c>
      <c r="B3416" s="19" t="s">
        <v>3747</v>
      </c>
      <c r="C3416" s="18" t="s">
        <v>26</v>
      </c>
    </row>
    <row r="3417" spans="1:3" ht="18" hidden="1" customHeight="1" x14ac:dyDescent="0.3">
      <c r="A3417" s="17">
        <v>638</v>
      </c>
      <c r="B3417" s="19" t="s">
        <v>3748</v>
      </c>
      <c r="C3417" s="18" t="s">
        <v>26</v>
      </c>
    </row>
    <row r="3418" spans="1:3" ht="18" hidden="1" customHeight="1" x14ac:dyDescent="0.3">
      <c r="A3418" s="17">
        <v>638</v>
      </c>
      <c r="B3418" s="19" t="s">
        <v>3749</v>
      </c>
      <c r="C3418" s="18" t="s">
        <v>26</v>
      </c>
    </row>
    <row r="3419" spans="1:3" ht="18" hidden="1" customHeight="1" x14ac:dyDescent="0.3">
      <c r="A3419" s="17">
        <v>638</v>
      </c>
      <c r="B3419" s="19" t="s">
        <v>3750</v>
      </c>
      <c r="C3419" s="18" t="s">
        <v>26</v>
      </c>
    </row>
    <row r="3420" spans="1:3" ht="18" hidden="1" customHeight="1" x14ac:dyDescent="0.3">
      <c r="A3420" s="17">
        <v>638</v>
      </c>
      <c r="B3420" s="19" t="s">
        <v>3751</v>
      </c>
      <c r="C3420" s="18" t="s">
        <v>59</v>
      </c>
    </row>
    <row r="3421" spans="1:3" ht="18" hidden="1" customHeight="1" x14ac:dyDescent="0.3">
      <c r="A3421" s="17">
        <v>638</v>
      </c>
      <c r="B3421" s="19" t="s">
        <v>3752</v>
      </c>
      <c r="C3421" s="18" t="s">
        <v>59</v>
      </c>
    </row>
    <row r="3422" spans="1:3" ht="18" hidden="1" customHeight="1" x14ac:dyDescent="0.3">
      <c r="A3422" s="17">
        <v>638</v>
      </c>
      <c r="B3422" s="19" t="s">
        <v>3753</v>
      </c>
      <c r="C3422" s="18" t="s">
        <v>59</v>
      </c>
    </row>
    <row r="3423" spans="1:3" ht="18" hidden="1" customHeight="1" x14ac:dyDescent="0.3">
      <c r="A3423" s="17">
        <v>638</v>
      </c>
      <c r="B3423" s="19" t="s">
        <v>3754</v>
      </c>
      <c r="C3423" s="18" t="s">
        <v>59</v>
      </c>
    </row>
    <row r="3424" spans="1:3" ht="18" hidden="1" customHeight="1" x14ac:dyDescent="0.3">
      <c r="A3424" s="17">
        <v>638</v>
      </c>
      <c r="B3424" s="19" t="s">
        <v>3755</v>
      </c>
      <c r="C3424" s="18" t="s">
        <v>59</v>
      </c>
    </row>
    <row r="3425" spans="1:3" ht="18" hidden="1" customHeight="1" x14ac:dyDescent="0.3">
      <c r="A3425" s="17">
        <v>638</v>
      </c>
      <c r="B3425" s="19" t="s">
        <v>3756</v>
      </c>
      <c r="C3425" s="18" t="s">
        <v>59</v>
      </c>
    </row>
    <row r="3426" spans="1:3" ht="18" hidden="1" customHeight="1" x14ac:dyDescent="0.3">
      <c r="A3426" s="17">
        <v>638</v>
      </c>
      <c r="B3426" s="19" t="s">
        <v>3757</v>
      </c>
      <c r="C3426" s="18" t="s">
        <v>59</v>
      </c>
    </row>
    <row r="3427" spans="1:3" ht="18" hidden="1" customHeight="1" x14ac:dyDescent="0.3">
      <c r="A3427" s="17">
        <v>638</v>
      </c>
      <c r="B3427" s="19" t="s">
        <v>3758</v>
      </c>
      <c r="C3427" s="18" t="s">
        <v>59</v>
      </c>
    </row>
    <row r="3428" spans="1:3" ht="18" hidden="1" customHeight="1" x14ac:dyDescent="0.3">
      <c r="A3428" s="17">
        <v>638</v>
      </c>
      <c r="B3428" s="19" t="s">
        <v>3759</v>
      </c>
      <c r="C3428" s="18" t="s">
        <v>59</v>
      </c>
    </row>
    <row r="3429" spans="1:3" ht="18" hidden="1" customHeight="1" x14ac:dyDescent="0.3">
      <c r="A3429" s="17">
        <v>638</v>
      </c>
      <c r="B3429" s="19" t="s">
        <v>3760</v>
      </c>
      <c r="C3429" s="18" t="s">
        <v>59</v>
      </c>
    </row>
    <row r="3430" spans="1:3" ht="18" hidden="1" customHeight="1" x14ac:dyDescent="0.3">
      <c r="A3430" s="17">
        <v>638</v>
      </c>
      <c r="B3430" s="19" t="s">
        <v>3761</v>
      </c>
      <c r="C3430" s="18" t="s">
        <v>59</v>
      </c>
    </row>
    <row r="3431" spans="1:3" ht="18" hidden="1" customHeight="1" x14ac:dyDescent="0.3">
      <c r="A3431" s="17">
        <v>638</v>
      </c>
      <c r="B3431" s="19" t="s">
        <v>3762</v>
      </c>
      <c r="C3431" s="18" t="s">
        <v>59</v>
      </c>
    </row>
    <row r="3432" spans="1:3" ht="18" hidden="1" customHeight="1" x14ac:dyDescent="0.3">
      <c r="A3432" s="17">
        <v>638</v>
      </c>
      <c r="B3432" s="19" t="s">
        <v>3763</v>
      </c>
      <c r="C3432" s="18" t="s">
        <v>59</v>
      </c>
    </row>
    <row r="3433" spans="1:3" ht="18" hidden="1" customHeight="1" x14ac:dyDescent="0.3">
      <c r="A3433" s="17">
        <v>638</v>
      </c>
      <c r="B3433" s="19" t="s">
        <v>3764</v>
      </c>
      <c r="C3433" s="18" t="s">
        <v>59</v>
      </c>
    </row>
    <row r="3434" spans="1:3" ht="18" hidden="1" customHeight="1" x14ac:dyDescent="0.3">
      <c r="A3434" s="17">
        <v>638</v>
      </c>
      <c r="B3434" s="19" t="s">
        <v>3765</v>
      </c>
      <c r="C3434" s="18" t="s">
        <v>59</v>
      </c>
    </row>
    <row r="3435" spans="1:3" ht="18" hidden="1" customHeight="1" x14ac:dyDescent="0.3">
      <c r="A3435" s="17">
        <v>638</v>
      </c>
      <c r="B3435" s="19" t="s">
        <v>3766</v>
      </c>
      <c r="C3435" s="18" t="s">
        <v>59</v>
      </c>
    </row>
    <row r="3436" spans="1:3" ht="18" hidden="1" customHeight="1" x14ac:dyDescent="0.3">
      <c r="A3436" s="17">
        <v>638</v>
      </c>
      <c r="B3436" s="19" t="s">
        <v>3767</v>
      </c>
      <c r="C3436" s="18" t="s">
        <v>59</v>
      </c>
    </row>
    <row r="3437" spans="1:3" ht="18" hidden="1" customHeight="1" x14ac:dyDescent="0.3">
      <c r="A3437" s="17">
        <v>638</v>
      </c>
      <c r="B3437" s="19" t="s">
        <v>3768</v>
      </c>
      <c r="C3437" s="18" t="s">
        <v>59</v>
      </c>
    </row>
    <row r="3438" spans="1:3" ht="18" hidden="1" customHeight="1" x14ac:dyDescent="0.3">
      <c r="A3438" s="17">
        <v>638</v>
      </c>
      <c r="B3438" s="19" t="s">
        <v>3769</v>
      </c>
      <c r="C3438" s="18" t="s">
        <v>59</v>
      </c>
    </row>
    <row r="3439" spans="1:3" ht="18" hidden="1" customHeight="1" x14ac:dyDescent="0.3">
      <c r="A3439" s="17">
        <v>638</v>
      </c>
      <c r="B3439" s="19" t="s">
        <v>3770</v>
      </c>
      <c r="C3439" s="18" t="s">
        <v>59</v>
      </c>
    </row>
    <row r="3440" spans="1:3" ht="18" hidden="1" customHeight="1" x14ac:dyDescent="0.3">
      <c r="A3440" s="17">
        <v>638</v>
      </c>
      <c r="B3440" s="19" t="s">
        <v>3771</v>
      </c>
      <c r="C3440" s="18" t="s">
        <v>59</v>
      </c>
    </row>
    <row r="3441" spans="1:3" ht="18" hidden="1" customHeight="1" x14ac:dyDescent="0.3">
      <c r="A3441" s="17">
        <v>638</v>
      </c>
      <c r="B3441" s="19" t="s">
        <v>3772</v>
      </c>
      <c r="C3441" s="18" t="s">
        <v>59</v>
      </c>
    </row>
    <row r="3442" spans="1:3" ht="18" hidden="1" customHeight="1" x14ac:dyDescent="0.3">
      <c r="A3442" s="17">
        <v>638</v>
      </c>
      <c r="B3442" s="19" t="s">
        <v>3773</v>
      </c>
      <c r="C3442" s="18" t="s">
        <v>59</v>
      </c>
    </row>
    <row r="3443" spans="1:3" ht="18" hidden="1" customHeight="1" x14ac:dyDescent="0.3">
      <c r="A3443" s="17">
        <v>638</v>
      </c>
      <c r="B3443" s="19" t="s">
        <v>3774</v>
      </c>
      <c r="C3443" s="18" t="s">
        <v>59</v>
      </c>
    </row>
    <row r="3444" spans="1:3" ht="18" hidden="1" customHeight="1" x14ac:dyDescent="0.3">
      <c r="A3444" s="17">
        <v>638</v>
      </c>
      <c r="B3444" s="19" t="s">
        <v>3775</v>
      </c>
      <c r="C3444" s="18" t="s">
        <v>59</v>
      </c>
    </row>
    <row r="3445" spans="1:3" ht="18" hidden="1" customHeight="1" x14ac:dyDescent="0.3">
      <c r="A3445" s="17">
        <v>638</v>
      </c>
      <c r="B3445" s="19" t="s">
        <v>3776</v>
      </c>
      <c r="C3445" s="18" t="s">
        <v>59</v>
      </c>
    </row>
    <row r="3446" spans="1:3" ht="18" hidden="1" customHeight="1" x14ac:dyDescent="0.3">
      <c r="A3446" s="17">
        <v>638</v>
      </c>
      <c r="B3446" s="19" t="s">
        <v>3777</v>
      </c>
      <c r="C3446" s="18" t="s">
        <v>59</v>
      </c>
    </row>
    <row r="3447" spans="1:3" ht="18" hidden="1" customHeight="1" x14ac:dyDescent="0.3">
      <c r="A3447" s="17">
        <v>638</v>
      </c>
      <c r="B3447" s="19" t="s">
        <v>3778</v>
      </c>
      <c r="C3447" s="18" t="s">
        <v>59</v>
      </c>
    </row>
    <row r="3448" spans="1:3" ht="18" hidden="1" customHeight="1" x14ac:dyDescent="0.3">
      <c r="A3448" s="17">
        <v>638</v>
      </c>
      <c r="B3448" s="19" t="s">
        <v>3779</v>
      </c>
      <c r="C3448" s="18" t="s">
        <v>59</v>
      </c>
    </row>
    <row r="3449" spans="1:3" ht="18" hidden="1" customHeight="1" x14ac:dyDescent="0.3">
      <c r="A3449" s="17">
        <v>638</v>
      </c>
      <c r="B3449" s="19" t="s">
        <v>3780</v>
      </c>
      <c r="C3449" s="18" t="s">
        <v>59</v>
      </c>
    </row>
    <row r="3450" spans="1:3" ht="18" hidden="1" customHeight="1" x14ac:dyDescent="0.3">
      <c r="A3450" s="17">
        <v>638</v>
      </c>
      <c r="B3450" s="19" t="s">
        <v>3781</v>
      </c>
      <c r="C3450" s="18" t="s">
        <v>59</v>
      </c>
    </row>
    <row r="3451" spans="1:3" ht="18" hidden="1" customHeight="1" x14ac:dyDescent="0.3">
      <c r="A3451" s="17">
        <v>638</v>
      </c>
      <c r="B3451" s="19" t="s">
        <v>3782</v>
      </c>
      <c r="C3451" s="18" t="s">
        <v>59</v>
      </c>
    </row>
    <row r="3452" spans="1:3" ht="18" hidden="1" customHeight="1" x14ac:dyDescent="0.3">
      <c r="A3452" s="17">
        <v>638</v>
      </c>
      <c r="B3452" s="19" t="s">
        <v>3783</v>
      </c>
      <c r="C3452" s="18" t="s">
        <v>59</v>
      </c>
    </row>
    <row r="3453" spans="1:3" ht="18" hidden="1" customHeight="1" x14ac:dyDescent="0.3">
      <c r="A3453" s="17">
        <v>638</v>
      </c>
      <c r="B3453" s="19" t="s">
        <v>3784</v>
      </c>
      <c r="C3453" s="18" t="s">
        <v>59</v>
      </c>
    </row>
    <row r="3454" spans="1:3" ht="18" hidden="1" customHeight="1" x14ac:dyDescent="0.3">
      <c r="A3454" s="17">
        <v>638</v>
      </c>
      <c r="B3454" s="19" t="s">
        <v>3785</v>
      </c>
      <c r="C3454" s="18" t="s">
        <v>59</v>
      </c>
    </row>
    <row r="3455" spans="1:3" ht="18" hidden="1" customHeight="1" x14ac:dyDescent="0.3">
      <c r="A3455" s="17">
        <v>638</v>
      </c>
      <c r="B3455" s="19" t="s">
        <v>3786</v>
      </c>
      <c r="C3455" s="18" t="s">
        <v>59</v>
      </c>
    </row>
    <row r="3456" spans="1:3" ht="18" hidden="1" customHeight="1" x14ac:dyDescent="0.3">
      <c r="A3456" s="17">
        <v>638</v>
      </c>
      <c r="B3456" s="19" t="s">
        <v>3787</v>
      </c>
      <c r="C3456" s="18" t="s">
        <v>59</v>
      </c>
    </row>
    <row r="3457" spans="1:3" ht="18" hidden="1" customHeight="1" x14ac:dyDescent="0.3">
      <c r="A3457" s="17">
        <v>638</v>
      </c>
      <c r="B3457" s="19" t="s">
        <v>3788</v>
      </c>
      <c r="C3457" s="18" t="s">
        <v>59</v>
      </c>
    </row>
    <row r="3458" spans="1:3" ht="18" hidden="1" customHeight="1" x14ac:dyDescent="0.3">
      <c r="A3458" s="17">
        <v>638</v>
      </c>
      <c r="B3458" s="19" t="s">
        <v>3789</v>
      </c>
      <c r="C3458" s="18" t="s">
        <v>59</v>
      </c>
    </row>
    <row r="3459" spans="1:3" ht="18" hidden="1" customHeight="1" x14ac:dyDescent="0.3">
      <c r="A3459" s="17">
        <v>638</v>
      </c>
      <c r="B3459" s="19" t="s">
        <v>3790</v>
      </c>
      <c r="C3459" s="18" t="s">
        <v>59</v>
      </c>
    </row>
    <row r="3460" spans="1:3" ht="18" hidden="1" customHeight="1" x14ac:dyDescent="0.3">
      <c r="A3460" s="17">
        <v>638</v>
      </c>
      <c r="B3460" s="19" t="s">
        <v>3791</v>
      </c>
      <c r="C3460" s="18" t="s">
        <v>59</v>
      </c>
    </row>
    <row r="3461" spans="1:3" ht="18" hidden="1" customHeight="1" x14ac:dyDescent="0.3">
      <c r="A3461" s="17">
        <v>638</v>
      </c>
      <c r="B3461" s="19" t="s">
        <v>3792</v>
      </c>
      <c r="C3461" s="18" t="s">
        <v>59</v>
      </c>
    </row>
    <row r="3462" spans="1:3" ht="18" hidden="1" customHeight="1" x14ac:dyDescent="0.3">
      <c r="A3462" s="17">
        <v>638</v>
      </c>
      <c r="B3462" s="19" t="s">
        <v>3793</v>
      </c>
      <c r="C3462" s="18" t="s">
        <v>59</v>
      </c>
    </row>
    <row r="3463" spans="1:3" ht="18" hidden="1" customHeight="1" x14ac:dyDescent="0.3">
      <c r="A3463" s="17">
        <v>638</v>
      </c>
      <c r="B3463" s="19" t="s">
        <v>3794</v>
      </c>
      <c r="C3463" s="18" t="s">
        <v>59</v>
      </c>
    </row>
    <row r="3464" spans="1:3" ht="18" hidden="1" customHeight="1" x14ac:dyDescent="0.3">
      <c r="A3464" s="17">
        <v>638</v>
      </c>
      <c r="B3464" s="19" t="s">
        <v>3795</v>
      </c>
      <c r="C3464" s="18" t="s">
        <v>59</v>
      </c>
    </row>
    <row r="3465" spans="1:3" ht="18" hidden="1" customHeight="1" x14ac:dyDescent="0.3">
      <c r="A3465" s="17">
        <v>638</v>
      </c>
      <c r="B3465" s="19" t="s">
        <v>3796</v>
      </c>
      <c r="C3465" s="18" t="s">
        <v>59</v>
      </c>
    </row>
    <row r="3466" spans="1:3" ht="18" hidden="1" customHeight="1" x14ac:dyDescent="0.3">
      <c r="A3466" s="17">
        <v>638</v>
      </c>
      <c r="B3466" s="19" t="s">
        <v>3797</v>
      </c>
      <c r="C3466" s="18" t="s">
        <v>59</v>
      </c>
    </row>
    <row r="3467" spans="1:3" ht="18" hidden="1" customHeight="1" x14ac:dyDescent="0.3">
      <c r="A3467" s="17">
        <v>638</v>
      </c>
      <c r="B3467" s="19" t="s">
        <v>3798</v>
      </c>
      <c r="C3467" s="18" t="s">
        <v>59</v>
      </c>
    </row>
    <row r="3468" spans="1:3" ht="18" hidden="1" customHeight="1" x14ac:dyDescent="0.3">
      <c r="A3468" s="17">
        <v>638</v>
      </c>
      <c r="B3468" s="19" t="s">
        <v>3799</v>
      </c>
      <c r="C3468" s="18" t="s">
        <v>59</v>
      </c>
    </row>
    <row r="3469" spans="1:3" ht="18" hidden="1" customHeight="1" x14ac:dyDescent="0.3">
      <c r="A3469" s="17">
        <v>638</v>
      </c>
      <c r="B3469" s="19" t="s">
        <v>3800</v>
      </c>
      <c r="C3469" s="18" t="s">
        <v>59</v>
      </c>
    </row>
    <row r="3470" spans="1:3" ht="18" hidden="1" customHeight="1" x14ac:dyDescent="0.3">
      <c r="A3470" s="17">
        <v>638</v>
      </c>
      <c r="B3470" s="19" t="s">
        <v>3801</v>
      </c>
      <c r="C3470" s="18" t="s">
        <v>59</v>
      </c>
    </row>
    <row r="3471" spans="1:3" ht="18" hidden="1" customHeight="1" x14ac:dyDescent="0.3">
      <c r="A3471" s="17">
        <v>638</v>
      </c>
      <c r="B3471" s="19" t="s">
        <v>3802</v>
      </c>
      <c r="C3471" s="18" t="s">
        <v>59</v>
      </c>
    </row>
    <row r="3472" spans="1:3" ht="18" hidden="1" customHeight="1" x14ac:dyDescent="0.3">
      <c r="A3472" s="17">
        <v>638</v>
      </c>
      <c r="B3472" s="19" t="s">
        <v>3803</v>
      </c>
      <c r="C3472" s="18" t="s">
        <v>59</v>
      </c>
    </row>
    <row r="3473" spans="1:3" ht="18" hidden="1" customHeight="1" x14ac:dyDescent="0.3">
      <c r="A3473" s="17">
        <v>638</v>
      </c>
      <c r="B3473" s="19" t="s">
        <v>3804</v>
      </c>
      <c r="C3473" s="18" t="s">
        <v>59</v>
      </c>
    </row>
    <row r="3474" spans="1:3" ht="18" hidden="1" customHeight="1" x14ac:dyDescent="0.3">
      <c r="A3474" s="17">
        <v>638</v>
      </c>
      <c r="B3474" s="19" t="s">
        <v>3805</v>
      </c>
      <c r="C3474" s="18" t="s">
        <v>59</v>
      </c>
    </row>
    <row r="3475" spans="1:3" ht="18" hidden="1" customHeight="1" x14ac:dyDescent="0.3">
      <c r="A3475" s="17">
        <v>638</v>
      </c>
      <c r="B3475" s="19" t="s">
        <v>3806</v>
      </c>
      <c r="C3475" s="18" t="s">
        <v>59</v>
      </c>
    </row>
    <row r="3476" spans="1:3" ht="18" hidden="1" customHeight="1" x14ac:dyDescent="0.3">
      <c r="A3476" s="17">
        <v>638</v>
      </c>
      <c r="B3476" s="19" t="s">
        <v>3807</v>
      </c>
      <c r="C3476" s="18" t="s">
        <v>59</v>
      </c>
    </row>
    <row r="3477" spans="1:3" ht="18" hidden="1" customHeight="1" x14ac:dyDescent="0.3">
      <c r="A3477" s="17">
        <v>638</v>
      </c>
      <c r="B3477" s="19" t="s">
        <v>3808</v>
      </c>
      <c r="C3477" s="18" t="s">
        <v>59</v>
      </c>
    </row>
    <row r="3478" spans="1:3" ht="18" hidden="1" customHeight="1" x14ac:dyDescent="0.3">
      <c r="A3478" s="17">
        <v>638</v>
      </c>
      <c r="B3478" s="19" t="s">
        <v>3809</v>
      </c>
      <c r="C3478" s="18" t="s">
        <v>59</v>
      </c>
    </row>
    <row r="3479" spans="1:3" ht="18" hidden="1" customHeight="1" x14ac:dyDescent="0.3">
      <c r="A3479" s="17">
        <v>638</v>
      </c>
      <c r="B3479" s="19" t="s">
        <v>3810</v>
      </c>
      <c r="C3479" s="18" t="s">
        <v>59</v>
      </c>
    </row>
    <row r="3480" spans="1:3" ht="18" hidden="1" customHeight="1" x14ac:dyDescent="0.3">
      <c r="A3480" s="17">
        <v>638</v>
      </c>
      <c r="B3480" s="19" t="s">
        <v>3811</v>
      </c>
      <c r="C3480" s="18" t="s">
        <v>59</v>
      </c>
    </row>
    <row r="3481" spans="1:3" ht="18" hidden="1" customHeight="1" x14ac:dyDescent="0.3">
      <c r="A3481" s="17">
        <v>638</v>
      </c>
      <c r="B3481" s="19" t="s">
        <v>3812</v>
      </c>
      <c r="C3481" s="18" t="s">
        <v>59</v>
      </c>
    </row>
    <row r="3482" spans="1:3" ht="18" hidden="1" customHeight="1" x14ac:dyDescent="0.3">
      <c r="A3482" s="17">
        <v>638</v>
      </c>
      <c r="B3482" s="19" t="s">
        <v>3813</v>
      </c>
      <c r="C3482" s="18" t="s">
        <v>59</v>
      </c>
    </row>
    <row r="3483" spans="1:3" ht="18" hidden="1" customHeight="1" x14ac:dyDescent="0.3">
      <c r="A3483" s="17">
        <v>638</v>
      </c>
      <c r="B3483" s="19" t="s">
        <v>3814</v>
      </c>
      <c r="C3483" s="18" t="s">
        <v>59</v>
      </c>
    </row>
    <row r="3484" spans="1:3" ht="18" hidden="1" customHeight="1" x14ac:dyDescent="0.3">
      <c r="A3484" s="17">
        <v>638</v>
      </c>
      <c r="B3484" s="19" t="s">
        <v>3815</v>
      </c>
      <c r="C3484" s="18" t="s">
        <v>59</v>
      </c>
    </row>
    <row r="3485" spans="1:3" ht="18" hidden="1" customHeight="1" x14ac:dyDescent="0.3">
      <c r="A3485" s="17">
        <v>638</v>
      </c>
      <c r="B3485" s="19" t="s">
        <v>3816</v>
      </c>
      <c r="C3485" s="18" t="s">
        <v>59</v>
      </c>
    </row>
    <row r="3486" spans="1:3" ht="18" hidden="1" customHeight="1" x14ac:dyDescent="0.3">
      <c r="A3486" s="17">
        <v>638</v>
      </c>
      <c r="B3486" s="19" t="s">
        <v>3817</v>
      </c>
      <c r="C3486" s="18" t="s">
        <v>59</v>
      </c>
    </row>
    <row r="3487" spans="1:3" ht="18" hidden="1" customHeight="1" x14ac:dyDescent="0.3">
      <c r="A3487" s="17">
        <v>638</v>
      </c>
      <c r="B3487" s="19" t="s">
        <v>3818</v>
      </c>
      <c r="C3487" s="18" t="s">
        <v>59</v>
      </c>
    </row>
    <row r="3488" spans="1:3" ht="18" hidden="1" customHeight="1" x14ac:dyDescent="0.3">
      <c r="A3488" s="17">
        <v>638</v>
      </c>
      <c r="B3488" s="19" t="s">
        <v>3819</v>
      </c>
      <c r="C3488" s="18" t="s">
        <v>59</v>
      </c>
    </row>
    <row r="3489" spans="1:3" ht="18" hidden="1" customHeight="1" x14ac:dyDescent="0.3">
      <c r="A3489" s="17">
        <v>638</v>
      </c>
      <c r="B3489" s="19" t="s">
        <v>3820</v>
      </c>
      <c r="C3489" s="18" t="s">
        <v>59</v>
      </c>
    </row>
    <row r="3490" spans="1:3" ht="18" hidden="1" customHeight="1" x14ac:dyDescent="0.3">
      <c r="A3490" s="17">
        <v>638</v>
      </c>
      <c r="B3490" s="19" t="s">
        <v>3821</v>
      </c>
      <c r="C3490" s="18" t="s">
        <v>59</v>
      </c>
    </row>
    <row r="3491" spans="1:3" ht="18" hidden="1" customHeight="1" x14ac:dyDescent="0.3">
      <c r="A3491" s="17">
        <v>638</v>
      </c>
      <c r="B3491" s="19" t="s">
        <v>3822</v>
      </c>
      <c r="C3491" s="18" t="s">
        <v>59</v>
      </c>
    </row>
    <row r="3492" spans="1:3" ht="18" hidden="1" customHeight="1" x14ac:dyDescent="0.3">
      <c r="A3492" s="17">
        <v>638</v>
      </c>
      <c r="B3492" s="19" t="s">
        <v>3823</v>
      </c>
      <c r="C3492" s="18" t="s">
        <v>59</v>
      </c>
    </row>
    <row r="3493" spans="1:3" ht="18" hidden="1" customHeight="1" x14ac:dyDescent="0.3">
      <c r="A3493" s="17">
        <v>638</v>
      </c>
      <c r="B3493" s="19" t="s">
        <v>3824</v>
      </c>
      <c r="C3493" s="18" t="s">
        <v>59</v>
      </c>
    </row>
    <row r="3494" spans="1:3" ht="18" hidden="1" customHeight="1" x14ac:dyDescent="0.3">
      <c r="A3494" s="17">
        <v>638</v>
      </c>
      <c r="B3494" s="19" t="s">
        <v>3825</v>
      </c>
      <c r="C3494" s="18" t="s">
        <v>59</v>
      </c>
    </row>
    <row r="3495" spans="1:3" ht="18" hidden="1" customHeight="1" x14ac:dyDescent="0.3">
      <c r="A3495" s="17">
        <v>638</v>
      </c>
      <c r="B3495" s="19" t="s">
        <v>3826</v>
      </c>
      <c r="C3495" s="18" t="s">
        <v>59</v>
      </c>
    </row>
    <row r="3496" spans="1:3" ht="18" hidden="1" customHeight="1" x14ac:dyDescent="0.3">
      <c r="A3496" s="17">
        <v>638</v>
      </c>
      <c r="B3496" s="19" t="s">
        <v>3827</v>
      </c>
      <c r="C3496" s="18" t="s">
        <v>59</v>
      </c>
    </row>
    <row r="3497" spans="1:3" ht="18" hidden="1" customHeight="1" x14ac:dyDescent="0.3">
      <c r="A3497" s="17">
        <v>638</v>
      </c>
      <c r="B3497" s="19" t="s">
        <v>3828</v>
      </c>
      <c r="C3497" s="18" t="s">
        <v>59</v>
      </c>
    </row>
    <row r="3498" spans="1:3" ht="18" hidden="1" customHeight="1" x14ac:dyDescent="0.3">
      <c r="A3498" s="17">
        <v>638</v>
      </c>
      <c r="B3498" s="19" t="s">
        <v>3829</v>
      </c>
      <c r="C3498" s="18" t="s">
        <v>59</v>
      </c>
    </row>
    <row r="3499" spans="1:3" ht="18" hidden="1" customHeight="1" x14ac:dyDescent="0.3">
      <c r="A3499" s="17">
        <v>638</v>
      </c>
      <c r="B3499" s="19" t="s">
        <v>3830</v>
      </c>
      <c r="C3499" s="18" t="s">
        <v>59</v>
      </c>
    </row>
    <row r="3500" spans="1:3" ht="18" hidden="1" customHeight="1" x14ac:dyDescent="0.3">
      <c r="A3500" s="17">
        <v>638</v>
      </c>
      <c r="B3500" s="19" t="s">
        <v>3831</v>
      </c>
      <c r="C3500" s="18" t="s">
        <v>59</v>
      </c>
    </row>
    <row r="3501" spans="1:3" ht="18" hidden="1" customHeight="1" x14ac:dyDescent="0.3">
      <c r="A3501" s="17">
        <v>638</v>
      </c>
      <c r="B3501" s="19" t="s">
        <v>3832</v>
      </c>
      <c r="C3501" s="18" t="s">
        <v>59</v>
      </c>
    </row>
    <row r="3502" spans="1:3" ht="18" hidden="1" customHeight="1" x14ac:dyDescent="0.3">
      <c r="A3502" s="17">
        <v>638</v>
      </c>
      <c r="B3502" s="19" t="s">
        <v>3833</v>
      </c>
      <c r="C3502" s="18" t="s">
        <v>3834</v>
      </c>
    </row>
    <row r="3503" spans="1:3" ht="18" hidden="1" customHeight="1" x14ac:dyDescent="0.3">
      <c r="A3503" s="17">
        <v>638</v>
      </c>
      <c r="B3503" s="19" t="s">
        <v>3835</v>
      </c>
      <c r="C3503" s="18" t="s">
        <v>26</v>
      </c>
    </row>
    <row r="3504" spans="1:3" ht="18" hidden="1" customHeight="1" x14ac:dyDescent="0.3">
      <c r="A3504" s="17">
        <v>638</v>
      </c>
      <c r="B3504" s="19" t="s">
        <v>3836</v>
      </c>
      <c r="C3504" s="18" t="s">
        <v>26</v>
      </c>
    </row>
    <row r="3505" spans="1:3" ht="18" hidden="1" customHeight="1" x14ac:dyDescent="0.3">
      <c r="A3505" s="17">
        <v>638</v>
      </c>
      <c r="B3505" s="19" t="s">
        <v>3837</v>
      </c>
      <c r="C3505" s="18" t="s">
        <v>26</v>
      </c>
    </row>
    <row r="3506" spans="1:3" ht="18" hidden="1" customHeight="1" x14ac:dyDescent="0.3">
      <c r="A3506" s="17">
        <v>638</v>
      </c>
      <c r="B3506" s="19" t="s">
        <v>3838</v>
      </c>
      <c r="C3506" s="18" t="s">
        <v>26</v>
      </c>
    </row>
    <row r="3507" spans="1:3" ht="18" hidden="1" customHeight="1" x14ac:dyDescent="0.3">
      <c r="A3507" s="17">
        <v>638</v>
      </c>
      <c r="B3507" s="19" t="s">
        <v>3839</v>
      </c>
      <c r="C3507" s="18" t="s">
        <v>26</v>
      </c>
    </row>
    <row r="3508" spans="1:3" ht="18" hidden="1" customHeight="1" x14ac:dyDescent="0.3">
      <c r="A3508" s="17">
        <v>638</v>
      </c>
      <c r="B3508" s="19" t="s">
        <v>3840</v>
      </c>
      <c r="C3508" s="18" t="s">
        <v>26</v>
      </c>
    </row>
    <row r="3509" spans="1:3" ht="18" hidden="1" customHeight="1" x14ac:dyDescent="0.3">
      <c r="A3509" s="17">
        <v>638</v>
      </c>
      <c r="B3509" s="19" t="s">
        <v>3841</v>
      </c>
      <c r="C3509" s="18" t="s">
        <v>26</v>
      </c>
    </row>
    <row r="3510" spans="1:3" ht="18" hidden="1" customHeight="1" x14ac:dyDescent="0.3">
      <c r="A3510" s="17">
        <v>638</v>
      </c>
      <c r="B3510" s="19" t="s">
        <v>3842</v>
      </c>
      <c r="C3510" s="18" t="s">
        <v>26</v>
      </c>
    </row>
    <row r="3511" spans="1:3" ht="18" hidden="1" customHeight="1" x14ac:dyDescent="0.3">
      <c r="A3511" s="17">
        <v>638</v>
      </c>
      <c r="B3511" s="19" t="s">
        <v>3843</v>
      </c>
      <c r="C3511" s="18" t="s">
        <v>26</v>
      </c>
    </row>
    <row r="3512" spans="1:3" ht="18" hidden="1" customHeight="1" x14ac:dyDescent="0.3">
      <c r="A3512" s="17">
        <v>638</v>
      </c>
      <c r="B3512" s="19" t="s">
        <v>3844</v>
      </c>
      <c r="C3512" s="18" t="s">
        <v>26</v>
      </c>
    </row>
    <row r="3513" spans="1:3" ht="18" hidden="1" customHeight="1" x14ac:dyDescent="0.3">
      <c r="A3513" s="17">
        <v>638</v>
      </c>
      <c r="B3513" s="19" t="s">
        <v>3845</v>
      </c>
      <c r="C3513" s="18" t="s">
        <v>26</v>
      </c>
    </row>
    <row r="3514" spans="1:3" ht="18" hidden="1" customHeight="1" x14ac:dyDescent="0.3">
      <c r="A3514" s="17">
        <v>638</v>
      </c>
      <c r="B3514" s="19" t="s">
        <v>3846</v>
      </c>
      <c r="C3514" s="18" t="s">
        <v>26</v>
      </c>
    </row>
    <row r="3515" spans="1:3" ht="18" hidden="1" customHeight="1" x14ac:dyDescent="0.3">
      <c r="A3515" s="17">
        <v>638</v>
      </c>
      <c r="B3515" s="19" t="s">
        <v>3847</v>
      </c>
      <c r="C3515" s="18" t="s">
        <v>26</v>
      </c>
    </row>
    <row r="3516" spans="1:3" ht="18" hidden="1" customHeight="1" x14ac:dyDescent="0.3">
      <c r="A3516" s="17">
        <v>638</v>
      </c>
      <c r="B3516" s="19" t="s">
        <v>3848</v>
      </c>
      <c r="C3516" s="18" t="s">
        <v>26</v>
      </c>
    </row>
    <row r="3517" spans="1:3" ht="18" hidden="1" customHeight="1" x14ac:dyDescent="0.3">
      <c r="A3517" s="17">
        <v>638</v>
      </c>
      <c r="B3517" s="19" t="s">
        <v>3849</v>
      </c>
      <c r="C3517" s="18" t="s">
        <v>26</v>
      </c>
    </row>
    <row r="3518" spans="1:3" ht="18" hidden="1" customHeight="1" x14ac:dyDescent="0.3">
      <c r="A3518" s="17">
        <v>638</v>
      </c>
      <c r="B3518" s="19" t="s">
        <v>3850</v>
      </c>
      <c r="C3518" s="18" t="s">
        <v>26</v>
      </c>
    </row>
    <row r="3519" spans="1:3" ht="18" hidden="1" customHeight="1" x14ac:dyDescent="0.3">
      <c r="A3519" s="17">
        <v>638</v>
      </c>
      <c r="B3519" s="19" t="s">
        <v>3851</v>
      </c>
      <c r="C3519" s="18" t="s">
        <v>59</v>
      </c>
    </row>
    <row r="3520" spans="1:3" ht="18" hidden="1" customHeight="1" x14ac:dyDescent="0.3">
      <c r="A3520" s="17">
        <v>638</v>
      </c>
      <c r="B3520" s="19" t="s">
        <v>3852</v>
      </c>
      <c r="C3520" s="18" t="s">
        <v>59</v>
      </c>
    </row>
    <row r="3521" spans="1:3" ht="18" hidden="1" customHeight="1" x14ac:dyDescent="0.3">
      <c r="A3521" s="17">
        <v>638</v>
      </c>
      <c r="B3521" s="19" t="s">
        <v>3853</v>
      </c>
      <c r="C3521" s="18" t="s">
        <v>59</v>
      </c>
    </row>
    <row r="3522" spans="1:3" ht="18" hidden="1" customHeight="1" x14ac:dyDescent="0.3">
      <c r="A3522" s="17">
        <v>638</v>
      </c>
      <c r="B3522" s="19" t="s">
        <v>3854</v>
      </c>
      <c r="C3522" s="18" t="s">
        <v>59</v>
      </c>
    </row>
    <row r="3523" spans="1:3" ht="18" hidden="1" customHeight="1" x14ac:dyDescent="0.3">
      <c r="A3523" s="17">
        <v>638</v>
      </c>
      <c r="B3523" s="19" t="s">
        <v>3855</v>
      </c>
      <c r="C3523" s="18" t="s">
        <v>59</v>
      </c>
    </row>
    <row r="3524" spans="1:3" ht="18" hidden="1" customHeight="1" x14ac:dyDescent="0.3">
      <c r="A3524" s="17">
        <v>638</v>
      </c>
      <c r="B3524" s="19" t="s">
        <v>3856</v>
      </c>
      <c r="C3524" s="18" t="s">
        <v>59</v>
      </c>
    </row>
    <row r="3525" spans="1:3" ht="18" hidden="1" customHeight="1" x14ac:dyDescent="0.3">
      <c r="A3525" s="17">
        <v>638</v>
      </c>
      <c r="B3525" s="19" t="s">
        <v>3857</v>
      </c>
      <c r="C3525" s="18" t="s">
        <v>59</v>
      </c>
    </row>
    <row r="3526" spans="1:3" ht="18" hidden="1" customHeight="1" x14ac:dyDescent="0.3">
      <c r="A3526" s="17">
        <v>638</v>
      </c>
      <c r="B3526" s="19" t="s">
        <v>3858</v>
      </c>
      <c r="C3526" s="18" t="s">
        <v>59</v>
      </c>
    </row>
    <row r="3527" spans="1:3" ht="18" hidden="1" customHeight="1" x14ac:dyDescent="0.3">
      <c r="A3527" s="17">
        <v>638</v>
      </c>
      <c r="B3527" s="19" t="s">
        <v>3859</v>
      </c>
      <c r="C3527" s="18" t="s">
        <v>59</v>
      </c>
    </row>
    <row r="3528" spans="1:3" ht="18" hidden="1" customHeight="1" x14ac:dyDescent="0.3">
      <c r="A3528" s="17">
        <v>638</v>
      </c>
      <c r="B3528" s="19" t="s">
        <v>3860</v>
      </c>
      <c r="C3528" s="18" t="s">
        <v>59</v>
      </c>
    </row>
    <row r="3529" spans="1:3" ht="18" hidden="1" customHeight="1" x14ac:dyDescent="0.3">
      <c r="A3529" s="17">
        <v>638</v>
      </c>
      <c r="B3529" s="19" t="s">
        <v>3861</v>
      </c>
      <c r="C3529" s="18" t="s">
        <v>59</v>
      </c>
    </row>
    <row r="3530" spans="1:3" ht="18" hidden="1" customHeight="1" x14ac:dyDescent="0.3">
      <c r="A3530" s="17">
        <v>638</v>
      </c>
      <c r="B3530" s="19" t="s">
        <v>3862</v>
      </c>
      <c r="C3530" s="18" t="s">
        <v>59</v>
      </c>
    </row>
    <row r="3531" spans="1:3" ht="18" hidden="1" customHeight="1" x14ac:dyDescent="0.3">
      <c r="A3531" s="17">
        <v>638</v>
      </c>
      <c r="B3531" s="19" t="s">
        <v>3863</v>
      </c>
      <c r="C3531" s="18" t="s">
        <v>59</v>
      </c>
    </row>
    <row r="3532" spans="1:3" ht="18" hidden="1" customHeight="1" x14ac:dyDescent="0.3">
      <c r="A3532" s="17">
        <v>638</v>
      </c>
      <c r="B3532" s="19" t="s">
        <v>3864</v>
      </c>
      <c r="C3532" s="18" t="s">
        <v>59</v>
      </c>
    </row>
    <row r="3533" spans="1:3" ht="18" hidden="1" customHeight="1" x14ac:dyDescent="0.3">
      <c r="A3533" s="17">
        <v>638</v>
      </c>
      <c r="B3533" s="19" t="s">
        <v>3865</v>
      </c>
      <c r="C3533" s="18" t="s">
        <v>59</v>
      </c>
    </row>
    <row r="3534" spans="1:3" ht="18" hidden="1" customHeight="1" x14ac:dyDescent="0.3">
      <c r="A3534" s="17">
        <v>638</v>
      </c>
      <c r="B3534" s="19" t="s">
        <v>3866</v>
      </c>
      <c r="C3534" s="18" t="s">
        <v>59</v>
      </c>
    </row>
    <row r="3535" spans="1:3" ht="18" hidden="1" customHeight="1" x14ac:dyDescent="0.3">
      <c r="A3535" s="17">
        <v>638</v>
      </c>
      <c r="B3535" s="19" t="s">
        <v>3867</v>
      </c>
      <c r="C3535" s="18" t="s">
        <v>59</v>
      </c>
    </row>
    <row r="3536" spans="1:3" ht="18" hidden="1" customHeight="1" x14ac:dyDescent="0.3">
      <c r="A3536" s="17">
        <v>638</v>
      </c>
      <c r="B3536" s="19" t="s">
        <v>3868</v>
      </c>
      <c r="C3536" s="18" t="s">
        <v>59</v>
      </c>
    </row>
    <row r="3537" spans="1:3" ht="18" hidden="1" customHeight="1" x14ac:dyDescent="0.3">
      <c r="A3537" s="17">
        <v>638</v>
      </c>
      <c r="B3537" s="19" t="s">
        <v>3869</v>
      </c>
      <c r="C3537" s="18" t="s">
        <v>59</v>
      </c>
    </row>
    <row r="3538" spans="1:3" ht="18" hidden="1" customHeight="1" x14ac:dyDescent="0.3">
      <c r="A3538" s="17">
        <v>638</v>
      </c>
      <c r="B3538" s="19" t="s">
        <v>3870</v>
      </c>
      <c r="C3538" s="18" t="s">
        <v>59</v>
      </c>
    </row>
    <row r="3539" spans="1:3" ht="18" hidden="1" customHeight="1" x14ac:dyDescent="0.3">
      <c r="A3539" s="17">
        <v>638</v>
      </c>
      <c r="B3539" s="19" t="s">
        <v>3871</v>
      </c>
      <c r="C3539" s="18" t="s">
        <v>38</v>
      </c>
    </row>
    <row r="3540" spans="1:3" ht="18" hidden="1" customHeight="1" x14ac:dyDescent="0.3">
      <c r="A3540" s="17">
        <v>638</v>
      </c>
      <c r="B3540" s="19" t="s">
        <v>3872</v>
      </c>
      <c r="C3540" s="18" t="s">
        <v>59</v>
      </c>
    </row>
    <row r="3541" spans="1:3" ht="18" hidden="1" customHeight="1" x14ac:dyDescent="0.3">
      <c r="A3541" s="17">
        <v>638</v>
      </c>
      <c r="B3541" s="19" t="s">
        <v>3873</v>
      </c>
      <c r="C3541" s="18" t="s">
        <v>59</v>
      </c>
    </row>
    <row r="3542" spans="1:3" ht="18" hidden="1" customHeight="1" x14ac:dyDescent="0.3">
      <c r="A3542" s="17">
        <v>638</v>
      </c>
      <c r="B3542" s="19" t="s">
        <v>3874</v>
      </c>
      <c r="C3542" s="18" t="s">
        <v>59</v>
      </c>
    </row>
    <row r="3543" spans="1:3" ht="18" hidden="1" customHeight="1" x14ac:dyDescent="0.3">
      <c r="A3543" s="17">
        <v>638</v>
      </c>
      <c r="B3543" s="19" t="s">
        <v>3875</v>
      </c>
      <c r="C3543" s="18" t="s">
        <v>59</v>
      </c>
    </row>
    <row r="3544" spans="1:3" ht="18" hidden="1" customHeight="1" x14ac:dyDescent="0.3">
      <c r="A3544" s="17">
        <v>638</v>
      </c>
      <c r="B3544" s="19" t="s">
        <v>3876</v>
      </c>
      <c r="C3544" s="18" t="s">
        <v>59</v>
      </c>
    </row>
    <row r="3545" spans="1:3" ht="18" hidden="1" customHeight="1" x14ac:dyDescent="0.3">
      <c r="A3545" s="17">
        <v>638</v>
      </c>
      <c r="B3545" s="19" t="s">
        <v>3877</v>
      </c>
      <c r="C3545" s="18" t="s">
        <v>59</v>
      </c>
    </row>
    <row r="3546" spans="1:3" ht="18" hidden="1" customHeight="1" x14ac:dyDescent="0.3">
      <c r="A3546" s="17">
        <v>638</v>
      </c>
      <c r="B3546" s="19" t="s">
        <v>3878</v>
      </c>
      <c r="C3546" s="18" t="s">
        <v>59</v>
      </c>
    </row>
    <row r="3547" spans="1:3" ht="18" hidden="1" customHeight="1" x14ac:dyDescent="0.3">
      <c r="A3547" s="17">
        <v>638</v>
      </c>
      <c r="B3547" s="19" t="s">
        <v>3879</v>
      </c>
      <c r="C3547" s="18" t="s">
        <v>59</v>
      </c>
    </row>
    <row r="3548" spans="1:3" ht="18" hidden="1" customHeight="1" x14ac:dyDescent="0.3">
      <c r="A3548" s="17">
        <v>638</v>
      </c>
      <c r="B3548" s="19" t="s">
        <v>3880</v>
      </c>
      <c r="C3548" s="18" t="s">
        <v>59</v>
      </c>
    </row>
    <row r="3549" spans="1:3" ht="18" hidden="1" customHeight="1" x14ac:dyDescent="0.3">
      <c r="A3549" s="17">
        <v>638</v>
      </c>
      <c r="B3549" s="19" t="s">
        <v>3881</v>
      </c>
      <c r="C3549" s="18" t="s">
        <v>59</v>
      </c>
    </row>
    <row r="3550" spans="1:3" ht="18" hidden="1" customHeight="1" x14ac:dyDescent="0.3">
      <c r="A3550" s="17">
        <v>638</v>
      </c>
      <c r="B3550" s="19" t="s">
        <v>3882</v>
      </c>
      <c r="C3550" s="18" t="s">
        <v>59</v>
      </c>
    </row>
    <row r="3551" spans="1:3" ht="18" hidden="1" customHeight="1" x14ac:dyDescent="0.3">
      <c r="A3551" s="17">
        <v>638</v>
      </c>
      <c r="B3551" s="19" t="s">
        <v>3883</v>
      </c>
      <c r="C3551" s="18" t="s">
        <v>59</v>
      </c>
    </row>
    <row r="3552" spans="1:3" ht="18" hidden="1" customHeight="1" x14ac:dyDescent="0.3">
      <c r="A3552" s="17">
        <v>638</v>
      </c>
      <c r="B3552" s="19" t="s">
        <v>3884</v>
      </c>
      <c r="C3552" s="18" t="s">
        <v>59</v>
      </c>
    </row>
    <row r="3553" spans="1:3" ht="18" hidden="1" customHeight="1" x14ac:dyDescent="0.3">
      <c r="A3553" s="17">
        <v>638</v>
      </c>
      <c r="B3553" s="19" t="s">
        <v>3885</v>
      </c>
      <c r="C3553" s="18" t="s">
        <v>59</v>
      </c>
    </row>
    <row r="3554" spans="1:3" ht="18" hidden="1" customHeight="1" x14ac:dyDescent="0.3">
      <c r="A3554" s="17">
        <v>638</v>
      </c>
      <c r="B3554" s="19" t="s">
        <v>3886</v>
      </c>
      <c r="C3554" s="18" t="s">
        <v>59</v>
      </c>
    </row>
    <row r="3555" spans="1:3" ht="18" hidden="1" customHeight="1" x14ac:dyDescent="0.3">
      <c r="A3555" s="17">
        <v>638</v>
      </c>
      <c r="B3555" s="19" t="s">
        <v>3887</v>
      </c>
      <c r="C3555" s="18" t="s">
        <v>59</v>
      </c>
    </row>
    <row r="3556" spans="1:3" ht="18" hidden="1" customHeight="1" x14ac:dyDescent="0.3">
      <c r="A3556" s="17">
        <v>638</v>
      </c>
      <c r="B3556" s="19" t="s">
        <v>3888</v>
      </c>
      <c r="C3556" s="18" t="s">
        <v>59</v>
      </c>
    </row>
    <row r="3557" spans="1:3" ht="18" hidden="1" customHeight="1" x14ac:dyDescent="0.3">
      <c r="A3557" s="17">
        <v>638</v>
      </c>
      <c r="B3557" s="19" t="s">
        <v>3889</v>
      </c>
      <c r="C3557" s="18" t="s">
        <v>59</v>
      </c>
    </row>
    <row r="3558" spans="1:3" ht="18" hidden="1" customHeight="1" x14ac:dyDescent="0.3">
      <c r="A3558" s="17">
        <v>638</v>
      </c>
      <c r="B3558" s="19" t="s">
        <v>3890</v>
      </c>
      <c r="C3558" s="18" t="s">
        <v>59</v>
      </c>
    </row>
    <row r="3559" spans="1:3" ht="18" hidden="1" customHeight="1" x14ac:dyDescent="0.3">
      <c r="A3559" s="17">
        <v>638</v>
      </c>
      <c r="B3559" s="19" t="s">
        <v>3891</v>
      </c>
      <c r="C3559" s="18" t="s">
        <v>59</v>
      </c>
    </row>
    <row r="3560" spans="1:3" ht="18" hidden="1" customHeight="1" x14ac:dyDescent="0.3">
      <c r="A3560" s="17">
        <v>638</v>
      </c>
      <c r="B3560" s="19" t="s">
        <v>3892</v>
      </c>
      <c r="C3560" s="18" t="s">
        <v>59</v>
      </c>
    </row>
    <row r="3561" spans="1:3" ht="18" hidden="1" customHeight="1" x14ac:dyDescent="0.3">
      <c r="A3561" s="17">
        <v>638</v>
      </c>
      <c r="B3561" s="19" t="s">
        <v>3893</v>
      </c>
      <c r="C3561" s="18" t="s">
        <v>59</v>
      </c>
    </row>
    <row r="3562" spans="1:3" ht="18" hidden="1" customHeight="1" x14ac:dyDescent="0.3">
      <c r="A3562" s="17">
        <v>638</v>
      </c>
      <c r="B3562" s="19" t="s">
        <v>3894</v>
      </c>
      <c r="C3562" s="18" t="s">
        <v>59</v>
      </c>
    </row>
    <row r="3563" spans="1:3" ht="18" hidden="1" customHeight="1" x14ac:dyDescent="0.3">
      <c r="A3563" s="17">
        <v>638</v>
      </c>
      <c r="B3563" s="19" t="s">
        <v>3895</v>
      </c>
      <c r="C3563" s="18" t="s">
        <v>59</v>
      </c>
    </row>
    <row r="3564" spans="1:3" ht="18" hidden="1" customHeight="1" x14ac:dyDescent="0.3">
      <c r="A3564" s="17">
        <v>638</v>
      </c>
      <c r="B3564" s="19" t="s">
        <v>3896</v>
      </c>
      <c r="C3564" s="18" t="s">
        <v>59</v>
      </c>
    </row>
    <row r="3565" spans="1:3" ht="18" hidden="1" customHeight="1" x14ac:dyDescent="0.3">
      <c r="A3565" s="17">
        <v>638</v>
      </c>
      <c r="B3565" s="19" t="s">
        <v>3897</v>
      </c>
      <c r="C3565" s="18" t="s">
        <v>59</v>
      </c>
    </row>
    <row r="3566" spans="1:3" ht="18" hidden="1" customHeight="1" x14ac:dyDescent="0.3">
      <c r="A3566" s="17">
        <v>638</v>
      </c>
      <c r="B3566" s="19" t="s">
        <v>3898</v>
      </c>
      <c r="C3566" s="18" t="s">
        <v>59</v>
      </c>
    </row>
    <row r="3567" spans="1:3" ht="18" hidden="1" customHeight="1" x14ac:dyDescent="0.3">
      <c r="A3567" s="17">
        <v>638</v>
      </c>
      <c r="B3567" s="19" t="s">
        <v>3899</v>
      </c>
      <c r="C3567" s="18" t="s">
        <v>59</v>
      </c>
    </row>
    <row r="3568" spans="1:3" ht="18" hidden="1" customHeight="1" x14ac:dyDescent="0.3">
      <c r="A3568" s="17">
        <v>638</v>
      </c>
      <c r="B3568" s="19" t="s">
        <v>3900</v>
      </c>
      <c r="C3568" s="18" t="s">
        <v>59</v>
      </c>
    </row>
    <row r="3569" spans="1:3" ht="18" hidden="1" customHeight="1" x14ac:dyDescent="0.3">
      <c r="A3569" s="17">
        <v>638</v>
      </c>
      <c r="B3569" s="19" t="s">
        <v>3901</v>
      </c>
      <c r="C3569" s="18" t="s">
        <v>9</v>
      </c>
    </row>
    <row r="3570" spans="1:3" ht="18" hidden="1" customHeight="1" x14ac:dyDescent="0.3">
      <c r="A3570" s="17">
        <v>638</v>
      </c>
      <c r="B3570" s="19" t="s">
        <v>3902</v>
      </c>
      <c r="C3570" s="18" t="s">
        <v>59</v>
      </c>
    </row>
    <row r="3571" spans="1:3" ht="18" hidden="1" customHeight="1" x14ac:dyDescent="0.3">
      <c r="A3571" s="17">
        <v>638</v>
      </c>
      <c r="B3571" s="19" t="s">
        <v>3903</v>
      </c>
      <c r="C3571" s="18" t="s">
        <v>59</v>
      </c>
    </row>
    <row r="3572" spans="1:3" ht="18" hidden="1" customHeight="1" x14ac:dyDescent="0.3">
      <c r="A3572" s="17">
        <v>638</v>
      </c>
      <c r="B3572" s="19" t="s">
        <v>3904</v>
      </c>
      <c r="C3572" s="18" t="s">
        <v>3834</v>
      </c>
    </row>
    <row r="3573" spans="1:3" ht="18" hidden="1" customHeight="1" x14ac:dyDescent="0.3">
      <c r="A3573" s="17">
        <v>638</v>
      </c>
      <c r="B3573" s="19" t="s">
        <v>3905</v>
      </c>
      <c r="C3573" s="18" t="s">
        <v>59</v>
      </c>
    </row>
    <row r="3574" spans="1:3" ht="18" hidden="1" customHeight="1" x14ac:dyDescent="0.3">
      <c r="A3574" s="17">
        <v>638</v>
      </c>
      <c r="B3574" s="19" t="s">
        <v>3906</v>
      </c>
      <c r="C3574" s="18" t="s">
        <v>59</v>
      </c>
    </row>
    <row r="3575" spans="1:3" ht="18" hidden="1" customHeight="1" x14ac:dyDescent="0.3">
      <c r="A3575" s="17">
        <v>638</v>
      </c>
      <c r="B3575" s="19" t="s">
        <v>3907</v>
      </c>
      <c r="C3575" s="18" t="s">
        <v>59</v>
      </c>
    </row>
    <row r="3576" spans="1:3" ht="18" hidden="1" customHeight="1" x14ac:dyDescent="0.3">
      <c r="A3576" s="17">
        <v>638</v>
      </c>
      <c r="B3576" s="19" t="s">
        <v>3908</v>
      </c>
      <c r="C3576" s="18" t="s">
        <v>59</v>
      </c>
    </row>
    <row r="3577" spans="1:3" ht="18" hidden="1" customHeight="1" x14ac:dyDescent="0.3">
      <c r="A3577" s="17">
        <v>638</v>
      </c>
      <c r="B3577" s="19" t="s">
        <v>3909</v>
      </c>
      <c r="C3577" s="18" t="s">
        <v>26</v>
      </c>
    </row>
    <row r="3578" spans="1:3" ht="18" hidden="1" customHeight="1" x14ac:dyDescent="0.3">
      <c r="A3578" s="17">
        <v>638</v>
      </c>
      <c r="B3578" s="19" t="s">
        <v>3910</v>
      </c>
      <c r="C3578" s="18" t="s">
        <v>26</v>
      </c>
    </row>
    <row r="3579" spans="1:3" ht="18" hidden="1" customHeight="1" x14ac:dyDescent="0.3">
      <c r="A3579" s="17">
        <v>638</v>
      </c>
      <c r="B3579" s="19" t="s">
        <v>3911</v>
      </c>
      <c r="C3579" s="18" t="s">
        <v>26</v>
      </c>
    </row>
    <row r="3580" spans="1:3" ht="18" hidden="1" customHeight="1" x14ac:dyDescent="0.3">
      <c r="A3580" s="17">
        <v>638</v>
      </c>
      <c r="B3580" s="19" t="s">
        <v>3912</v>
      </c>
      <c r="C3580" s="18" t="s">
        <v>26</v>
      </c>
    </row>
    <row r="3581" spans="1:3" ht="18" hidden="1" customHeight="1" x14ac:dyDescent="0.3">
      <c r="A3581" s="17">
        <v>638</v>
      </c>
      <c r="B3581" s="19" t="s">
        <v>3913</v>
      </c>
      <c r="C3581" s="18" t="s">
        <v>26</v>
      </c>
    </row>
    <row r="3582" spans="1:3" ht="18" hidden="1" customHeight="1" x14ac:dyDescent="0.3">
      <c r="A3582" s="17">
        <v>638</v>
      </c>
      <c r="B3582" s="19" t="s">
        <v>3914</v>
      </c>
      <c r="C3582" s="18" t="s">
        <v>26</v>
      </c>
    </row>
    <row r="3583" spans="1:3" ht="18" hidden="1" customHeight="1" x14ac:dyDescent="0.3">
      <c r="A3583" s="17">
        <v>638</v>
      </c>
      <c r="B3583" s="19" t="s">
        <v>3915</v>
      </c>
      <c r="C3583" s="18" t="s">
        <v>26</v>
      </c>
    </row>
    <row r="3584" spans="1:3" ht="18" hidden="1" customHeight="1" x14ac:dyDescent="0.3">
      <c r="A3584" s="17">
        <v>638</v>
      </c>
      <c r="B3584" s="19" t="s">
        <v>3916</v>
      </c>
      <c r="C3584" s="18" t="s">
        <v>59</v>
      </c>
    </row>
    <row r="3585" spans="1:3" ht="18" hidden="1" customHeight="1" x14ac:dyDescent="0.3">
      <c r="A3585" s="17">
        <v>638</v>
      </c>
      <c r="B3585" s="19" t="s">
        <v>3917</v>
      </c>
      <c r="C3585" s="18" t="s">
        <v>59</v>
      </c>
    </row>
    <row r="3586" spans="1:3" ht="18" hidden="1" customHeight="1" x14ac:dyDescent="0.3">
      <c r="A3586" s="17">
        <v>638</v>
      </c>
      <c r="B3586" s="19" t="s">
        <v>3918</v>
      </c>
      <c r="C3586" s="18" t="s">
        <v>59</v>
      </c>
    </row>
    <row r="3587" spans="1:3" ht="18" hidden="1" customHeight="1" x14ac:dyDescent="0.3">
      <c r="A3587" s="17">
        <v>638</v>
      </c>
      <c r="B3587" s="19" t="s">
        <v>3919</v>
      </c>
      <c r="C3587" s="18" t="s">
        <v>59</v>
      </c>
    </row>
    <row r="3588" spans="1:3" ht="18" hidden="1" customHeight="1" x14ac:dyDescent="0.3">
      <c r="A3588" s="17">
        <v>638</v>
      </c>
      <c r="B3588" s="19" t="s">
        <v>3920</v>
      </c>
      <c r="C3588" s="18" t="s">
        <v>26</v>
      </c>
    </row>
    <row r="3589" spans="1:3" ht="18" hidden="1" customHeight="1" x14ac:dyDescent="0.3">
      <c r="A3589" s="17">
        <v>638</v>
      </c>
      <c r="B3589" s="19" t="s">
        <v>3921</v>
      </c>
      <c r="C3589" s="18" t="s">
        <v>26</v>
      </c>
    </row>
    <row r="3590" spans="1:3" ht="18" hidden="1" customHeight="1" x14ac:dyDescent="0.3">
      <c r="A3590" s="17">
        <v>638</v>
      </c>
      <c r="B3590" s="19" t="s">
        <v>3922</v>
      </c>
      <c r="C3590" s="18" t="s">
        <v>26</v>
      </c>
    </row>
    <row r="3591" spans="1:3" ht="18" hidden="1" customHeight="1" x14ac:dyDescent="0.3">
      <c r="A3591" s="17">
        <v>638</v>
      </c>
      <c r="B3591" s="19" t="s">
        <v>3923</v>
      </c>
      <c r="C3591" s="18" t="s">
        <v>26</v>
      </c>
    </row>
    <row r="3592" spans="1:3" ht="18" hidden="1" customHeight="1" x14ac:dyDescent="0.3">
      <c r="A3592" s="17">
        <v>638</v>
      </c>
      <c r="B3592" s="19" t="s">
        <v>3924</v>
      </c>
      <c r="C3592" s="18" t="s">
        <v>26</v>
      </c>
    </row>
    <row r="3593" spans="1:3" ht="18" hidden="1" customHeight="1" x14ac:dyDescent="0.3">
      <c r="A3593" s="17">
        <v>638</v>
      </c>
      <c r="B3593" s="19" t="s">
        <v>3925</v>
      </c>
      <c r="C3593" s="18" t="s">
        <v>14</v>
      </c>
    </row>
    <row r="3594" spans="1:3" ht="18" hidden="1" customHeight="1" x14ac:dyDescent="0.3">
      <c r="A3594" s="17">
        <v>638</v>
      </c>
      <c r="B3594" s="19" t="s">
        <v>3926</v>
      </c>
      <c r="C3594" s="18" t="s">
        <v>14</v>
      </c>
    </row>
    <row r="3595" spans="1:3" ht="18" hidden="1" customHeight="1" x14ac:dyDescent="0.3">
      <c r="A3595" s="17">
        <v>638</v>
      </c>
      <c r="B3595" s="19" t="s">
        <v>3927</v>
      </c>
      <c r="C3595" s="18" t="s">
        <v>14</v>
      </c>
    </row>
    <row r="3596" spans="1:3" ht="18" hidden="1" customHeight="1" x14ac:dyDescent="0.3">
      <c r="A3596" s="17">
        <v>638</v>
      </c>
      <c r="B3596" s="19" t="s">
        <v>3928</v>
      </c>
      <c r="C3596" s="18" t="s">
        <v>14</v>
      </c>
    </row>
    <row r="3597" spans="1:3" ht="18" hidden="1" customHeight="1" x14ac:dyDescent="0.3">
      <c r="A3597" s="17">
        <v>638</v>
      </c>
      <c r="B3597" s="19" t="s">
        <v>3929</v>
      </c>
      <c r="C3597" s="18" t="s">
        <v>38</v>
      </c>
    </row>
    <row r="3598" spans="1:3" ht="18" hidden="1" customHeight="1" x14ac:dyDescent="0.3">
      <c r="A3598" s="17">
        <v>638</v>
      </c>
      <c r="B3598" s="19" t="s">
        <v>3930</v>
      </c>
      <c r="C3598" s="18" t="s">
        <v>59</v>
      </c>
    </row>
    <row r="3599" spans="1:3" ht="18" hidden="1" customHeight="1" x14ac:dyDescent="0.3">
      <c r="A3599" s="17">
        <v>638</v>
      </c>
      <c r="B3599" s="19" t="s">
        <v>3931</v>
      </c>
      <c r="C3599" s="18" t="s">
        <v>59</v>
      </c>
    </row>
    <row r="3600" spans="1:3" ht="18" hidden="1" customHeight="1" x14ac:dyDescent="0.3">
      <c r="A3600" s="17">
        <v>638</v>
      </c>
      <c r="B3600" s="19" t="s">
        <v>3932</v>
      </c>
      <c r="C3600" s="18" t="s">
        <v>59</v>
      </c>
    </row>
    <row r="3601" spans="1:3" ht="18" hidden="1" customHeight="1" x14ac:dyDescent="0.3">
      <c r="A3601" s="17">
        <v>638</v>
      </c>
      <c r="B3601" s="19" t="s">
        <v>3933</v>
      </c>
      <c r="C3601" s="18" t="s">
        <v>59</v>
      </c>
    </row>
    <row r="3602" spans="1:3" ht="18" hidden="1" customHeight="1" x14ac:dyDescent="0.3">
      <c r="A3602" s="17">
        <v>638</v>
      </c>
      <c r="B3602" s="19" t="s">
        <v>3934</v>
      </c>
      <c r="C3602" s="18" t="s">
        <v>59</v>
      </c>
    </row>
    <row r="3603" spans="1:3" ht="18" hidden="1" customHeight="1" x14ac:dyDescent="0.3">
      <c r="A3603" s="17">
        <v>638</v>
      </c>
      <c r="B3603" s="19" t="s">
        <v>3935</v>
      </c>
      <c r="C3603" s="18" t="s">
        <v>59</v>
      </c>
    </row>
    <row r="3604" spans="1:3" ht="18" hidden="1" customHeight="1" x14ac:dyDescent="0.3">
      <c r="A3604" s="17">
        <v>638</v>
      </c>
      <c r="B3604" s="19" t="s">
        <v>3936</v>
      </c>
      <c r="C3604" s="18" t="s">
        <v>59</v>
      </c>
    </row>
    <row r="3605" spans="1:3" ht="18" hidden="1" customHeight="1" x14ac:dyDescent="0.3">
      <c r="A3605" s="17">
        <v>638</v>
      </c>
      <c r="B3605" s="19" t="s">
        <v>3937</v>
      </c>
      <c r="C3605" s="18" t="s">
        <v>59</v>
      </c>
    </row>
    <row r="3606" spans="1:3" ht="18" hidden="1" customHeight="1" x14ac:dyDescent="0.3">
      <c r="A3606" s="17">
        <v>638</v>
      </c>
      <c r="B3606" s="19" t="s">
        <v>3938</v>
      </c>
      <c r="C3606" s="18" t="s">
        <v>38</v>
      </c>
    </row>
    <row r="3607" spans="1:3" ht="18" hidden="1" customHeight="1" x14ac:dyDescent="0.3">
      <c r="A3607" s="17">
        <v>638</v>
      </c>
      <c r="B3607" s="19" t="s">
        <v>3939</v>
      </c>
      <c r="C3607" s="18" t="s">
        <v>59</v>
      </c>
    </row>
    <row r="3608" spans="1:3" ht="18" hidden="1" customHeight="1" x14ac:dyDescent="0.3">
      <c r="A3608" s="17">
        <v>638</v>
      </c>
      <c r="B3608" s="19" t="s">
        <v>3940</v>
      </c>
      <c r="C3608" s="18" t="s">
        <v>59</v>
      </c>
    </row>
    <row r="3609" spans="1:3" ht="18" hidden="1" customHeight="1" x14ac:dyDescent="0.3">
      <c r="A3609" s="17">
        <v>638</v>
      </c>
      <c r="B3609" s="19" t="s">
        <v>3941</v>
      </c>
      <c r="C3609" s="18" t="s">
        <v>26</v>
      </c>
    </row>
    <row r="3610" spans="1:3" ht="18" hidden="1" customHeight="1" x14ac:dyDescent="0.3">
      <c r="A3610" s="17">
        <v>638</v>
      </c>
      <c r="B3610" s="19" t="s">
        <v>3942</v>
      </c>
      <c r="C3610" s="18" t="s">
        <v>26</v>
      </c>
    </row>
    <row r="3611" spans="1:3" ht="18" hidden="1" customHeight="1" x14ac:dyDescent="0.3">
      <c r="A3611" s="17">
        <v>638</v>
      </c>
      <c r="B3611" s="19" t="s">
        <v>3943</v>
      </c>
      <c r="C3611" s="18" t="s">
        <v>59</v>
      </c>
    </row>
    <row r="3612" spans="1:3" ht="18" hidden="1" customHeight="1" x14ac:dyDescent="0.3">
      <c r="A3612" s="17">
        <v>638</v>
      </c>
      <c r="B3612" s="19" t="s">
        <v>3944</v>
      </c>
      <c r="C3612" s="18" t="s">
        <v>59</v>
      </c>
    </row>
    <row r="3613" spans="1:3" ht="18" hidden="1" customHeight="1" x14ac:dyDescent="0.3">
      <c r="A3613" s="17">
        <v>638</v>
      </c>
      <c r="B3613" s="19" t="s">
        <v>3945</v>
      </c>
      <c r="C3613" s="18" t="s">
        <v>59</v>
      </c>
    </row>
    <row r="3614" spans="1:3" ht="18" hidden="1" customHeight="1" x14ac:dyDescent="0.3">
      <c r="A3614" s="17">
        <v>638</v>
      </c>
      <c r="B3614" s="19" t="s">
        <v>3946</v>
      </c>
      <c r="C3614" s="18" t="s">
        <v>59</v>
      </c>
    </row>
    <row r="3615" spans="1:3" ht="18" hidden="1" customHeight="1" x14ac:dyDescent="0.3">
      <c r="A3615" s="17">
        <v>638</v>
      </c>
      <c r="B3615" s="19" t="s">
        <v>3947</v>
      </c>
      <c r="C3615" s="18" t="s">
        <v>59</v>
      </c>
    </row>
    <row r="3616" spans="1:3" ht="18" hidden="1" customHeight="1" x14ac:dyDescent="0.3">
      <c r="A3616" s="17">
        <v>638</v>
      </c>
      <c r="B3616" s="19" t="s">
        <v>3948</v>
      </c>
      <c r="C3616" s="18" t="s">
        <v>59</v>
      </c>
    </row>
    <row r="3617" spans="1:3" ht="18" hidden="1" customHeight="1" x14ac:dyDescent="0.3">
      <c r="A3617" s="17">
        <v>638</v>
      </c>
      <c r="B3617" s="19" t="s">
        <v>3949</v>
      </c>
      <c r="C3617" s="18" t="s">
        <v>59</v>
      </c>
    </row>
    <row r="3618" spans="1:3" ht="18" hidden="1" customHeight="1" x14ac:dyDescent="0.3">
      <c r="A3618" s="17">
        <v>638</v>
      </c>
      <c r="B3618" s="19" t="s">
        <v>3950</v>
      </c>
      <c r="C3618" s="18" t="s">
        <v>26</v>
      </c>
    </row>
    <row r="3619" spans="1:3" ht="18" hidden="1" customHeight="1" x14ac:dyDescent="0.3">
      <c r="A3619" s="17">
        <v>638</v>
      </c>
      <c r="B3619" s="19" t="s">
        <v>3951</v>
      </c>
      <c r="C3619" s="18" t="s">
        <v>26</v>
      </c>
    </row>
    <row r="3620" spans="1:3" ht="18" hidden="1" customHeight="1" x14ac:dyDescent="0.3">
      <c r="A3620" s="17">
        <v>638</v>
      </c>
      <c r="B3620" s="19" t="s">
        <v>3952</v>
      </c>
      <c r="C3620" s="18" t="s">
        <v>26</v>
      </c>
    </row>
    <row r="3621" spans="1:3" ht="18" hidden="1" customHeight="1" x14ac:dyDescent="0.3">
      <c r="A3621" s="17">
        <v>638</v>
      </c>
      <c r="B3621" s="19" t="s">
        <v>3953</v>
      </c>
      <c r="C3621" s="18" t="s">
        <v>26</v>
      </c>
    </row>
    <row r="3622" spans="1:3" ht="18" hidden="1" customHeight="1" x14ac:dyDescent="0.3">
      <c r="A3622" s="17">
        <v>638</v>
      </c>
      <c r="B3622" s="19" t="s">
        <v>3954</v>
      </c>
      <c r="C3622" s="18" t="s">
        <v>59</v>
      </c>
    </row>
    <row r="3623" spans="1:3" ht="18" hidden="1" customHeight="1" x14ac:dyDescent="0.3">
      <c r="A3623" s="17">
        <v>638</v>
      </c>
      <c r="B3623" s="19" t="s">
        <v>3955</v>
      </c>
      <c r="C3623" s="18" t="s">
        <v>59</v>
      </c>
    </row>
    <row r="3624" spans="1:3" ht="18" hidden="1" customHeight="1" x14ac:dyDescent="0.3">
      <c r="A3624" s="17">
        <v>638</v>
      </c>
      <c r="B3624" s="19" t="s">
        <v>3956</v>
      </c>
      <c r="C3624" s="18" t="s">
        <v>59</v>
      </c>
    </row>
    <row r="3625" spans="1:3" ht="18" hidden="1" customHeight="1" x14ac:dyDescent="0.3">
      <c r="A3625" s="17">
        <v>638</v>
      </c>
      <c r="B3625" s="19" t="s">
        <v>3957</v>
      </c>
      <c r="C3625" s="18" t="s">
        <v>59</v>
      </c>
    </row>
    <row r="3626" spans="1:3" ht="18" hidden="1" customHeight="1" x14ac:dyDescent="0.3">
      <c r="A3626" s="17">
        <v>638</v>
      </c>
      <c r="B3626" s="19" t="s">
        <v>3958</v>
      </c>
      <c r="C3626" s="18" t="s">
        <v>59</v>
      </c>
    </row>
    <row r="3627" spans="1:3" ht="18" hidden="1" customHeight="1" x14ac:dyDescent="0.3">
      <c r="A3627" s="17">
        <v>638</v>
      </c>
      <c r="B3627" s="19" t="s">
        <v>3959</v>
      </c>
      <c r="C3627" s="18" t="s">
        <v>59</v>
      </c>
    </row>
    <row r="3628" spans="1:3" ht="18" hidden="1" customHeight="1" x14ac:dyDescent="0.3">
      <c r="A3628" s="17">
        <v>638</v>
      </c>
      <c r="B3628" s="19" t="s">
        <v>3960</v>
      </c>
      <c r="C3628" s="18" t="s">
        <v>59</v>
      </c>
    </row>
    <row r="3629" spans="1:3" ht="18" hidden="1" customHeight="1" x14ac:dyDescent="0.3">
      <c r="A3629" s="17">
        <v>638</v>
      </c>
      <c r="B3629" s="19" t="s">
        <v>3961</v>
      </c>
      <c r="C3629" s="18" t="s">
        <v>59</v>
      </c>
    </row>
    <row r="3630" spans="1:3" ht="18" hidden="1" customHeight="1" x14ac:dyDescent="0.3">
      <c r="A3630" s="17">
        <v>638</v>
      </c>
      <c r="B3630" s="19" t="s">
        <v>3962</v>
      </c>
      <c r="C3630" s="18" t="s">
        <v>59</v>
      </c>
    </row>
    <row r="3631" spans="1:3" ht="18" hidden="1" customHeight="1" x14ac:dyDescent="0.3">
      <c r="A3631" s="17">
        <v>638</v>
      </c>
      <c r="B3631" s="19" t="s">
        <v>3963</v>
      </c>
      <c r="C3631" s="18" t="s">
        <v>59</v>
      </c>
    </row>
    <row r="3632" spans="1:3" ht="18" hidden="1" customHeight="1" x14ac:dyDescent="0.3">
      <c r="A3632" s="17">
        <v>638</v>
      </c>
      <c r="B3632" s="19" t="s">
        <v>3964</v>
      </c>
      <c r="C3632" s="18" t="s">
        <v>59</v>
      </c>
    </row>
    <row r="3633" spans="1:3" ht="18" hidden="1" customHeight="1" x14ac:dyDescent="0.3">
      <c r="A3633" s="17">
        <v>638</v>
      </c>
      <c r="B3633" s="19" t="s">
        <v>3965</v>
      </c>
      <c r="C3633" s="18" t="s">
        <v>26</v>
      </c>
    </row>
    <row r="3634" spans="1:3" ht="18" hidden="1" customHeight="1" x14ac:dyDescent="0.3">
      <c r="A3634" s="17">
        <v>638</v>
      </c>
      <c r="B3634" s="19" t="s">
        <v>3966</v>
      </c>
      <c r="C3634" s="18" t="s">
        <v>26</v>
      </c>
    </row>
    <row r="3635" spans="1:3" ht="18" hidden="1" customHeight="1" x14ac:dyDescent="0.3">
      <c r="A3635" s="17">
        <v>638</v>
      </c>
      <c r="B3635" s="19" t="s">
        <v>3967</v>
      </c>
      <c r="C3635" s="18" t="s">
        <v>26</v>
      </c>
    </row>
    <row r="3636" spans="1:3" ht="18" hidden="1" customHeight="1" x14ac:dyDescent="0.3">
      <c r="A3636" s="17">
        <v>638</v>
      </c>
      <c r="B3636" s="19" t="s">
        <v>3968</v>
      </c>
      <c r="C3636" s="18" t="s">
        <v>26</v>
      </c>
    </row>
    <row r="3637" spans="1:3" ht="18" hidden="1" customHeight="1" x14ac:dyDescent="0.3">
      <c r="A3637" s="17">
        <v>638</v>
      </c>
      <c r="B3637" s="19" t="s">
        <v>3969</v>
      </c>
      <c r="C3637" s="18" t="s">
        <v>59</v>
      </c>
    </row>
    <row r="3638" spans="1:3" ht="18" hidden="1" customHeight="1" x14ac:dyDescent="0.3">
      <c r="A3638" s="17">
        <v>638</v>
      </c>
      <c r="B3638" s="19" t="s">
        <v>3970</v>
      </c>
      <c r="C3638" s="18" t="s">
        <v>59</v>
      </c>
    </row>
    <row r="3639" spans="1:3" ht="18" hidden="1" customHeight="1" x14ac:dyDescent="0.3">
      <c r="A3639" s="17">
        <v>638</v>
      </c>
      <c r="B3639" s="19" t="s">
        <v>3971</v>
      </c>
      <c r="C3639" s="18" t="s">
        <v>59</v>
      </c>
    </row>
    <row r="3640" spans="1:3" ht="18" hidden="1" customHeight="1" x14ac:dyDescent="0.3">
      <c r="A3640" s="17">
        <v>638</v>
      </c>
      <c r="B3640" s="19" t="s">
        <v>3972</v>
      </c>
      <c r="C3640" s="18" t="s">
        <v>59</v>
      </c>
    </row>
    <row r="3641" spans="1:3" ht="18" hidden="1" customHeight="1" x14ac:dyDescent="0.3">
      <c r="A3641" s="17">
        <v>638</v>
      </c>
      <c r="B3641" s="19" t="s">
        <v>3973</v>
      </c>
      <c r="C3641" s="18" t="s">
        <v>59</v>
      </c>
    </row>
    <row r="3642" spans="1:3" ht="18" hidden="1" customHeight="1" x14ac:dyDescent="0.3">
      <c r="A3642" s="17">
        <v>638</v>
      </c>
      <c r="B3642" s="19" t="s">
        <v>3974</v>
      </c>
      <c r="C3642" s="18" t="s">
        <v>59</v>
      </c>
    </row>
    <row r="3643" spans="1:3" ht="18" hidden="1" customHeight="1" x14ac:dyDescent="0.3">
      <c r="A3643" s="17">
        <v>638</v>
      </c>
      <c r="B3643" s="19" t="s">
        <v>3975</v>
      </c>
      <c r="C3643" s="18" t="s">
        <v>59</v>
      </c>
    </row>
    <row r="3644" spans="1:3" ht="18" hidden="1" customHeight="1" x14ac:dyDescent="0.3">
      <c r="A3644" s="17">
        <v>638</v>
      </c>
      <c r="B3644" s="19" t="s">
        <v>3976</v>
      </c>
      <c r="C3644" s="18" t="s">
        <v>59</v>
      </c>
    </row>
    <row r="3645" spans="1:3" ht="18" hidden="1" customHeight="1" x14ac:dyDescent="0.3">
      <c r="A3645" s="17">
        <v>638</v>
      </c>
      <c r="B3645" s="19" t="s">
        <v>3977</v>
      </c>
      <c r="C3645" s="18" t="s">
        <v>59</v>
      </c>
    </row>
    <row r="3646" spans="1:3" ht="18" hidden="1" customHeight="1" x14ac:dyDescent="0.3">
      <c r="A3646" s="17">
        <v>638</v>
      </c>
      <c r="B3646" s="19" t="s">
        <v>3978</v>
      </c>
      <c r="C3646" s="18" t="s">
        <v>14</v>
      </c>
    </row>
    <row r="3647" spans="1:3" ht="18" hidden="1" customHeight="1" x14ac:dyDescent="0.3">
      <c r="A3647" s="17">
        <v>638</v>
      </c>
      <c r="B3647" s="19" t="s">
        <v>3979</v>
      </c>
      <c r="C3647" s="18" t="s">
        <v>59</v>
      </c>
    </row>
    <row r="3648" spans="1:3" ht="18" hidden="1" customHeight="1" x14ac:dyDescent="0.3">
      <c r="A3648" s="17">
        <v>638</v>
      </c>
      <c r="B3648" s="19" t="s">
        <v>3980</v>
      </c>
      <c r="C3648" s="18" t="s">
        <v>59</v>
      </c>
    </row>
    <row r="3649" spans="1:3" ht="18" hidden="1" customHeight="1" x14ac:dyDescent="0.3">
      <c r="A3649" s="17">
        <v>638</v>
      </c>
      <c r="B3649" s="19" t="s">
        <v>3981</v>
      </c>
      <c r="C3649" s="18" t="s">
        <v>26</v>
      </c>
    </row>
    <row r="3650" spans="1:3" ht="18" hidden="1" customHeight="1" x14ac:dyDescent="0.3">
      <c r="A3650" s="17">
        <v>638</v>
      </c>
      <c r="B3650" s="19" t="s">
        <v>3982</v>
      </c>
      <c r="C3650" s="18" t="s">
        <v>26</v>
      </c>
    </row>
    <row r="3651" spans="1:3" ht="18" hidden="1" customHeight="1" x14ac:dyDescent="0.3">
      <c r="A3651" s="17">
        <v>638</v>
      </c>
      <c r="B3651" s="19" t="s">
        <v>3983</v>
      </c>
      <c r="C3651" s="18" t="s">
        <v>26</v>
      </c>
    </row>
    <row r="3652" spans="1:3" ht="18" hidden="1" customHeight="1" x14ac:dyDescent="0.3">
      <c r="A3652" s="17">
        <v>638</v>
      </c>
      <c r="B3652" s="19" t="s">
        <v>3984</v>
      </c>
      <c r="C3652" s="18" t="s">
        <v>26</v>
      </c>
    </row>
    <row r="3653" spans="1:3" ht="18" hidden="1" customHeight="1" x14ac:dyDescent="0.3">
      <c r="A3653" s="17">
        <v>638</v>
      </c>
      <c r="B3653" s="19" t="s">
        <v>3985</v>
      </c>
      <c r="C3653" s="18" t="s">
        <v>26</v>
      </c>
    </row>
    <row r="3654" spans="1:3" ht="18" hidden="1" customHeight="1" x14ac:dyDescent="0.3">
      <c r="A3654" s="17">
        <v>638</v>
      </c>
      <c r="B3654" s="19" t="s">
        <v>3986</v>
      </c>
      <c r="C3654" s="18" t="s">
        <v>26</v>
      </c>
    </row>
    <row r="3655" spans="1:3" ht="18" hidden="1" customHeight="1" x14ac:dyDescent="0.3">
      <c r="A3655" s="17">
        <v>638</v>
      </c>
      <c r="B3655" s="19" t="s">
        <v>3987</v>
      </c>
      <c r="C3655" s="18" t="s">
        <v>26</v>
      </c>
    </row>
    <row r="3656" spans="1:3" ht="18" hidden="1" customHeight="1" x14ac:dyDescent="0.3">
      <c r="A3656" s="17">
        <v>638</v>
      </c>
      <c r="B3656" s="19" t="s">
        <v>3988</v>
      </c>
      <c r="C3656" s="18" t="s">
        <v>199</v>
      </c>
    </row>
    <row r="3657" spans="1:3" ht="18" hidden="1" customHeight="1" x14ac:dyDescent="0.3">
      <c r="A3657" s="17">
        <v>638</v>
      </c>
      <c r="B3657" s="19" t="s">
        <v>3989</v>
      </c>
      <c r="C3657" s="18" t="s">
        <v>26</v>
      </c>
    </row>
    <row r="3658" spans="1:3" ht="18" hidden="1" customHeight="1" x14ac:dyDescent="0.3">
      <c r="A3658" s="17">
        <v>638</v>
      </c>
      <c r="B3658" s="19" t="s">
        <v>3990</v>
      </c>
      <c r="C3658" s="18" t="s">
        <v>26</v>
      </c>
    </row>
    <row r="3659" spans="1:3" ht="18" hidden="1" customHeight="1" x14ac:dyDescent="0.3">
      <c r="A3659" s="17">
        <v>638</v>
      </c>
      <c r="B3659" s="19" t="s">
        <v>3991</v>
      </c>
      <c r="C3659" s="18" t="s">
        <v>14</v>
      </c>
    </row>
    <row r="3660" spans="1:3" ht="18" hidden="1" customHeight="1" x14ac:dyDescent="0.3">
      <c r="A3660" s="17">
        <v>638</v>
      </c>
      <c r="B3660" s="19" t="s">
        <v>3992</v>
      </c>
      <c r="C3660" s="18" t="s">
        <v>14</v>
      </c>
    </row>
    <row r="3661" spans="1:3" ht="18" hidden="1" customHeight="1" x14ac:dyDescent="0.3">
      <c r="A3661" s="17">
        <v>638</v>
      </c>
      <c r="B3661" s="19" t="s">
        <v>3993</v>
      </c>
      <c r="C3661" s="18" t="s">
        <v>14</v>
      </c>
    </row>
    <row r="3662" spans="1:3" ht="18" hidden="1" customHeight="1" x14ac:dyDescent="0.3">
      <c r="A3662" s="17">
        <v>638</v>
      </c>
      <c r="B3662" s="19" t="s">
        <v>3994</v>
      </c>
      <c r="C3662" s="18" t="s">
        <v>59</v>
      </c>
    </row>
    <row r="3663" spans="1:3" ht="18" hidden="1" customHeight="1" x14ac:dyDescent="0.3">
      <c r="A3663" s="17">
        <v>638</v>
      </c>
      <c r="B3663" s="19" t="s">
        <v>3995</v>
      </c>
      <c r="C3663" s="18" t="s">
        <v>59</v>
      </c>
    </row>
    <row r="3664" spans="1:3" ht="18" hidden="1" customHeight="1" x14ac:dyDescent="0.3">
      <c r="A3664" s="17">
        <v>638</v>
      </c>
      <c r="B3664" s="19" t="s">
        <v>3996</v>
      </c>
      <c r="C3664" s="18" t="s">
        <v>59</v>
      </c>
    </row>
    <row r="3665" spans="1:3" ht="18" hidden="1" customHeight="1" x14ac:dyDescent="0.3">
      <c r="A3665" s="17">
        <v>638</v>
      </c>
      <c r="B3665" s="19" t="s">
        <v>3997</v>
      </c>
      <c r="C3665" s="18" t="s">
        <v>59</v>
      </c>
    </row>
    <row r="3666" spans="1:3" ht="18" hidden="1" customHeight="1" x14ac:dyDescent="0.3">
      <c r="A3666" s="17">
        <v>638</v>
      </c>
      <c r="B3666" s="19" t="s">
        <v>3998</v>
      </c>
      <c r="C3666" s="18" t="s">
        <v>59</v>
      </c>
    </row>
    <row r="3667" spans="1:3" ht="18" hidden="1" customHeight="1" x14ac:dyDescent="0.3">
      <c r="A3667" s="17">
        <v>638</v>
      </c>
      <c r="B3667" s="19" t="s">
        <v>3999</v>
      </c>
      <c r="C3667" s="18" t="s">
        <v>59</v>
      </c>
    </row>
    <row r="3668" spans="1:3" ht="18" hidden="1" customHeight="1" x14ac:dyDescent="0.3">
      <c r="A3668" s="17">
        <v>638</v>
      </c>
      <c r="B3668" s="19" t="s">
        <v>4000</v>
      </c>
      <c r="C3668" s="18" t="s">
        <v>14</v>
      </c>
    </row>
    <row r="3669" spans="1:3" ht="18" hidden="1" customHeight="1" x14ac:dyDescent="0.3">
      <c r="A3669" s="17">
        <v>638</v>
      </c>
      <c r="B3669" s="19" t="s">
        <v>4001</v>
      </c>
      <c r="C3669" s="18" t="s">
        <v>14</v>
      </c>
    </row>
    <row r="3670" spans="1:3" ht="18" hidden="1" customHeight="1" x14ac:dyDescent="0.3">
      <c r="A3670" s="17">
        <v>638</v>
      </c>
      <c r="B3670" s="19" t="s">
        <v>4002</v>
      </c>
      <c r="C3670" s="18" t="s">
        <v>59</v>
      </c>
    </row>
    <row r="3671" spans="1:3" ht="18" hidden="1" customHeight="1" x14ac:dyDescent="0.3">
      <c r="A3671" s="17">
        <v>638</v>
      </c>
      <c r="B3671" s="19" t="s">
        <v>4003</v>
      </c>
      <c r="C3671" s="18" t="s">
        <v>59</v>
      </c>
    </row>
    <row r="3672" spans="1:3" ht="18" hidden="1" customHeight="1" x14ac:dyDescent="0.3">
      <c r="A3672" s="17">
        <v>638</v>
      </c>
      <c r="B3672" s="19" t="s">
        <v>4004</v>
      </c>
      <c r="C3672" s="18" t="s">
        <v>26</v>
      </c>
    </row>
    <row r="3673" spans="1:3" ht="18" hidden="1" customHeight="1" x14ac:dyDescent="0.3">
      <c r="A3673" s="17">
        <v>638</v>
      </c>
      <c r="B3673" s="19" t="s">
        <v>4005</v>
      </c>
      <c r="C3673" s="18" t="s">
        <v>26</v>
      </c>
    </row>
    <row r="3674" spans="1:3" ht="18" hidden="1" customHeight="1" x14ac:dyDescent="0.3">
      <c r="A3674" s="17">
        <v>638</v>
      </c>
      <c r="B3674" s="19" t="s">
        <v>4006</v>
      </c>
      <c r="C3674" s="18" t="s">
        <v>59</v>
      </c>
    </row>
    <row r="3675" spans="1:3" ht="18" hidden="1" customHeight="1" x14ac:dyDescent="0.3">
      <c r="A3675" s="17">
        <v>638</v>
      </c>
      <c r="B3675" s="19" t="s">
        <v>4007</v>
      </c>
      <c r="C3675" s="18" t="s">
        <v>26</v>
      </c>
    </row>
    <row r="3676" spans="1:3" ht="18" hidden="1" customHeight="1" x14ac:dyDescent="0.3">
      <c r="A3676" s="17">
        <v>638</v>
      </c>
      <c r="B3676" s="19" t="s">
        <v>4008</v>
      </c>
      <c r="C3676" s="18" t="s">
        <v>26</v>
      </c>
    </row>
    <row r="3677" spans="1:3" ht="18" hidden="1" customHeight="1" x14ac:dyDescent="0.3">
      <c r="A3677" s="17">
        <v>638</v>
      </c>
      <c r="B3677" s="19" t="s">
        <v>4009</v>
      </c>
      <c r="C3677" s="18" t="s">
        <v>26</v>
      </c>
    </row>
    <row r="3678" spans="1:3" ht="18" hidden="1" customHeight="1" x14ac:dyDescent="0.3">
      <c r="A3678" s="17">
        <v>638</v>
      </c>
      <c r="B3678" s="19" t="s">
        <v>4010</v>
      </c>
      <c r="C3678" s="18" t="s">
        <v>59</v>
      </c>
    </row>
    <row r="3679" spans="1:3" ht="18" hidden="1" customHeight="1" x14ac:dyDescent="0.3">
      <c r="A3679" s="17">
        <v>638</v>
      </c>
      <c r="B3679" s="19" t="s">
        <v>4011</v>
      </c>
      <c r="C3679" s="18" t="s">
        <v>59</v>
      </c>
    </row>
    <row r="3680" spans="1:3" ht="18" hidden="1" customHeight="1" x14ac:dyDescent="0.3">
      <c r="A3680" s="17">
        <v>638</v>
      </c>
      <c r="B3680" s="19" t="s">
        <v>4012</v>
      </c>
      <c r="C3680" s="18" t="s">
        <v>59</v>
      </c>
    </row>
    <row r="3681" spans="1:3" ht="18" hidden="1" customHeight="1" x14ac:dyDescent="0.3">
      <c r="A3681" s="17">
        <v>638</v>
      </c>
      <c r="B3681" s="19" t="s">
        <v>4013</v>
      </c>
      <c r="C3681" s="18" t="s">
        <v>59</v>
      </c>
    </row>
    <row r="3682" spans="1:3" ht="18" hidden="1" customHeight="1" x14ac:dyDescent="0.3">
      <c r="A3682" s="17">
        <v>638</v>
      </c>
      <c r="B3682" s="19" t="s">
        <v>4014</v>
      </c>
      <c r="C3682" s="18" t="s">
        <v>59</v>
      </c>
    </row>
    <row r="3683" spans="1:3" ht="18" hidden="1" customHeight="1" x14ac:dyDescent="0.3">
      <c r="A3683" s="17">
        <v>638</v>
      </c>
      <c r="B3683" s="19" t="s">
        <v>4015</v>
      </c>
      <c r="C3683" s="18" t="s">
        <v>59</v>
      </c>
    </row>
    <row r="3684" spans="1:3" ht="18" hidden="1" customHeight="1" x14ac:dyDescent="0.3">
      <c r="A3684" s="17">
        <v>638</v>
      </c>
      <c r="B3684" s="19" t="s">
        <v>4016</v>
      </c>
      <c r="C3684" s="18" t="s">
        <v>59</v>
      </c>
    </row>
    <row r="3685" spans="1:3" ht="18" hidden="1" customHeight="1" x14ac:dyDescent="0.3">
      <c r="A3685" s="17">
        <v>638</v>
      </c>
      <c r="B3685" s="19" t="s">
        <v>4017</v>
      </c>
      <c r="C3685" s="18" t="s">
        <v>59</v>
      </c>
    </row>
    <row r="3686" spans="1:3" ht="18" hidden="1" customHeight="1" x14ac:dyDescent="0.3">
      <c r="A3686" s="17">
        <v>638</v>
      </c>
      <c r="B3686" s="19" t="s">
        <v>4018</v>
      </c>
      <c r="C3686" s="18" t="s">
        <v>59</v>
      </c>
    </row>
    <row r="3687" spans="1:3" ht="18" hidden="1" customHeight="1" x14ac:dyDescent="0.3">
      <c r="A3687" s="17">
        <v>638</v>
      </c>
      <c r="B3687" s="19" t="s">
        <v>4019</v>
      </c>
      <c r="C3687" s="18" t="s">
        <v>59</v>
      </c>
    </row>
    <row r="3688" spans="1:3" ht="18" hidden="1" customHeight="1" x14ac:dyDescent="0.3">
      <c r="A3688" s="17">
        <v>638</v>
      </c>
      <c r="B3688" s="19" t="s">
        <v>4020</v>
      </c>
      <c r="C3688" s="18" t="s">
        <v>59</v>
      </c>
    </row>
    <row r="3689" spans="1:3" ht="18" hidden="1" customHeight="1" x14ac:dyDescent="0.3">
      <c r="A3689" s="17">
        <v>638</v>
      </c>
      <c r="B3689" s="19" t="s">
        <v>4021</v>
      </c>
      <c r="C3689" s="18" t="s">
        <v>59</v>
      </c>
    </row>
    <row r="3690" spans="1:3" ht="18" hidden="1" customHeight="1" x14ac:dyDescent="0.3">
      <c r="A3690" s="17">
        <v>638</v>
      </c>
      <c r="B3690" s="19" t="s">
        <v>4022</v>
      </c>
      <c r="C3690" s="18" t="s">
        <v>9</v>
      </c>
    </row>
    <row r="3691" spans="1:3" ht="18" customHeight="1" x14ac:dyDescent="0.3">
      <c r="A3691" s="17">
        <v>641</v>
      </c>
      <c r="B3691" s="19" t="s">
        <v>4023</v>
      </c>
      <c r="C3691" s="18" t="s">
        <v>9</v>
      </c>
    </row>
    <row r="3692" spans="1:3" ht="18" hidden="1" customHeight="1" x14ac:dyDescent="0.3">
      <c r="A3692" s="17">
        <v>642</v>
      </c>
      <c r="B3692" s="19" t="s">
        <v>4024</v>
      </c>
      <c r="C3692" s="18" t="s">
        <v>2361</v>
      </c>
    </row>
    <row r="3693" spans="1:3" ht="18" hidden="1" customHeight="1" x14ac:dyDescent="0.3">
      <c r="A3693" s="17">
        <v>642</v>
      </c>
      <c r="B3693" s="19" t="s">
        <v>4025</v>
      </c>
      <c r="C3693" s="18" t="s">
        <v>2361</v>
      </c>
    </row>
    <row r="3694" spans="1:3" ht="18" hidden="1" customHeight="1" x14ac:dyDescent="0.3">
      <c r="A3694" s="17">
        <v>642</v>
      </c>
      <c r="B3694" s="19" t="s">
        <v>4026</v>
      </c>
      <c r="C3694" s="18" t="s">
        <v>2361</v>
      </c>
    </row>
    <row r="3695" spans="1:3" ht="18" hidden="1" customHeight="1" x14ac:dyDescent="0.3">
      <c r="A3695" s="17">
        <v>642</v>
      </c>
      <c r="B3695" s="19" t="s">
        <v>4027</v>
      </c>
      <c r="C3695" s="18" t="s">
        <v>2361</v>
      </c>
    </row>
    <row r="3696" spans="1:3" ht="18" hidden="1" customHeight="1" x14ac:dyDescent="0.3">
      <c r="A3696" s="17">
        <v>642</v>
      </c>
      <c r="B3696" s="19" t="s">
        <v>4028</v>
      </c>
      <c r="C3696" s="18" t="s">
        <v>2361</v>
      </c>
    </row>
    <row r="3697" spans="1:3" ht="18" hidden="1" customHeight="1" x14ac:dyDescent="0.3">
      <c r="A3697" s="17">
        <v>642</v>
      </c>
      <c r="B3697" s="19" t="s">
        <v>4029</v>
      </c>
      <c r="C3697" s="18" t="s">
        <v>2361</v>
      </c>
    </row>
    <row r="3698" spans="1:3" ht="18" hidden="1" customHeight="1" x14ac:dyDescent="0.3">
      <c r="A3698" s="17">
        <v>642</v>
      </c>
      <c r="B3698" s="19" t="s">
        <v>4030</v>
      </c>
      <c r="C3698" s="18" t="s">
        <v>2361</v>
      </c>
    </row>
    <row r="3699" spans="1:3" ht="18" hidden="1" customHeight="1" x14ac:dyDescent="0.3">
      <c r="A3699" s="17">
        <v>642</v>
      </c>
      <c r="B3699" s="19" t="s">
        <v>4031</v>
      </c>
      <c r="C3699" s="18" t="s">
        <v>2361</v>
      </c>
    </row>
    <row r="3700" spans="1:3" ht="18" hidden="1" customHeight="1" x14ac:dyDescent="0.3">
      <c r="A3700" s="17">
        <v>642</v>
      </c>
      <c r="B3700" s="19" t="s">
        <v>4032</v>
      </c>
      <c r="C3700" s="18" t="s">
        <v>2361</v>
      </c>
    </row>
    <row r="3701" spans="1:3" ht="18" hidden="1" customHeight="1" x14ac:dyDescent="0.3">
      <c r="A3701" s="17">
        <v>642</v>
      </c>
      <c r="B3701" s="19" t="s">
        <v>4033</v>
      </c>
      <c r="C3701" s="18" t="s">
        <v>2361</v>
      </c>
    </row>
    <row r="3702" spans="1:3" ht="18" hidden="1" customHeight="1" x14ac:dyDescent="0.3">
      <c r="A3702" s="17">
        <v>642</v>
      </c>
      <c r="B3702" s="19" t="s">
        <v>4034</v>
      </c>
      <c r="C3702" s="18" t="s">
        <v>2361</v>
      </c>
    </row>
    <row r="3703" spans="1:3" ht="18" hidden="1" customHeight="1" x14ac:dyDescent="0.3">
      <c r="A3703" s="17">
        <v>642</v>
      </c>
      <c r="B3703" s="19" t="s">
        <v>4035</v>
      </c>
      <c r="C3703" s="18" t="s">
        <v>2361</v>
      </c>
    </row>
    <row r="3704" spans="1:3" ht="18" hidden="1" customHeight="1" x14ac:dyDescent="0.3">
      <c r="A3704" s="17">
        <v>642</v>
      </c>
      <c r="B3704" s="19" t="s">
        <v>4036</v>
      </c>
      <c r="C3704" s="18" t="s">
        <v>2361</v>
      </c>
    </row>
    <row r="3705" spans="1:3" ht="18" hidden="1" customHeight="1" x14ac:dyDescent="0.3">
      <c r="A3705" s="17">
        <v>642</v>
      </c>
      <c r="B3705" s="19" t="s">
        <v>4037</v>
      </c>
      <c r="C3705" s="18" t="s">
        <v>2361</v>
      </c>
    </row>
    <row r="3706" spans="1:3" ht="18" hidden="1" customHeight="1" x14ac:dyDescent="0.3">
      <c r="A3706" s="17">
        <v>642</v>
      </c>
      <c r="B3706" s="19" t="s">
        <v>4038</v>
      </c>
      <c r="C3706" s="18" t="s">
        <v>2361</v>
      </c>
    </row>
    <row r="3707" spans="1:3" ht="18" hidden="1" customHeight="1" x14ac:dyDescent="0.3">
      <c r="A3707" s="17">
        <v>642</v>
      </c>
      <c r="B3707" s="19" t="s">
        <v>4039</v>
      </c>
      <c r="C3707" s="18" t="s">
        <v>2361</v>
      </c>
    </row>
    <row r="3708" spans="1:3" ht="18" hidden="1" customHeight="1" x14ac:dyDescent="0.3">
      <c r="A3708" s="17">
        <v>642</v>
      </c>
      <c r="B3708" s="19" t="s">
        <v>4040</v>
      </c>
      <c r="C3708" s="18" t="s">
        <v>26</v>
      </c>
    </row>
    <row r="3709" spans="1:3" ht="18" hidden="1" customHeight="1" x14ac:dyDescent="0.3">
      <c r="A3709" s="17">
        <v>642</v>
      </c>
      <c r="B3709" s="19" t="s">
        <v>4041</v>
      </c>
      <c r="C3709" s="18" t="s">
        <v>26</v>
      </c>
    </row>
    <row r="3710" spans="1:3" ht="18" hidden="1" customHeight="1" x14ac:dyDescent="0.3">
      <c r="A3710" s="17">
        <v>642</v>
      </c>
      <c r="B3710" s="19" t="s">
        <v>4042</v>
      </c>
      <c r="C3710" s="18" t="s">
        <v>26</v>
      </c>
    </row>
    <row r="3711" spans="1:3" ht="18" hidden="1" customHeight="1" x14ac:dyDescent="0.3">
      <c r="A3711" s="17">
        <v>642</v>
      </c>
      <c r="B3711" s="19" t="s">
        <v>4043</v>
      </c>
      <c r="C3711" s="18" t="s">
        <v>26</v>
      </c>
    </row>
    <row r="3712" spans="1:3" ht="18" hidden="1" customHeight="1" x14ac:dyDescent="0.3">
      <c r="A3712" s="17">
        <v>642</v>
      </c>
      <c r="B3712" s="19" t="s">
        <v>4044</v>
      </c>
      <c r="C3712" s="18" t="s">
        <v>26</v>
      </c>
    </row>
    <row r="3713" spans="1:3" ht="18" hidden="1" customHeight="1" x14ac:dyDescent="0.3">
      <c r="A3713" s="17">
        <v>642</v>
      </c>
      <c r="B3713" s="19" t="s">
        <v>4045</v>
      </c>
      <c r="C3713" s="18" t="s">
        <v>26</v>
      </c>
    </row>
    <row r="3714" spans="1:3" ht="18" hidden="1" customHeight="1" x14ac:dyDescent="0.3">
      <c r="A3714" s="17">
        <v>642</v>
      </c>
      <c r="B3714" s="19" t="s">
        <v>4046</v>
      </c>
      <c r="C3714" s="18" t="s">
        <v>26</v>
      </c>
    </row>
    <row r="3715" spans="1:3" ht="18" hidden="1" customHeight="1" x14ac:dyDescent="0.3">
      <c r="A3715" s="17">
        <v>642</v>
      </c>
      <c r="B3715" s="19" t="s">
        <v>4047</v>
      </c>
      <c r="C3715" s="18" t="s">
        <v>26</v>
      </c>
    </row>
    <row r="3716" spans="1:3" ht="18" hidden="1" customHeight="1" x14ac:dyDescent="0.3">
      <c r="A3716" s="17">
        <v>642</v>
      </c>
      <c r="B3716" s="19" t="s">
        <v>4048</v>
      </c>
      <c r="C3716" s="18" t="s">
        <v>26</v>
      </c>
    </row>
    <row r="3717" spans="1:3" ht="18" hidden="1" customHeight="1" x14ac:dyDescent="0.3">
      <c r="A3717" s="17">
        <v>642</v>
      </c>
      <c r="B3717" s="19" t="s">
        <v>4049</v>
      </c>
      <c r="C3717" s="18" t="s">
        <v>26</v>
      </c>
    </row>
    <row r="3718" spans="1:3" ht="18" hidden="1" customHeight="1" x14ac:dyDescent="0.3">
      <c r="A3718" s="17">
        <v>642</v>
      </c>
      <c r="B3718" s="19" t="s">
        <v>4050</v>
      </c>
      <c r="C3718" s="18" t="s">
        <v>26</v>
      </c>
    </row>
    <row r="3719" spans="1:3" ht="18" hidden="1" customHeight="1" x14ac:dyDescent="0.3">
      <c r="A3719" s="17">
        <v>642</v>
      </c>
      <c r="B3719" s="19" t="s">
        <v>4051</v>
      </c>
      <c r="C3719" s="18" t="s">
        <v>26</v>
      </c>
    </row>
    <row r="3720" spans="1:3" ht="18" hidden="1" customHeight="1" x14ac:dyDescent="0.3">
      <c r="A3720" s="17">
        <v>642</v>
      </c>
      <c r="B3720" s="19" t="s">
        <v>4052</v>
      </c>
      <c r="C3720" s="18" t="s">
        <v>26</v>
      </c>
    </row>
    <row r="3721" spans="1:3" ht="18" hidden="1" customHeight="1" x14ac:dyDescent="0.3">
      <c r="A3721" s="17">
        <v>642</v>
      </c>
      <c r="B3721" s="19" t="s">
        <v>56</v>
      </c>
      <c r="C3721" s="18" t="s">
        <v>26</v>
      </c>
    </row>
    <row r="3722" spans="1:3" ht="18" hidden="1" customHeight="1" x14ac:dyDescent="0.3">
      <c r="A3722" s="17">
        <v>642</v>
      </c>
      <c r="B3722" s="19" t="s">
        <v>4053</v>
      </c>
      <c r="C3722" s="18" t="s">
        <v>26</v>
      </c>
    </row>
    <row r="3723" spans="1:3" ht="18" hidden="1" customHeight="1" x14ac:dyDescent="0.3">
      <c r="A3723" s="17">
        <v>642</v>
      </c>
      <c r="B3723" s="19" t="s">
        <v>4054</v>
      </c>
      <c r="C3723" s="18" t="s">
        <v>26</v>
      </c>
    </row>
    <row r="3724" spans="1:3" ht="18" hidden="1" customHeight="1" x14ac:dyDescent="0.3">
      <c r="A3724" s="17">
        <v>642</v>
      </c>
      <c r="B3724" s="19" t="s">
        <v>4055</v>
      </c>
      <c r="C3724" s="18" t="s">
        <v>26</v>
      </c>
    </row>
    <row r="3725" spans="1:3" ht="18" hidden="1" customHeight="1" x14ac:dyDescent="0.3">
      <c r="A3725" s="17">
        <v>642</v>
      </c>
      <c r="B3725" s="19" t="s">
        <v>4056</v>
      </c>
      <c r="C3725" s="18" t="s">
        <v>26</v>
      </c>
    </row>
    <row r="3726" spans="1:3" ht="18" hidden="1" customHeight="1" x14ac:dyDescent="0.3">
      <c r="A3726" s="17">
        <v>642</v>
      </c>
      <c r="B3726" s="19" t="s">
        <v>4057</v>
      </c>
      <c r="C3726" s="18" t="s">
        <v>26</v>
      </c>
    </row>
    <row r="3727" spans="1:3" ht="18" hidden="1" customHeight="1" x14ac:dyDescent="0.3">
      <c r="A3727" s="17">
        <v>642</v>
      </c>
      <c r="B3727" s="19" t="s">
        <v>4058</v>
      </c>
      <c r="C3727" s="18" t="s">
        <v>26</v>
      </c>
    </row>
    <row r="3728" spans="1:3" ht="18" hidden="1" customHeight="1" x14ac:dyDescent="0.3">
      <c r="A3728" s="17">
        <v>642</v>
      </c>
      <c r="B3728" s="19" t="s">
        <v>4059</v>
      </c>
      <c r="C3728" s="18" t="s">
        <v>26</v>
      </c>
    </row>
    <row r="3729" spans="1:3" ht="18" hidden="1" customHeight="1" x14ac:dyDescent="0.3">
      <c r="A3729" s="17">
        <v>642</v>
      </c>
      <c r="B3729" s="19" t="s">
        <v>4060</v>
      </c>
      <c r="C3729" s="18" t="s">
        <v>26</v>
      </c>
    </row>
    <row r="3730" spans="1:3" ht="18" hidden="1" customHeight="1" x14ac:dyDescent="0.3">
      <c r="A3730" s="17">
        <v>642</v>
      </c>
      <c r="B3730" s="19" t="s">
        <v>4061</v>
      </c>
      <c r="C3730" s="18" t="s">
        <v>48</v>
      </c>
    </row>
    <row r="3731" spans="1:3" ht="18" hidden="1" customHeight="1" x14ac:dyDescent="0.3">
      <c r="A3731" s="17">
        <v>642</v>
      </c>
      <c r="B3731" s="19" t="s">
        <v>4062</v>
      </c>
      <c r="C3731" s="18" t="s">
        <v>48</v>
      </c>
    </row>
    <row r="3732" spans="1:3" ht="18" hidden="1" customHeight="1" x14ac:dyDescent="0.3">
      <c r="A3732" s="17">
        <v>642</v>
      </c>
      <c r="B3732" s="19" t="s">
        <v>4063</v>
      </c>
      <c r="C3732" s="18" t="s">
        <v>59</v>
      </c>
    </row>
    <row r="3733" spans="1:3" ht="18" hidden="1" customHeight="1" x14ac:dyDescent="0.3">
      <c r="A3733" s="17">
        <v>642</v>
      </c>
      <c r="B3733" s="19" t="s">
        <v>4064</v>
      </c>
      <c r="C3733" s="18" t="s">
        <v>59</v>
      </c>
    </row>
    <row r="3734" spans="1:3" ht="18" hidden="1" customHeight="1" x14ac:dyDescent="0.3">
      <c r="A3734" s="17">
        <v>642</v>
      </c>
      <c r="B3734" s="19" t="s">
        <v>4065</v>
      </c>
      <c r="C3734" s="18" t="s">
        <v>59</v>
      </c>
    </row>
    <row r="3735" spans="1:3" ht="18" hidden="1" customHeight="1" x14ac:dyDescent="0.3">
      <c r="A3735" s="17">
        <v>642</v>
      </c>
      <c r="B3735" s="19" t="s">
        <v>4066</v>
      </c>
      <c r="C3735" s="18" t="s">
        <v>59</v>
      </c>
    </row>
    <row r="3736" spans="1:3" ht="18" hidden="1" customHeight="1" x14ac:dyDescent="0.3">
      <c r="A3736" s="17">
        <v>642</v>
      </c>
      <c r="B3736" s="19" t="s">
        <v>4067</v>
      </c>
      <c r="C3736" s="18" t="s">
        <v>59</v>
      </c>
    </row>
    <row r="3737" spans="1:3" ht="18" hidden="1" customHeight="1" x14ac:dyDescent="0.3">
      <c r="A3737" s="17">
        <v>642</v>
      </c>
      <c r="B3737" s="19" t="s">
        <v>4068</v>
      </c>
      <c r="C3737" s="18" t="s">
        <v>59</v>
      </c>
    </row>
    <row r="3738" spans="1:3" ht="18" hidden="1" customHeight="1" x14ac:dyDescent="0.3">
      <c r="A3738" s="17">
        <v>642</v>
      </c>
      <c r="B3738" s="19" t="s">
        <v>4069</v>
      </c>
      <c r="C3738" s="18" t="s">
        <v>59</v>
      </c>
    </row>
    <row r="3739" spans="1:3" ht="18" hidden="1" customHeight="1" x14ac:dyDescent="0.3">
      <c r="A3739" s="17">
        <v>642</v>
      </c>
      <c r="B3739" s="19" t="s">
        <v>4070</v>
      </c>
      <c r="C3739" s="18" t="s">
        <v>59</v>
      </c>
    </row>
    <row r="3740" spans="1:3" ht="18" hidden="1" customHeight="1" x14ac:dyDescent="0.3">
      <c r="A3740" s="17">
        <v>642</v>
      </c>
      <c r="B3740" s="19" t="s">
        <v>4071</v>
      </c>
      <c r="C3740" s="18" t="s">
        <v>59</v>
      </c>
    </row>
    <row r="3741" spans="1:3" ht="18" hidden="1" customHeight="1" x14ac:dyDescent="0.3">
      <c r="A3741" s="17">
        <v>642</v>
      </c>
      <c r="B3741" s="19" t="s">
        <v>4072</v>
      </c>
      <c r="C3741" s="18" t="s">
        <v>59</v>
      </c>
    </row>
    <row r="3742" spans="1:3" ht="18" hidden="1" customHeight="1" x14ac:dyDescent="0.3">
      <c r="A3742" s="17">
        <v>642</v>
      </c>
      <c r="B3742" s="19" t="s">
        <v>4073</v>
      </c>
      <c r="C3742" s="18" t="s">
        <v>26</v>
      </c>
    </row>
    <row r="3743" spans="1:3" ht="18" hidden="1" customHeight="1" x14ac:dyDescent="0.3">
      <c r="A3743" s="17">
        <v>642</v>
      </c>
      <c r="B3743" s="19" t="s">
        <v>4074</v>
      </c>
      <c r="C3743" s="18" t="s">
        <v>26</v>
      </c>
    </row>
    <row r="3744" spans="1:3" ht="18" hidden="1" customHeight="1" x14ac:dyDescent="0.3">
      <c r="A3744" s="17">
        <v>642</v>
      </c>
      <c r="B3744" s="19" t="s">
        <v>57</v>
      </c>
      <c r="C3744" s="18" t="s">
        <v>26</v>
      </c>
    </row>
    <row r="3745" spans="1:3" ht="18" hidden="1" customHeight="1" x14ac:dyDescent="0.3">
      <c r="A3745" s="17">
        <v>642</v>
      </c>
      <c r="B3745" s="19" t="s">
        <v>4075</v>
      </c>
      <c r="C3745" s="18" t="s">
        <v>26</v>
      </c>
    </row>
    <row r="3746" spans="1:3" ht="18" hidden="1" customHeight="1" x14ac:dyDescent="0.3">
      <c r="A3746" s="17">
        <v>642</v>
      </c>
      <c r="B3746" s="19" t="s">
        <v>4076</v>
      </c>
      <c r="C3746" s="18" t="s">
        <v>59</v>
      </c>
    </row>
    <row r="3747" spans="1:3" ht="18" hidden="1" customHeight="1" x14ac:dyDescent="0.3">
      <c r="A3747" s="17">
        <v>642</v>
      </c>
      <c r="B3747" s="19" t="s">
        <v>4077</v>
      </c>
      <c r="C3747" s="18" t="s">
        <v>59</v>
      </c>
    </row>
    <row r="3748" spans="1:3" ht="18" hidden="1" customHeight="1" x14ac:dyDescent="0.3">
      <c r="A3748" s="17">
        <v>642</v>
      </c>
      <c r="B3748" s="19" t="s">
        <v>4078</v>
      </c>
      <c r="C3748" s="18" t="s">
        <v>59</v>
      </c>
    </row>
    <row r="3749" spans="1:3" ht="18" customHeight="1" x14ac:dyDescent="0.3">
      <c r="A3749" s="17">
        <v>642</v>
      </c>
      <c r="B3749" s="19" t="s">
        <v>4079</v>
      </c>
      <c r="C3749" s="18" t="s">
        <v>59</v>
      </c>
    </row>
    <row r="3750" spans="1:3" ht="18" customHeight="1" x14ac:dyDescent="0.3">
      <c r="A3750" s="17">
        <v>642</v>
      </c>
      <c r="B3750" s="19" t="s">
        <v>4080</v>
      </c>
      <c r="C3750" s="18" t="s">
        <v>59</v>
      </c>
    </row>
    <row r="3751" spans="1:3" ht="18" customHeight="1" x14ac:dyDescent="0.3">
      <c r="A3751" s="17">
        <v>642</v>
      </c>
      <c r="B3751" s="19" t="s">
        <v>4081</v>
      </c>
      <c r="C3751" s="18" t="s">
        <v>59</v>
      </c>
    </row>
    <row r="3752" spans="1:3" ht="18" customHeight="1" x14ac:dyDescent="0.3">
      <c r="A3752" s="17">
        <v>642</v>
      </c>
      <c r="B3752" s="19" t="s">
        <v>4082</v>
      </c>
      <c r="C3752" s="18" t="s">
        <v>59</v>
      </c>
    </row>
    <row r="3753" spans="1:3" ht="18" customHeight="1" x14ac:dyDescent="0.3">
      <c r="A3753" s="17">
        <v>642</v>
      </c>
      <c r="B3753" s="19" t="s">
        <v>4083</v>
      </c>
      <c r="C3753" s="18" t="s">
        <v>59</v>
      </c>
    </row>
    <row r="3754" spans="1:3" ht="18" hidden="1" customHeight="1" x14ac:dyDescent="0.3">
      <c r="A3754" s="17">
        <v>642</v>
      </c>
      <c r="B3754" s="19" t="s">
        <v>4084</v>
      </c>
      <c r="C3754" s="18" t="s">
        <v>26</v>
      </c>
    </row>
    <row r="3755" spans="1:3" ht="18" hidden="1" customHeight="1" x14ac:dyDescent="0.3">
      <c r="A3755" s="17">
        <v>642</v>
      </c>
      <c r="B3755" s="19" t="s">
        <v>4085</v>
      </c>
      <c r="C3755" s="18" t="s">
        <v>26</v>
      </c>
    </row>
    <row r="3756" spans="1:3" ht="18" hidden="1" customHeight="1" x14ac:dyDescent="0.3">
      <c r="A3756" s="17">
        <v>642</v>
      </c>
      <c r="B3756" s="19" t="s">
        <v>4086</v>
      </c>
      <c r="C3756" s="18" t="s">
        <v>26</v>
      </c>
    </row>
    <row r="3757" spans="1:3" ht="18" hidden="1" customHeight="1" x14ac:dyDescent="0.3">
      <c r="A3757" s="17">
        <v>642</v>
      </c>
      <c r="B3757" s="19" t="s">
        <v>4087</v>
      </c>
      <c r="C3757" s="18" t="s">
        <v>26</v>
      </c>
    </row>
    <row r="3758" spans="1:3" ht="18" hidden="1" customHeight="1" x14ac:dyDescent="0.3">
      <c r="A3758" s="17">
        <v>642</v>
      </c>
      <c r="B3758" s="19" t="s">
        <v>4088</v>
      </c>
      <c r="C3758" s="18" t="s">
        <v>26</v>
      </c>
    </row>
    <row r="3759" spans="1:3" ht="18" hidden="1" customHeight="1" x14ac:dyDescent="0.3">
      <c r="A3759" s="17">
        <v>642</v>
      </c>
      <c r="B3759" s="19" t="s">
        <v>4089</v>
      </c>
      <c r="C3759" s="18" t="s">
        <v>26</v>
      </c>
    </row>
    <row r="3760" spans="1:3" ht="18" hidden="1" customHeight="1" x14ac:dyDescent="0.3">
      <c r="A3760" s="17">
        <v>642</v>
      </c>
      <c r="B3760" s="19" t="s">
        <v>4090</v>
      </c>
      <c r="C3760" s="18" t="s">
        <v>26</v>
      </c>
    </row>
    <row r="3761" spans="1:3" ht="18" hidden="1" customHeight="1" x14ac:dyDescent="0.3">
      <c r="A3761" s="17">
        <v>642</v>
      </c>
      <c r="B3761" s="19" t="s">
        <v>4091</v>
      </c>
      <c r="C3761" s="18" t="s">
        <v>26</v>
      </c>
    </row>
    <row r="3762" spans="1:3" ht="18" hidden="1" customHeight="1" x14ac:dyDescent="0.3">
      <c r="A3762" s="17">
        <v>642</v>
      </c>
      <c r="B3762" s="19" t="s">
        <v>4092</v>
      </c>
      <c r="C3762" s="18" t="s">
        <v>26</v>
      </c>
    </row>
    <row r="3763" spans="1:3" ht="18" hidden="1" customHeight="1" x14ac:dyDescent="0.3">
      <c r="A3763" s="17">
        <v>642</v>
      </c>
      <c r="B3763" s="19" t="s">
        <v>4093</v>
      </c>
      <c r="C3763" s="18" t="s">
        <v>59</v>
      </c>
    </row>
    <row r="3764" spans="1:3" ht="18" hidden="1" customHeight="1" x14ac:dyDescent="0.3">
      <c r="A3764" s="17">
        <v>642</v>
      </c>
      <c r="B3764" s="19" t="s">
        <v>4094</v>
      </c>
      <c r="C3764" s="18" t="s">
        <v>59</v>
      </c>
    </row>
    <row r="3765" spans="1:3" ht="18" hidden="1" customHeight="1" x14ac:dyDescent="0.3">
      <c r="A3765" s="17">
        <v>642</v>
      </c>
      <c r="B3765" s="19" t="s">
        <v>4095</v>
      </c>
      <c r="C3765" s="18" t="s">
        <v>59</v>
      </c>
    </row>
    <row r="3766" spans="1:3" ht="18" hidden="1" customHeight="1" x14ac:dyDescent="0.3">
      <c r="A3766" s="17">
        <v>642</v>
      </c>
      <c r="B3766" s="19" t="s">
        <v>4096</v>
      </c>
      <c r="C3766" s="18" t="s">
        <v>59</v>
      </c>
    </row>
    <row r="3767" spans="1:3" ht="18" hidden="1" customHeight="1" x14ac:dyDescent="0.3">
      <c r="A3767" s="17">
        <v>642</v>
      </c>
      <c r="B3767" s="19" t="s">
        <v>4097</v>
      </c>
      <c r="C3767" s="18" t="s">
        <v>59</v>
      </c>
    </row>
    <row r="3768" spans="1:3" ht="18" hidden="1" customHeight="1" x14ac:dyDescent="0.3">
      <c r="A3768" s="17">
        <v>642</v>
      </c>
      <c r="B3768" s="19" t="s">
        <v>58</v>
      </c>
      <c r="C3768" s="18" t="s">
        <v>59</v>
      </c>
    </row>
    <row r="3769" spans="1:3" ht="18" hidden="1" customHeight="1" x14ac:dyDescent="0.3">
      <c r="A3769" s="17">
        <v>642</v>
      </c>
      <c r="B3769" s="19" t="s">
        <v>4098</v>
      </c>
      <c r="C3769" s="18" t="s">
        <v>59</v>
      </c>
    </row>
    <row r="3770" spans="1:3" ht="18" hidden="1" customHeight="1" x14ac:dyDescent="0.3">
      <c r="A3770" s="17">
        <v>642</v>
      </c>
      <c r="B3770" s="19" t="s">
        <v>4099</v>
      </c>
      <c r="C3770" s="18" t="s">
        <v>59</v>
      </c>
    </row>
    <row r="3771" spans="1:3" ht="18" hidden="1" customHeight="1" x14ac:dyDescent="0.3">
      <c r="A3771" s="17">
        <v>642</v>
      </c>
      <c r="B3771" s="19" t="s">
        <v>4100</v>
      </c>
      <c r="C3771" s="18" t="s">
        <v>9</v>
      </c>
    </row>
    <row r="3772" spans="1:3" ht="18" hidden="1" customHeight="1" x14ac:dyDescent="0.3">
      <c r="A3772" s="17">
        <v>642</v>
      </c>
      <c r="B3772" s="19" t="s">
        <v>4101</v>
      </c>
      <c r="C3772" s="18" t="s">
        <v>26</v>
      </c>
    </row>
    <row r="3773" spans="1:3" ht="18" hidden="1" customHeight="1" x14ac:dyDescent="0.3">
      <c r="A3773" s="17">
        <v>642</v>
      </c>
      <c r="B3773" s="19" t="s">
        <v>4102</v>
      </c>
      <c r="C3773" s="18" t="s">
        <v>26</v>
      </c>
    </row>
    <row r="3774" spans="1:3" ht="18" customHeight="1" x14ac:dyDescent="0.3">
      <c r="A3774" s="17">
        <v>642</v>
      </c>
      <c r="B3774" s="19" t="s">
        <v>4103</v>
      </c>
      <c r="C3774" s="18" t="s">
        <v>26</v>
      </c>
    </row>
    <row r="3775" spans="1:3" ht="18" customHeight="1" x14ac:dyDescent="0.3">
      <c r="A3775" s="17">
        <v>642</v>
      </c>
      <c r="B3775" s="19" t="s">
        <v>4104</v>
      </c>
      <c r="C3775" s="18" t="s">
        <v>26</v>
      </c>
    </row>
    <row r="3776" spans="1:3" ht="18" hidden="1" customHeight="1" x14ac:dyDescent="0.3">
      <c r="A3776" s="17">
        <v>642</v>
      </c>
      <c r="B3776" s="19" t="s">
        <v>4105</v>
      </c>
      <c r="C3776" s="18" t="s">
        <v>59</v>
      </c>
    </row>
    <row r="3777" spans="1:3" ht="18" customHeight="1" x14ac:dyDescent="0.3">
      <c r="A3777" s="17">
        <v>642</v>
      </c>
      <c r="B3777" s="19" t="s">
        <v>4106</v>
      </c>
      <c r="C3777" s="18" t="s">
        <v>2361</v>
      </c>
    </row>
    <row r="3778" spans="1:3" ht="18" hidden="1" customHeight="1" x14ac:dyDescent="0.3">
      <c r="A3778" s="17">
        <v>643</v>
      </c>
      <c r="B3778" s="19" t="s">
        <v>4107</v>
      </c>
      <c r="C3778" s="18" t="s">
        <v>2361</v>
      </c>
    </row>
    <row r="3779" spans="1:3" ht="18" hidden="1" customHeight="1" x14ac:dyDescent="0.3">
      <c r="A3779" s="17">
        <v>643</v>
      </c>
      <c r="B3779" s="19" t="s">
        <v>4108</v>
      </c>
      <c r="C3779" s="18" t="s">
        <v>2361</v>
      </c>
    </row>
    <row r="3780" spans="1:3" ht="18" hidden="1" customHeight="1" x14ac:dyDescent="0.3">
      <c r="A3780" s="17">
        <v>643</v>
      </c>
      <c r="B3780" s="19" t="s">
        <v>4109</v>
      </c>
      <c r="C3780" s="18" t="s">
        <v>2361</v>
      </c>
    </row>
    <row r="3781" spans="1:3" ht="18" hidden="1" customHeight="1" x14ac:dyDescent="0.3">
      <c r="A3781" s="17">
        <v>643</v>
      </c>
      <c r="B3781" s="19" t="s">
        <v>4110</v>
      </c>
      <c r="C3781" s="18" t="s">
        <v>2361</v>
      </c>
    </row>
    <row r="3782" spans="1:3" ht="18" hidden="1" customHeight="1" x14ac:dyDescent="0.3">
      <c r="A3782" s="17">
        <v>643</v>
      </c>
      <c r="B3782" s="19" t="s">
        <v>4111</v>
      </c>
      <c r="C3782" s="18" t="s">
        <v>2361</v>
      </c>
    </row>
    <row r="3783" spans="1:3" ht="18" hidden="1" customHeight="1" x14ac:dyDescent="0.3">
      <c r="A3783" s="17">
        <v>643</v>
      </c>
      <c r="B3783" s="19" t="s">
        <v>4112</v>
      </c>
      <c r="C3783" s="18" t="s">
        <v>26</v>
      </c>
    </row>
    <row r="3784" spans="1:3" ht="18" hidden="1" customHeight="1" x14ac:dyDescent="0.3">
      <c r="A3784" s="17">
        <v>643</v>
      </c>
      <c r="B3784" s="19" t="s">
        <v>4113</v>
      </c>
      <c r="C3784" s="18" t="s">
        <v>26</v>
      </c>
    </row>
    <row r="3785" spans="1:3" ht="18" hidden="1" customHeight="1" x14ac:dyDescent="0.3">
      <c r="A3785" s="17">
        <v>643</v>
      </c>
      <c r="B3785" s="19" t="s">
        <v>4114</v>
      </c>
      <c r="C3785" s="18" t="s">
        <v>26</v>
      </c>
    </row>
    <row r="3786" spans="1:3" ht="18" hidden="1" customHeight="1" x14ac:dyDescent="0.3">
      <c r="A3786" s="17">
        <v>644</v>
      </c>
      <c r="B3786" s="19" t="s">
        <v>4115</v>
      </c>
      <c r="C3786" s="18" t="s">
        <v>26</v>
      </c>
    </row>
    <row r="3787" spans="1:3" ht="18" hidden="1" customHeight="1" x14ac:dyDescent="0.3">
      <c r="A3787" s="17">
        <v>644</v>
      </c>
      <c r="B3787" s="19" t="s">
        <v>4116</v>
      </c>
      <c r="C3787" s="18" t="s">
        <v>26</v>
      </c>
    </row>
    <row r="3788" spans="1:3" ht="18" hidden="1" customHeight="1" x14ac:dyDescent="0.3">
      <c r="A3788" s="17">
        <v>644</v>
      </c>
      <c r="B3788" s="19" t="s">
        <v>4117</v>
      </c>
      <c r="C3788" s="18" t="s">
        <v>59</v>
      </c>
    </row>
    <row r="3789" spans="1:3" ht="18" hidden="1" customHeight="1" x14ac:dyDescent="0.3">
      <c r="A3789" s="17">
        <v>644</v>
      </c>
      <c r="B3789" s="19" t="s">
        <v>4118</v>
      </c>
      <c r="C3789" s="18" t="s">
        <v>59</v>
      </c>
    </row>
    <row r="3790" spans="1:3" ht="18" hidden="1" customHeight="1" x14ac:dyDescent="0.3">
      <c r="A3790" s="17">
        <v>644</v>
      </c>
      <c r="B3790" s="19" t="s">
        <v>4119</v>
      </c>
      <c r="C3790" s="18" t="s">
        <v>59</v>
      </c>
    </row>
    <row r="3791" spans="1:3" ht="18" hidden="1" customHeight="1" x14ac:dyDescent="0.3">
      <c r="A3791" s="17">
        <v>644</v>
      </c>
      <c r="B3791" s="19" t="s">
        <v>4120</v>
      </c>
      <c r="C3791" s="18" t="s">
        <v>59</v>
      </c>
    </row>
    <row r="3792" spans="1:3" ht="18" customHeight="1" x14ac:dyDescent="0.3">
      <c r="A3792" s="17">
        <v>644</v>
      </c>
      <c r="B3792" s="19" t="s">
        <v>4121</v>
      </c>
      <c r="C3792" s="18" t="s">
        <v>59</v>
      </c>
    </row>
    <row r="3793" spans="1:3" ht="18" hidden="1" customHeight="1" x14ac:dyDescent="0.3">
      <c r="A3793" s="17">
        <v>644</v>
      </c>
      <c r="B3793" s="19" t="s">
        <v>4122</v>
      </c>
      <c r="C3793" s="18" t="s">
        <v>26</v>
      </c>
    </row>
    <row r="3794" spans="1:3" ht="18" hidden="1" customHeight="1" x14ac:dyDescent="0.3">
      <c r="A3794" s="17">
        <v>644</v>
      </c>
      <c r="B3794" s="19" t="s">
        <v>4123</v>
      </c>
      <c r="C3794" s="18" t="s">
        <v>26</v>
      </c>
    </row>
    <row r="3795" spans="1:3" ht="18" hidden="1" customHeight="1" x14ac:dyDescent="0.3">
      <c r="A3795" s="17">
        <v>644</v>
      </c>
      <c r="B3795" s="19" t="s">
        <v>4124</v>
      </c>
      <c r="C3795" s="18" t="s">
        <v>59</v>
      </c>
    </row>
    <row r="3796" spans="1:3" ht="18" hidden="1" customHeight="1" x14ac:dyDescent="0.3">
      <c r="A3796" s="17">
        <v>644</v>
      </c>
      <c r="B3796" s="19" t="s">
        <v>4125</v>
      </c>
      <c r="C3796" s="18" t="s">
        <v>59</v>
      </c>
    </row>
    <row r="3797" spans="1:3" ht="18" hidden="1" customHeight="1" x14ac:dyDescent="0.3">
      <c r="A3797" s="17">
        <v>644</v>
      </c>
      <c r="B3797" s="19" t="s">
        <v>4126</v>
      </c>
      <c r="C3797" s="18" t="s">
        <v>59</v>
      </c>
    </row>
    <row r="3798" spans="1:3" ht="18" hidden="1" customHeight="1" x14ac:dyDescent="0.3">
      <c r="A3798" s="17">
        <v>644</v>
      </c>
      <c r="B3798" s="19" t="s">
        <v>4127</v>
      </c>
      <c r="C3798" s="18" t="s">
        <v>26</v>
      </c>
    </row>
    <row r="3799" spans="1:3" ht="18" hidden="1" customHeight="1" x14ac:dyDescent="0.3">
      <c r="A3799" s="17">
        <v>645</v>
      </c>
      <c r="B3799" s="19" t="s">
        <v>4128</v>
      </c>
      <c r="C3799" s="18" t="s">
        <v>2361</v>
      </c>
    </row>
    <row r="3800" spans="1:3" ht="18" hidden="1" customHeight="1" x14ac:dyDescent="0.3">
      <c r="A3800" s="17">
        <v>645</v>
      </c>
      <c r="B3800" s="19" t="s">
        <v>4129</v>
      </c>
      <c r="C3800" s="18" t="s">
        <v>2361</v>
      </c>
    </row>
    <row r="3801" spans="1:3" ht="18" hidden="1" customHeight="1" x14ac:dyDescent="0.3">
      <c r="A3801" s="17">
        <v>645</v>
      </c>
      <c r="B3801" s="19" t="s">
        <v>4130</v>
      </c>
      <c r="C3801" s="18" t="s">
        <v>2361</v>
      </c>
    </row>
    <row r="3802" spans="1:3" ht="18" hidden="1" customHeight="1" x14ac:dyDescent="0.3">
      <c r="A3802" s="17">
        <v>645</v>
      </c>
      <c r="B3802" s="19" t="s">
        <v>4131</v>
      </c>
      <c r="C3802" s="18" t="s">
        <v>2361</v>
      </c>
    </row>
    <row r="3803" spans="1:3" ht="18" hidden="1" customHeight="1" x14ac:dyDescent="0.3">
      <c r="A3803" s="17">
        <v>645</v>
      </c>
      <c r="B3803" s="19" t="s">
        <v>4132</v>
      </c>
      <c r="C3803" s="18" t="s">
        <v>2361</v>
      </c>
    </row>
    <row r="3804" spans="1:3" ht="18" hidden="1" customHeight="1" x14ac:dyDescent="0.3">
      <c r="A3804" s="17">
        <v>645</v>
      </c>
      <c r="B3804" s="19" t="s">
        <v>4133</v>
      </c>
      <c r="C3804" s="18" t="s">
        <v>2361</v>
      </c>
    </row>
    <row r="3805" spans="1:3" ht="18" hidden="1" customHeight="1" x14ac:dyDescent="0.3">
      <c r="A3805" s="17">
        <v>645</v>
      </c>
      <c r="B3805" s="19" t="s">
        <v>4134</v>
      </c>
      <c r="C3805" s="18" t="s">
        <v>2361</v>
      </c>
    </row>
    <row r="3806" spans="1:3" ht="18" hidden="1" customHeight="1" x14ac:dyDescent="0.3">
      <c r="A3806" s="17">
        <v>645</v>
      </c>
      <c r="B3806" s="19" t="s">
        <v>4135</v>
      </c>
      <c r="C3806" s="18" t="s">
        <v>2361</v>
      </c>
    </row>
    <row r="3807" spans="1:3" ht="18" hidden="1" customHeight="1" x14ac:dyDescent="0.3">
      <c r="A3807" s="17">
        <v>645</v>
      </c>
      <c r="B3807" s="19" t="s">
        <v>4136</v>
      </c>
      <c r="C3807" s="18" t="s">
        <v>2361</v>
      </c>
    </row>
    <row r="3808" spans="1:3" ht="18" hidden="1" customHeight="1" x14ac:dyDescent="0.3">
      <c r="A3808" s="17">
        <v>645</v>
      </c>
      <c r="B3808" s="19" t="s">
        <v>4137</v>
      </c>
      <c r="C3808" s="18" t="s">
        <v>2361</v>
      </c>
    </row>
    <row r="3809" spans="1:3" ht="18" hidden="1" customHeight="1" x14ac:dyDescent="0.3">
      <c r="A3809" s="17">
        <v>645</v>
      </c>
      <c r="B3809" s="19" t="s">
        <v>4138</v>
      </c>
      <c r="C3809" s="18" t="s">
        <v>2361</v>
      </c>
    </row>
    <row r="3810" spans="1:3" ht="18" hidden="1" customHeight="1" x14ac:dyDescent="0.3">
      <c r="A3810" s="17">
        <v>645</v>
      </c>
      <c r="B3810" s="19" t="s">
        <v>4139</v>
      </c>
      <c r="C3810" s="18" t="s">
        <v>26</v>
      </c>
    </row>
    <row r="3811" spans="1:3" ht="18" hidden="1" customHeight="1" x14ac:dyDescent="0.3">
      <c r="A3811" s="17">
        <v>645</v>
      </c>
      <c r="B3811" s="19" t="s">
        <v>4140</v>
      </c>
      <c r="C3811" s="18" t="s">
        <v>26</v>
      </c>
    </row>
    <row r="3812" spans="1:3" ht="18" hidden="1" customHeight="1" x14ac:dyDescent="0.3">
      <c r="A3812" s="17">
        <v>645</v>
      </c>
      <c r="B3812" s="19" t="s">
        <v>4141</v>
      </c>
      <c r="C3812" s="18" t="s">
        <v>26</v>
      </c>
    </row>
    <row r="3813" spans="1:3" ht="18" hidden="1" customHeight="1" x14ac:dyDescent="0.3">
      <c r="A3813" s="17">
        <v>645</v>
      </c>
      <c r="B3813" s="19" t="s">
        <v>4142</v>
      </c>
      <c r="C3813" s="18" t="s">
        <v>26</v>
      </c>
    </row>
    <row r="3814" spans="1:3" ht="18" hidden="1" customHeight="1" x14ac:dyDescent="0.3">
      <c r="A3814" s="17">
        <v>645</v>
      </c>
      <c r="B3814" s="19" t="s">
        <v>4143</v>
      </c>
      <c r="C3814" s="18" t="s">
        <v>26</v>
      </c>
    </row>
    <row r="3815" spans="1:3" ht="18" hidden="1" customHeight="1" x14ac:dyDescent="0.3">
      <c r="A3815" s="17">
        <v>645</v>
      </c>
      <c r="B3815" s="19" t="s">
        <v>4144</v>
      </c>
      <c r="C3815" s="18" t="s">
        <v>26</v>
      </c>
    </row>
    <row r="3816" spans="1:3" ht="18" hidden="1" customHeight="1" x14ac:dyDescent="0.3">
      <c r="A3816" s="17">
        <v>645</v>
      </c>
      <c r="B3816" s="19" t="s">
        <v>4145</v>
      </c>
      <c r="C3816" s="18" t="s">
        <v>59</v>
      </c>
    </row>
    <row r="3817" spans="1:3" ht="18" hidden="1" customHeight="1" x14ac:dyDescent="0.3">
      <c r="A3817" s="17">
        <v>645</v>
      </c>
      <c r="B3817" s="19" t="s">
        <v>4146</v>
      </c>
      <c r="C3817" s="18" t="s">
        <v>59</v>
      </c>
    </row>
    <row r="3818" spans="1:3" ht="18" customHeight="1" x14ac:dyDescent="0.3">
      <c r="A3818" s="17">
        <v>645</v>
      </c>
      <c r="B3818" s="19" t="s">
        <v>4147</v>
      </c>
      <c r="C3818" s="18" t="s">
        <v>59</v>
      </c>
    </row>
    <row r="3819" spans="1:3" ht="18" customHeight="1" x14ac:dyDescent="0.3">
      <c r="A3819" s="17">
        <v>645</v>
      </c>
      <c r="B3819" s="19" t="s">
        <v>4148</v>
      </c>
      <c r="C3819" s="18" t="s">
        <v>59</v>
      </c>
    </row>
    <row r="3820" spans="1:3" ht="18" hidden="1" customHeight="1" x14ac:dyDescent="0.3">
      <c r="A3820" s="17">
        <v>645</v>
      </c>
      <c r="B3820" s="19" t="s">
        <v>4149</v>
      </c>
      <c r="C3820" s="18" t="s">
        <v>26</v>
      </c>
    </row>
    <row r="3821" spans="1:3" ht="18" customHeight="1" x14ac:dyDescent="0.3">
      <c r="A3821" s="17">
        <v>645</v>
      </c>
      <c r="B3821" s="19" t="s">
        <v>4150</v>
      </c>
      <c r="C3821" s="18" t="s">
        <v>26</v>
      </c>
    </row>
    <row r="3822" spans="1:3" ht="18" customHeight="1" x14ac:dyDescent="0.3">
      <c r="A3822" s="17">
        <v>645</v>
      </c>
      <c r="B3822" s="19" t="s">
        <v>4151</v>
      </c>
      <c r="C3822" s="18" t="s">
        <v>2361</v>
      </c>
    </row>
    <row r="3823" spans="1:3" ht="18" hidden="1" customHeight="1" x14ac:dyDescent="0.3">
      <c r="A3823" s="17">
        <v>646</v>
      </c>
      <c r="B3823" s="19" t="s">
        <v>4152</v>
      </c>
      <c r="C3823" s="18" t="s">
        <v>26</v>
      </c>
    </row>
    <row r="3824" spans="1:3" ht="18" hidden="1" customHeight="1" x14ac:dyDescent="0.3">
      <c r="A3824" s="17">
        <v>646</v>
      </c>
      <c r="B3824" s="19" t="s">
        <v>4153</v>
      </c>
      <c r="C3824" s="18" t="s">
        <v>26</v>
      </c>
    </row>
    <row r="3825" spans="1:3" ht="18" hidden="1" customHeight="1" x14ac:dyDescent="0.3">
      <c r="A3825" s="17">
        <v>646</v>
      </c>
      <c r="B3825" s="19" t="s">
        <v>4154</v>
      </c>
      <c r="C3825" s="18" t="s">
        <v>48</v>
      </c>
    </row>
    <row r="3826" spans="1:3" ht="18" hidden="1" customHeight="1" x14ac:dyDescent="0.3">
      <c r="A3826" s="17">
        <v>647</v>
      </c>
      <c r="B3826" s="19" t="s">
        <v>4155</v>
      </c>
      <c r="C3826" s="18" t="s">
        <v>26</v>
      </c>
    </row>
    <row r="3827" spans="1:3" ht="18" hidden="1" customHeight="1" x14ac:dyDescent="0.3">
      <c r="A3827" s="17">
        <v>647</v>
      </c>
      <c r="B3827" s="19" t="s">
        <v>4156</v>
      </c>
      <c r="C3827" s="18" t="s">
        <v>26</v>
      </c>
    </row>
    <row r="3828" spans="1:3" ht="18" hidden="1" customHeight="1" x14ac:dyDescent="0.3">
      <c r="A3828" s="17">
        <v>647</v>
      </c>
      <c r="B3828" s="19" t="s">
        <v>4157</v>
      </c>
      <c r="C3828" s="18" t="s">
        <v>26</v>
      </c>
    </row>
    <row r="3829" spans="1:3" ht="18" hidden="1" customHeight="1" x14ac:dyDescent="0.3">
      <c r="A3829" s="17">
        <v>647</v>
      </c>
      <c r="B3829" s="19" t="s">
        <v>4158</v>
      </c>
      <c r="C3829" s="18" t="s">
        <v>26</v>
      </c>
    </row>
    <row r="3830" spans="1:3" ht="18" hidden="1" customHeight="1" x14ac:dyDescent="0.3">
      <c r="A3830" s="17">
        <v>647</v>
      </c>
      <c r="B3830" s="19" t="s">
        <v>4159</v>
      </c>
      <c r="C3830" s="18" t="s">
        <v>26</v>
      </c>
    </row>
    <row r="3831" spans="1:3" ht="18" hidden="1" customHeight="1" x14ac:dyDescent="0.3">
      <c r="A3831" s="17">
        <v>647</v>
      </c>
      <c r="B3831" s="19" t="s">
        <v>4160</v>
      </c>
      <c r="C3831" s="18" t="s">
        <v>26</v>
      </c>
    </row>
    <row r="3832" spans="1:3" ht="18" hidden="1" customHeight="1" x14ac:dyDescent="0.3">
      <c r="A3832" s="17">
        <v>647</v>
      </c>
      <c r="B3832" s="19" t="s">
        <v>4161</v>
      </c>
      <c r="C3832" s="18" t="s">
        <v>26</v>
      </c>
    </row>
    <row r="3833" spans="1:3" ht="18" hidden="1" customHeight="1" x14ac:dyDescent="0.3">
      <c r="A3833" s="17">
        <v>647</v>
      </c>
      <c r="B3833" s="19" t="s">
        <v>4162</v>
      </c>
      <c r="C3833" s="18" t="s">
        <v>26</v>
      </c>
    </row>
    <row r="3834" spans="1:3" ht="18" hidden="1" customHeight="1" x14ac:dyDescent="0.3">
      <c r="A3834" s="17">
        <v>647</v>
      </c>
      <c r="B3834" s="19" t="s">
        <v>4163</v>
      </c>
      <c r="C3834" s="18" t="s">
        <v>26</v>
      </c>
    </row>
    <row r="3835" spans="1:3" ht="18" hidden="1" customHeight="1" x14ac:dyDescent="0.3">
      <c r="A3835" s="17">
        <v>647</v>
      </c>
      <c r="B3835" s="19" t="s">
        <v>4164</v>
      </c>
      <c r="C3835" s="18" t="s">
        <v>26</v>
      </c>
    </row>
    <row r="3836" spans="1:3" ht="18" hidden="1" customHeight="1" x14ac:dyDescent="0.3">
      <c r="A3836" s="17">
        <v>647</v>
      </c>
      <c r="B3836" s="19" t="s">
        <v>4165</v>
      </c>
      <c r="C3836" s="18" t="s">
        <v>26</v>
      </c>
    </row>
    <row r="3837" spans="1:3" ht="18" hidden="1" customHeight="1" x14ac:dyDescent="0.3">
      <c r="A3837" s="17">
        <v>647</v>
      </c>
      <c r="B3837" s="19" t="s">
        <v>4166</v>
      </c>
      <c r="C3837" s="18" t="s">
        <v>26</v>
      </c>
    </row>
    <row r="3838" spans="1:3" ht="18" hidden="1" customHeight="1" x14ac:dyDescent="0.3">
      <c r="A3838" s="17">
        <v>647</v>
      </c>
      <c r="B3838" s="19" t="s">
        <v>4167</v>
      </c>
      <c r="C3838" s="18" t="s">
        <v>26</v>
      </c>
    </row>
    <row r="3839" spans="1:3" ht="18" hidden="1" customHeight="1" x14ac:dyDescent="0.3">
      <c r="A3839" s="17">
        <v>647</v>
      </c>
      <c r="B3839" s="19" t="s">
        <v>4168</v>
      </c>
      <c r="C3839" s="18" t="s">
        <v>59</v>
      </c>
    </row>
    <row r="3840" spans="1:3" ht="18" hidden="1" customHeight="1" x14ac:dyDescent="0.3">
      <c r="A3840" s="17">
        <v>647</v>
      </c>
      <c r="B3840" s="19" t="s">
        <v>4169</v>
      </c>
      <c r="C3840" s="18" t="s">
        <v>59</v>
      </c>
    </row>
    <row r="3841" spans="1:3" ht="18" hidden="1" customHeight="1" x14ac:dyDescent="0.3">
      <c r="A3841" s="17">
        <v>647</v>
      </c>
      <c r="B3841" s="19" t="s">
        <v>4170</v>
      </c>
      <c r="C3841" s="18" t="s">
        <v>59</v>
      </c>
    </row>
    <row r="3842" spans="1:3" ht="18" hidden="1" customHeight="1" x14ac:dyDescent="0.3">
      <c r="A3842" s="17">
        <v>647</v>
      </c>
      <c r="B3842" s="19" t="s">
        <v>4171</v>
      </c>
      <c r="C3842" s="18" t="s">
        <v>59</v>
      </c>
    </row>
    <row r="3843" spans="1:3" ht="18" hidden="1" customHeight="1" x14ac:dyDescent="0.3">
      <c r="A3843" s="17">
        <v>647</v>
      </c>
      <c r="B3843" s="19" t="s">
        <v>4172</v>
      </c>
      <c r="C3843" s="18" t="s">
        <v>59</v>
      </c>
    </row>
    <row r="3844" spans="1:3" ht="18" hidden="1" customHeight="1" x14ac:dyDescent="0.3">
      <c r="A3844" s="17">
        <v>647</v>
      </c>
      <c r="B3844" s="19" t="s">
        <v>4173</v>
      </c>
      <c r="C3844" s="18" t="s">
        <v>59</v>
      </c>
    </row>
    <row r="3845" spans="1:3" ht="18" hidden="1" customHeight="1" x14ac:dyDescent="0.3">
      <c r="A3845" s="17">
        <v>647</v>
      </c>
      <c r="B3845" s="19" t="s">
        <v>4174</v>
      </c>
      <c r="C3845" s="18" t="s">
        <v>26</v>
      </c>
    </row>
    <row r="3846" spans="1:3" ht="18" hidden="1" customHeight="1" x14ac:dyDescent="0.3">
      <c r="A3846" s="17">
        <v>647</v>
      </c>
      <c r="B3846" s="19" t="s">
        <v>4175</v>
      </c>
      <c r="C3846" s="18" t="s">
        <v>59</v>
      </c>
    </row>
    <row r="3847" spans="1:3" ht="18" hidden="1" customHeight="1" x14ac:dyDescent="0.3">
      <c r="A3847" s="17">
        <v>647</v>
      </c>
      <c r="B3847" s="19" t="s">
        <v>4176</v>
      </c>
      <c r="C3847" s="18" t="s">
        <v>59</v>
      </c>
    </row>
    <row r="3848" spans="1:3" ht="18" hidden="1" customHeight="1" x14ac:dyDescent="0.3">
      <c r="A3848" s="17">
        <v>647</v>
      </c>
      <c r="B3848" s="19" t="s">
        <v>4177</v>
      </c>
      <c r="C3848" s="18" t="s">
        <v>59</v>
      </c>
    </row>
    <row r="3849" spans="1:3" ht="18" customHeight="1" x14ac:dyDescent="0.3">
      <c r="A3849" s="17">
        <v>647</v>
      </c>
      <c r="B3849" s="19" t="s">
        <v>4178</v>
      </c>
      <c r="C3849" s="18" t="s">
        <v>59</v>
      </c>
    </row>
    <row r="3850" spans="1:3" ht="18" customHeight="1" x14ac:dyDescent="0.3">
      <c r="A3850" s="17">
        <v>647</v>
      </c>
      <c r="B3850" s="19" t="s">
        <v>4179</v>
      </c>
      <c r="C3850" s="18" t="s">
        <v>59</v>
      </c>
    </row>
    <row r="3851" spans="1:3" ht="18" customHeight="1" x14ac:dyDescent="0.3">
      <c r="A3851" s="17">
        <v>647</v>
      </c>
      <c r="B3851" s="19" t="s">
        <v>4180</v>
      </c>
      <c r="C3851" s="18" t="s">
        <v>59</v>
      </c>
    </row>
    <row r="3852" spans="1:3" ht="18" customHeight="1" x14ac:dyDescent="0.3">
      <c r="A3852" s="17">
        <v>647</v>
      </c>
      <c r="B3852" s="19" t="s">
        <v>4181</v>
      </c>
      <c r="C3852" s="18" t="s">
        <v>59</v>
      </c>
    </row>
    <row r="3853" spans="1:3" ht="18" hidden="1" customHeight="1" x14ac:dyDescent="0.3">
      <c r="A3853" s="17">
        <v>647</v>
      </c>
      <c r="B3853" s="19" t="s">
        <v>4182</v>
      </c>
      <c r="C3853" s="18" t="s">
        <v>26</v>
      </c>
    </row>
    <row r="3854" spans="1:3" ht="18" hidden="1" customHeight="1" x14ac:dyDescent="0.3">
      <c r="A3854" s="17">
        <v>647</v>
      </c>
      <c r="B3854" s="19" t="s">
        <v>4183</v>
      </c>
      <c r="C3854" s="18" t="s">
        <v>26</v>
      </c>
    </row>
    <row r="3855" spans="1:3" ht="18" hidden="1" customHeight="1" x14ac:dyDescent="0.3">
      <c r="A3855" s="17">
        <v>647</v>
      </c>
      <c r="B3855" s="19" t="s">
        <v>4184</v>
      </c>
      <c r="C3855" s="18" t="s">
        <v>26</v>
      </c>
    </row>
    <row r="3856" spans="1:3" ht="18" hidden="1" customHeight="1" x14ac:dyDescent="0.3">
      <c r="A3856" s="17">
        <v>647</v>
      </c>
      <c r="B3856" s="19" t="s">
        <v>4185</v>
      </c>
      <c r="C3856" s="18" t="s">
        <v>59</v>
      </c>
    </row>
    <row r="3857" spans="1:3" ht="18" hidden="1" customHeight="1" x14ac:dyDescent="0.3">
      <c r="A3857" s="17">
        <v>647</v>
      </c>
      <c r="B3857" s="19" t="s">
        <v>4186</v>
      </c>
      <c r="C3857" s="18" t="s">
        <v>59</v>
      </c>
    </row>
    <row r="3858" spans="1:3" ht="18" hidden="1" customHeight="1" x14ac:dyDescent="0.3">
      <c r="A3858" s="17">
        <v>647</v>
      </c>
      <c r="B3858" s="19" t="s">
        <v>4187</v>
      </c>
      <c r="C3858" s="18" t="s">
        <v>59</v>
      </c>
    </row>
    <row r="3859" spans="1:3" ht="18" hidden="1" customHeight="1" x14ac:dyDescent="0.3">
      <c r="A3859" s="17">
        <v>647</v>
      </c>
      <c r="B3859" s="19" t="s">
        <v>4188</v>
      </c>
      <c r="C3859" s="18" t="s">
        <v>26</v>
      </c>
    </row>
    <row r="3860" spans="1:3" ht="18" customHeight="1" x14ac:dyDescent="0.3">
      <c r="A3860" s="17">
        <v>647</v>
      </c>
      <c r="B3860" s="19" t="s">
        <v>4189</v>
      </c>
      <c r="C3860" s="18" t="s">
        <v>48</v>
      </c>
    </row>
    <row r="3861" spans="1:3" ht="18" hidden="1" customHeight="1" x14ac:dyDescent="0.3">
      <c r="A3861" s="17">
        <v>648</v>
      </c>
      <c r="B3861" s="19" t="s">
        <v>4190</v>
      </c>
      <c r="C3861" s="18" t="s">
        <v>9</v>
      </c>
    </row>
    <row r="3862" spans="1:3" ht="18" hidden="1" customHeight="1" x14ac:dyDescent="0.3">
      <c r="A3862" s="17">
        <v>651</v>
      </c>
      <c r="B3862" s="19" t="s">
        <v>60</v>
      </c>
      <c r="C3862" s="18" t="s">
        <v>14</v>
      </c>
    </row>
    <row r="3863" spans="1:3" ht="18" hidden="1" customHeight="1" x14ac:dyDescent="0.3">
      <c r="A3863" s="17">
        <v>651</v>
      </c>
      <c r="B3863" s="19" t="s">
        <v>4191</v>
      </c>
      <c r="C3863" s="18" t="s">
        <v>14</v>
      </c>
    </row>
    <row r="3864" spans="1:3" ht="18" hidden="1" customHeight="1" x14ac:dyDescent="0.3">
      <c r="A3864" s="17">
        <v>652</v>
      </c>
      <c r="B3864" s="19" t="s">
        <v>61</v>
      </c>
      <c r="C3864" s="18" t="s">
        <v>14</v>
      </c>
    </row>
    <row r="3865" spans="1:3" ht="18" hidden="1" customHeight="1" x14ac:dyDescent="0.3">
      <c r="A3865" s="17">
        <v>652</v>
      </c>
      <c r="B3865" s="19" t="s">
        <v>4192</v>
      </c>
      <c r="C3865" s="18" t="s">
        <v>14</v>
      </c>
    </row>
    <row r="3866" spans="1:3" ht="18" hidden="1" customHeight="1" x14ac:dyDescent="0.3">
      <c r="A3866" s="17">
        <v>653</v>
      </c>
      <c r="B3866" s="19" t="s">
        <v>4193</v>
      </c>
      <c r="C3866" s="18" t="s">
        <v>14</v>
      </c>
    </row>
    <row r="3867" spans="1:3" ht="18" hidden="1" customHeight="1" x14ac:dyDescent="0.3">
      <c r="A3867" s="17">
        <v>653</v>
      </c>
      <c r="B3867" s="19" t="s">
        <v>4194</v>
      </c>
      <c r="C3867" s="18" t="s">
        <v>14</v>
      </c>
    </row>
    <row r="3868" spans="1:3" ht="18" hidden="1" customHeight="1" x14ac:dyDescent="0.3">
      <c r="A3868" s="17">
        <v>654</v>
      </c>
      <c r="B3868" s="19" t="s">
        <v>4195</v>
      </c>
      <c r="C3868" s="18" t="s">
        <v>4196</v>
      </c>
    </row>
    <row r="3869" spans="1:3" ht="18" hidden="1" customHeight="1" x14ac:dyDescent="0.3">
      <c r="A3869" s="17">
        <v>654</v>
      </c>
      <c r="B3869" s="19" t="s">
        <v>198</v>
      </c>
      <c r="C3869" s="18" t="s">
        <v>199</v>
      </c>
    </row>
    <row r="3870" spans="1:3" ht="18" hidden="1" customHeight="1" x14ac:dyDescent="0.3">
      <c r="A3870" s="17">
        <v>656</v>
      </c>
      <c r="B3870" s="19" t="s">
        <v>4197</v>
      </c>
      <c r="C3870" s="18" t="s">
        <v>4196</v>
      </c>
    </row>
    <row r="3871" spans="1:3" ht="18" hidden="1" customHeight="1" x14ac:dyDescent="0.3">
      <c r="A3871" s="17">
        <v>657</v>
      </c>
      <c r="B3871" s="19" t="s">
        <v>4198</v>
      </c>
      <c r="C3871" s="18" t="s">
        <v>21</v>
      </c>
    </row>
    <row r="3872" spans="1:3" ht="18" hidden="1" customHeight="1" x14ac:dyDescent="0.3">
      <c r="A3872" s="17">
        <v>659</v>
      </c>
      <c r="B3872" s="19" t="s">
        <v>202</v>
      </c>
      <c r="C3872" s="18" t="s">
        <v>59</v>
      </c>
    </row>
    <row r="3873" spans="1:3" ht="18" hidden="1" customHeight="1" x14ac:dyDescent="0.3">
      <c r="A3873" s="17">
        <v>659</v>
      </c>
      <c r="B3873" s="19" t="s">
        <v>4199</v>
      </c>
      <c r="C3873" s="18" t="s">
        <v>14</v>
      </c>
    </row>
    <row r="3874" spans="1:3" ht="18" hidden="1" customHeight="1" x14ac:dyDescent="0.3">
      <c r="A3874" s="17">
        <v>659</v>
      </c>
      <c r="B3874" s="19" t="s">
        <v>4200</v>
      </c>
      <c r="C3874" s="18" t="s">
        <v>14</v>
      </c>
    </row>
    <row r="3875" spans="1:3" ht="18" hidden="1" customHeight="1" x14ac:dyDescent="0.3">
      <c r="A3875" s="17">
        <v>659</v>
      </c>
      <c r="B3875" s="19" t="s">
        <v>4201</v>
      </c>
      <c r="C3875" s="18" t="s">
        <v>21</v>
      </c>
    </row>
    <row r="3876" spans="1:3" ht="18" hidden="1" customHeight="1" x14ac:dyDescent="0.3">
      <c r="A3876" s="17">
        <v>659</v>
      </c>
      <c r="B3876" s="19" t="s">
        <v>4202</v>
      </c>
      <c r="C3876" s="18" t="s">
        <v>21</v>
      </c>
    </row>
    <row r="3877" spans="1:3" ht="18" hidden="1" customHeight="1" x14ac:dyDescent="0.3">
      <c r="A3877" s="17">
        <v>659</v>
      </c>
      <c r="B3877" s="19" t="s">
        <v>4203</v>
      </c>
      <c r="C3877" s="18" t="s">
        <v>21</v>
      </c>
    </row>
    <row r="3878" spans="1:3" ht="18" hidden="1" customHeight="1" x14ac:dyDescent="0.3">
      <c r="A3878" s="17">
        <v>659</v>
      </c>
      <c r="B3878" s="19" t="s">
        <v>4204</v>
      </c>
      <c r="C3878" s="18" t="s">
        <v>21</v>
      </c>
    </row>
    <row r="3879" spans="1:3" ht="18" hidden="1" customHeight="1" x14ac:dyDescent="0.3">
      <c r="A3879" s="17">
        <v>659</v>
      </c>
      <c r="B3879" s="19" t="s">
        <v>4205</v>
      </c>
      <c r="C3879" s="18" t="s">
        <v>21</v>
      </c>
    </row>
    <row r="3880" spans="1:3" ht="18" hidden="1" customHeight="1" x14ac:dyDescent="0.3">
      <c r="A3880" s="17">
        <v>659</v>
      </c>
      <c r="B3880" s="19" t="s">
        <v>4206</v>
      </c>
      <c r="C3880" s="18" t="s">
        <v>21</v>
      </c>
    </row>
    <row r="3881" spans="1:3" ht="18" hidden="1" customHeight="1" x14ac:dyDescent="0.3">
      <c r="A3881" s="17">
        <v>659</v>
      </c>
      <c r="B3881" s="19" t="s">
        <v>4207</v>
      </c>
      <c r="C3881" s="18" t="s">
        <v>21</v>
      </c>
    </row>
    <row r="3882" spans="1:3" ht="18" hidden="1" customHeight="1" x14ac:dyDescent="0.3">
      <c r="A3882" s="17">
        <v>659</v>
      </c>
      <c r="B3882" s="19" t="s">
        <v>4208</v>
      </c>
      <c r="C3882" s="18" t="s">
        <v>21</v>
      </c>
    </row>
    <row r="3883" spans="1:3" ht="18" hidden="1" customHeight="1" x14ac:dyDescent="0.3">
      <c r="A3883" s="17">
        <v>659</v>
      </c>
      <c r="B3883" s="19" t="s">
        <v>4209</v>
      </c>
      <c r="C3883" s="18" t="s">
        <v>21</v>
      </c>
    </row>
    <row r="3884" spans="1:3" ht="18" hidden="1" customHeight="1" x14ac:dyDescent="0.3">
      <c r="A3884" s="17">
        <v>659</v>
      </c>
      <c r="B3884" s="19" t="s">
        <v>4210</v>
      </c>
      <c r="C3884" s="18" t="s">
        <v>21</v>
      </c>
    </row>
    <row r="3885" spans="1:3" ht="18" hidden="1" customHeight="1" x14ac:dyDescent="0.3">
      <c r="A3885" s="17">
        <v>659</v>
      </c>
      <c r="B3885" s="19" t="s">
        <v>4211</v>
      </c>
      <c r="C3885" s="18" t="s">
        <v>21</v>
      </c>
    </row>
    <row r="3886" spans="1:3" ht="18" hidden="1" customHeight="1" x14ac:dyDescent="0.3">
      <c r="A3886" s="17">
        <v>659</v>
      </c>
      <c r="B3886" s="19" t="s">
        <v>4212</v>
      </c>
      <c r="C3886" s="18" t="s">
        <v>21</v>
      </c>
    </row>
    <row r="3887" spans="1:3" ht="18" hidden="1" customHeight="1" x14ac:dyDescent="0.3">
      <c r="A3887" s="17">
        <v>659</v>
      </c>
      <c r="B3887" s="19" t="s">
        <v>4213</v>
      </c>
      <c r="C3887" s="18" t="s">
        <v>21</v>
      </c>
    </row>
    <row r="3888" spans="1:3" ht="18" hidden="1" customHeight="1" x14ac:dyDescent="0.3">
      <c r="A3888" s="17">
        <v>659</v>
      </c>
      <c r="B3888" s="19" t="s">
        <v>4214</v>
      </c>
      <c r="C3888" s="18" t="s">
        <v>21</v>
      </c>
    </row>
    <row r="3889" spans="1:3" ht="18" hidden="1" customHeight="1" x14ac:dyDescent="0.3">
      <c r="A3889" s="17">
        <v>659</v>
      </c>
      <c r="B3889" s="19" t="s">
        <v>4215</v>
      </c>
      <c r="C3889" s="18" t="s">
        <v>21</v>
      </c>
    </row>
    <row r="3890" spans="1:3" ht="18" hidden="1" customHeight="1" x14ac:dyDescent="0.3">
      <c r="A3890" s="17">
        <v>659</v>
      </c>
      <c r="B3890" s="19" t="s">
        <v>4216</v>
      </c>
      <c r="C3890" s="18" t="s">
        <v>21</v>
      </c>
    </row>
    <row r="3891" spans="1:3" ht="18" hidden="1" customHeight="1" x14ac:dyDescent="0.3">
      <c r="A3891" s="17">
        <v>659</v>
      </c>
      <c r="B3891" s="19" t="s">
        <v>4217</v>
      </c>
      <c r="C3891" s="18" t="s">
        <v>21</v>
      </c>
    </row>
    <row r="3892" spans="1:3" ht="18" hidden="1" customHeight="1" x14ac:dyDescent="0.3">
      <c r="A3892" s="17">
        <v>659</v>
      </c>
      <c r="B3892" s="19" t="s">
        <v>4218</v>
      </c>
      <c r="C3892" s="18" t="s">
        <v>21</v>
      </c>
    </row>
    <row r="3893" spans="1:3" ht="18" hidden="1" customHeight="1" x14ac:dyDescent="0.3">
      <c r="A3893" s="17">
        <v>659</v>
      </c>
      <c r="B3893" s="19" t="s">
        <v>4219</v>
      </c>
      <c r="C3893" s="18" t="s">
        <v>21</v>
      </c>
    </row>
    <row r="3894" spans="1:3" ht="18" hidden="1" customHeight="1" x14ac:dyDescent="0.3">
      <c r="A3894" s="17">
        <v>659</v>
      </c>
      <c r="B3894" s="19" t="s">
        <v>4220</v>
      </c>
      <c r="C3894" s="18" t="s">
        <v>21</v>
      </c>
    </row>
    <row r="3895" spans="1:3" ht="18" hidden="1" customHeight="1" x14ac:dyDescent="0.3">
      <c r="A3895" s="17">
        <v>659</v>
      </c>
      <c r="B3895" s="19" t="s">
        <v>4221</v>
      </c>
      <c r="C3895" s="18" t="s">
        <v>21</v>
      </c>
    </row>
    <row r="3896" spans="1:3" ht="18" hidden="1" customHeight="1" x14ac:dyDescent="0.3">
      <c r="A3896" s="17">
        <v>659</v>
      </c>
      <c r="B3896" s="19" t="s">
        <v>4222</v>
      </c>
      <c r="C3896" s="18" t="s">
        <v>21</v>
      </c>
    </row>
    <row r="3897" spans="1:3" ht="18" hidden="1" customHeight="1" x14ac:dyDescent="0.3">
      <c r="A3897" s="17">
        <v>659</v>
      </c>
      <c r="B3897" s="19" t="s">
        <v>4223</v>
      </c>
      <c r="C3897" s="18" t="s">
        <v>199</v>
      </c>
    </row>
    <row r="3898" spans="1:3" ht="18" hidden="1" customHeight="1" x14ac:dyDescent="0.3">
      <c r="A3898" s="17">
        <v>659</v>
      </c>
      <c r="B3898" s="19" t="s">
        <v>4224</v>
      </c>
      <c r="C3898" s="18" t="s">
        <v>201</v>
      </c>
    </row>
    <row r="3899" spans="1:3" ht="18" hidden="1" customHeight="1" x14ac:dyDescent="0.3">
      <c r="A3899" s="17">
        <v>659</v>
      </c>
      <c r="B3899" s="19" t="s">
        <v>4225</v>
      </c>
      <c r="C3899" s="18" t="s">
        <v>4196</v>
      </c>
    </row>
    <row r="3900" spans="1:3" ht="18" hidden="1" customHeight="1" x14ac:dyDescent="0.3">
      <c r="A3900" s="17">
        <v>659</v>
      </c>
      <c r="B3900" s="19" t="s">
        <v>4226</v>
      </c>
      <c r="C3900" s="18" t="s">
        <v>4227</v>
      </c>
    </row>
    <row r="3901" spans="1:3" ht="18" hidden="1" customHeight="1" x14ac:dyDescent="0.3">
      <c r="A3901" s="17">
        <v>659</v>
      </c>
      <c r="B3901" s="19" t="s">
        <v>4228</v>
      </c>
      <c r="C3901" s="18" t="s">
        <v>21</v>
      </c>
    </row>
    <row r="3902" spans="1:3" ht="18" hidden="1" customHeight="1" x14ac:dyDescent="0.3">
      <c r="A3902" s="17">
        <v>659</v>
      </c>
      <c r="B3902" s="19" t="s">
        <v>4229</v>
      </c>
      <c r="C3902" s="18" t="s">
        <v>9</v>
      </c>
    </row>
    <row r="3903" spans="1:3" ht="18" hidden="1" customHeight="1" x14ac:dyDescent="0.3">
      <c r="A3903" s="17">
        <v>660</v>
      </c>
      <c r="B3903" s="19" t="s">
        <v>4230</v>
      </c>
      <c r="C3903" s="18" t="s">
        <v>21</v>
      </c>
    </row>
    <row r="3904" spans="1:3" ht="18" hidden="1" customHeight="1" x14ac:dyDescent="0.3">
      <c r="A3904" s="17">
        <v>660</v>
      </c>
      <c r="B3904" s="19" t="s">
        <v>4231</v>
      </c>
      <c r="C3904" s="18" t="s">
        <v>21</v>
      </c>
    </row>
    <row r="3905" spans="1:3" ht="18" hidden="1" customHeight="1" x14ac:dyDescent="0.3">
      <c r="A3905" s="17">
        <v>660</v>
      </c>
      <c r="B3905" s="19" t="s">
        <v>4232</v>
      </c>
      <c r="C3905" s="18" t="s">
        <v>21</v>
      </c>
    </row>
    <row r="3906" spans="1:3" ht="18" hidden="1" customHeight="1" x14ac:dyDescent="0.3">
      <c r="A3906" s="17">
        <v>660</v>
      </c>
      <c r="B3906" s="19" t="s">
        <v>4233</v>
      </c>
      <c r="C3906" s="18" t="s">
        <v>21</v>
      </c>
    </row>
    <row r="3907" spans="1:3" ht="18" hidden="1" customHeight="1" x14ac:dyDescent="0.3">
      <c r="A3907" s="17">
        <v>661</v>
      </c>
      <c r="B3907" s="19" t="s">
        <v>4234</v>
      </c>
      <c r="C3907" s="18" t="s">
        <v>59</v>
      </c>
    </row>
    <row r="3908" spans="1:3" ht="18" hidden="1" customHeight="1" x14ac:dyDescent="0.3">
      <c r="A3908" s="17">
        <v>661</v>
      </c>
      <c r="B3908" s="19" t="s">
        <v>4235</v>
      </c>
      <c r="C3908" s="18" t="s">
        <v>14</v>
      </c>
    </row>
    <row r="3909" spans="1:3" ht="18" hidden="1" customHeight="1" x14ac:dyDescent="0.3">
      <c r="A3909" s="17">
        <v>661</v>
      </c>
      <c r="B3909" s="19" t="s">
        <v>4236</v>
      </c>
      <c r="C3909" s="18" t="s">
        <v>14</v>
      </c>
    </row>
    <row r="3910" spans="1:3" ht="18" hidden="1" customHeight="1" x14ac:dyDescent="0.3">
      <c r="A3910" s="17">
        <v>661</v>
      </c>
      <c r="B3910" s="19" t="s">
        <v>4237</v>
      </c>
      <c r="C3910" s="18" t="s">
        <v>59</v>
      </c>
    </row>
    <row r="3911" spans="1:3" ht="18" hidden="1" customHeight="1" x14ac:dyDescent="0.3">
      <c r="A3911" s="17">
        <v>661</v>
      </c>
      <c r="B3911" s="19" t="s">
        <v>4238</v>
      </c>
      <c r="C3911" s="18" t="s">
        <v>59</v>
      </c>
    </row>
    <row r="3912" spans="1:3" ht="18" hidden="1" customHeight="1" x14ac:dyDescent="0.3">
      <c r="A3912" s="17">
        <v>661</v>
      </c>
      <c r="B3912" s="19" t="s">
        <v>4239</v>
      </c>
      <c r="C3912" s="18" t="s">
        <v>59</v>
      </c>
    </row>
    <row r="3913" spans="1:3" ht="18" hidden="1" customHeight="1" x14ac:dyDescent="0.3">
      <c r="A3913" s="17">
        <v>661</v>
      </c>
      <c r="B3913" s="19" t="s">
        <v>4240</v>
      </c>
      <c r="C3913" s="18" t="s">
        <v>59</v>
      </c>
    </row>
    <row r="3914" spans="1:3" ht="18" hidden="1" customHeight="1" x14ac:dyDescent="0.3">
      <c r="A3914" s="17">
        <v>661</v>
      </c>
      <c r="B3914" s="19" t="s">
        <v>4241</v>
      </c>
      <c r="C3914" s="18" t="s">
        <v>59</v>
      </c>
    </row>
    <row r="3915" spans="1:3" ht="18" hidden="1" customHeight="1" x14ac:dyDescent="0.3">
      <c r="A3915" s="17">
        <v>661</v>
      </c>
      <c r="B3915" s="19" t="s">
        <v>4242</v>
      </c>
      <c r="C3915" s="18" t="s">
        <v>59</v>
      </c>
    </row>
    <row r="3916" spans="1:3" ht="18" hidden="1" customHeight="1" x14ac:dyDescent="0.3">
      <c r="A3916" s="17">
        <v>661</v>
      </c>
      <c r="B3916" s="19" t="s">
        <v>4243</v>
      </c>
      <c r="C3916" s="18" t="s">
        <v>59</v>
      </c>
    </row>
    <row r="3917" spans="1:3" ht="18" hidden="1" customHeight="1" x14ac:dyDescent="0.3">
      <c r="A3917" s="17">
        <v>661</v>
      </c>
      <c r="B3917" s="19" t="s">
        <v>4244</v>
      </c>
      <c r="C3917" s="18" t="s">
        <v>59</v>
      </c>
    </row>
    <row r="3918" spans="1:3" ht="18" hidden="1" customHeight="1" x14ac:dyDescent="0.3">
      <c r="A3918" s="17">
        <v>661</v>
      </c>
      <c r="B3918" s="19" t="s">
        <v>4245</v>
      </c>
      <c r="C3918" s="18" t="s">
        <v>59</v>
      </c>
    </row>
    <row r="3919" spans="1:3" ht="18" hidden="1" customHeight="1" x14ac:dyDescent="0.3">
      <c r="A3919" s="17">
        <v>661</v>
      </c>
      <c r="B3919" s="19" t="s">
        <v>4246</v>
      </c>
      <c r="C3919" s="18" t="s">
        <v>59</v>
      </c>
    </row>
    <row r="3920" spans="1:3" ht="18" hidden="1" customHeight="1" x14ac:dyDescent="0.3">
      <c r="A3920" s="17">
        <v>661</v>
      </c>
      <c r="B3920" s="19" t="s">
        <v>4247</v>
      </c>
      <c r="C3920" s="18" t="s">
        <v>59</v>
      </c>
    </row>
    <row r="3921" spans="1:3" ht="18" hidden="1" customHeight="1" x14ac:dyDescent="0.3">
      <c r="A3921" s="17">
        <v>661</v>
      </c>
      <c r="B3921" s="19" t="s">
        <v>4248</v>
      </c>
      <c r="C3921" s="18" t="s">
        <v>59</v>
      </c>
    </row>
    <row r="3922" spans="1:3" ht="18" hidden="1" customHeight="1" x14ac:dyDescent="0.3">
      <c r="A3922" s="17">
        <v>661</v>
      </c>
      <c r="B3922" s="19" t="s">
        <v>4249</v>
      </c>
      <c r="C3922" s="18" t="s">
        <v>59</v>
      </c>
    </row>
    <row r="3923" spans="1:3" ht="18" hidden="1" customHeight="1" x14ac:dyDescent="0.3">
      <c r="A3923" s="17">
        <v>661</v>
      </c>
      <c r="B3923" s="19" t="s">
        <v>4250</v>
      </c>
      <c r="C3923" s="18" t="s">
        <v>59</v>
      </c>
    </row>
    <row r="3924" spans="1:3" ht="18" hidden="1" customHeight="1" x14ac:dyDescent="0.3">
      <c r="A3924" s="17">
        <v>661</v>
      </c>
      <c r="B3924" s="19" t="s">
        <v>4251</v>
      </c>
      <c r="C3924" s="18" t="s">
        <v>59</v>
      </c>
    </row>
    <row r="3925" spans="1:3" ht="18" hidden="1" customHeight="1" x14ac:dyDescent="0.3">
      <c r="A3925" s="17">
        <v>661</v>
      </c>
      <c r="B3925" s="19" t="s">
        <v>4252</v>
      </c>
      <c r="C3925" s="18" t="s">
        <v>59</v>
      </c>
    </row>
    <row r="3926" spans="1:3" ht="18" hidden="1" customHeight="1" x14ac:dyDescent="0.3">
      <c r="A3926" s="17">
        <v>661</v>
      </c>
      <c r="B3926" s="19" t="s">
        <v>4253</v>
      </c>
      <c r="C3926" s="18" t="s">
        <v>59</v>
      </c>
    </row>
    <row r="3927" spans="1:3" ht="18" hidden="1" customHeight="1" x14ac:dyDescent="0.3">
      <c r="A3927" s="17">
        <v>661</v>
      </c>
      <c r="B3927" s="19" t="s">
        <v>4254</v>
      </c>
      <c r="C3927" s="18" t="s">
        <v>59</v>
      </c>
    </row>
    <row r="3928" spans="1:3" ht="18" hidden="1" customHeight="1" x14ac:dyDescent="0.3">
      <c r="A3928" s="17">
        <v>661</v>
      </c>
      <c r="B3928" s="19" t="s">
        <v>4255</v>
      </c>
      <c r="C3928" s="18" t="s">
        <v>59</v>
      </c>
    </row>
    <row r="3929" spans="1:3" ht="18" hidden="1" customHeight="1" x14ac:dyDescent="0.3">
      <c r="A3929" s="17">
        <v>661</v>
      </c>
      <c r="B3929" s="19" t="s">
        <v>4256</v>
      </c>
      <c r="C3929" s="18" t="s">
        <v>59</v>
      </c>
    </row>
    <row r="3930" spans="1:3" ht="18" hidden="1" customHeight="1" x14ac:dyDescent="0.3">
      <c r="A3930" s="17">
        <v>661</v>
      </c>
      <c r="B3930" s="19" t="s">
        <v>4257</v>
      </c>
      <c r="C3930" s="18" t="s">
        <v>59</v>
      </c>
    </row>
    <row r="3931" spans="1:3" ht="18" hidden="1" customHeight="1" x14ac:dyDescent="0.3">
      <c r="A3931" s="17">
        <v>661</v>
      </c>
      <c r="B3931" s="19" t="s">
        <v>4258</v>
      </c>
      <c r="C3931" s="18" t="s">
        <v>59</v>
      </c>
    </row>
    <row r="3932" spans="1:3" ht="18" hidden="1" customHeight="1" x14ac:dyDescent="0.3">
      <c r="A3932" s="17">
        <v>661</v>
      </c>
      <c r="B3932" s="19" t="s">
        <v>4259</v>
      </c>
      <c r="C3932" s="18" t="s">
        <v>59</v>
      </c>
    </row>
    <row r="3933" spans="1:3" ht="18" hidden="1" customHeight="1" x14ac:dyDescent="0.3">
      <c r="A3933" s="17">
        <v>661</v>
      </c>
      <c r="B3933" s="19" t="s">
        <v>4260</v>
      </c>
      <c r="C3933" s="18" t="s">
        <v>29</v>
      </c>
    </row>
    <row r="3934" spans="1:3" ht="18" hidden="1" customHeight="1" x14ac:dyDescent="0.3">
      <c r="A3934" s="17">
        <v>661</v>
      </c>
      <c r="B3934" s="19" t="s">
        <v>4261</v>
      </c>
      <c r="C3934" s="18" t="s">
        <v>59</v>
      </c>
    </row>
    <row r="3935" spans="1:3" ht="18" hidden="1" customHeight="1" x14ac:dyDescent="0.3">
      <c r="A3935" s="17">
        <v>661</v>
      </c>
      <c r="B3935" s="19" t="s">
        <v>4262</v>
      </c>
      <c r="C3935" s="18" t="s">
        <v>59</v>
      </c>
    </row>
    <row r="3936" spans="1:3" ht="18" hidden="1" customHeight="1" x14ac:dyDescent="0.3">
      <c r="A3936" s="17">
        <v>661</v>
      </c>
      <c r="B3936" s="19" t="s">
        <v>4263</v>
      </c>
      <c r="C3936" s="18" t="s">
        <v>59</v>
      </c>
    </row>
    <row r="3937" spans="1:3" ht="18" hidden="1" customHeight="1" x14ac:dyDescent="0.3">
      <c r="A3937" s="17">
        <v>661</v>
      </c>
      <c r="B3937" s="19" t="s">
        <v>4264</v>
      </c>
      <c r="C3937" s="18" t="s">
        <v>59</v>
      </c>
    </row>
    <row r="3938" spans="1:3" ht="18" hidden="1" customHeight="1" x14ac:dyDescent="0.3">
      <c r="A3938" s="17">
        <v>661</v>
      </c>
      <c r="B3938" s="19" t="s">
        <v>4265</v>
      </c>
      <c r="C3938" s="18" t="s">
        <v>59</v>
      </c>
    </row>
    <row r="3939" spans="1:3" ht="18" hidden="1" customHeight="1" x14ac:dyDescent="0.3">
      <c r="A3939" s="17">
        <v>661</v>
      </c>
      <c r="B3939" s="19" t="s">
        <v>4266</v>
      </c>
      <c r="C3939" s="18" t="s">
        <v>59</v>
      </c>
    </row>
    <row r="3940" spans="1:3" ht="18" hidden="1" customHeight="1" x14ac:dyDescent="0.3">
      <c r="A3940" s="17">
        <v>661</v>
      </c>
      <c r="B3940" s="19" t="s">
        <v>4267</v>
      </c>
      <c r="C3940" s="18" t="s">
        <v>59</v>
      </c>
    </row>
    <row r="3941" spans="1:3" ht="18" hidden="1" customHeight="1" x14ac:dyDescent="0.3">
      <c r="A3941" s="17">
        <v>661</v>
      </c>
      <c r="B3941" s="19" t="s">
        <v>4268</v>
      </c>
      <c r="C3941" s="18" t="s">
        <v>59</v>
      </c>
    </row>
    <row r="3942" spans="1:3" ht="18" hidden="1" customHeight="1" x14ac:dyDescent="0.3">
      <c r="A3942" s="17">
        <v>661</v>
      </c>
      <c r="B3942" s="19" t="s">
        <v>4269</v>
      </c>
      <c r="C3942" s="18" t="s">
        <v>59</v>
      </c>
    </row>
    <row r="3943" spans="1:3" ht="18" hidden="1" customHeight="1" x14ac:dyDescent="0.3">
      <c r="A3943" s="17">
        <v>661</v>
      </c>
      <c r="B3943" s="19" t="s">
        <v>4270</v>
      </c>
      <c r="C3943" s="18" t="s">
        <v>59</v>
      </c>
    </row>
    <row r="3944" spans="1:3" ht="18" hidden="1" customHeight="1" x14ac:dyDescent="0.3">
      <c r="A3944" s="17">
        <v>661</v>
      </c>
      <c r="B3944" s="19" t="s">
        <v>4271</v>
      </c>
      <c r="C3944" s="18" t="s">
        <v>59</v>
      </c>
    </row>
    <row r="3945" spans="1:3" ht="18" hidden="1" customHeight="1" x14ac:dyDescent="0.3">
      <c r="A3945" s="17">
        <v>661</v>
      </c>
      <c r="B3945" s="19" t="s">
        <v>4272</v>
      </c>
      <c r="C3945" s="18" t="s">
        <v>59</v>
      </c>
    </row>
    <row r="3946" spans="1:3" ht="18" hidden="1" customHeight="1" x14ac:dyDescent="0.3">
      <c r="A3946" s="17">
        <v>661</v>
      </c>
      <c r="B3946" s="19" t="s">
        <v>4273</v>
      </c>
      <c r="C3946" s="18" t="s">
        <v>59</v>
      </c>
    </row>
    <row r="3947" spans="1:3" ht="18" hidden="1" customHeight="1" x14ac:dyDescent="0.3">
      <c r="A3947" s="17">
        <v>661</v>
      </c>
      <c r="B3947" s="19" t="s">
        <v>4274</v>
      </c>
      <c r="C3947" s="18" t="s">
        <v>59</v>
      </c>
    </row>
    <row r="3948" spans="1:3" ht="18" hidden="1" customHeight="1" x14ac:dyDescent="0.3">
      <c r="A3948" s="17">
        <v>661</v>
      </c>
      <c r="B3948" s="19" t="s">
        <v>4275</v>
      </c>
      <c r="C3948" s="18" t="s">
        <v>59</v>
      </c>
    </row>
    <row r="3949" spans="1:3" ht="18" hidden="1" customHeight="1" x14ac:dyDescent="0.3">
      <c r="A3949" s="17">
        <v>661</v>
      </c>
      <c r="B3949" s="19" t="s">
        <v>4276</v>
      </c>
      <c r="C3949" s="18" t="s">
        <v>59</v>
      </c>
    </row>
    <row r="3950" spans="1:3" ht="18" hidden="1" customHeight="1" x14ac:dyDescent="0.3">
      <c r="A3950" s="17">
        <v>661</v>
      </c>
      <c r="B3950" s="19" t="s">
        <v>4277</v>
      </c>
      <c r="C3950" s="18" t="s">
        <v>59</v>
      </c>
    </row>
    <row r="3951" spans="1:3" ht="18" hidden="1" customHeight="1" x14ac:dyDescent="0.3">
      <c r="A3951" s="17">
        <v>661</v>
      </c>
      <c r="B3951" s="19" t="s">
        <v>4278</v>
      </c>
      <c r="C3951" s="18" t="s">
        <v>59</v>
      </c>
    </row>
    <row r="3952" spans="1:3" ht="18" hidden="1" customHeight="1" x14ac:dyDescent="0.3">
      <c r="A3952" s="17">
        <v>661</v>
      </c>
      <c r="B3952" s="19" t="s">
        <v>4279</v>
      </c>
      <c r="C3952" s="18" t="s">
        <v>59</v>
      </c>
    </row>
    <row r="3953" spans="1:3" ht="18" hidden="1" customHeight="1" x14ac:dyDescent="0.3">
      <c r="A3953" s="17">
        <v>661</v>
      </c>
      <c r="B3953" s="19" t="s">
        <v>4280</v>
      </c>
      <c r="C3953" s="18" t="s">
        <v>59</v>
      </c>
    </row>
    <row r="3954" spans="1:3" ht="18" hidden="1" customHeight="1" x14ac:dyDescent="0.3">
      <c r="A3954" s="17">
        <v>661</v>
      </c>
      <c r="B3954" s="19" t="s">
        <v>4281</v>
      </c>
      <c r="C3954" s="18" t="s">
        <v>59</v>
      </c>
    </row>
    <row r="3955" spans="1:3" ht="18" hidden="1" customHeight="1" x14ac:dyDescent="0.3">
      <c r="A3955" s="17">
        <v>661</v>
      </c>
      <c r="B3955" s="19" t="s">
        <v>4282</v>
      </c>
      <c r="C3955" s="18" t="s">
        <v>59</v>
      </c>
    </row>
    <row r="3956" spans="1:3" ht="18" hidden="1" customHeight="1" x14ac:dyDescent="0.3">
      <c r="A3956" s="17">
        <v>661</v>
      </c>
      <c r="B3956" s="19" t="s">
        <v>4283</v>
      </c>
      <c r="C3956" s="18" t="s">
        <v>59</v>
      </c>
    </row>
    <row r="3957" spans="1:3" ht="18" hidden="1" customHeight="1" x14ac:dyDescent="0.3">
      <c r="A3957" s="17">
        <v>661</v>
      </c>
      <c r="B3957" s="19" t="s">
        <v>4284</v>
      </c>
      <c r="C3957" s="18" t="s">
        <v>59</v>
      </c>
    </row>
    <row r="3958" spans="1:3" ht="18" hidden="1" customHeight="1" x14ac:dyDescent="0.3">
      <c r="A3958" s="17">
        <v>661</v>
      </c>
      <c r="B3958" s="19" t="s">
        <v>4285</v>
      </c>
      <c r="C3958" s="18" t="s">
        <v>9</v>
      </c>
    </row>
    <row r="3959" spans="1:3" ht="18" hidden="1" customHeight="1" x14ac:dyDescent="0.3">
      <c r="A3959" s="17">
        <v>661</v>
      </c>
      <c r="B3959" s="19" t="s">
        <v>4286</v>
      </c>
      <c r="C3959" s="18" t="s">
        <v>59</v>
      </c>
    </row>
    <row r="3960" spans="1:3" ht="18" hidden="1" customHeight="1" x14ac:dyDescent="0.3">
      <c r="A3960" s="17">
        <v>661</v>
      </c>
      <c r="B3960" s="19" t="s">
        <v>4287</v>
      </c>
      <c r="C3960" s="18" t="s">
        <v>59</v>
      </c>
    </row>
    <row r="3961" spans="1:3" ht="18" hidden="1" customHeight="1" x14ac:dyDescent="0.3">
      <c r="A3961" s="17">
        <v>662</v>
      </c>
      <c r="B3961" s="19" t="s">
        <v>4288</v>
      </c>
      <c r="C3961" s="18" t="s">
        <v>158</v>
      </c>
    </row>
    <row r="3962" spans="1:3" ht="18" hidden="1" customHeight="1" x14ac:dyDescent="0.3">
      <c r="A3962" s="17">
        <v>662</v>
      </c>
      <c r="B3962" s="19" t="s">
        <v>4289</v>
      </c>
      <c r="C3962" s="18" t="s">
        <v>59</v>
      </c>
    </row>
    <row r="3963" spans="1:3" ht="18" hidden="1" customHeight="1" x14ac:dyDescent="0.3">
      <c r="A3963" s="17">
        <v>666</v>
      </c>
      <c r="B3963" s="19" t="s">
        <v>4290</v>
      </c>
      <c r="C3963" s="18" t="s">
        <v>59</v>
      </c>
    </row>
    <row r="3964" spans="1:3" ht="18" hidden="1" customHeight="1" x14ac:dyDescent="0.3">
      <c r="A3964" s="17">
        <v>666</v>
      </c>
      <c r="B3964" s="19" t="s">
        <v>4291</v>
      </c>
      <c r="C3964" s="18" t="s">
        <v>59</v>
      </c>
    </row>
    <row r="3965" spans="1:3" ht="18" hidden="1" customHeight="1" x14ac:dyDescent="0.3">
      <c r="A3965" s="17">
        <v>666</v>
      </c>
      <c r="B3965" s="19" t="s">
        <v>4292</v>
      </c>
      <c r="C3965" s="18" t="s">
        <v>59</v>
      </c>
    </row>
    <row r="3966" spans="1:3" ht="18" hidden="1" customHeight="1" x14ac:dyDescent="0.3">
      <c r="A3966" s="17">
        <v>666</v>
      </c>
      <c r="B3966" s="19" t="s">
        <v>4293</v>
      </c>
      <c r="C3966" s="18" t="s">
        <v>59</v>
      </c>
    </row>
    <row r="3967" spans="1:3" ht="18" hidden="1" customHeight="1" x14ac:dyDescent="0.3">
      <c r="A3967" s="17">
        <v>666</v>
      </c>
      <c r="B3967" s="19" t="s">
        <v>4294</v>
      </c>
      <c r="C3967" s="18" t="s">
        <v>59</v>
      </c>
    </row>
    <row r="3968" spans="1:3" ht="18" hidden="1" customHeight="1" x14ac:dyDescent="0.3">
      <c r="A3968" s="17">
        <v>666</v>
      </c>
      <c r="B3968" s="19" t="s">
        <v>4295</v>
      </c>
      <c r="C3968" s="18" t="s">
        <v>59</v>
      </c>
    </row>
    <row r="3969" spans="1:3" ht="18" hidden="1" customHeight="1" x14ac:dyDescent="0.3">
      <c r="A3969" s="17">
        <v>666</v>
      </c>
      <c r="B3969" s="19" t="s">
        <v>4296</v>
      </c>
      <c r="C3969" s="18" t="s">
        <v>59</v>
      </c>
    </row>
    <row r="3970" spans="1:3" ht="18" hidden="1" customHeight="1" x14ac:dyDescent="0.3">
      <c r="A3970" s="17">
        <v>666</v>
      </c>
      <c r="B3970" s="19" t="s">
        <v>4297</v>
      </c>
      <c r="C3970" s="18" t="s">
        <v>59</v>
      </c>
    </row>
    <row r="3971" spans="1:3" ht="18" hidden="1" customHeight="1" x14ac:dyDescent="0.3">
      <c r="A3971" s="17">
        <v>666</v>
      </c>
      <c r="B3971" s="19" t="s">
        <v>4298</v>
      </c>
      <c r="C3971" s="18" t="s">
        <v>59</v>
      </c>
    </row>
    <row r="3972" spans="1:3" ht="18" hidden="1" customHeight="1" x14ac:dyDescent="0.3">
      <c r="A3972" s="17">
        <v>670</v>
      </c>
      <c r="B3972" s="19" t="s">
        <v>4299</v>
      </c>
      <c r="C3972" s="18" t="s">
        <v>21</v>
      </c>
    </row>
    <row r="3973" spans="1:3" ht="18" hidden="1" customHeight="1" x14ac:dyDescent="0.3">
      <c r="A3973" s="17">
        <v>670</v>
      </c>
      <c r="B3973" s="19" t="s">
        <v>4300</v>
      </c>
      <c r="C3973" s="18" t="s">
        <v>21</v>
      </c>
    </row>
    <row r="3974" spans="1:3" ht="18" hidden="1" customHeight="1" x14ac:dyDescent="0.3">
      <c r="A3974" s="17">
        <v>670</v>
      </c>
      <c r="B3974" s="19" t="s">
        <v>4301</v>
      </c>
      <c r="C3974" s="18" t="s">
        <v>21</v>
      </c>
    </row>
    <row r="3975" spans="1:3" ht="18" hidden="1" customHeight="1" x14ac:dyDescent="0.3">
      <c r="A3975" s="17">
        <v>670</v>
      </c>
      <c r="B3975" s="19" t="s">
        <v>4302</v>
      </c>
      <c r="C3975" s="18" t="s">
        <v>21</v>
      </c>
    </row>
    <row r="3976" spans="1:3" ht="18" hidden="1" customHeight="1" x14ac:dyDescent="0.3">
      <c r="A3976" s="17">
        <v>670</v>
      </c>
      <c r="B3976" s="19" t="s">
        <v>4303</v>
      </c>
      <c r="C3976" s="18" t="s">
        <v>21</v>
      </c>
    </row>
    <row r="3977" spans="1:3" ht="18" hidden="1" customHeight="1" x14ac:dyDescent="0.3">
      <c r="A3977" s="17">
        <v>670</v>
      </c>
      <c r="B3977" s="19" t="s">
        <v>4304</v>
      </c>
      <c r="C3977" s="18" t="s">
        <v>21</v>
      </c>
    </row>
    <row r="3978" spans="1:3" ht="18" hidden="1" customHeight="1" x14ac:dyDescent="0.3">
      <c r="A3978" s="17">
        <v>670</v>
      </c>
      <c r="B3978" s="19" t="s">
        <v>4305</v>
      </c>
      <c r="C3978" s="18" t="s">
        <v>21</v>
      </c>
    </row>
    <row r="3979" spans="1:3" ht="18" hidden="1" customHeight="1" x14ac:dyDescent="0.3">
      <c r="A3979" s="17">
        <v>670</v>
      </c>
      <c r="B3979" s="19" t="s">
        <v>4306</v>
      </c>
      <c r="C3979" s="18" t="s">
        <v>21</v>
      </c>
    </row>
    <row r="3980" spans="1:3" ht="18" hidden="1" customHeight="1" x14ac:dyDescent="0.3">
      <c r="A3980" s="17">
        <v>670</v>
      </c>
      <c r="B3980" s="19" t="s">
        <v>4307</v>
      </c>
      <c r="C3980" s="18" t="s">
        <v>21</v>
      </c>
    </row>
    <row r="3981" spans="1:3" ht="18" hidden="1" customHeight="1" x14ac:dyDescent="0.3">
      <c r="A3981" s="17">
        <v>670</v>
      </c>
      <c r="B3981" s="19" t="s">
        <v>4308</v>
      </c>
      <c r="C3981" s="18" t="s">
        <v>21</v>
      </c>
    </row>
    <row r="3982" spans="1:3" ht="18" hidden="1" customHeight="1" x14ac:dyDescent="0.3">
      <c r="A3982" s="17">
        <v>670</v>
      </c>
      <c r="B3982" s="19" t="s">
        <v>100</v>
      </c>
      <c r="C3982" s="18" t="s">
        <v>21</v>
      </c>
    </row>
    <row r="3983" spans="1:3" ht="18" hidden="1" customHeight="1" x14ac:dyDescent="0.3">
      <c r="A3983" s="17">
        <v>670</v>
      </c>
      <c r="B3983" s="19" t="s">
        <v>4309</v>
      </c>
      <c r="C3983" s="18" t="s">
        <v>21</v>
      </c>
    </row>
    <row r="3984" spans="1:3" ht="18" hidden="1" customHeight="1" x14ac:dyDescent="0.3">
      <c r="A3984" s="17">
        <v>670</v>
      </c>
      <c r="B3984" s="19" t="s">
        <v>4310</v>
      </c>
      <c r="C3984" s="18" t="s">
        <v>21</v>
      </c>
    </row>
    <row r="3985" spans="1:3" ht="18" hidden="1" customHeight="1" x14ac:dyDescent="0.3">
      <c r="A3985" s="17">
        <v>670</v>
      </c>
      <c r="B3985" s="19" t="s">
        <v>4311</v>
      </c>
      <c r="C3985" s="18" t="s">
        <v>21</v>
      </c>
    </row>
    <row r="3986" spans="1:3" ht="18" hidden="1" customHeight="1" x14ac:dyDescent="0.3">
      <c r="A3986" s="17">
        <v>670</v>
      </c>
      <c r="B3986" s="19" t="s">
        <v>4312</v>
      </c>
      <c r="C3986" s="18" t="s">
        <v>21</v>
      </c>
    </row>
    <row r="3987" spans="1:3" ht="18" hidden="1" customHeight="1" x14ac:dyDescent="0.3">
      <c r="A3987" s="17">
        <v>671</v>
      </c>
      <c r="B3987" s="19" t="s">
        <v>4313</v>
      </c>
      <c r="C3987" s="18" t="s">
        <v>21</v>
      </c>
    </row>
    <row r="3988" spans="1:3" ht="18" hidden="1" customHeight="1" x14ac:dyDescent="0.3">
      <c r="A3988" s="17">
        <v>671</v>
      </c>
      <c r="B3988" s="19" t="s">
        <v>4314</v>
      </c>
      <c r="C3988" s="18" t="s">
        <v>21</v>
      </c>
    </row>
    <row r="3989" spans="1:3" ht="18" hidden="1" customHeight="1" x14ac:dyDescent="0.3">
      <c r="A3989" s="17">
        <v>671</v>
      </c>
      <c r="B3989" s="19" t="s">
        <v>4315</v>
      </c>
      <c r="C3989" s="18" t="s">
        <v>21</v>
      </c>
    </row>
    <row r="3990" spans="1:3" ht="18" hidden="1" customHeight="1" x14ac:dyDescent="0.3">
      <c r="A3990" s="17">
        <v>671</v>
      </c>
      <c r="B3990" s="19" t="s">
        <v>4316</v>
      </c>
      <c r="C3990" s="18" t="s">
        <v>21</v>
      </c>
    </row>
    <row r="3991" spans="1:3" ht="18" hidden="1" customHeight="1" x14ac:dyDescent="0.3">
      <c r="A3991" s="17">
        <v>671</v>
      </c>
      <c r="B3991" s="19" t="s">
        <v>4317</v>
      </c>
      <c r="C3991" s="18" t="s">
        <v>21</v>
      </c>
    </row>
    <row r="3992" spans="1:3" ht="18" hidden="1" customHeight="1" x14ac:dyDescent="0.3">
      <c r="A3992" s="17">
        <v>671</v>
      </c>
      <c r="B3992" s="19" t="s">
        <v>4318</v>
      </c>
      <c r="C3992" s="18" t="s">
        <v>21</v>
      </c>
    </row>
    <row r="3993" spans="1:3" ht="18" hidden="1" customHeight="1" x14ac:dyDescent="0.3">
      <c r="A3993" s="17">
        <v>671</v>
      </c>
      <c r="B3993" s="19" t="s">
        <v>4319</v>
      </c>
      <c r="C3993" s="18" t="s">
        <v>21</v>
      </c>
    </row>
    <row r="3994" spans="1:3" ht="18" hidden="1" customHeight="1" x14ac:dyDescent="0.3">
      <c r="A3994" s="17">
        <v>680</v>
      </c>
      <c r="B3994" s="19" t="s">
        <v>4320</v>
      </c>
      <c r="C3994" s="18" t="s">
        <v>26</v>
      </c>
    </row>
    <row r="3995" spans="1:3" ht="18" hidden="1" customHeight="1" x14ac:dyDescent="0.3">
      <c r="A3995" s="17">
        <v>680</v>
      </c>
      <c r="B3995" s="19" t="s">
        <v>4321</v>
      </c>
      <c r="C3995" s="18" t="s">
        <v>59</v>
      </c>
    </row>
    <row r="3996" spans="1:3" ht="18" hidden="1" customHeight="1" x14ac:dyDescent="0.3">
      <c r="A3996" s="17">
        <v>680</v>
      </c>
      <c r="B3996" s="19" t="s">
        <v>4322</v>
      </c>
      <c r="C3996" s="18" t="s">
        <v>59</v>
      </c>
    </row>
    <row r="3997" spans="1:3" ht="18" hidden="1" customHeight="1" x14ac:dyDescent="0.3">
      <c r="A3997" s="17">
        <v>680</v>
      </c>
      <c r="B3997" s="19" t="s">
        <v>4323</v>
      </c>
      <c r="C3997" s="18" t="s">
        <v>59</v>
      </c>
    </row>
    <row r="3998" spans="1:3" ht="18" hidden="1" customHeight="1" x14ac:dyDescent="0.3">
      <c r="A3998" s="17">
        <v>680</v>
      </c>
      <c r="B3998" s="19" t="s">
        <v>4324</v>
      </c>
      <c r="C3998" s="18" t="s">
        <v>26</v>
      </c>
    </row>
    <row r="3999" spans="1:3" ht="18" hidden="1" customHeight="1" x14ac:dyDescent="0.3">
      <c r="A3999" s="17">
        <v>690</v>
      </c>
      <c r="B3999" s="19" t="s">
        <v>4325</v>
      </c>
      <c r="C3999" s="18" t="s">
        <v>21</v>
      </c>
    </row>
    <row r="4000" spans="1:3" ht="18" hidden="1" customHeight="1" x14ac:dyDescent="0.3">
      <c r="A4000" s="17">
        <v>690</v>
      </c>
      <c r="B4000" s="19" t="s">
        <v>4326</v>
      </c>
      <c r="C4000" s="18" t="s">
        <v>21</v>
      </c>
    </row>
    <row r="4001" spans="1:3" ht="18" hidden="1" customHeight="1" x14ac:dyDescent="0.3">
      <c r="A4001" s="17">
        <v>690</v>
      </c>
      <c r="B4001" s="19" t="s">
        <v>4327</v>
      </c>
      <c r="C4001" s="18" t="s">
        <v>21</v>
      </c>
    </row>
    <row r="4002" spans="1:3" ht="18" customHeight="1" x14ac:dyDescent="0.3">
      <c r="A4002" s="17">
        <v>690</v>
      </c>
      <c r="B4002" s="19" t="s">
        <v>4328</v>
      </c>
      <c r="C4002" s="18" t="s">
        <v>21</v>
      </c>
    </row>
    <row r="4003" spans="1:3" ht="18" customHeight="1" x14ac:dyDescent="0.3">
      <c r="A4003" s="17">
        <v>690</v>
      </c>
      <c r="B4003" s="19" t="s">
        <v>4329</v>
      </c>
      <c r="C4003" s="18" t="s">
        <v>21</v>
      </c>
    </row>
    <row r="4004" spans="1:3" ht="18" hidden="1" customHeight="1" x14ac:dyDescent="0.3">
      <c r="A4004" s="17">
        <v>690</v>
      </c>
      <c r="B4004" s="19" t="s">
        <v>4330</v>
      </c>
      <c r="C4004" s="18" t="s">
        <v>21</v>
      </c>
    </row>
    <row r="4005" spans="1:3" ht="18" customHeight="1" x14ac:dyDescent="0.3">
      <c r="A4005" s="17">
        <v>690</v>
      </c>
      <c r="B4005" s="19" t="s">
        <v>4331</v>
      </c>
      <c r="C4005" s="18" t="s">
        <v>21</v>
      </c>
    </row>
    <row r="4006" spans="1:3" ht="18" hidden="1" customHeight="1" x14ac:dyDescent="0.3">
      <c r="A4006" s="17">
        <v>690</v>
      </c>
      <c r="B4006" s="19" t="s">
        <v>4332</v>
      </c>
      <c r="C4006" s="18" t="s">
        <v>29</v>
      </c>
    </row>
    <row r="4007" spans="1:3" ht="18" hidden="1" customHeight="1" x14ac:dyDescent="0.3">
      <c r="A4007" s="17">
        <v>690</v>
      </c>
      <c r="B4007" s="19" t="s">
        <v>4333</v>
      </c>
      <c r="C4007" s="18" t="s">
        <v>9</v>
      </c>
    </row>
    <row r="4008" spans="1:3" ht="18" hidden="1" customHeight="1" x14ac:dyDescent="0.3">
      <c r="A4008" s="17">
        <v>690</v>
      </c>
      <c r="B4008" s="19" t="s">
        <v>4334</v>
      </c>
      <c r="C4008" s="18" t="s">
        <v>21</v>
      </c>
    </row>
    <row r="4009" spans="1:3" ht="18" hidden="1" customHeight="1" x14ac:dyDescent="0.3">
      <c r="A4009" s="17">
        <v>690</v>
      </c>
      <c r="B4009" s="19" t="s">
        <v>4335</v>
      </c>
      <c r="C4009" s="18" t="s">
        <v>26</v>
      </c>
    </row>
    <row r="4010" spans="1:3" ht="18" hidden="1" customHeight="1" x14ac:dyDescent="0.3">
      <c r="A4010" s="17">
        <v>690</v>
      </c>
      <c r="B4010" s="19" t="s">
        <v>4336</v>
      </c>
      <c r="C4010" s="18" t="s">
        <v>9</v>
      </c>
    </row>
    <row r="4011" spans="1:3" ht="18" hidden="1" customHeight="1" x14ac:dyDescent="0.3">
      <c r="A4011" s="17">
        <v>690</v>
      </c>
      <c r="B4011" s="19" t="s">
        <v>4337</v>
      </c>
      <c r="C4011" s="18" t="s">
        <v>9</v>
      </c>
    </row>
    <row r="4012" spans="1:3" ht="18" hidden="1" customHeight="1" x14ac:dyDescent="0.3">
      <c r="A4012" s="17">
        <v>690</v>
      </c>
      <c r="B4012" s="19" t="s">
        <v>4338</v>
      </c>
      <c r="C4012" s="18" t="s">
        <v>9</v>
      </c>
    </row>
    <row r="4013" spans="1:3" ht="18" hidden="1" customHeight="1" x14ac:dyDescent="0.3">
      <c r="A4013" s="17">
        <v>690</v>
      </c>
      <c r="B4013" s="19" t="s">
        <v>4339</v>
      </c>
      <c r="C4013" s="18" t="s">
        <v>9</v>
      </c>
    </row>
    <row r="4014" spans="1:3" ht="18" hidden="1" customHeight="1" x14ac:dyDescent="0.3">
      <c r="A4014" s="17">
        <v>690</v>
      </c>
      <c r="B4014" s="19" t="s">
        <v>4340</v>
      </c>
      <c r="C4014" s="18" t="s">
        <v>9</v>
      </c>
    </row>
    <row r="4015" spans="1:3" ht="18" hidden="1" customHeight="1" x14ac:dyDescent="0.3">
      <c r="A4015" s="17">
        <v>690</v>
      </c>
      <c r="B4015" s="19" t="s">
        <v>4341</v>
      </c>
      <c r="C4015" s="18" t="s">
        <v>9</v>
      </c>
    </row>
    <row r="4016" spans="1:3" ht="18" hidden="1" customHeight="1" x14ac:dyDescent="0.3">
      <c r="A4016" s="17">
        <v>690</v>
      </c>
      <c r="B4016" s="19" t="s">
        <v>4342</v>
      </c>
      <c r="C4016" s="18" t="s">
        <v>9</v>
      </c>
    </row>
    <row r="4017" spans="1:3" ht="18" hidden="1" customHeight="1" x14ac:dyDescent="0.3">
      <c r="A4017" s="17">
        <v>690</v>
      </c>
      <c r="B4017" s="19" t="s">
        <v>4343</v>
      </c>
      <c r="C4017" s="18" t="s">
        <v>9</v>
      </c>
    </row>
    <row r="4018" spans="1:3" ht="18" hidden="1" customHeight="1" x14ac:dyDescent="0.3">
      <c r="A4018" s="17">
        <v>690</v>
      </c>
      <c r="B4018" s="19" t="s">
        <v>4344</v>
      </c>
      <c r="C4018" s="18" t="s">
        <v>9</v>
      </c>
    </row>
    <row r="4019" spans="1:3" ht="18" hidden="1" customHeight="1" x14ac:dyDescent="0.3">
      <c r="A4019" s="17">
        <v>690</v>
      </c>
      <c r="B4019" s="19" t="s">
        <v>4345</v>
      </c>
      <c r="C4019" s="18" t="s">
        <v>9</v>
      </c>
    </row>
    <row r="4020" spans="1:3" ht="18" hidden="1" customHeight="1" x14ac:dyDescent="0.3">
      <c r="A4020" s="17">
        <v>690</v>
      </c>
      <c r="B4020" s="19" t="s">
        <v>4346</v>
      </c>
      <c r="C4020" s="18" t="s">
        <v>9</v>
      </c>
    </row>
    <row r="4021" spans="1:3" ht="18" customHeight="1" x14ac:dyDescent="0.3">
      <c r="A4021" s="17">
        <v>690</v>
      </c>
      <c r="B4021" s="19" t="s">
        <v>4347</v>
      </c>
      <c r="C4021" s="18" t="s">
        <v>9</v>
      </c>
    </row>
    <row r="4022" spans="1:3" ht="18" hidden="1" customHeight="1" x14ac:dyDescent="0.3">
      <c r="A4022" s="17">
        <v>690</v>
      </c>
      <c r="B4022" s="19" t="s">
        <v>4348</v>
      </c>
      <c r="C4022" s="18" t="s">
        <v>59</v>
      </c>
    </row>
    <row r="4023" spans="1:3" ht="18" hidden="1" customHeight="1" x14ac:dyDescent="0.3">
      <c r="A4023" s="17">
        <v>690</v>
      </c>
      <c r="B4023" s="19" t="s">
        <v>4349</v>
      </c>
      <c r="C4023" s="18" t="s">
        <v>59</v>
      </c>
    </row>
    <row r="4024" spans="1:3" ht="18" hidden="1" customHeight="1" x14ac:dyDescent="0.3">
      <c r="A4024" s="17">
        <v>690</v>
      </c>
      <c r="B4024" s="19" t="s">
        <v>4350</v>
      </c>
      <c r="C4024" s="18" t="s">
        <v>59</v>
      </c>
    </row>
    <row r="4025" spans="1:3" ht="18" hidden="1" customHeight="1" x14ac:dyDescent="0.3">
      <c r="A4025" s="17">
        <v>690</v>
      </c>
      <c r="B4025" s="19" t="s">
        <v>4351</v>
      </c>
      <c r="C4025" s="18" t="s">
        <v>59</v>
      </c>
    </row>
    <row r="4026" spans="1:3" ht="18" hidden="1" customHeight="1" x14ac:dyDescent="0.3">
      <c r="A4026" s="17">
        <v>690</v>
      </c>
      <c r="B4026" s="19" t="s">
        <v>4352</v>
      </c>
      <c r="C4026" s="18" t="s">
        <v>59</v>
      </c>
    </row>
    <row r="4027" spans="1:3" ht="18" hidden="1" customHeight="1" x14ac:dyDescent="0.3">
      <c r="A4027" s="17">
        <v>690</v>
      </c>
      <c r="B4027" s="19" t="s">
        <v>4353</v>
      </c>
      <c r="C4027" s="18" t="s">
        <v>59</v>
      </c>
    </row>
    <row r="4028" spans="1:3" ht="18" hidden="1" customHeight="1" x14ac:dyDescent="0.3">
      <c r="A4028" s="17">
        <v>690</v>
      </c>
      <c r="B4028" s="19" t="s">
        <v>4354</v>
      </c>
      <c r="C4028" s="18" t="s">
        <v>59</v>
      </c>
    </row>
    <row r="4029" spans="1:3" ht="18" hidden="1" customHeight="1" x14ac:dyDescent="0.3">
      <c r="A4029" s="17">
        <v>690</v>
      </c>
      <c r="B4029" s="19" t="s">
        <v>4355</v>
      </c>
      <c r="C4029" s="18" t="s">
        <v>59</v>
      </c>
    </row>
    <row r="4030" spans="1:3" ht="18" hidden="1" customHeight="1" x14ac:dyDescent="0.3">
      <c r="A4030" s="17">
        <v>690</v>
      </c>
      <c r="B4030" s="19" t="s">
        <v>4356</v>
      </c>
      <c r="C4030" s="18" t="s">
        <v>59</v>
      </c>
    </row>
    <row r="4031" spans="1:3" ht="18" hidden="1" customHeight="1" x14ac:dyDescent="0.3">
      <c r="A4031" s="17">
        <v>690</v>
      </c>
      <c r="B4031" s="19" t="s">
        <v>4357</v>
      </c>
      <c r="C4031" s="18" t="s">
        <v>199</v>
      </c>
    </row>
    <row r="4032" spans="1:3" ht="18" hidden="1" customHeight="1" x14ac:dyDescent="0.3">
      <c r="A4032" s="17">
        <v>690</v>
      </c>
      <c r="B4032" s="19" t="s">
        <v>4358</v>
      </c>
      <c r="C4032" s="18" t="s">
        <v>199</v>
      </c>
    </row>
    <row r="4033" spans="1:3" ht="18" hidden="1" customHeight="1" x14ac:dyDescent="0.3">
      <c r="A4033" s="17">
        <v>690</v>
      </c>
      <c r="B4033" s="19" t="s">
        <v>4359</v>
      </c>
      <c r="C4033" s="18" t="s">
        <v>199</v>
      </c>
    </row>
    <row r="4034" spans="1:3" ht="18" hidden="1" customHeight="1" x14ac:dyDescent="0.3">
      <c r="A4034" s="17">
        <v>690</v>
      </c>
      <c r="B4034" s="19" t="s">
        <v>4360</v>
      </c>
      <c r="C4034" s="18" t="s">
        <v>199</v>
      </c>
    </row>
    <row r="4035" spans="1:3" ht="18" hidden="1" customHeight="1" x14ac:dyDescent="0.3">
      <c r="A4035" s="17">
        <v>690</v>
      </c>
      <c r="B4035" s="19" t="s">
        <v>4361</v>
      </c>
      <c r="C4035" s="18" t="s">
        <v>29</v>
      </c>
    </row>
    <row r="4036" spans="1:3" ht="18" hidden="1" customHeight="1" x14ac:dyDescent="0.3">
      <c r="A4036" s="17">
        <v>690</v>
      </c>
      <c r="B4036" s="19" t="s">
        <v>4362</v>
      </c>
      <c r="C4036" s="18" t="s">
        <v>29</v>
      </c>
    </row>
    <row r="4037" spans="1:3" ht="18" hidden="1" customHeight="1" x14ac:dyDescent="0.3">
      <c r="A4037" s="17">
        <v>690</v>
      </c>
      <c r="B4037" s="19" t="s">
        <v>4363</v>
      </c>
      <c r="C4037" s="18" t="s">
        <v>29</v>
      </c>
    </row>
    <row r="4038" spans="1:3" ht="18" hidden="1" customHeight="1" x14ac:dyDescent="0.3">
      <c r="A4038" s="17">
        <v>690</v>
      </c>
      <c r="B4038" s="19" t="s">
        <v>4364</v>
      </c>
      <c r="C4038" s="18" t="s">
        <v>59</v>
      </c>
    </row>
    <row r="4039" spans="1:3" ht="18" hidden="1" customHeight="1" x14ac:dyDescent="0.3">
      <c r="A4039" s="17">
        <v>690</v>
      </c>
      <c r="B4039" s="19" t="s">
        <v>4365</v>
      </c>
      <c r="C4039" s="18" t="s">
        <v>59</v>
      </c>
    </row>
    <row r="4040" spans="1:3" ht="18" hidden="1" customHeight="1" x14ac:dyDescent="0.3">
      <c r="A4040" s="17">
        <v>690</v>
      </c>
      <c r="B4040" s="19" t="s">
        <v>4366</v>
      </c>
      <c r="C4040" s="18" t="s">
        <v>59</v>
      </c>
    </row>
    <row r="4041" spans="1:3" ht="18" hidden="1" customHeight="1" x14ac:dyDescent="0.3">
      <c r="A4041" s="17">
        <v>690</v>
      </c>
      <c r="B4041" s="19" t="s">
        <v>4367</v>
      </c>
      <c r="C4041" s="18" t="s">
        <v>4368</v>
      </c>
    </row>
    <row r="4042" spans="1:3" ht="18" hidden="1" customHeight="1" x14ac:dyDescent="0.3">
      <c r="A4042" s="17">
        <v>690</v>
      </c>
      <c r="B4042" s="19" t="s">
        <v>4369</v>
      </c>
      <c r="C4042" s="18" t="s">
        <v>9</v>
      </c>
    </row>
    <row r="4043" spans="1:3" ht="18" hidden="1" customHeight="1" x14ac:dyDescent="0.3">
      <c r="A4043" s="17">
        <v>690</v>
      </c>
      <c r="B4043" s="19" t="s">
        <v>4370</v>
      </c>
      <c r="C4043" s="18" t="s">
        <v>59</v>
      </c>
    </row>
    <row r="4044" spans="1:3" ht="18" hidden="1" customHeight="1" x14ac:dyDescent="0.3">
      <c r="A4044" s="17">
        <v>690</v>
      </c>
      <c r="B4044" s="19" t="s">
        <v>4371</v>
      </c>
      <c r="C4044" s="18" t="s">
        <v>48</v>
      </c>
    </row>
    <row r="4045" spans="1:3" ht="18" hidden="1" customHeight="1" x14ac:dyDescent="0.3">
      <c r="A4045" s="17">
        <v>690</v>
      </c>
      <c r="B4045" s="19" t="s">
        <v>4372</v>
      </c>
      <c r="C4045" s="18" t="s">
        <v>59</v>
      </c>
    </row>
    <row r="4046" spans="1:3" ht="18" hidden="1" customHeight="1" x14ac:dyDescent="0.3">
      <c r="A4046" s="17">
        <v>690</v>
      </c>
      <c r="B4046" s="19" t="s">
        <v>4373</v>
      </c>
      <c r="C4046" s="18" t="s">
        <v>9</v>
      </c>
    </row>
    <row r="4047" spans="1:3" ht="18" hidden="1" customHeight="1" x14ac:dyDescent="0.3">
      <c r="A4047" s="17">
        <v>690</v>
      </c>
      <c r="B4047" s="19" t="s">
        <v>4374</v>
      </c>
      <c r="C4047" s="18" t="s">
        <v>26</v>
      </c>
    </row>
    <row r="4048" spans="1:3" ht="18" hidden="1" customHeight="1" x14ac:dyDescent="0.3">
      <c r="A4048" s="17">
        <v>690</v>
      </c>
      <c r="B4048" s="19" t="s">
        <v>4375</v>
      </c>
      <c r="C4048" s="18" t="s">
        <v>26</v>
      </c>
    </row>
    <row r="4049" spans="1:3" ht="18" hidden="1" customHeight="1" x14ac:dyDescent="0.3">
      <c r="A4049" s="17">
        <v>690</v>
      </c>
      <c r="B4049" s="19" t="s">
        <v>4376</v>
      </c>
      <c r="C4049" s="18" t="s">
        <v>26</v>
      </c>
    </row>
    <row r="4050" spans="1:3" ht="18" hidden="1" customHeight="1" x14ac:dyDescent="0.3">
      <c r="A4050" s="17">
        <v>690</v>
      </c>
      <c r="B4050" s="19" t="s">
        <v>4377</v>
      </c>
      <c r="C4050" s="18" t="s">
        <v>26</v>
      </c>
    </row>
    <row r="4051" spans="1:3" ht="18" hidden="1" customHeight="1" x14ac:dyDescent="0.3">
      <c r="A4051" s="17">
        <v>691</v>
      </c>
      <c r="B4051" s="19" t="s">
        <v>4378</v>
      </c>
      <c r="C4051" s="18" t="s">
        <v>201</v>
      </c>
    </row>
    <row r="4052" spans="1:3" ht="18" hidden="1" customHeight="1" x14ac:dyDescent="0.3">
      <c r="A4052" s="17">
        <v>691</v>
      </c>
      <c r="B4052" s="19" t="s">
        <v>4379</v>
      </c>
      <c r="C4052" s="18" t="s">
        <v>201</v>
      </c>
    </row>
    <row r="4053" spans="1:3" ht="18" hidden="1" customHeight="1" x14ac:dyDescent="0.3">
      <c r="A4053" s="17">
        <v>691</v>
      </c>
      <c r="B4053" s="19" t="s">
        <v>4380</v>
      </c>
      <c r="C4053" s="18" t="s">
        <v>2361</v>
      </c>
    </row>
    <row r="4054" spans="1:3" ht="18" hidden="1" customHeight="1" x14ac:dyDescent="0.3">
      <c r="A4054" s="17">
        <v>691</v>
      </c>
      <c r="B4054" s="19" t="s">
        <v>4381</v>
      </c>
      <c r="C4054" s="18" t="s">
        <v>2361</v>
      </c>
    </row>
    <row r="4055" spans="1:3" ht="18" hidden="1" customHeight="1" x14ac:dyDescent="0.3">
      <c r="A4055" s="17">
        <v>691</v>
      </c>
      <c r="B4055" s="19" t="s">
        <v>4382</v>
      </c>
      <c r="C4055" s="18" t="s">
        <v>59</v>
      </c>
    </row>
    <row r="4056" spans="1:3" ht="18" hidden="1" customHeight="1" x14ac:dyDescent="0.3">
      <c r="A4056" s="17">
        <v>691</v>
      </c>
      <c r="B4056" s="19" t="s">
        <v>4383</v>
      </c>
      <c r="C4056" s="18" t="s">
        <v>2361</v>
      </c>
    </row>
    <row r="4057" spans="1:3" ht="18" hidden="1" customHeight="1" x14ac:dyDescent="0.3">
      <c r="A4057" s="17">
        <v>691</v>
      </c>
      <c r="B4057" s="19" t="s">
        <v>4384</v>
      </c>
      <c r="C4057" s="18" t="s">
        <v>4385</v>
      </c>
    </row>
    <row r="4058" spans="1:3" ht="18" hidden="1" customHeight="1" x14ac:dyDescent="0.3">
      <c r="A4058" s="17">
        <v>692</v>
      </c>
      <c r="B4058" s="19" t="s">
        <v>4386</v>
      </c>
      <c r="C4058" s="18" t="s">
        <v>201</v>
      </c>
    </row>
    <row r="4059" spans="1:3" ht="18" hidden="1" customHeight="1" x14ac:dyDescent="0.3">
      <c r="A4059" s="17">
        <v>692</v>
      </c>
      <c r="B4059" s="19" t="s">
        <v>4387</v>
      </c>
      <c r="C4059" s="18" t="s">
        <v>201</v>
      </c>
    </row>
    <row r="4060" spans="1:3" ht="18" hidden="1" customHeight="1" x14ac:dyDescent="0.3">
      <c r="A4060" s="17">
        <v>692</v>
      </c>
      <c r="B4060" s="19" t="s">
        <v>4388</v>
      </c>
      <c r="C4060" s="18" t="s">
        <v>201</v>
      </c>
    </row>
    <row r="4061" spans="1:3" ht="18" hidden="1" customHeight="1" x14ac:dyDescent="0.3">
      <c r="A4061" s="17">
        <v>692</v>
      </c>
      <c r="B4061" s="19" t="s">
        <v>4389</v>
      </c>
      <c r="C4061" s="18" t="s">
        <v>201</v>
      </c>
    </row>
    <row r="4062" spans="1:3" ht="18" hidden="1" customHeight="1" x14ac:dyDescent="0.3">
      <c r="A4062" s="17">
        <v>692</v>
      </c>
      <c r="B4062" s="19" t="s">
        <v>4390</v>
      </c>
      <c r="C4062" s="18" t="s">
        <v>201</v>
      </c>
    </row>
    <row r="4063" spans="1:3" ht="18" hidden="1" customHeight="1" x14ac:dyDescent="0.3">
      <c r="A4063" s="17">
        <v>692</v>
      </c>
      <c r="B4063" s="19" t="s">
        <v>4391</v>
      </c>
      <c r="C4063" s="18" t="s">
        <v>201</v>
      </c>
    </row>
    <row r="4064" spans="1:3" ht="18" hidden="1" customHeight="1" x14ac:dyDescent="0.3">
      <c r="A4064" s="17">
        <v>692</v>
      </c>
      <c r="B4064" s="19" t="s">
        <v>4392</v>
      </c>
      <c r="C4064" s="18" t="s">
        <v>201</v>
      </c>
    </row>
    <row r="4065" spans="1:3" ht="18" hidden="1" customHeight="1" x14ac:dyDescent="0.3">
      <c r="A4065" s="17">
        <v>692</v>
      </c>
      <c r="B4065" s="19" t="s">
        <v>4393</v>
      </c>
      <c r="C4065" s="18" t="s">
        <v>201</v>
      </c>
    </row>
    <row r="4066" spans="1:3" ht="18" hidden="1" customHeight="1" x14ac:dyDescent="0.3">
      <c r="A4066" s="17">
        <v>692</v>
      </c>
      <c r="B4066" s="19" t="s">
        <v>4394</v>
      </c>
      <c r="C4066" s="18" t="s">
        <v>201</v>
      </c>
    </row>
    <row r="4067" spans="1:3" ht="18" hidden="1" customHeight="1" x14ac:dyDescent="0.3">
      <c r="A4067" s="17">
        <v>804</v>
      </c>
      <c r="B4067" s="19" t="s">
        <v>4395</v>
      </c>
      <c r="C4067" s="18" t="s">
        <v>26</v>
      </c>
    </row>
    <row r="4068" spans="1:3" ht="18" hidden="1" customHeight="1" x14ac:dyDescent="0.3">
      <c r="A4068" s="17">
        <v>804</v>
      </c>
      <c r="B4068" s="19" t="s">
        <v>4396</v>
      </c>
      <c r="C4068" s="18" t="s">
        <v>26</v>
      </c>
    </row>
    <row r="4069" spans="1:3" ht="18" hidden="1" customHeight="1" x14ac:dyDescent="0.3">
      <c r="A4069" s="17">
        <v>804</v>
      </c>
      <c r="B4069" s="19" t="s">
        <v>4397</v>
      </c>
      <c r="C4069" s="18" t="s">
        <v>26</v>
      </c>
    </row>
    <row r="4070" spans="1:3" ht="18" hidden="1" customHeight="1" x14ac:dyDescent="0.3">
      <c r="A4070" s="17">
        <v>804</v>
      </c>
      <c r="B4070" s="19" t="s">
        <v>4398</v>
      </c>
      <c r="C4070" s="18" t="s">
        <v>26</v>
      </c>
    </row>
    <row r="4071" spans="1:3" ht="18" hidden="1" customHeight="1" x14ac:dyDescent="0.3">
      <c r="A4071" s="17">
        <v>804</v>
      </c>
      <c r="B4071" s="19" t="s">
        <v>4399</v>
      </c>
      <c r="C4071" s="18" t="s">
        <v>26</v>
      </c>
    </row>
    <row r="4072" spans="1:3" ht="18" hidden="1" customHeight="1" x14ac:dyDescent="0.3">
      <c r="A4072" s="17">
        <v>804</v>
      </c>
      <c r="B4072" s="19" t="s">
        <v>4400</v>
      </c>
      <c r="C4072" s="18" t="s">
        <v>26</v>
      </c>
    </row>
    <row r="4073" spans="1:3" ht="18" hidden="1" customHeight="1" x14ac:dyDescent="0.3">
      <c r="A4073" s="17">
        <v>804</v>
      </c>
      <c r="B4073" s="19" t="s">
        <v>4401</v>
      </c>
      <c r="C4073" s="18" t="s">
        <v>26</v>
      </c>
    </row>
    <row r="4074" spans="1:3" ht="18" hidden="1" customHeight="1" x14ac:dyDescent="0.3">
      <c r="A4074" s="17">
        <v>804</v>
      </c>
      <c r="B4074" s="19" t="s">
        <v>4402</v>
      </c>
      <c r="C4074" s="18" t="s">
        <v>26</v>
      </c>
    </row>
    <row r="4075" spans="1:3" ht="18" hidden="1" customHeight="1" x14ac:dyDescent="0.3">
      <c r="A4075" s="17">
        <v>804</v>
      </c>
      <c r="B4075" s="19" t="s">
        <v>4403</v>
      </c>
      <c r="C4075" s="18" t="s">
        <v>26</v>
      </c>
    </row>
    <row r="4076" spans="1:3" ht="18" hidden="1" customHeight="1" x14ac:dyDescent="0.3">
      <c r="A4076" s="17">
        <v>804</v>
      </c>
      <c r="B4076" s="19" t="s">
        <v>4404</v>
      </c>
      <c r="C4076" s="18" t="s">
        <v>26</v>
      </c>
    </row>
    <row r="4077" spans="1:3" ht="18" hidden="1" customHeight="1" x14ac:dyDescent="0.3">
      <c r="A4077" s="17">
        <v>804</v>
      </c>
      <c r="B4077" s="19" t="s">
        <v>4405</v>
      </c>
      <c r="C4077" s="18" t="s">
        <v>26</v>
      </c>
    </row>
    <row r="4078" spans="1:3" ht="18" hidden="1" customHeight="1" x14ac:dyDescent="0.3">
      <c r="A4078" s="17">
        <v>804</v>
      </c>
      <c r="B4078" s="19" t="s">
        <v>4406</v>
      </c>
      <c r="C4078" s="18" t="s">
        <v>26</v>
      </c>
    </row>
    <row r="4079" spans="1:3" ht="18" hidden="1" customHeight="1" x14ac:dyDescent="0.3">
      <c r="A4079" s="17">
        <v>804</v>
      </c>
      <c r="B4079" s="19" t="s">
        <v>4407</v>
      </c>
      <c r="C4079" s="18" t="s">
        <v>59</v>
      </c>
    </row>
    <row r="4080" spans="1:3" ht="18" hidden="1" customHeight="1" x14ac:dyDescent="0.3">
      <c r="A4080" s="17">
        <v>804</v>
      </c>
      <c r="B4080" s="19" t="s">
        <v>4408</v>
      </c>
      <c r="C4080" s="18" t="s">
        <v>59</v>
      </c>
    </row>
    <row r="4081" spans="1:3" ht="18" hidden="1" customHeight="1" x14ac:dyDescent="0.3">
      <c r="A4081" s="17">
        <v>804</v>
      </c>
      <c r="B4081" s="19" t="s">
        <v>4409</v>
      </c>
      <c r="C4081" s="18" t="s">
        <v>59</v>
      </c>
    </row>
    <row r="4082" spans="1:3" ht="18" hidden="1" customHeight="1" x14ac:dyDescent="0.3">
      <c r="A4082" s="17">
        <v>804</v>
      </c>
      <c r="B4082" s="19" t="s">
        <v>4410</v>
      </c>
      <c r="C4082" s="18" t="s">
        <v>59</v>
      </c>
    </row>
    <row r="4083" spans="1:3" ht="18" hidden="1" customHeight="1" x14ac:dyDescent="0.3">
      <c r="A4083" s="17">
        <v>804</v>
      </c>
      <c r="B4083" s="19" t="s">
        <v>4411</v>
      </c>
      <c r="C4083" s="18" t="s">
        <v>59</v>
      </c>
    </row>
    <row r="4084" spans="1:3" ht="18" hidden="1" customHeight="1" x14ac:dyDescent="0.3">
      <c r="A4084" s="17">
        <v>804</v>
      </c>
      <c r="B4084" s="19" t="s">
        <v>4412</v>
      </c>
      <c r="C4084" s="18" t="s">
        <v>59</v>
      </c>
    </row>
    <row r="4085" spans="1:3" ht="18" hidden="1" customHeight="1" x14ac:dyDescent="0.3">
      <c r="A4085" s="17">
        <v>804</v>
      </c>
      <c r="B4085" s="19" t="s">
        <v>4413</v>
      </c>
      <c r="C4085" s="18" t="s">
        <v>59</v>
      </c>
    </row>
    <row r="4086" spans="1:3" ht="18" hidden="1" customHeight="1" x14ac:dyDescent="0.3">
      <c r="A4086" s="17">
        <v>804</v>
      </c>
      <c r="B4086" s="19" t="s">
        <v>4414</v>
      </c>
      <c r="C4086" s="18" t="s">
        <v>59</v>
      </c>
    </row>
    <row r="4087" spans="1:3" ht="18" hidden="1" customHeight="1" x14ac:dyDescent="0.3">
      <c r="A4087" s="17">
        <v>804</v>
      </c>
      <c r="B4087" s="19" t="s">
        <v>4415</v>
      </c>
      <c r="C4087" s="18" t="s">
        <v>26</v>
      </c>
    </row>
    <row r="4088" spans="1:3" ht="18" hidden="1" customHeight="1" x14ac:dyDescent="0.3">
      <c r="A4088" s="17">
        <v>804</v>
      </c>
      <c r="B4088" s="19" t="s">
        <v>4416</v>
      </c>
      <c r="C4088" s="18" t="s">
        <v>59</v>
      </c>
    </row>
    <row r="4089" spans="1:3" ht="18" hidden="1" customHeight="1" x14ac:dyDescent="0.3">
      <c r="A4089" s="17">
        <v>804</v>
      </c>
      <c r="B4089" s="19" t="s">
        <v>4417</v>
      </c>
      <c r="C4089" s="18" t="s">
        <v>59</v>
      </c>
    </row>
    <row r="4090" spans="1:3" ht="18" hidden="1" customHeight="1" x14ac:dyDescent="0.3">
      <c r="A4090" s="17">
        <v>804</v>
      </c>
      <c r="B4090" s="19" t="s">
        <v>4418</v>
      </c>
      <c r="C4090" s="18" t="s">
        <v>59</v>
      </c>
    </row>
    <row r="4091" spans="1:3" ht="18" hidden="1" customHeight="1" x14ac:dyDescent="0.3">
      <c r="A4091" s="17">
        <v>804</v>
      </c>
      <c r="B4091" s="19" t="s">
        <v>4419</v>
      </c>
      <c r="C4091" s="18" t="s">
        <v>59</v>
      </c>
    </row>
    <row r="4092" spans="1:3" ht="18" hidden="1" customHeight="1" x14ac:dyDescent="0.3">
      <c r="A4092" s="17">
        <v>804</v>
      </c>
      <c r="B4092" s="19" t="s">
        <v>4420</v>
      </c>
      <c r="C4092" s="18" t="s">
        <v>59</v>
      </c>
    </row>
    <row r="4093" spans="1:3" ht="18" hidden="1" customHeight="1" x14ac:dyDescent="0.3">
      <c r="A4093" s="17">
        <v>804</v>
      </c>
      <c r="B4093" s="19" t="s">
        <v>4421</v>
      </c>
      <c r="C4093" s="18" t="s">
        <v>59</v>
      </c>
    </row>
    <row r="4094" spans="1:3" ht="18" hidden="1" customHeight="1" x14ac:dyDescent="0.3">
      <c r="A4094" s="17">
        <v>804</v>
      </c>
      <c r="B4094" s="19" t="s">
        <v>4422</v>
      </c>
      <c r="C4094" s="18" t="s">
        <v>59</v>
      </c>
    </row>
    <row r="4095" spans="1:3" ht="18" hidden="1" customHeight="1" x14ac:dyDescent="0.3">
      <c r="A4095" s="17">
        <v>804</v>
      </c>
      <c r="B4095" s="19" t="s">
        <v>4423</v>
      </c>
      <c r="C4095" s="18" t="s">
        <v>59</v>
      </c>
    </row>
    <row r="4096" spans="1:3" ht="18" hidden="1" customHeight="1" x14ac:dyDescent="0.3">
      <c r="A4096" s="17">
        <v>804</v>
      </c>
      <c r="B4096" s="19" t="s">
        <v>4424</v>
      </c>
      <c r="C4096" s="18" t="s">
        <v>59</v>
      </c>
    </row>
    <row r="4097" spans="1:3" ht="18" hidden="1" customHeight="1" x14ac:dyDescent="0.3">
      <c r="A4097" s="17">
        <v>804</v>
      </c>
      <c r="B4097" s="19" t="s">
        <v>4425</v>
      </c>
      <c r="C4097" s="18" t="s">
        <v>59</v>
      </c>
    </row>
    <row r="4098" spans="1:3" ht="18" hidden="1" customHeight="1" x14ac:dyDescent="0.3">
      <c r="A4098" s="17">
        <v>804</v>
      </c>
      <c r="B4098" s="19" t="s">
        <v>4426</v>
      </c>
      <c r="C4098" s="18" t="s">
        <v>59</v>
      </c>
    </row>
    <row r="4099" spans="1:3" ht="18" hidden="1" customHeight="1" x14ac:dyDescent="0.3">
      <c r="A4099" s="17">
        <v>804</v>
      </c>
      <c r="B4099" s="19" t="s">
        <v>4427</v>
      </c>
      <c r="C4099" s="18" t="s">
        <v>59</v>
      </c>
    </row>
    <row r="4100" spans="1:3" ht="18" hidden="1" customHeight="1" x14ac:dyDescent="0.3">
      <c r="A4100" s="17">
        <v>804</v>
      </c>
      <c r="B4100" s="19" t="s">
        <v>4428</v>
      </c>
      <c r="C4100" s="18" t="s">
        <v>59</v>
      </c>
    </row>
    <row r="4101" spans="1:3" ht="18" hidden="1" customHeight="1" x14ac:dyDescent="0.3">
      <c r="A4101" s="17">
        <v>804</v>
      </c>
      <c r="B4101" s="19" t="s">
        <v>4429</v>
      </c>
      <c r="C4101" s="18" t="s">
        <v>59</v>
      </c>
    </row>
    <row r="4102" spans="1:3" ht="18" hidden="1" customHeight="1" x14ac:dyDescent="0.3">
      <c r="A4102" s="17">
        <v>804</v>
      </c>
      <c r="B4102" s="19" t="s">
        <v>4430</v>
      </c>
      <c r="C4102" s="18" t="s">
        <v>59</v>
      </c>
    </row>
    <row r="4103" spans="1:3" ht="18" hidden="1" customHeight="1" x14ac:dyDescent="0.3">
      <c r="A4103" s="17">
        <v>804</v>
      </c>
      <c r="B4103" s="19" t="s">
        <v>4431</v>
      </c>
      <c r="C4103" s="18" t="s">
        <v>59</v>
      </c>
    </row>
    <row r="4104" spans="1:3" ht="18" hidden="1" customHeight="1" x14ac:dyDescent="0.3">
      <c r="A4104" s="17">
        <v>804</v>
      </c>
      <c r="B4104" s="19" t="s">
        <v>4432</v>
      </c>
      <c r="C4104" s="18" t="s">
        <v>59</v>
      </c>
    </row>
    <row r="4105" spans="1:3" ht="18" hidden="1" customHeight="1" x14ac:dyDescent="0.3">
      <c r="A4105" s="17">
        <v>804</v>
      </c>
      <c r="B4105" s="19" t="s">
        <v>4433</v>
      </c>
      <c r="C4105" s="18" t="s">
        <v>59</v>
      </c>
    </row>
    <row r="4106" spans="1:3" ht="18" hidden="1" customHeight="1" x14ac:dyDescent="0.3">
      <c r="A4106" s="17">
        <v>804</v>
      </c>
      <c r="B4106" s="19" t="s">
        <v>4434</v>
      </c>
      <c r="C4106" s="18" t="s">
        <v>59</v>
      </c>
    </row>
    <row r="4107" spans="1:3" ht="18" hidden="1" customHeight="1" x14ac:dyDescent="0.3">
      <c r="A4107" s="17">
        <v>804</v>
      </c>
      <c r="B4107" s="19" t="s">
        <v>4435</v>
      </c>
      <c r="C4107" s="18" t="s">
        <v>9</v>
      </c>
    </row>
    <row r="4108" spans="1:3" ht="18" hidden="1" customHeight="1" x14ac:dyDescent="0.3">
      <c r="A4108" s="17">
        <v>804</v>
      </c>
      <c r="B4108" s="19" t="s">
        <v>4436</v>
      </c>
      <c r="C4108" s="18" t="s">
        <v>9</v>
      </c>
    </row>
    <row r="4109" spans="1:3" ht="18" hidden="1" customHeight="1" x14ac:dyDescent="0.3">
      <c r="A4109" s="17">
        <v>804</v>
      </c>
      <c r="B4109" s="19" t="s">
        <v>4437</v>
      </c>
      <c r="C4109" s="18" t="s">
        <v>9</v>
      </c>
    </row>
    <row r="4110" spans="1:3" ht="18" hidden="1" customHeight="1" x14ac:dyDescent="0.3">
      <c r="A4110" s="17">
        <v>804</v>
      </c>
      <c r="B4110" s="19" t="s">
        <v>4438</v>
      </c>
      <c r="C4110" s="18" t="s">
        <v>59</v>
      </c>
    </row>
    <row r="4111" spans="1:3" ht="18" hidden="1" customHeight="1" x14ac:dyDescent="0.3">
      <c r="A4111" s="17">
        <v>804</v>
      </c>
      <c r="B4111" s="19" t="s">
        <v>4439</v>
      </c>
      <c r="C4111" s="18" t="s">
        <v>59</v>
      </c>
    </row>
    <row r="4112" spans="1:3" ht="18" hidden="1" customHeight="1" x14ac:dyDescent="0.3">
      <c r="A4112" s="17">
        <v>804</v>
      </c>
      <c r="B4112" s="19" t="s">
        <v>4440</v>
      </c>
      <c r="C4112" s="18" t="s">
        <v>26</v>
      </c>
    </row>
    <row r="4113" spans="1:3" ht="18" hidden="1" customHeight="1" x14ac:dyDescent="0.3">
      <c r="A4113" s="17">
        <v>805</v>
      </c>
      <c r="B4113" s="19" t="s">
        <v>4441</v>
      </c>
      <c r="C4113" s="18" t="s">
        <v>59</v>
      </c>
    </row>
    <row r="4114" spans="1:3" ht="18" hidden="1" customHeight="1" x14ac:dyDescent="0.3">
      <c r="A4114" s="17">
        <v>805</v>
      </c>
      <c r="B4114" s="19" t="s">
        <v>4442</v>
      </c>
      <c r="C4114" s="18" t="s">
        <v>59</v>
      </c>
    </row>
    <row r="4115" spans="1:3" ht="18" hidden="1" customHeight="1" x14ac:dyDescent="0.3">
      <c r="A4115" s="17">
        <v>806</v>
      </c>
      <c r="B4115" s="19" t="s">
        <v>4443</v>
      </c>
      <c r="C4115" s="18" t="s">
        <v>14</v>
      </c>
    </row>
    <row r="4116" spans="1:3" ht="18" hidden="1" customHeight="1" x14ac:dyDescent="0.3">
      <c r="A4116" s="17">
        <v>809</v>
      </c>
      <c r="B4116" s="19" t="s">
        <v>4444</v>
      </c>
      <c r="C4116" s="18" t="s">
        <v>59</v>
      </c>
    </row>
    <row r="4117" spans="1:3" ht="18" hidden="1" customHeight="1" x14ac:dyDescent="0.3">
      <c r="A4117" s="17">
        <v>809</v>
      </c>
      <c r="B4117" s="19" t="s">
        <v>4445</v>
      </c>
      <c r="C4117" s="18" t="s">
        <v>59</v>
      </c>
    </row>
    <row r="4118" spans="1:3" ht="18" hidden="1" customHeight="1" x14ac:dyDescent="0.3">
      <c r="A4118" s="17">
        <v>809</v>
      </c>
      <c r="B4118" s="19" t="s">
        <v>4446</v>
      </c>
      <c r="C4118" s="18" t="s">
        <v>59</v>
      </c>
    </row>
    <row r="4119" spans="1:3" ht="18" hidden="1" customHeight="1" x14ac:dyDescent="0.3">
      <c r="A4119" s="17">
        <v>809</v>
      </c>
      <c r="B4119" s="19" t="s">
        <v>4447</v>
      </c>
      <c r="C4119" s="18" t="s">
        <v>59</v>
      </c>
    </row>
    <row r="4120" spans="1:3" ht="18" hidden="1" customHeight="1" x14ac:dyDescent="0.3">
      <c r="A4120" s="17">
        <v>809</v>
      </c>
      <c r="B4120" s="19" t="s">
        <v>4448</v>
      </c>
      <c r="C4120" s="18" t="s">
        <v>59</v>
      </c>
    </row>
    <row r="4121" spans="1:3" ht="18" hidden="1" customHeight="1" x14ac:dyDescent="0.3">
      <c r="A4121" s="17">
        <v>809</v>
      </c>
      <c r="B4121" s="19" t="s">
        <v>4449</v>
      </c>
      <c r="C4121" s="18" t="s">
        <v>59</v>
      </c>
    </row>
    <row r="4122" spans="1:3" ht="18" hidden="1" customHeight="1" x14ac:dyDescent="0.3">
      <c r="A4122" s="17">
        <v>809</v>
      </c>
      <c r="B4122" s="19" t="s">
        <v>4450</v>
      </c>
      <c r="C4122" s="18" t="s">
        <v>59</v>
      </c>
    </row>
    <row r="4123" spans="1:3" ht="18" hidden="1" customHeight="1" x14ac:dyDescent="0.3">
      <c r="A4123" s="17">
        <v>809</v>
      </c>
      <c r="B4123" s="19" t="s">
        <v>4451</v>
      </c>
      <c r="C4123" s="18" t="s">
        <v>59</v>
      </c>
    </row>
    <row r="4124" spans="1:3" ht="18" hidden="1" customHeight="1" x14ac:dyDescent="0.3">
      <c r="A4124" s="17">
        <v>809</v>
      </c>
      <c r="B4124" s="19" t="s">
        <v>4452</v>
      </c>
      <c r="C4124" s="18" t="s">
        <v>59</v>
      </c>
    </row>
    <row r="4125" spans="1:3" ht="18" hidden="1" customHeight="1" x14ac:dyDescent="0.3">
      <c r="A4125" s="17">
        <v>809</v>
      </c>
      <c r="B4125" s="19" t="s">
        <v>4453</v>
      </c>
      <c r="C4125" s="18" t="s">
        <v>59</v>
      </c>
    </row>
    <row r="4126" spans="1:3" ht="18" hidden="1" customHeight="1" x14ac:dyDescent="0.3">
      <c r="A4126" s="17">
        <v>809</v>
      </c>
      <c r="B4126" s="19" t="s">
        <v>4454</v>
      </c>
      <c r="C4126" s="18" t="s">
        <v>59</v>
      </c>
    </row>
    <row r="4127" spans="1:3" ht="18" hidden="1" customHeight="1" x14ac:dyDescent="0.3">
      <c r="A4127" s="17">
        <v>809</v>
      </c>
      <c r="B4127" s="19" t="s">
        <v>4455</v>
      </c>
      <c r="C4127" s="18" t="s">
        <v>59</v>
      </c>
    </row>
    <row r="4128" spans="1:3" ht="18" hidden="1" customHeight="1" x14ac:dyDescent="0.3">
      <c r="A4128" s="17">
        <v>815</v>
      </c>
      <c r="B4128" s="19" t="s">
        <v>4456</v>
      </c>
      <c r="C4128" s="18" t="s">
        <v>59</v>
      </c>
    </row>
    <row r="4129" spans="1:3" ht="18" hidden="1" customHeight="1" x14ac:dyDescent="0.3">
      <c r="A4129" s="17">
        <v>815</v>
      </c>
      <c r="B4129" s="19" t="s">
        <v>4457</v>
      </c>
      <c r="C4129" s="18" t="s">
        <v>59</v>
      </c>
    </row>
    <row r="4130" spans="1:3" ht="18" hidden="1" customHeight="1" x14ac:dyDescent="0.3">
      <c r="A4130" s="17">
        <v>815</v>
      </c>
      <c r="B4130" s="19" t="s">
        <v>4458</v>
      </c>
      <c r="C4130" s="18" t="s">
        <v>9</v>
      </c>
    </row>
    <row r="4131" spans="1:3" ht="18" hidden="1" customHeight="1" x14ac:dyDescent="0.3">
      <c r="A4131" s="17">
        <v>816</v>
      </c>
      <c r="B4131" s="19" t="s">
        <v>4459</v>
      </c>
      <c r="C4131" s="18" t="s">
        <v>59</v>
      </c>
    </row>
    <row r="4132" spans="1:3" ht="18" hidden="1" customHeight="1" x14ac:dyDescent="0.3">
      <c r="A4132" s="17">
        <v>816</v>
      </c>
      <c r="B4132" s="19" t="s">
        <v>4460</v>
      </c>
      <c r="C4132" s="18" t="s">
        <v>59</v>
      </c>
    </row>
    <row r="4133" spans="1:3" ht="18" hidden="1" customHeight="1" x14ac:dyDescent="0.3">
      <c r="A4133" s="17">
        <v>816</v>
      </c>
      <c r="B4133" s="19" t="s">
        <v>4461</v>
      </c>
      <c r="C4133" s="18" t="s">
        <v>9</v>
      </c>
    </row>
    <row r="4134" spans="1:3" ht="18" hidden="1" customHeight="1" x14ac:dyDescent="0.3">
      <c r="A4134" s="17">
        <v>819</v>
      </c>
      <c r="B4134" s="19" t="s">
        <v>4462</v>
      </c>
      <c r="C4134" s="18" t="s">
        <v>59</v>
      </c>
    </row>
    <row r="4135" spans="1:3" ht="18" hidden="1" customHeight="1" x14ac:dyDescent="0.3">
      <c r="A4135" s="17">
        <v>819</v>
      </c>
      <c r="B4135" s="19" t="s">
        <v>4463</v>
      </c>
      <c r="C4135" s="18" t="s">
        <v>59</v>
      </c>
    </row>
    <row r="4136" spans="1:3" ht="18" hidden="1" customHeight="1" x14ac:dyDescent="0.3">
      <c r="A4136" s="17">
        <v>823</v>
      </c>
      <c r="B4136" s="19" t="s">
        <v>4464</v>
      </c>
      <c r="C4136" s="18" t="s">
        <v>9</v>
      </c>
    </row>
    <row r="4137" spans="1:3" ht="18" hidden="1" customHeight="1" x14ac:dyDescent="0.3">
      <c r="A4137" s="17">
        <v>832</v>
      </c>
      <c r="B4137" s="19" t="s">
        <v>4465</v>
      </c>
      <c r="C4137" s="18" t="s">
        <v>9</v>
      </c>
    </row>
    <row r="4138" spans="1:3" ht="18" hidden="1" customHeight="1" x14ac:dyDescent="0.3">
      <c r="A4138" s="17">
        <v>832</v>
      </c>
      <c r="B4138" s="19" t="s">
        <v>4466</v>
      </c>
      <c r="C4138" s="18" t="s">
        <v>9</v>
      </c>
    </row>
    <row r="4139" spans="1:3" ht="18" hidden="1" customHeight="1" x14ac:dyDescent="0.3">
      <c r="A4139" s="17">
        <v>832</v>
      </c>
      <c r="B4139" s="19" t="s">
        <v>111</v>
      </c>
      <c r="C4139" s="18" t="s">
        <v>59</v>
      </c>
    </row>
    <row r="4140" spans="1:3" ht="18" hidden="1" customHeight="1" x14ac:dyDescent="0.3">
      <c r="A4140" s="17">
        <v>832</v>
      </c>
      <c r="B4140" s="19" t="s">
        <v>4467</v>
      </c>
      <c r="C4140" s="18" t="s">
        <v>59</v>
      </c>
    </row>
    <row r="4141" spans="1:3" ht="18" hidden="1" customHeight="1" x14ac:dyDescent="0.3">
      <c r="A4141" s="17">
        <v>832</v>
      </c>
      <c r="B4141" s="19" t="s">
        <v>4468</v>
      </c>
      <c r="C4141" s="18" t="s">
        <v>59</v>
      </c>
    </row>
    <row r="4142" spans="1:3" ht="18" hidden="1" customHeight="1" x14ac:dyDescent="0.3">
      <c r="A4142" s="17">
        <v>833</v>
      </c>
      <c r="B4142" s="19" t="s">
        <v>4469</v>
      </c>
      <c r="C4142" s="18" t="s">
        <v>26</v>
      </c>
    </row>
    <row r="4143" spans="1:3" ht="18" hidden="1" customHeight="1" x14ac:dyDescent="0.3">
      <c r="A4143" s="17">
        <v>833</v>
      </c>
      <c r="B4143" s="19" t="s">
        <v>4470</v>
      </c>
      <c r="C4143" s="18" t="s">
        <v>26</v>
      </c>
    </row>
    <row r="4144" spans="1:3" ht="18" hidden="1" customHeight="1" x14ac:dyDescent="0.3">
      <c r="A4144" s="17">
        <v>834</v>
      </c>
      <c r="B4144" s="19" t="s">
        <v>4471</v>
      </c>
      <c r="C4144" s="18" t="s">
        <v>26</v>
      </c>
    </row>
    <row r="4145" spans="1:3" ht="18" hidden="1" customHeight="1" x14ac:dyDescent="0.3">
      <c r="A4145" s="17">
        <v>835</v>
      </c>
      <c r="B4145" s="19" t="s">
        <v>4472</v>
      </c>
      <c r="C4145" s="18" t="s">
        <v>26</v>
      </c>
    </row>
    <row r="4146" spans="1:3" ht="18" hidden="1" customHeight="1" x14ac:dyDescent="0.3">
      <c r="A4146" s="17">
        <v>835</v>
      </c>
      <c r="B4146" s="19" t="s">
        <v>4473</v>
      </c>
      <c r="C4146" s="18" t="s">
        <v>26</v>
      </c>
    </row>
    <row r="4147" spans="1:3" ht="18" hidden="1" customHeight="1" x14ac:dyDescent="0.3">
      <c r="A4147" s="17">
        <v>835</v>
      </c>
      <c r="B4147" s="19" t="s">
        <v>4474</v>
      </c>
      <c r="C4147" s="18" t="s">
        <v>26</v>
      </c>
    </row>
    <row r="4148" spans="1:3" ht="18" hidden="1" customHeight="1" x14ac:dyDescent="0.3">
      <c r="A4148" s="17">
        <v>835</v>
      </c>
      <c r="B4148" s="19" t="s">
        <v>4475</v>
      </c>
      <c r="C4148" s="18" t="s">
        <v>26</v>
      </c>
    </row>
    <row r="4149" spans="1:3" ht="18" hidden="1" customHeight="1" x14ac:dyDescent="0.3">
      <c r="A4149" s="17">
        <v>836</v>
      </c>
      <c r="B4149" s="19" t="s">
        <v>4476</v>
      </c>
      <c r="C4149" s="18" t="s">
        <v>21</v>
      </c>
    </row>
    <row r="4150" spans="1:3" ht="18" hidden="1" customHeight="1" x14ac:dyDescent="0.3">
      <c r="A4150" s="17">
        <v>836</v>
      </c>
      <c r="B4150" s="19" t="s">
        <v>4477</v>
      </c>
      <c r="C4150" s="18" t="s">
        <v>21</v>
      </c>
    </row>
    <row r="4151" spans="1:3" ht="18" hidden="1" customHeight="1" x14ac:dyDescent="0.3">
      <c r="A4151" s="17">
        <v>836</v>
      </c>
      <c r="B4151" s="19" t="s">
        <v>4478</v>
      </c>
      <c r="C4151" s="18" t="s">
        <v>21</v>
      </c>
    </row>
    <row r="4152" spans="1:3" ht="18" hidden="1" customHeight="1" x14ac:dyDescent="0.3">
      <c r="A4152" s="17">
        <v>836</v>
      </c>
      <c r="B4152" s="19" t="s">
        <v>4479</v>
      </c>
      <c r="C4152" s="18" t="s">
        <v>21</v>
      </c>
    </row>
    <row r="4153" spans="1:3" ht="18" hidden="1" customHeight="1" x14ac:dyDescent="0.3">
      <c r="A4153" s="17">
        <v>837</v>
      </c>
      <c r="B4153" s="19" t="s">
        <v>4480</v>
      </c>
      <c r="C4153" s="18" t="s">
        <v>26</v>
      </c>
    </row>
    <row r="4154" spans="1:3" ht="18" hidden="1" customHeight="1" x14ac:dyDescent="0.3">
      <c r="A4154" s="17">
        <v>837</v>
      </c>
      <c r="B4154" s="19" t="s">
        <v>4481</v>
      </c>
      <c r="C4154" s="18" t="s">
        <v>26</v>
      </c>
    </row>
    <row r="4155" spans="1:3" ht="18" hidden="1" customHeight="1" x14ac:dyDescent="0.3">
      <c r="A4155" s="17">
        <v>837</v>
      </c>
      <c r="B4155" s="19" t="s">
        <v>4482</v>
      </c>
      <c r="C4155" s="18" t="s">
        <v>14</v>
      </c>
    </row>
    <row r="4156" spans="1:3" ht="18" hidden="1" customHeight="1" x14ac:dyDescent="0.3">
      <c r="A4156" s="17">
        <v>837</v>
      </c>
      <c r="B4156" s="19" t="s">
        <v>4483</v>
      </c>
      <c r="C4156" s="18" t="s">
        <v>14</v>
      </c>
    </row>
    <row r="4157" spans="1:3" ht="18" hidden="1" customHeight="1" x14ac:dyDescent="0.3">
      <c r="A4157" s="17">
        <v>838</v>
      </c>
      <c r="B4157" s="19" t="s">
        <v>4484</v>
      </c>
      <c r="C4157" s="18" t="s">
        <v>14</v>
      </c>
    </row>
    <row r="4158" spans="1:3" ht="18" hidden="1" customHeight="1" x14ac:dyDescent="0.3">
      <c r="A4158" s="17">
        <v>838</v>
      </c>
      <c r="B4158" s="19" t="s">
        <v>4485</v>
      </c>
      <c r="C4158" s="18" t="s">
        <v>14</v>
      </c>
    </row>
    <row r="4159" spans="1:3" ht="18" hidden="1" customHeight="1" x14ac:dyDescent="0.3">
      <c r="A4159" s="17">
        <v>838</v>
      </c>
      <c r="B4159" s="19" t="s">
        <v>4486</v>
      </c>
      <c r="C4159" s="18" t="s">
        <v>14</v>
      </c>
    </row>
    <row r="4160" spans="1:3" ht="18" hidden="1" customHeight="1" x14ac:dyDescent="0.3">
      <c r="A4160" s="17">
        <v>839</v>
      </c>
      <c r="B4160" s="19" t="s">
        <v>4487</v>
      </c>
      <c r="C4160" s="18" t="s">
        <v>26</v>
      </c>
    </row>
    <row r="4161" spans="1:3" ht="18" hidden="1" customHeight="1" x14ac:dyDescent="0.3">
      <c r="A4161" s="17">
        <v>839</v>
      </c>
      <c r="B4161" s="19" t="s">
        <v>4488</v>
      </c>
      <c r="C4161" s="18" t="s">
        <v>26</v>
      </c>
    </row>
    <row r="4162" spans="1:3" ht="18" hidden="1" customHeight="1" x14ac:dyDescent="0.3">
      <c r="A4162" s="17">
        <v>840</v>
      </c>
      <c r="B4162" s="19" t="s">
        <v>4489</v>
      </c>
      <c r="C4162" s="18" t="s">
        <v>48</v>
      </c>
    </row>
    <row r="4163" spans="1:3" ht="18" hidden="1" customHeight="1" x14ac:dyDescent="0.3">
      <c r="A4163" s="17">
        <v>840</v>
      </c>
      <c r="B4163" s="19" t="s">
        <v>4490</v>
      </c>
      <c r="C4163" s="18" t="s">
        <v>48</v>
      </c>
    </row>
    <row r="4164" spans="1:3" ht="18" hidden="1" customHeight="1" x14ac:dyDescent="0.3">
      <c r="A4164" s="17">
        <v>840</v>
      </c>
      <c r="B4164" s="19" t="s">
        <v>4491</v>
      </c>
      <c r="C4164" s="18" t="s">
        <v>14</v>
      </c>
    </row>
    <row r="4165" spans="1:3" ht="18" hidden="1" customHeight="1" x14ac:dyDescent="0.3">
      <c r="A4165" s="17">
        <v>840</v>
      </c>
      <c r="B4165" s="19" t="s">
        <v>4492</v>
      </c>
      <c r="C4165" s="18" t="s">
        <v>14</v>
      </c>
    </row>
    <row r="4166" spans="1:3" ht="18" hidden="1" customHeight="1" x14ac:dyDescent="0.3">
      <c r="A4166" s="17">
        <v>840</v>
      </c>
      <c r="B4166" s="19" t="s">
        <v>4493</v>
      </c>
      <c r="C4166" s="18" t="s">
        <v>21</v>
      </c>
    </row>
    <row r="4167" spans="1:3" ht="18" hidden="1" customHeight="1" x14ac:dyDescent="0.3">
      <c r="A4167" s="17">
        <v>840</v>
      </c>
      <c r="B4167" s="19" t="s">
        <v>4494</v>
      </c>
      <c r="C4167" s="18" t="s">
        <v>21</v>
      </c>
    </row>
    <row r="4168" spans="1:3" ht="18" hidden="1" customHeight="1" x14ac:dyDescent="0.3">
      <c r="A4168" s="17">
        <v>840</v>
      </c>
      <c r="B4168" s="19" t="s">
        <v>4495</v>
      </c>
      <c r="C4168" s="18" t="s">
        <v>14</v>
      </c>
    </row>
    <row r="4169" spans="1:3" ht="18" hidden="1" customHeight="1" x14ac:dyDescent="0.3">
      <c r="A4169" s="17">
        <v>840</v>
      </c>
      <c r="B4169" s="19" t="s">
        <v>4496</v>
      </c>
      <c r="C4169" s="18" t="s">
        <v>14</v>
      </c>
    </row>
    <row r="4170" spans="1:3" ht="18" hidden="1" customHeight="1" x14ac:dyDescent="0.3">
      <c r="A4170" s="17">
        <v>840</v>
      </c>
      <c r="B4170" s="19" t="s">
        <v>4497</v>
      </c>
      <c r="C4170" s="18" t="s">
        <v>14</v>
      </c>
    </row>
    <row r="4171" spans="1:3" ht="18" hidden="1" customHeight="1" x14ac:dyDescent="0.3">
      <c r="A4171" s="17">
        <v>840</v>
      </c>
      <c r="B4171" s="19" t="s">
        <v>4498</v>
      </c>
      <c r="C4171" s="18" t="s">
        <v>26</v>
      </c>
    </row>
    <row r="4172" spans="1:3" ht="18" hidden="1" customHeight="1" x14ac:dyDescent="0.3">
      <c r="A4172" s="17">
        <v>840</v>
      </c>
      <c r="B4172" s="19" t="s">
        <v>4499</v>
      </c>
      <c r="C4172" s="18" t="s">
        <v>26</v>
      </c>
    </row>
    <row r="4173" spans="1:3" ht="18" hidden="1" customHeight="1" x14ac:dyDescent="0.3">
      <c r="A4173" s="17">
        <v>840</v>
      </c>
      <c r="B4173" s="19" t="s">
        <v>4500</v>
      </c>
      <c r="C4173" s="18" t="s">
        <v>26</v>
      </c>
    </row>
    <row r="4174" spans="1:3" ht="18" hidden="1" customHeight="1" x14ac:dyDescent="0.3">
      <c r="A4174" s="17">
        <v>840</v>
      </c>
      <c r="B4174" s="19" t="s">
        <v>4501</v>
      </c>
      <c r="C4174" s="18" t="s">
        <v>26</v>
      </c>
    </row>
    <row r="4175" spans="1:3" ht="18" hidden="1" customHeight="1" x14ac:dyDescent="0.3">
      <c r="A4175" s="17">
        <v>840</v>
      </c>
      <c r="B4175" s="19" t="s">
        <v>4502</v>
      </c>
      <c r="C4175" s="18" t="s">
        <v>26</v>
      </c>
    </row>
    <row r="4176" spans="1:3" ht="18" hidden="1" customHeight="1" x14ac:dyDescent="0.3">
      <c r="A4176" s="17">
        <v>840</v>
      </c>
      <c r="B4176" s="19" t="s">
        <v>4503</v>
      </c>
      <c r="C4176" s="18" t="s">
        <v>48</v>
      </c>
    </row>
    <row r="4177" spans="1:3" ht="18" hidden="1" customHeight="1" x14ac:dyDescent="0.3">
      <c r="A4177" s="17">
        <v>840</v>
      </c>
      <c r="B4177" s="19" t="s">
        <v>4504</v>
      </c>
      <c r="C4177" s="18" t="s">
        <v>2355</v>
      </c>
    </row>
    <row r="4178" spans="1:3" ht="18" hidden="1" customHeight="1" x14ac:dyDescent="0.3">
      <c r="A4178" s="17">
        <v>840</v>
      </c>
      <c r="B4178" s="19" t="s">
        <v>4505</v>
      </c>
      <c r="C4178" s="18" t="s">
        <v>9</v>
      </c>
    </row>
    <row r="4179" spans="1:3" ht="18" hidden="1" customHeight="1" x14ac:dyDescent="0.3">
      <c r="A4179" s="17">
        <v>842</v>
      </c>
      <c r="B4179" s="19" t="s">
        <v>4506</v>
      </c>
      <c r="C4179" s="18" t="s">
        <v>38</v>
      </c>
    </row>
    <row r="4180" spans="1:3" ht="18" hidden="1" customHeight="1" x14ac:dyDescent="0.3">
      <c r="A4180" s="17">
        <v>843</v>
      </c>
      <c r="B4180" s="19" t="s">
        <v>4507</v>
      </c>
      <c r="C4180" s="18" t="s">
        <v>48</v>
      </c>
    </row>
    <row r="4181" spans="1:3" ht="18" hidden="1" customHeight="1" x14ac:dyDescent="0.3">
      <c r="A4181" s="17">
        <v>843</v>
      </c>
      <c r="B4181" s="19" t="s">
        <v>4508</v>
      </c>
      <c r="C4181" s="18" t="s">
        <v>48</v>
      </c>
    </row>
    <row r="4182" spans="1:3" ht="18" hidden="1" customHeight="1" x14ac:dyDescent="0.3">
      <c r="A4182" s="17">
        <v>846</v>
      </c>
      <c r="B4182" s="19" t="s">
        <v>4509</v>
      </c>
      <c r="C4182" s="18" t="s">
        <v>26</v>
      </c>
    </row>
    <row r="4183" spans="1:3" ht="18" hidden="1" customHeight="1" x14ac:dyDescent="0.3">
      <c r="A4183" s="17">
        <v>846</v>
      </c>
      <c r="B4183" s="19" t="s">
        <v>4510</v>
      </c>
      <c r="C4183" s="18" t="s">
        <v>4511</v>
      </c>
    </row>
    <row r="4184" spans="1:3" ht="18" hidden="1" customHeight="1" x14ac:dyDescent="0.3">
      <c r="A4184" s="17">
        <v>847</v>
      </c>
      <c r="B4184" s="19" t="s">
        <v>4512</v>
      </c>
      <c r="C4184" s="18" t="s">
        <v>21</v>
      </c>
    </row>
    <row r="4185" spans="1:3" ht="18" hidden="1" customHeight="1" x14ac:dyDescent="0.3">
      <c r="A4185" s="17">
        <v>847</v>
      </c>
      <c r="B4185" s="19" t="s">
        <v>4513</v>
      </c>
      <c r="C4185" s="18" t="s">
        <v>21</v>
      </c>
    </row>
    <row r="4186" spans="1:3" ht="18" hidden="1" customHeight="1" x14ac:dyDescent="0.3">
      <c r="A4186" s="17">
        <v>847</v>
      </c>
      <c r="B4186" s="19" t="s">
        <v>4514</v>
      </c>
      <c r="C4186" s="18" t="s">
        <v>21</v>
      </c>
    </row>
    <row r="4187" spans="1:3" ht="18" hidden="1" customHeight="1" x14ac:dyDescent="0.3">
      <c r="A4187" s="17">
        <v>847</v>
      </c>
      <c r="B4187" s="19" t="s">
        <v>4515</v>
      </c>
      <c r="C4187" s="18" t="s">
        <v>21</v>
      </c>
    </row>
    <row r="4188" spans="1:3" ht="18" hidden="1" customHeight="1" x14ac:dyDescent="0.3">
      <c r="A4188" s="17">
        <v>847</v>
      </c>
      <c r="B4188" s="19" t="s">
        <v>4516</v>
      </c>
      <c r="C4188" s="18" t="s">
        <v>21</v>
      </c>
    </row>
    <row r="4189" spans="1:3" ht="18" hidden="1" customHeight="1" x14ac:dyDescent="0.3">
      <c r="A4189" s="17">
        <v>847</v>
      </c>
      <c r="B4189" s="19" t="s">
        <v>4517</v>
      </c>
      <c r="C4189" s="18" t="s">
        <v>21</v>
      </c>
    </row>
    <row r="4190" spans="1:3" ht="18" hidden="1" customHeight="1" x14ac:dyDescent="0.3">
      <c r="A4190" s="17">
        <v>847</v>
      </c>
      <c r="B4190" s="19" t="s">
        <v>4518</v>
      </c>
      <c r="C4190" s="18" t="s">
        <v>14</v>
      </c>
    </row>
    <row r="4191" spans="1:3" ht="18" hidden="1" customHeight="1" x14ac:dyDescent="0.3">
      <c r="A4191" s="17">
        <v>847</v>
      </c>
      <c r="B4191" s="19" t="s">
        <v>4519</v>
      </c>
      <c r="C4191" s="18" t="s">
        <v>14</v>
      </c>
    </row>
    <row r="4192" spans="1:3" ht="18" hidden="1" customHeight="1" x14ac:dyDescent="0.3">
      <c r="A4192" s="17">
        <v>847</v>
      </c>
      <c r="B4192" s="19" t="s">
        <v>4520</v>
      </c>
      <c r="C4192" s="18" t="s">
        <v>14</v>
      </c>
    </row>
    <row r="4193" spans="1:3" ht="18" hidden="1" customHeight="1" x14ac:dyDescent="0.3">
      <c r="A4193" s="17">
        <v>847</v>
      </c>
      <c r="B4193" s="19" t="s">
        <v>4521</v>
      </c>
      <c r="C4193" s="18" t="s">
        <v>14</v>
      </c>
    </row>
    <row r="4194" spans="1:3" ht="18" hidden="1" customHeight="1" x14ac:dyDescent="0.3">
      <c r="A4194" s="17">
        <v>847</v>
      </c>
      <c r="B4194" s="19" t="s">
        <v>4522</v>
      </c>
      <c r="C4194" s="18" t="s">
        <v>14</v>
      </c>
    </row>
    <row r="4195" spans="1:3" ht="18" hidden="1" customHeight="1" x14ac:dyDescent="0.3">
      <c r="A4195" s="17">
        <v>847</v>
      </c>
      <c r="B4195" s="19" t="s">
        <v>4523</v>
      </c>
      <c r="C4195" s="18" t="s">
        <v>14</v>
      </c>
    </row>
    <row r="4196" spans="1:3" ht="18" hidden="1" customHeight="1" x14ac:dyDescent="0.3">
      <c r="A4196" s="17">
        <v>847</v>
      </c>
      <c r="B4196" s="19" t="s">
        <v>4524</v>
      </c>
      <c r="C4196" s="18" t="s">
        <v>9</v>
      </c>
    </row>
    <row r="4197" spans="1:3" ht="18" hidden="1" customHeight="1" x14ac:dyDescent="0.3">
      <c r="A4197" s="17">
        <v>847</v>
      </c>
      <c r="B4197" s="19" t="s">
        <v>4525</v>
      </c>
      <c r="C4197" s="18" t="s">
        <v>14</v>
      </c>
    </row>
    <row r="4198" spans="1:3" ht="18" hidden="1" customHeight="1" x14ac:dyDescent="0.3">
      <c r="A4198" s="17">
        <v>847</v>
      </c>
      <c r="B4198" s="19" t="s">
        <v>4526</v>
      </c>
      <c r="C4198" s="18" t="s">
        <v>14</v>
      </c>
    </row>
    <row r="4199" spans="1:3" ht="18" hidden="1" customHeight="1" x14ac:dyDescent="0.3">
      <c r="A4199" s="17">
        <v>847</v>
      </c>
      <c r="B4199" s="19" t="s">
        <v>4527</v>
      </c>
      <c r="C4199" s="18" t="s">
        <v>21</v>
      </c>
    </row>
    <row r="4200" spans="1:3" ht="18" hidden="1" customHeight="1" x14ac:dyDescent="0.3">
      <c r="A4200" s="17">
        <v>847</v>
      </c>
      <c r="B4200" s="19" t="s">
        <v>4528</v>
      </c>
      <c r="C4200" s="18" t="s">
        <v>21</v>
      </c>
    </row>
    <row r="4201" spans="1:3" ht="18" hidden="1" customHeight="1" x14ac:dyDescent="0.3">
      <c r="A4201" s="17">
        <v>847</v>
      </c>
      <c r="B4201" s="19" t="s">
        <v>4529</v>
      </c>
      <c r="C4201" s="18" t="s">
        <v>21</v>
      </c>
    </row>
    <row r="4202" spans="1:3" ht="18" hidden="1" customHeight="1" x14ac:dyDescent="0.3">
      <c r="A4202" s="17">
        <v>847</v>
      </c>
      <c r="B4202" s="19" t="s">
        <v>4530</v>
      </c>
      <c r="C4202" s="18" t="s">
        <v>21</v>
      </c>
    </row>
    <row r="4203" spans="1:3" ht="18" hidden="1" customHeight="1" x14ac:dyDescent="0.3">
      <c r="A4203" s="17">
        <v>847</v>
      </c>
      <c r="B4203" s="19" t="s">
        <v>4531</v>
      </c>
      <c r="C4203" s="18" t="s">
        <v>21</v>
      </c>
    </row>
    <row r="4204" spans="1:3" ht="18" hidden="1" customHeight="1" x14ac:dyDescent="0.3">
      <c r="A4204" s="17">
        <v>848</v>
      </c>
      <c r="B4204" s="19" t="s">
        <v>4532</v>
      </c>
      <c r="C4204" s="18" t="s">
        <v>21</v>
      </c>
    </row>
    <row r="4205" spans="1:3" ht="18" hidden="1" customHeight="1" x14ac:dyDescent="0.3">
      <c r="A4205" s="17">
        <v>848</v>
      </c>
      <c r="B4205" s="19" t="s">
        <v>4533</v>
      </c>
      <c r="C4205" s="18" t="s">
        <v>21</v>
      </c>
    </row>
    <row r="4206" spans="1:3" ht="18" hidden="1" customHeight="1" x14ac:dyDescent="0.3">
      <c r="A4206" s="17">
        <v>848</v>
      </c>
      <c r="B4206" s="19" t="s">
        <v>4534</v>
      </c>
      <c r="C4206" s="18" t="s">
        <v>21</v>
      </c>
    </row>
    <row r="4207" spans="1:3" ht="18" hidden="1" customHeight="1" x14ac:dyDescent="0.3">
      <c r="A4207" s="17">
        <v>848</v>
      </c>
      <c r="B4207" s="19" t="s">
        <v>4535</v>
      </c>
      <c r="C4207" s="18" t="s">
        <v>21</v>
      </c>
    </row>
    <row r="4208" spans="1:3" ht="18" hidden="1" customHeight="1" x14ac:dyDescent="0.3">
      <c r="A4208" s="17">
        <v>848</v>
      </c>
      <c r="B4208" s="19" t="s">
        <v>4536</v>
      </c>
      <c r="C4208" s="18" t="s">
        <v>21</v>
      </c>
    </row>
    <row r="4209" spans="1:3" ht="18" hidden="1" customHeight="1" x14ac:dyDescent="0.3">
      <c r="A4209" s="17">
        <v>848</v>
      </c>
      <c r="B4209" s="19" t="s">
        <v>4537</v>
      </c>
      <c r="C4209" s="18" t="s">
        <v>21</v>
      </c>
    </row>
    <row r="4210" spans="1:3" ht="18" hidden="1" customHeight="1" x14ac:dyDescent="0.3">
      <c r="A4210" s="17">
        <v>848</v>
      </c>
      <c r="B4210" s="19" t="s">
        <v>4538</v>
      </c>
      <c r="C4210" s="18" t="s">
        <v>21</v>
      </c>
    </row>
    <row r="4211" spans="1:3" ht="18" hidden="1" customHeight="1" x14ac:dyDescent="0.3">
      <c r="A4211" s="17">
        <v>848</v>
      </c>
      <c r="B4211" s="19" t="s">
        <v>4539</v>
      </c>
      <c r="C4211" s="18" t="s">
        <v>21</v>
      </c>
    </row>
    <row r="4212" spans="1:3" ht="18" hidden="1" customHeight="1" x14ac:dyDescent="0.3">
      <c r="A4212" s="17">
        <v>848</v>
      </c>
      <c r="B4212" s="19" t="s">
        <v>4540</v>
      </c>
      <c r="C4212" s="18" t="s">
        <v>14</v>
      </c>
    </row>
    <row r="4213" spans="1:3" ht="18" hidden="1" customHeight="1" x14ac:dyDescent="0.3">
      <c r="A4213" s="17">
        <v>848</v>
      </c>
      <c r="B4213" s="19" t="s">
        <v>4541</v>
      </c>
      <c r="C4213" s="18" t="s">
        <v>21</v>
      </c>
    </row>
    <row r="4214" spans="1:3" ht="18" hidden="1" customHeight="1" x14ac:dyDescent="0.3">
      <c r="A4214" s="17">
        <v>848</v>
      </c>
      <c r="B4214" s="19" t="s">
        <v>4542</v>
      </c>
      <c r="C4214" s="18" t="s">
        <v>9</v>
      </c>
    </row>
    <row r="4215" spans="1:3" ht="18" hidden="1" customHeight="1" x14ac:dyDescent="0.3">
      <c r="A4215" s="17">
        <v>848</v>
      </c>
      <c r="B4215" s="19" t="s">
        <v>4543</v>
      </c>
      <c r="C4215" s="18" t="s">
        <v>14</v>
      </c>
    </row>
    <row r="4216" spans="1:3" ht="18" hidden="1" customHeight="1" x14ac:dyDescent="0.3">
      <c r="A4216" s="17">
        <v>848</v>
      </c>
      <c r="B4216" s="19" t="s">
        <v>4544</v>
      </c>
      <c r="C4216" s="18" t="s">
        <v>21</v>
      </c>
    </row>
    <row r="4217" spans="1:3" ht="18" hidden="1" customHeight="1" x14ac:dyDescent="0.3">
      <c r="A4217" s="17">
        <v>848</v>
      </c>
      <c r="B4217" s="19" t="s">
        <v>4545</v>
      </c>
      <c r="C4217" s="18" t="s">
        <v>21</v>
      </c>
    </row>
    <row r="4218" spans="1:3" ht="18" hidden="1" customHeight="1" x14ac:dyDescent="0.3">
      <c r="A4218" s="17">
        <v>848</v>
      </c>
      <c r="B4218" s="19" t="s">
        <v>4546</v>
      </c>
      <c r="C4218" s="18" t="s">
        <v>21</v>
      </c>
    </row>
    <row r="4219" spans="1:3" ht="18" hidden="1" customHeight="1" x14ac:dyDescent="0.3">
      <c r="A4219" s="17">
        <v>848</v>
      </c>
      <c r="B4219" s="19" t="s">
        <v>4547</v>
      </c>
      <c r="C4219" s="18" t="s">
        <v>21</v>
      </c>
    </row>
    <row r="4220" spans="1:3" ht="18" hidden="1" customHeight="1" x14ac:dyDescent="0.3">
      <c r="A4220" s="17">
        <v>848</v>
      </c>
      <c r="B4220" s="19" t="s">
        <v>4548</v>
      </c>
      <c r="C4220" s="18" t="s">
        <v>14</v>
      </c>
    </row>
    <row r="4221" spans="1:3" ht="18" hidden="1" customHeight="1" x14ac:dyDescent="0.3">
      <c r="A4221" s="17">
        <v>848</v>
      </c>
      <c r="B4221" s="19" t="s">
        <v>4549</v>
      </c>
      <c r="C4221" s="18" t="s">
        <v>9</v>
      </c>
    </row>
    <row r="4222" spans="1:3" ht="18" hidden="1" customHeight="1" x14ac:dyDescent="0.3">
      <c r="A4222" s="17">
        <v>849</v>
      </c>
      <c r="B4222" s="19" t="s">
        <v>4550</v>
      </c>
      <c r="C4222" s="18" t="s">
        <v>9</v>
      </c>
    </row>
    <row r="4223" spans="1:3" ht="18" hidden="1" customHeight="1" x14ac:dyDescent="0.3">
      <c r="A4223" s="17">
        <v>849</v>
      </c>
      <c r="B4223" s="19" t="s">
        <v>4551</v>
      </c>
      <c r="C4223" s="18" t="s">
        <v>9</v>
      </c>
    </row>
    <row r="4224" spans="1:3" ht="18" hidden="1" customHeight="1" x14ac:dyDescent="0.3">
      <c r="A4224" s="17">
        <v>849</v>
      </c>
      <c r="B4224" s="19" t="s">
        <v>4552</v>
      </c>
      <c r="C4224" s="18" t="s">
        <v>9</v>
      </c>
    </row>
    <row r="4225" spans="1:3" ht="18" hidden="1" customHeight="1" x14ac:dyDescent="0.3">
      <c r="A4225" s="17">
        <v>849</v>
      </c>
      <c r="B4225" s="19" t="s">
        <v>4553</v>
      </c>
      <c r="C4225" s="18" t="s">
        <v>581</v>
      </c>
    </row>
    <row r="4226" spans="1:3" ht="18" hidden="1" customHeight="1" x14ac:dyDescent="0.3">
      <c r="A4226" s="17">
        <v>849</v>
      </c>
      <c r="B4226" s="19" t="s">
        <v>4554</v>
      </c>
      <c r="C4226" s="18" t="s">
        <v>9</v>
      </c>
    </row>
    <row r="4227" spans="1:3" ht="18" hidden="1" customHeight="1" x14ac:dyDescent="0.3">
      <c r="A4227" s="17">
        <v>856</v>
      </c>
      <c r="B4227" s="19" t="s">
        <v>4555</v>
      </c>
      <c r="C4227" s="18" t="s">
        <v>14</v>
      </c>
    </row>
    <row r="4228" spans="1:3" ht="18" hidden="1" customHeight="1" x14ac:dyDescent="0.3">
      <c r="A4228" s="17">
        <v>857</v>
      </c>
      <c r="B4228" s="19" t="s">
        <v>4556</v>
      </c>
      <c r="C4228" s="18" t="s">
        <v>14</v>
      </c>
    </row>
    <row r="4229" spans="1:3" ht="18" hidden="1" customHeight="1" x14ac:dyDescent="0.3">
      <c r="A4229" s="17">
        <v>857</v>
      </c>
      <c r="B4229" s="19" t="s">
        <v>4557</v>
      </c>
      <c r="C4229" s="18" t="s">
        <v>14</v>
      </c>
    </row>
    <row r="4230" spans="1:3" ht="18" hidden="1" customHeight="1" x14ac:dyDescent="0.3">
      <c r="A4230" s="17">
        <v>861</v>
      </c>
      <c r="B4230" s="19" t="s">
        <v>4558</v>
      </c>
      <c r="C4230" s="18" t="s">
        <v>21</v>
      </c>
    </row>
    <row r="4231" spans="1:3" ht="18" hidden="1" customHeight="1" x14ac:dyDescent="0.3">
      <c r="A4231" s="17">
        <v>861</v>
      </c>
      <c r="B4231" s="19" t="s">
        <v>4559</v>
      </c>
      <c r="C4231" s="18" t="s">
        <v>21</v>
      </c>
    </row>
    <row r="4232" spans="1:3" ht="18" hidden="1" customHeight="1" x14ac:dyDescent="0.3">
      <c r="A4232" s="17">
        <v>862</v>
      </c>
      <c r="B4232" s="19" t="s">
        <v>4560</v>
      </c>
      <c r="C4232" s="18" t="s">
        <v>21</v>
      </c>
    </row>
    <row r="4233" spans="1:3" ht="18" hidden="1" customHeight="1" x14ac:dyDescent="0.3">
      <c r="A4233" s="17">
        <v>862</v>
      </c>
      <c r="B4233" s="19" t="s">
        <v>4561</v>
      </c>
      <c r="C4233" s="18" t="s">
        <v>48</v>
      </c>
    </row>
    <row r="4234" spans="1:3" ht="18" hidden="1" customHeight="1" x14ac:dyDescent="0.3">
      <c r="A4234" s="17">
        <v>862</v>
      </c>
      <c r="B4234" s="19" t="s">
        <v>4562</v>
      </c>
      <c r="C4234" s="18" t="s">
        <v>26</v>
      </c>
    </row>
    <row r="4235" spans="1:3" ht="18" hidden="1" customHeight="1" x14ac:dyDescent="0.3">
      <c r="A4235" s="17">
        <v>863</v>
      </c>
      <c r="B4235" s="19" t="s">
        <v>4563</v>
      </c>
      <c r="C4235" s="18" t="s">
        <v>21</v>
      </c>
    </row>
    <row r="4236" spans="1:3" ht="18" hidden="1" customHeight="1" x14ac:dyDescent="0.3">
      <c r="A4236" s="17">
        <v>863</v>
      </c>
      <c r="B4236" s="19" t="s">
        <v>4564</v>
      </c>
      <c r="C4236" s="18" t="s">
        <v>21</v>
      </c>
    </row>
    <row r="4237" spans="1:3" ht="18" hidden="1" customHeight="1" x14ac:dyDescent="0.3">
      <c r="A4237" s="17">
        <v>863</v>
      </c>
      <c r="B4237" s="19" t="s">
        <v>4565</v>
      </c>
      <c r="C4237" s="18" t="s">
        <v>21</v>
      </c>
    </row>
    <row r="4238" spans="1:3" ht="18" hidden="1" customHeight="1" x14ac:dyDescent="0.3">
      <c r="A4238" s="17">
        <v>863</v>
      </c>
      <c r="B4238" s="19" t="s">
        <v>4566</v>
      </c>
      <c r="C4238" s="18" t="s">
        <v>21</v>
      </c>
    </row>
    <row r="4239" spans="1:3" ht="18" hidden="1" customHeight="1" x14ac:dyDescent="0.3">
      <c r="A4239" s="17">
        <v>863</v>
      </c>
      <c r="B4239" s="19" t="s">
        <v>4567</v>
      </c>
      <c r="C4239" s="18" t="s">
        <v>21</v>
      </c>
    </row>
    <row r="4240" spans="1:3" ht="18" hidden="1" customHeight="1" x14ac:dyDescent="0.3">
      <c r="A4240" s="17">
        <v>863</v>
      </c>
      <c r="B4240" s="19" t="s">
        <v>4568</v>
      </c>
      <c r="C4240" s="18" t="s">
        <v>14</v>
      </c>
    </row>
    <row r="4241" spans="1:3" ht="18" hidden="1" customHeight="1" x14ac:dyDescent="0.3">
      <c r="A4241" s="17">
        <v>863</v>
      </c>
      <c r="B4241" s="19" t="s">
        <v>4569</v>
      </c>
      <c r="C4241" s="18" t="s">
        <v>14</v>
      </c>
    </row>
    <row r="4242" spans="1:3" ht="18" hidden="1" customHeight="1" x14ac:dyDescent="0.3">
      <c r="A4242" s="17">
        <v>866</v>
      </c>
      <c r="B4242" s="19" t="s">
        <v>4570</v>
      </c>
      <c r="C4242" s="18" t="s">
        <v>59</v>
      </c>
    </row>
    <row r="4243" spans="1:3" ht="18" hidden="1" customHeight="1" x14ac:dyDescent="0.3">
      <c r="A4243" s="17">
        <v>866</v>
      </c>
      <c r="B4243" s="19" t="s">
        <v>4571</v>
      </c>
      <c r="C4243" s="18" t="s">
        <v>9</v>
      </c>
    </row>
    <row r="4244" spans="1:3" ht="18" hidden="1" customHeight="1" x14ac:dyDescent="0.3">
      <c r="A4244" s="17">
        <v>866</v>
      </c>
      <c r="B4244" s="19" t="s">
        <v>4572</v>
      </c>
      <c r="C4244" s="18" t="s">
        <v>59</v>
      </c>
    </row>
    <row r="4245" spans="1:3" ht="18" hidden="1" customHeight="1" x14ac:dyDescent="0.3">
      <c r="A4245" s="17">
        <v>866</v>
      </c>
      <c r="B4245" s="19" t="s">
        <v>4573</v>
      </c>
      <c r="C4245" s="18" t="s">
        <v>59</v>
      </c>
    </row>
    <row r="4246" spans="1:3" ht="18" hidden="1" customHeight="1" x14ac:dyDescent="0.3">
      <c r="A4246" s="17">
        <v>869</v>
      </c>
      <c r="B4246" s="19" t="s">
        <v>4574</v>
      </c>
      <c r="C4246" s="18" t="s">
        <v>59</v>
      </c>
    </row>
    <row r="4247" spans="1:3" ht="18" hidden="1" customHeight="1" x14ac:dyDescent="0.3">
      <c r="A4247" s="17">
        <v>869</v>
      </c>
      <c r="B4247" s="19" t="s">
        <v>4575</v>
      </c>
      <c r="C4247" s="18" t="s">
        <v>59</v>
      </c>
    </row>
    <row r="4248" spans="1:3" ht="18" hidden="1" customHeight="1" x14ac:dyDescent="0.3">
      <c r="A4248" s="17">
        <v>875</v>
      </c>
      <c r="B4248" s="19" t="s">
        <v>4576</v>
      </c>
      <c r="C4248" s="18" t="s">
        <v>38</v>
      </c>
    </row>
    <row r="4249" spans="1:3" ht="18" hidden="1" customHeight="1" x14ac:dyDescent="0.3">
      <c r="A4249" s="17">
        <v>878</v>
      </c>
      <c r="B4249" s="19" t="s">
        <v>4577</v>
      </c>
      <c r="C4249" s="18" t="s">
        <v>9</v>
      </c>
    </row>
    <row r="4250" spans="1:3" ht="18" hidden="1" customHeight="1" x14ac:dyDescent="0.3">
      <c r="A4250" s="17">
        <v>880</v>
      </c>
      <c r="B4250" s="19" t="s">
        <v>4578</v>
      </c>
      <c r="C4250" s="18" t="s">
        <v>14</v>
      </c>
    </row>
    <row r="4251" spans="1:3" ht="18" hidden="1" customHeight="1" x14ac:dyDescent="0.3">
      <c r="A4251" s="17">
        <v>881</v>
      </c>
      <c r="B4251" s="19" t="s">
        <v>4579</v>
      </c>
      <c r="C4251" s="18" t="s">
        <v>21</v>
      </c>
    </row>
    <row r="4252" spans="1:3" ht="18" hidden="1" customHeight="1" x14ac:dyDescent="0.3">
      <c r="A4252" s="17">
        <v>881</v>
      </c>
      <c r="B4252" s="19" t="s">
        <v>4580</v>
      </c>
      <c r="C4252" s="18" t="s">
        <v>21</v>
      </c>
    </row>
    <row r="4253" spans="1:3" ht="18" hidden="1" customHeight="1" x14ac:dyDescent="0.3">
      <c r="A4253" s="17">
        <v>882</v>
      </c>
      <c r="B4253" s="19" t="s">
        <v>4581</v>
      </c>
      <c r="C4253" s="18" t="s">
        <v>21</v>
      </c>
    </row>
    <row r="4254" spans="1:3" ht="18" hidden="1" customHeight="1" x14ac:dyDescent="0.3">
      <c r="A4254" s="17">
        <v>882</v>
      </c>
      <c r="B4254" s="19" t="s">
        <v>4582</v>
      </c>
      <c r="C4254" s="18" t="s">
        <v>21</v>
      </c>
    </row>
    <row r="4255" spans="1:3" ht="18" hidden="1" customHeight="1" x14ac:dyDescent="0.3">
      <c r="A4255" s="17">
        <v>882</v>
      </c>
      <c r="B4255" s="19" t="s">
        <v>4583</v>
      </c>
      <c r="C4255" s="18" t="s">
        <v>21</v>
      </c>
    </row>
    <row r="4256" spans="1:3" ht="18" hidden="1" customHeight="1" x14ac:dyDescent="0.3">
      <c r="A4256" s="17">
        <v>895</v>
      </c>
      <c r="B4256" s="19" t="s">
        <v>4584</v>
      </c>
      <c r="C4256" s="18" t="s">
        <v>59</v>
      </c>
    </row>
    <row r="4257" spans="1:3" ht="18" hidden="1" customHeight="1" x14ac:dyDescent="0.3">
      <c r="A4257" s="17">
        <v>895</v>
      </c>
      <c r="B4257" s="19" t="s">
        <v>4585</v>
      </c>
      <c r="C4257" s="18" t="s">
        <v>59</v>
      </c>
    </row>
    <row r="4258" spans="1:3" ht="18" hidden="1" customHeight="1" x14ac:dyDescent="0.3">
      <c r="A4258" s="17">
        <v>895</v>
      </c>
      <c r="B4258" s="19" t="s">
        <v>4586</v>
      </c>
      <c r="C4258" s="18" t="s">
        <v>59</v>
      </c>
    </row>
    <row r="4259" spans="1:3" ht="18" hidden="1" customHeight="1" x14ac:dyDescent="0.3">
      <c r="A4259" s="17">
        <v>895</v>
      </c>
      <c r="B4259" s="19" t="s">
        <v>4587</v>
      </c>
      <c r="C4259" s="18" t="s">
        <v>59</v>
      </c>
    </row>
    <row r="4260" spans="1:3" ht="18" hidden="1" customHeight="1" x14ac:dyDescent="0.3">
      <c r="A4260" s="17">
        <v>895</v>
      </c>
      <c r="B4260" s="19" t="s">
        <v>4588</v>
      </c>
      <c r="C4260" s="18" t="s">
        <v>59</v>
      </c>
    </row>
    <row r="4261" spans="1:3" ht="18" hidden="1" customHeight="1" x14ac:dyDescent="0.3">
      <c r="A4261" s="17">
        <v>895</v>
      </c>
      <c r="B4261" s="19" t="s">
        <v>4589</v>
      </c>
      <c r="C4261" s="18" t="s">
        <v>59</v>
      </c>
    </row>
    <row r="4262" spans="1:3" ht="18" customHeight="1" x14ac:dyDescent="0.3">
      <c r="A4262" s="17">
        <v>896</v>
      </c>
      <c r="B4262" s="19" t="s">
        <v>4590</v>
      </c>
      <c r="C4262" s="18" t="s">
        <v>21</v>
      </c>
    </row>
    <row r="4263" spans="1:3" ht="18" customHeight="1" x14ac:dyDescent="0.3">
      <c r="A4263" s="17">
        <v>897</v>
      </c>
      <c r="B4263" s="19" t="s">
        <v>4591</v>
      </c>
      <c r="C4263" s="18" t="s">
        <v>21</v>
      </c>
    </row>
    <row r="4264" spans="1:3" ht="18" customHeight="1" x14ac:dyDescent="0.3">
      <c r="A4264" s="17">
        <v>897</v>
      </c>
      <c r="B4264" s="19" t="s">
        <v>4592</v>
      </c>
      <c r="C4264" s="18" t="s">
        <v>21</v>
      </c>
    </row>
    <row r="4265" spans="1:3" ht="18" customHeight="1" x14ac:dyDescent="0.3">
      <c r="A4265" s="17">
        <v>897</v>
      </c>
      <c r="B4265" s="19" t="s">
        <v>4593</v>
      </c>
      <c r="C4265" s="18" t="s">
        <v>21</v>
      </c>
    </row>
    <row r="4266" spans="1:3" ht="18" hidden="1" customHeight="1" x14ac:dyDescent="0.3">
      <c r="A4266" s="17">
        <v>898</v>
      </c>
      <c r="B4266" s="19" t="s">
        <v>4594</v>
      </c>
      <c r="C4266" s="18" t="s">
        <v>14</v>
      </c>
    </row>
    <row r="4267" spans="1:3" ht="18" hidden="1" customHeight="1" x14ac:dyDescent="0.3">
      <c r="A4267" s="17">
        <v>898</v>
      </c>
      <c r="B4267" s="19" t="s">
        <v>4595</v>
      </c>
      <c r="C4267" s="18" t="s">
        <v>14</v>
      </c>
    </row>
    <row r="4268" spans="1:3" ht="18" hidden="1" customHeight="1" x14ac:dyDescent="0.3">
      <c r="A4268" s="17">
        <v>898</v>
      </c>
      <c r="B4268" s="19" t="s">
        <v>4596</v>
      </c>
      <c r="C4268" s="18" t="s">
        <v>21</v>
      </c>
    </row>
    <row r="4269" spans="1:3" ht="18" hidden="1" customHeight="1" x14ac:dyDescent="0.3">
      <c r="A4269" s="17">
        <v>898</v>
      </c>
      <c r="B4269" s="19" t="s">
        <v>4597</v>
      </c>
      <c r="C4269" s="18" t="s">
        <v>21</v>
      </c>
    </row>
    <row r="4270" spans="1:3" ht="18" hidden="1" customHeight="1" x14ac:dyDescent="0.3">
      <c r="A4270" s="17">
        <v>898</v>
      </c>
      <c r="B4270" s="19" t="s">
        <v>4598</v>
      </c>
      <c r="C4270" s="18" t="s">
        <v>21</v>
      </c>
    </row>
    <row r="4271" spans="1:3" ht="18" hidden="1" customHeight="1" x14ac:dyDescent="0.3">
      <c r="A4271" s="17">
        <v>898</v>
      </c>
      <c r="B4271" s="19" t="s">
        <v>4599</v>
      </c>
      <c r="C4271" s="18" t="s">
        <v>21</v>
      </c>
    </row>
    <row r="4272" spans="1:3" ht="18" hidden="1" customHeight="1" x14ac:dyDescent="0.3">
      <c r="A4272" s="17">
        <v>898</v>
      </c>
      <c r="B4272" s="19" t="s">
        <v>4600</v>
      </c>
      <c r="C4272" s="18" t="s">
        <v>21</v>
      </c>
    </row>
    <row r="4273" spans="1:3" ht="18" hidden="1" customHeight="1" x14ac:dyDescent="0.3">
      <c r="A4273" s="17">
        <v>898</v>
      </c>
      <c r="B4273" s="19" t="s">
        <v>4601</v>
      </c>
      <c r="C4273" s="18" t="s">
        <v>21</v>
      </c>
    </row>
    <row r="4274" spans="1:3" ht="18" hidden="1" customHeight="1" x14ac:dyDescent="0.3">
      <c r="A4274" s="17">
        <v>898</v>
      </c>
      <c r="B4274" s="19" t="s">
        <v>4602</v>
      </c>
      <c r="C4274" s="18" t="s">
        <v>21</v>
      </c>
    </row>
    <row r="4275" spans="1:3" ht="18" hidden="1" customHeight="1" x14ac:dyDescent="0.3">
      <c r="A4275" s="17">
        <v>898</v>
      </c>
      <c r="B4275" s="19" t="s">
        <v>4603</v>
      </c>
      <c r="C4275" s="18" t="s">
        <v>21</v>
      </c>
    </row>
    <row r="4276" spans="1:3" ht="18" hidden="1" customHeight="1" x14ac:dyDescent="0.3">
      <c r="A4276" s="17">
        <v>898</v>
      </c>
      <c r="B4276" s="19" t="s">
        <v>4604</v>
      </c>
      <c r="C4276" s="18" t="s">
        <v>14</v>
      </c>
    </row>
    <row r="4277" spans="1:3" ht="18" hidden="1" customHeight="1" x14ac:dyDescent="0.3">
      <c r="A4277" s="17">
        <v>898</v>
      </c>
      <c r="B4277" s="19" t="s">
        <v>4605</v>
      </c>
      <c r="C4277" s="18" t="s">
        <v>14</v>
      </c>
    </row>
    <row r="4278" spans="1:3" ht="18" hidden="1" customHeight="1" x14ac:dyDescent="0.3">
      <c r="A4278" s="17">
        <v>898</v>
      </c>
      <c r="B4278" s="19" t="s">
        <v>4606</v>
      </c>
      <c r="C4278" s="18" t="s">
        <v>14</v>
      </c>
    </row>
    <row r="4279" spans="1:3" ht="18" hidden="1" customHeight="1" x14ac:dyDescent="0.3">
      <c r="A4279" s="17">
        <v>898</v>
      </c>
      <c r="B4279" s="19" t="s">
        <v>4607</v>
      </c>
      <c r="C4279" s="18" t="s">
        <v>14</v>
      </c>
    </row>
    <row r="4280" spans="1:3" ht="18" hidden="1" customHeight="1" x14ac:dyDescent="0.3">
      <c r="A4280" s="17">
        <v>898</v>
      </c>
      <c r="B4280" s="19" t="s">
        <v>4608</v>
      </c>
      <c r="C4280" s="18" t="s">
        <v>14</v>
      </c>
    </row>
    <row r="4281" spans="1:3" ht="18" hidden="1" customHeight="1" x14ac:dyDescent="0.3">
      <c r="A4281" s="17">
        <v>898</v>
      </c>
      <c r="B4281" s="19" t="s">
        <v>4609</v>
      </c>
      <c r="C4281" s="18" t="s">
        <v>14</v>
      </c>
    </row>
    <row r="4282" spans="1:3" ht="18" hidden="1" customHeight="1" x14ac:dyDescent="0.3">
      <c r="A4282" s="17">
        <v>898</v>
      </c>
      <c r="B4282" s="19" t="s">
        <v>4610</v>
      </c>
      <c r="C4282" s="18" t="s">
        <v>14</v>
      </c>
    </row>
    <row r="4283" spans="1:3" ht="18" hidden="1" customHeight="1" x14ac:dyDescent="0.3">
      <c r="A4283" s="17">
        <v>898</v>
      </c>
      <c r="B4283" s="19" t="s">
        <v>4611</v>
      </c>
      <c r="C4283" s="18" t="s">
        <v>14</v>
      </c>
    </row>
    <row r="4284" spans="1:3" ht="18" hidden="1" customHeight="1" x14ac:dyDescent="0.3">
      <c r="A4284" s="17">
        <v>898</v>
      </c>
      <c r="B4284" s="19" t="s">
        <v>4612</v>
      </c>
      <c r="C4284" s="18" t="s">
        <v>14</v>
      </c>
    </row>
    <row r="4285" spans="1:3" ht="18" hidden="1" customHeight="1" x14ac:dyDescent="0.3">
      <c r="A4285" s="17">
        <v>898</v>
      </c>
      <c r="B4285" s="19" t="s">
        <v>4613</v>
      </c>
      <c r="C4285" s="18" t="s">
        <v>14</v>
      </c>
    </row>
    <row r="4286" spans="1:3" ht="18" hidden="1" customHeight="1" x14ac:dyDescent="0.3">
      <c r="A4286" s="17">
        <v>898</v>
      </c>
      <c r="B4286" s="19" t="s">
        <v>4614</v>
      </c>
      <c r="C4286" s="18" t="s">
        <v>14</v>
      </c>
    </row>
    <row r="4287" spans="1:3" ht="18" hidden="1" customHeight="1" x14ac:dyDescent="0.3">
      <c r="A4287" s="17">
        <v>898</v>
      </c>
      <c r="B4287" s="19" t="s">
        <v>4615</v>
      </c>
      <c r="C4287" s="18" t="s">
        <v>14</v>
      </c>
    </row>
    <row r="4288" spans="1:3" ht="18" hidden="1" customHeight="1" x14ac:dyDescent="0.3">
      <c r="A4288" s="17">
        <v>898</v>
      </c>
      <c r="B4288" s="19" t="s">
        <v>4616</v>
      </c>
      <c r="C4288" s="18" t="s">
        <v>14</v>
      </c>
    </row>
    <row r="4289" spans="1:3" ht="18" hidden="1" customHeight="1" x14ac:dyDescent="0.3">
      <c r="A4289" s="17">
        <v>898</v>
      </c>
      <c r="B4289" s="19" t="s">
        <v>4617</v>
      </c>
      <c r="C4289" s="18" t="s">
        <v>14</v>
      </c>
    </row>
    <row r="4290" spans="1:3" ht="18" hidden="1" customHeight="1" x14ac:dyDescent="0.3">
      <c r="A4290" s="17">
        <v>898</v>
      </c>
      <c r="B4290" s="19" t="s">
        <v>4618</v>
      </c>
      <c r="C4290" s="18" t="s">
        <v>14</v>
      </c>
    </row>
    <row r="4291" spans="1:3" ht="18" hidden="1" customHeight="1" x14ac:dyDescent="0.3">
      <c r="A4291" s="17">
        <v>898</v>
      </c>
      <c r="B4291" s="19" t="s">
        <v>4619</v>
      </c>
      <c r="C4291" s="18" t="s">
        <v>14</v>
      </c>
    </row>
    <row r="4292" spans="1:3" ht="18" hidden="1" customHeight="1" x14ac:dyDescent="0.3">
      <c r="A4292" s="17">
        <v>898</v>
      </c>
      <c r="B4292" s="19" t="s">
        <v>4620</v>
      </c>
      <c r="C4292" s="18" t="s">
        <v>14</v>
      </c>
    </row>
    <row r="4293" spans="1:3" ht="18" hidden="1" customHeight="1" x14ac:dyDescent="0.3">
      <c r="A4293" s="17">
        <v>900</v>
      </c>
      <c r="B4293" s="19" t="s">
        <v>4621</v>
      </c>
      <c r="C4293" s="18" t="s">
        <v>26</v>
      </c>
    </row>
    <row r="4294" spans="1:3" ht="18" hidden="1" customHeight="1" x14ac:dyDescent="0.3">
      <c r="A4294" s="17">
        <v>950</v>
      </c>
      <c r="B4294" s="19" t="s">
        <v>4622</v>
      </c>
      <c r="C4294" s="18" t="s">
        <v>9</v>
      </c>
    </row>
    <row r="4295" spans="1:3" ht="18" hidden="1" customHeight="1" x14ac:dyDescent="0.3">
      <c r="A4295" s="17">
        <v>990</v>
      </c>
      <c r="B4295" s="19" t="s">
        <v>4623</v>
      </c>
      <c r="C4295" s="18" t="s">
        <v>9</v>
      </c>
    </row>
    <row r="4296" spans="1:3" ht="18" hidden="1" customHeight="1" x14ac:dyDescent="0.3">
      <c r="A4296" s="17">
        <v>990</v>
      </c>
      <c r="B4296" s="19" t="s">
        <v>4624</v>
      </c>
      <c r="C4296" s="18" t="s">
        <v>9</v>
      </c>
    </row>
  </sheetData>
  <conditionalFormatting sqref="A1">
    <cfRule type="duplicateValues" dxfId="10" priority="2"/>
  </conditionalFormatting>
  <conditionalFormatting sqref="A2:A8">
    <cfRule type="duplicateValues" dxfId="9" priority="1"/>
  </conditionalFormatting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ClearItemSearch">
          <controlPr defaultSize="0" autoLine="0" r:id="rId5">
            <anchor moveWithCells="1">
              <from>
                <xdr:col>1</xdr:col>
                <xdr:colOff>3619500</xdr:colOff>
                <xdr:row>5</xdr:row>
                <xdr:rowOff>190500</xdr:rowOff>
              </from>
              <to>
                <xdr:col>1</xdr:col>
                <xdr:colOff>4762500</xdr:colOff>
                <xdr:row>7</xdr:row>
                <xdr:rowOff>12700</xdr:rowOff>
              </to>
            </anchor>
          </controlPr>
        </control>
      </mc:Choice>
      <mc:Fallback>
        <control shapeId="8194" r:id="rId4" name="ClearItemSearch"/>
      </mc:Fallback>
    </mc:AlternateContent>
    <mc:AlternateContent xmlns:mc="http://schemas.openxmlformats.org/markup-compatibility/2006">
      <mc:Choice Requires="x14">
        <control shapeId="8193" r:id="rId6" name="ItemSearch">
          <controlPr defaultSize="0" autoLine="0" r:id="rId7">
            <anchor moveWithCells="1">
              <from>
                <xdr:col>1</xdr:col>
                <xdr:colOff>1822450</xdr:colOff>
                <xdr:row>5</xdr:row>
                <xdr:rowOff>190500</xdr:rowOff>
              </from>
              <to>
                <xdr:col>1</xdr:col>
                <xdr:colOff>2965450</xdr:colOff>
                <xdr:row>7</xdr:row>
                <xdr:rowOff>12700</xdr:rowOff>
              </to>
            </anchor>
          </controlPr>
        </control>
      </mc:Choice>
      <mc:Fallback>
        <control shapeId="8193" r:id="rId6" name="ItemSearch"/>
      </mc:Fallback>
    </mc:AlternateContent>
  </controls>
  <tableParts count="1"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Summary</vt:lpstr>
      <vt:lpstr>AT</vt:lpstr>
      <vt:lpstr>CM</vt:lpstr>
      <vt:lpstr>LE</vt:lpstr>
      <vt:lpstr>PH</vt:lpstr>
      <vt:lpstr>PI</vt:lpstr>
      <vt:lpstr>SE</vt:lpstr>
      <vt:lpstr>TA</vt:lpstr>
      <vt:lpstr>Bid Items</vt:lpstr>
      <vt:lpstr>Summary!Print_Area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Leson</dc:creator>
  <cp:lastModifiedBy>Lynn Gilland</cp:lastModifiedBy>
  <cp:lastPrinted>2016-09-30T19:35:28Z</cp:lastPrinted>
  <dcterms:created xsi:type="dcterms:W3CDTF">2012-08-20T18:13:39Z</dcterms:created>
  <dcterms:modified xsi:type="dcterms:W3CDTF">2020-07-30T11:02:11Z</dcterms:modified>
</cp:coreProperties>
</file>